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/>
  </bookViews>
  <sheets>
    <sheet name="Lamp Revenue Differences" sheetId="5" r:id="rId1"/>
    <sheet name="Proposed Sch 140 Eff 5-1-18" sheetId="2" r:id="rId2"/>
    <sheet name="TRF Lighting Eff 5-1-18" sheetId="3" r:id="rId3"/>
    <sheet name="Proposed Sch 140 Eff 6-1-18" sheetId="1" r:id="rId4"/>
    <sheet name="TRF Lighting Eff 6-1-18" sheetId="4" r:id="rId5"/>
  </sheets>
  <externalReferences>
    <externalReference r:id="rId6"/>
  </externalReferences>
  <definedNames>
    <definedName name="_Order1" localSheetId="2">0</definedName>
    <definedName name="_Order1" localSheetId="4">0</definedName>
    <definedName name="_Order1">255</definedName>
    <definedName name="_Order2" localSheetId="2">0</definedName>
    <definedName name="_Order2" localSheetId="4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0">'Lamp Revenue Differences'!$A$1:$R$199</definedName>
    <definedName name="_xlnm.Print_Area" localSheetId="1">'Proposed Sch 140 Eff 5-1-18'!$A$1:$K$195</definedName>
    <definedName name="_xlnm.Print_Area" localSheetId="3">'Proposed Sch 140 Eff 6-1-18'!$A$1:$K$195</definedName>
    <definedName name="_xlnm.Print_Area" localSheetId="2">'TRF Lighting Eff 5-1-18'!$A$1:$J$424</definedName>
    <definedName name="_xlnm.Print_Area" localSheetId="4">'TRF Lighting Eff 6-1-18'!$A$1:$J$424</definedName>
    <definedName name="_xlnm.Print_Titles" localSheetId="0">'Lamp Revenue Differences'!$1:$8</definedName>
    <definedName name="_xlnm.Print_Titles" localSheetId="1">'Proposed Sch 140 Eff 5-1-18'!$1:$8</definedName>
    <definedName name="_xlnm.Print_Titles" localSheetId="3">'Proposed Sch 140 Eff 6-1-18'!$1:$8</definedName>
    <definedName name="_xlnm.Print_Titles" localSheetId="2">'TRF Lighting Eff 5-1-18'!$1:$5</definedName>
    <definedName name="_xlnm.Print_Titles" localSheetId="4">'TRF Lighting Eff 6-1-18'!$1:$5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/>
</workbook>
</file>

<file path=xl/calcChain.xml><?xml version="1.0" encoding="utf-8"?>
<calcChain xmlns="http://schemas.openxmlformats.org/spreadsheetml/2006/main">
  <c r="P214" i="5" l="1"/>
  <c r="O214" i="5"/>
  <c r="N214" i="5"/>
  <c r="M214" i="5"/>
  <c r="L214" i="5"/>
  <c r="K214" i="5"/>
  <c r="Q214" i="5"/>
  <c r="L11" i="4" l="1"/>
  <c r="L17" i="4"/>
  <c r="A200" i="5" l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M35" i="5"/>
  <c r="L35" i="5"/>
  <c r="M21" i="5"/>
  <c r="O21" i="5" s="1"/>
  <c r="L21" i="5"/>
  <c r="E99" i="5"/>
  <c r="E197" i="5"/>
  <c r="E195" i="5"/>
  <c r="E194" i="5"/>
  <c r="E191" i="5"/>
  <c r="E208" i="5" s="1"/>
  <c r="E182" i="5"/>
  <c r="E181" i="5"/>
  <c r="E180" i="5"/>
  <c r="E179" i="5"/>
  <c r="E178" i="5"/>
  <c r="E177" i="5"/>
  <c r="E176" i="5"/>
  <c r="E175" i="5"/>
  <c r="E174" i="5"/>
  <c r="E171" i="5"/>
  <c r="E170" i="5"/>
  <c r="E168" i="5"/>
  <c r="E167" i="5"/>
  <c r="E166" i="5"/>
  <c r="E165" i="5"/>
  <c r="E163" i="5"/>
  <c r="E162" i="5"/>
  <c r="E161" i="5"/>
  <c r="E160" i="5"/>
  <c r="E159" i="5"/>
  <c r="E157" i="5"/>
  <c r="E156" i="5"/>
  <c r="E155" i="5"/>
  <c r="E154" i="5"/>
  <c r="E153" i="5"/>
  <c r="E152" i="5"/>
  <c r="E149" i="5"/>
  <c r="E148" i="5"/>
  <c r="E147" i="5"/>
  <c r="E146" i="5"/>
  <c r="E145" i="5"/>
  <c r="E144" i="5"/>
  <c r="E143" i="5"/>
  <c r="E142" i="5"/>
  <c r="E141" i="5"/>
  <c r="E139" i="5"/>
  <c r="E137" i="5"/>
  <c r="E136" i="5"/>
  <c r="E135" i="5"/>
  <c r="E134" i="5"/>
  <c r="E133" i="5"/>
  <c r="E132" i="5"/>
  <c r="E129" i="5"/>
  <c r="E128" i="5"/>
  <c r="E127" i="5"/>
  <c r="E126" i="5"/>
  <c r="E125" i="5"/>
  <c r="E124" i="5"/>
  <c r="E123" i="5"/>
  <c r="E122" i="5"/>
  <c r="E121" i="5"/>
  <c r="E118" i="5"/>
  <c r="E117" i="5"/>
  <c r="E116" i="5"/>
  <c r="E115" i="5"/>
  <c r="E114" i="5"/>
  <c r="E113" i="5"/>
  <c r="E112" i="5"/>
  <c r="E111" i="5"/>
  <c r="E110" i="5"/>
  <c r="E107" i="5"/>
  <c r="E105" i="5"/>
  <c r="E106" i="5"/>
  <c r="E104" i="5"/>
  <c r="E103" i="5"/>
  <c r="E102" i="5"/>
  <c r="E101" i="5"/>
  <c r="E100" i="5"/>
  <c r="E97" i="5"/>
  <c r="E96" i="5"/>
  <c r="E95" i="5"/>
  <c r="E94" i="5"/>
  <c r="E93" i="5"/>
  <c r="E92" i="5"/>
  <c r="E90" i="5"/>
  <c r="E89" i="5"/>
  <c r="M89" i="5" s="1"/>
  <c r="E88" i="5"/>
  <c r="E87" i="5"/>
  <c r="M87" i="5" s="1"/>
  <c r="E86" i="5"/>
  <c r="E85" i="5"/>
  <c r="M85" i="5" s="1"/>
  <c r="E84" i="5"/>
  <c r="E83" i="5"/>
  <c r="M83" i="5" s="1"/>
  <c r="E82" i="5"/>
  <c r="E80" i="5"/>
  <c r="M80" i="5" s="1"/>
  <c r="E79" i="5"/>
  <c r="E78" i="5"/>
  <c r="M78" i="5" s="1"/>
  <c r="E77" i="5"/>
  <c r="E76" i="5"/>
  <c r="M76" i="5" s="1"/>
  <c r="E75" i="5"/>
  <c r="E74" i="5"/>
  <c r="M74" i="5" s="1"/>
  <c r="E73" i="5"/>
  <c r="E72" i="5"/>
  <c r="M72" i="5" s="1"/>
  <c r="E70" i="5"/>
  <c r="E69" i="5"/>
  <c r="M69" i="5" s="1"/>
  <c r="E68" i="5"/>
  <c r="E67" i="5"/>
  <c r="M67" i="5" s="1"/>
  <c r="E66" i="5"/>
  <c r="E64" i="5"/>
  <c r="M64" i="5" s="1"/>
  <c r="E63" i="5"/>
  <c r="E62" i="5"/>
  <c r="M62" i="5" s="1"/>
  <c r="E61" i="5"/>
  <c r="E60" i="5"/>
  <c r="M60" i="5" s="1"/>
  <c r="E59" i="5"/>
  <c r="E58" i="5"/>
  <c r="M58" i="5" s="1"/>
  <c r="E57" i="5"/>
  <c r="E56" i="5"/>
  <c r="M56" i="5" s="1"/>
  <c r="E53" i="5"/>
  <c r="E52" i="5"/>
  <c r="M52" i="5" s="1"/>
  <c r="E51" i="5"/>
  <c r="E50" i="5"/>
  <c r="M50" i="5" s="1"/>
  <c r="E49" i="5"/>
  <c r="E48" i="5"/>
  <c r="M48" i="5" s="1"/>
  <c r="E47" i="5"/>
  <c r="E45" i="5"/>
  <c r="M45" i="5" s="1"/>
  <c r="E44" i="5"/>
  <c r="E43" i="5"/>
  <c r="M43" i="5" s="1"/>
  <c r="E42" i="5"/>
  <c r="E41" i="5"/>
  <c r="M41" i="5" s="1"/>
  <c r="E40" i="5"/>
  <c r="E39" i="5"/>
  <c r="M39" i="5" s="1"/>
  <c r="E38" i="5"/>
  <c r="E36" i="5"/>
  <c r="M36" i="5" s="1"/>
  <c r="E32" i="5"/>
  <c r="M32" i="5" s="1"/>
  <c r="E31" i="5"/>
  <c r="M31" i="5" s="1"/>
  <c r="E30" i="5"/>
  <c r="M30" i="5" s="1"/>
  <c r="E29" i="5"/>
  <c r="M29" i="5" s="1"/>
  <c r="E28" i="5"/>
  <c r="E27" i="5"/>
  <c r="M27" i="5" s="1"/>
  <c r="E26" i="5"/>
  <c r="M26" i="5" s="1"/>
  <c r="E25" i="5"/>
  <c r="M25" i="5" s="1"/>
  <c r="E24" i="5"/>
  <c r="E22" i="5"/>
  <c r="M22" i="5" s="1"/>
  <c r="E18" i="5"/>
  <c r="M18" i="5" s="1"/>
  <c r="E17" i="5"/>
  <c r="M17" i="5" s="1"/>
  <c r="E16" i="5"/>
  <c r="E15" i="5"/>
  <c r="M15" i="5" s="1"/>
  <c r="E14" i="5"/>
  <c r="M14" i="5" s="1"/>
  <c r="E13" i="5"/>
  <c r="M13" i="5" s="1"/>
  <c r="E12" i="5"/>
  <c r="E10" i="5"/>
  <c r="M10" i="5" s="1"/>
  <c r="V191" i="5"/>
  <c r="V36" i="5"/>
  <c r="V22" i="5"/>
  <c r="V213" i="5"/>
  <c r="V212" i="5"/>
  <c r="V211" i="5"/>
  <c r="V210" i="5"/>
  <c r="V209" i="5"/>
  <c r="V208" i="5"/>
  <c r="V207" i="5"/>
  <c r="V206" i="5"/>
  <c r="V205" i="5"/>
  <c r="V204" i="5"/>
  <c r="V203" i="5"/>
  <c r="V202" i="5"/>
  <c r="H10" i="5"/>
  <c r="I10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6" i="5"/>
  <c r="I66" i="5"/>
  <c r="H67" i="5"/>
  <c r="I67" i="5"/>
  <c r="H68" i="5"/>
  <c r="I68" i="5"/>
  <c r="H69" i="5"/>
  <c r="I69" i="5"/>
  <c r="H70" i="5"/>
  <c r="I70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2" i="5"/>
  <c r="I92" i="5"/>
  <c r="H93" i="5"/>
  <c r="I93" i="5"/>
  <c r="H94" i="5"/>
  <c r="I94" i="5"/>
  <c r="H95" i="5"/>
  <c r="I95" i="5"/>
  <c r="H96" i="5"/>
  <c r="I96" i="5"/>
  <c r="H97" i="5"/>
  <c r="I97" i="5"/>
  <c r="H99" i="5"/>
  <c r="I99" i="5"/>
  <c r="H100" i="5"/>
  <c r="I100" i="5"/>
  <c r="H101" i="5"/>
  <c r="I101" i="5"/>
  <c r="H102" i="5"/>
  <c r="I102" i="5"/>
  <c r="H103" i="5"/>
  <c r="I103" i="5"/>
  <c r="H104" i="5"/>
  <c r="I104" i="5"/>
  <c r="H105" i="5"/>
  <c r="I105" i="5"/>
  <c r="H106" i="5"/>
  <c r="I106" i="5"/>
  <c r="H107" i="5"/>
  <c r="I107" i="5"/>
  <c r="H110" i="5"/>
  <c r="I110" i="5"/>
  <c r="H111" i="5"/>
  <c r="I111" i="5"/>
  <c r="H112" i="5"/>
  <c r="I112" i="5"/>
  <c r="H113" i="5"/>
  <c r="I113" i="5"/>
  <c r="H114" i="5"/>
  <c r="I114" i="5"/>
  <c r="H115" i="5"/>
  <c r="I115" i="5"/>
  <c r="H116" i="5"/>
  <c r="I116" i="5"/>
  <c r="H117" i="5"/>
  <c r="I117" i="5"/>
  <c r="H118" i="5"/>
  <c r="I118" i="5"/>
  <c r="H121" i="5"/>
  <c r="I121" i="5"/>
  <c r="H122" i="5"/>
  <c r="I122" i="5"/>
  <c r="H123" i="5"/>
  <c r="I123" i="5"/>
  <c r="H124" i="5"/>
  <c r="I124" i="5"/>
  <c r="H125" i="5"/>
  <c r="I125" i="5"/>
  <c r="H126" i="5"/>
  <c r="I126" i="5"/>
  <c r="H127" i="5"/>
  <c r="I127" i="5"/>
  <c r="H128" i="5"/>
  <c r="I128" i="5"/>
  <c r="H129" i="5"/>
  <c r="I129" i="5"/>
  <c r="H132" i="5"/>
  <c r="I132" i="5"/>
  <c r="H133" i="5"/>
  <c r="I133" i="5"/>
  <c r="H134" i="5"/>
  <c r="I134" i="5"/>
  <c r="H135" i="5"/>
  <c r="I135" i="5"/>
  <c r="H136" i="5"/>
  <c r="I136" i="5"/>
  <c r="H137" i="5"/>
  <c r="I137" i="5"/>
  <c r="H139" i="5"/>
  <c r="I139" i="5"/>
  <c r="H141" i="5"/>
  <c r="I141" i="5"/>
  <c r="H142" i="5"/>
  <c r="I142" i="5"/>
  <c r="H143" i="5"/>
  <c r="I143" i="5"/>
  <c r="H144" i="5"/>
  <c r="I144" i="5"/>
  <c r="H145" i="5"/>
  <c r="I145" i="5"/>
  <c r="H146" i="5"/>
  <c r="I146" i="5"/>
  <c r="H147" i="5"/>
  <c r="I147" i="5"/>
  <c r="H148" i="5"/>
  <c r="I148" i="5"/>
  <c r="H149" i="5"/>
  <c r="I149" i="5"/>
  <c r="H152" i="5"/>
  <c r="I152" i="5"/>
  <c r="H153" i="5"/>
  <c r="I153" i="5"/>
  <c r="H154" i="5"/>
  <c r="I154" i="5"/>
  <c r="H155" i="5"/>
  <c r="I155" i="5"/>
  <c r="H156" i="5"/>
  <c r="I156" i="5"/>
  <c r="H157" i="5"/>
  <c r="I157" i="5"/>
  <c r="H159" i="5"/>
  <c r="I159" i="5"/>
  <c r="H160" i="5"/>
  <c r="I160" i="5"/>
  <c r="H161" i="5"/>
  <c r="I161" i="5"/>
  <c r="H162" i="5"/>
  <c r="I162" i="5"/>
  <c r="H163" i="5"/>
  <c r="I163" i="5"/>
  <c r="H165" i="5"/>
  <c r="I165" i="5"/>
  <c r="H166" i="5"/>
  <c r="I166" i="5"/>
  <c r="H167" i="5"/>
  <c r="I167" i="5"/>
  <c r="H168" i="5"/>
  <c r="I168" i="5"/>
  <c r="H170" i="5"/>
  <c r="I170" i="5"/>
  <c r="H171" i="5"/>
  <c r="I171" i="5"/>
  <c r="H174" i="5"/>
  <c r="I174" i="5"/>
  <c r="H175" i="5"/>
  <c r="I175" i="5"/>
  <c r="H176" i="5"/>
  <c r="I176" i="5"/>
  <c r="H177" i="5"/>
  <c r="I177" i="5"/>
  <c r="H178" i="5"/>
  <c r="I178" i="5"/>
  <c r="H179" i="5"/>
  <c r="I179" i="5"/>
  <c r="H180" i="5"/>
  <c r="I180" i="5"/>
  <c r="H181" i="5"/>
  <c r="I181" i="5"/>
  <c r="H182" i="5"/>
  <c r="I182" i="5"/>
  <c r="H183" i="5"/>
  <c r="I183" i="5"/>
  <c r="M183" i="5" s="1"/>
  <c r="H184" i="5"/>
  <c r="I184" i="5"/>
  <c r="M184" i="5" s="1"/>
  <c r="H185" i="5"/>
  <c r="I185" i="5"/>
  <c r="M185" i="5" s="1"/>
  <c r="H186" i="5"/>
  <c r="I186" i="5"/>
  <c r="M186" i="5" s="1"/>
  <c r="H187" i="5"/>
  <c r="I187" i="5"/>
  <c r="M187" i="5" s="1"/>
  <c r="H188" i="5"/>
  <c r="I188" i="5"/>
  <c r="M188" i="5" s="1"/>
  <c r="H191" i="5"/>
  <c r="I191" i="5"/>
  <c r="H194" i="5"/>
  <c r="I194" i="5"/>
  <c r="H195" i="5"/>
  <c r="L195" i="5" s="1"/>
  <c r="I195" i="5"/>
  <c r="H197" i="5"/>
  <c r="I197" i="5"/>
  <c r="L179" i="5" l="1"/>
  <c r="L175" i="5"/>
  <c r="L168" i="5"/>
  <c r="L163" i="5"/>
  <c r="L159" i="5"/>
  <c r="L154" i="5"/>
  <c r="L139" i="5"/>
  <c r="L134" i="5"/>
  <c r="L124" i="5"/>
  <c r="L118" i="5"/>
  <c r="L114" i="5"/>
  <c r="L110" i="5"/>
  <c r="L104" i="5"/>
  <c r="L100" i="5"/>
  <c r="E210" i="5"/>
  <c r="L187" i="5"/>
  <c r="L185" i="5"/>
  <c r="L183" i="5"/>
  <c r="L128" i="5"/>
  <c r="L12" i="5"/>
  <c r="L16" i="5"/>
  <c r="L28" i="5"/>
  <c r="L40" i="5"/>
  <c r="L49" i="5"/>
  <c r="L59" i="5"/>
  <c r="L63" i="5"/>
  <c r="M73" i="5"/>
  <c r="L73" i="5"/>
  <c r="L82" i="5"/>
  <c r="M82" i="5"/>
  <c r="O82" i="5" s="1"/>
  <c r="L90" i="5"/>
  <c r="M90" i="5"/>
  <c r="M101" i="5"/>
  <c r="L101" i="5"/>
  <c r="M111" i="5"/>
  <c r="L111" i="5"/>
  <c r="M115" i="5"/>
  <c r="L115" i="5"/>
  <c r="M125" i="5"/>
  <c r="L125" i="5"/>
  <c r="M141" i="5"/>
  <c r="L141" i="5"/>
  <c r="M145" i="5"/>
  <c r="L145" i="5"/>
  <c r="M155" i="5"/>
  <c r="L155" i="5"/>
  <c r="M160" i="5"/>
  <c r="L160" i="5"/>
  <c r="M170" i="5"/>
  <c r="L170" i="5"/>
  <c r="M180" i="5"/>
  <c r="L180" i="5"/>
  <c r="E204" i="5"/>
  <c r="L126" i="5"/>
  <c r="L146" i="5"/>
  <c r="L166" i="5"/>
  <c r="L177" i="5"/>
  <c r="E206" i="5"/>
  <c r="M40" i="5"/>
  <c r="O40" i="5" s="1"/>
  <c r="M49" i="5"/>
  <c r="O49" i="5" s="1"/>
  <c r="M59" i="5"/>
  <c r="O59" i="5" s="1"/>
  <c r="M63" i="5"/>
  <c r="O63" i="5" s="1"/>
  <c r="L14" i="5"/>
  <c r="O14" i="5" s="1"/>
  <c r="L18" i="5"/>
  <c r="O18" i="5" s="1"/>
  <c r="L26" i="5"/>
  <c r="L30" i="5"/>
  <c r="L38" i="5"/>
  <c r="L42" i="5"/>
  <c r="L47" i="5"/>
  <c r="L51" i="5"/>
  <c r="L57" i="5"/>
  <c r="L61" i="5"/>
  <c r="L66" i="5"/>
  <c r="M70" i="5"/>
  <c r="M75" i="5"/>
  <c r="L79" i="5"/>
  <c r="M79" i="5"/>
  <c r="L84" i="5"/>
  <c r="M84" i="5"/>
  <c r="L88" i="5"/>
  <c r="M88" i="5"/>
  <c r="M93" i="5"/>
  <c r="L93" i="5"/>
  <c r="M97" i="5"/>
  <c r="O97" i="5" s="1"/>
  <c r="L97" i="5"/>
  <c r="M103" i="5"/>
  <c r="L103" i="5"/>
  <c r="M107" i="5"/>
  <c r="L107" i="5"/>
  <c r="M113" i="5"/>
  <c r="L113" i="5"/>
  <c r="M117" i="5"/>
  <c r="L117" i="5"/>
  <c r="M123" i="5"/>
  <c r="L123" i="5"/>
  <c r="M127" i="5"/>
  <c r="L127" i="5"/>
  <c r="M133" i="5"/>
  <c r="L133" i="5"/>
  <c r="M137" i="5"/>
  <c r="L137" i="5"/>
  <c r="M143" i="5"/>
  <c r="L143" i="5"/>
  <c r="M147" i="5"/>
  <c r="L147" i="5"/>
  <c r="M153" i="5"/>
  <c r="L153" i="5"/>
  <c r="M157" i="5"/>
  <c r="O157" i="5" s="1"/>
  <c r="L157" i="5"/>
  <c r="M162" i="5"/>
  <c r="L162" i="5"/>
  <c r="M167" i="5"/>
  <c r="L167" i="5"/>
  <c r="M174" i="5"/>
  <c r="L174" i="5"/>
  <c r="M178" i="5"/>
  <c r="L178" i="5"/>
  <c r="M182" i="5"/>
  <c r="L182" i="5"/>
  <c r="M197" i="5"/>
  <c r="M213" i="5" s="1"/>
  <c r="L197" i="5"/>
  <c r="L213" i="5" s="1"/>
  <c r="E213" i="5"/>
  <c r="L148" i="5"/>
  <c r="L144" i="5"/>
  <c r="E203" i="5"/>
  <c r="L24" i="5"/>
  <c r="L32" i="5"/>
  <c r="L44" i="5"/>
  <c r="L53" i="5"/>
  <c r="M68" i="5"/>
  <c r="L68" i="5"/>
  <c r="L77" i="5"/>
  <c r="O77" i="5" s="1"/>
  <c r="M77" i="5"/>
  <c r="L86" i="5"/>
  <c r="M86" i="5"/>
  <c r="M95" i="5"/>
  <c r="L95" i="5"/>
  <c r="M106" i="5"/>
  <c r="L106" i="5"/>
  <c r="M121" i="5"/>
  <c r="L121" i="5"/>
  <c r="M129" i="5"/>
  <c r="L129" i="5"/>
  <c r="M135" i="5"/>
  <c r="L135" i="5"/>
  <c r="M149" i="5"/>
  <c r="L149" i="5"/>
  <c r="M165" i="5"/>
  <c r="L165" i="5"/>
  <c r="M176" i="5"/>
  <c r="L176" i="5"/>
  <c r="M194" i="5"/>
  <c r="L194" i="5"/>
  <c r="E212" i="5"/>
  <c r="M24" i="5"/>
  <c r="M28" i="5"/>
  <c r="L116" i="5"/>
  <c r="L136" i="5"/>
  <c r="E209" i="5"/>
  <c r="L156" i="5"/>
  <c r="M99" i="5"/>
  <c r="L99" i="5"/>
  <c r="M12" i="5"/>
  <c r="M16" i="5"/>
  <c r="O16" i="5" s="1"/>
  <c r="M44" i="5"/>
  <c r="M53" i="5"/>
  <c r="O53" i="5" s="1"/>
  <c r="L188" i="5"/>
  <c r="L186" i="5"/>
  <c r="L184" i="5"/>
  <c r="E202" i="5"/>
  <c r="M38" i="5"/>
  <c r="M42" i="5"/>
  <c r="M47" i="5"/>
  <c r="O47" i="5" s="1"/>
  <c r="M51" i="5"/>
  <c r="M57" i="5"/>
  <c r="M61" i="5"/>
  <c r="M66" i="5"/>
  <c r="O66" i="5" s="1"/>
  <c r="L70" i="5"/>
  <c r="L75" i="5"/>
  <c r="L80" i="5"/>
  <c r="L85" i="5"/>
  <c r="L89" i="5"/>
  <c r="O89" i="5" s="1"/>
  <c r="M94" i="5"/>
  <c r="L94" i="5"/>
  <c r="M100" i="5"/>
  <c r="M104" i="5"/>
  <c r="O104" i="5" s="1"/>
  <c r="M110" i="5"/>
  <c r="M114" i="5"/>
  <c r="M118" i="5"/>
  <c r="M124" i="5"/>
  <c r="O124" i="5" s="1"/>
  <c r="M128" i="5"/>
  <c r="M134" i="5"/>
  <c r="O134" i="5" s="1"/>
  <c r="M139" i="5"/>
  <c r="M144" i="5"/>
  <c r="O144" i="5" s="1"/>
  <c r="M148" i="5"/>
  <c r="O148" i="5" s="1"/>
  <c r="M154" i="5"/>
  <c r="M159" i="5"/>
  <c r="O159" i="5" s="1"/>
  <c r="M163" i="5"/>
  <c r="O163" i="5" s="1"/>
  <c r="M168" i="5"/>
  <c r="O168" i="5" s="1"/>
  <c r="M175" i="5"/>
  <c r="M179" i="5"/>
  <c r="O179" i="5" s="1"/>
  <c r="M191" i="5"/>
  <c r="E199" i="5"/>
  <c r="E205" i="5"/>
  <c r="L10" i="5"/>
  <c r="O10" i="5" s="1"/>
  <c r="L13" i="5"/>
  <c r="L15" i="5"/>
  <c r="O15" i="5" s="1"/>
  <c r="L17" i="5"/>
  <c r="L22" i="5"/>
  <c r="L25" i="5"/>
  <c r="L27" i="5"/>
  <c r="O27" i="5" s="1"/>
  <c r="L29" i="5"/>
  <c r="O29" i="5" s="1"/>
  <c r="L31" i="5"/>
  <c r="L36" i="5"/>
  <c r="L39" i="5"/>
  <c r="O39" i="5" s="1"/>
  <c r="L41" i="5"/>
  <c r="O41" i="5" s="1"/>
  <c r="L43" i="5"/>
  <c r="O43" i="5" s="1"/>
  <c r="L45" i="5"/>
  <c r="L48" i="5"/>
  <c r="L50" i="5"/>
  <c r="O50" i="5" s="1"/>
  <c r="L52" i="5"/>
  <c r="L56" i="5"/>
  <c r="L58" i="5"/>
  <c r="O58" i="5" s="1"/>
  <c r="L60" i="5"/>
  <c r="O60" i="5" s="1"/>
  <c r="L62" i="5"/>
  <c r="L64" i="5"/>
  <c r="L67" i="5"/>
  <c r="L72" i="5"/>
  <c r="L76" i="5"/>
  <c r="L78" i="5"/>
  <c r="L83" i="5"/>
  <c r="L87" i="5"/>
  <c r="M92" i="5"/>
  <c r="L92" i="5"/>
  <c r="M96" i="5"/>
  <c r="L96" i="5"/>
  <c r="M102" i="5"/>
  <c r="M105" i="5"/>
  <c r="L105" i="5"/>
  <c r="M112" i="5"/>
  <c r="M116" i="5"/>
  <c r="O116" i="5" s="1"/>
  <c r="M122" i="5"/>
  <c r="M126" i="5"/>
  <c r="M132" i="5"/>
  <c r="M136" i="5"/>
  <c r="M142" i="5"/>
  <c r="M146" i="5"/>
  <c r="M152" i="5"/>
  <c r="M156" i="5"/>
  <c r="M161" i="5"/>
  <c r="M166" i="5"/>
  <c r="M171" i="5"/>
  <c r="M177" i="5"/>
  <c r="O177" i="5" s="1"/>
  <c r="M181" i="5"/>
  <c r="M195" i="5"/>
  <c r="O195" i="5" s="1"/>
  <c r="E207" i="5"/>
  <c r="E211" i="5"/>
  <c r="L69" i="5"/>
  <c r="L74" i="5"/>
  <c r="O74" i="5" s="1"/>
  <c r="L102" i="5"/>
  <c r="L112" i="5"/>
  <c r="L122" i="5"/>
  <c r="L132" i="5"/>
  <c r="L142" i="5"/>
  <c r="L152" i="5"/>
  <c r="L161" i="5"/>
  <c r="L171" i="5"/>
  <c r="L181" i="5"/>
  <c r="L191" i="5"/>
  <c r="O187" i="5"/>
  <c r="O185" i="5"/>
  <c r="O139" i="5"/>
  <c r="O88" i="5"/>
  <c r="O68" i="5"/>
  <c r="O44" i="5"/>
  <c r="O107" i="5"/>
  <c r="M211" i="5"/>
  <c r="O72" i="5"/>
  <c r="O35" i="5"/>
  <c r="M210" i="5"/>
  <c r="O110" i="5"/>
  <c r="O17" i="5"/>
  <c r="O48" i="5"/>
  <c r="O62" i="5"/>
  <c r="O26" i="5"/>
  <c r="O186" i="5"/>
  <c r="O184" i="5"/>
  <c r="O178" i="5"/>
  <c r="O117" i="5"/>
  <c r="V214" i="5"/>
  <c r="O171" i="5" l="1"/>
  <c r="O166" i="5"/>
  <c r="O12" i="5"/>
  <c r="M203" i="5"/>
  <c r="M217" i="5" s="1"/>
  <c r="M207" i="5"/>
  <c r="M219" i="5" s="1"/>
  <c r="O156" i="5"/>
  <c r="O135" i="5"/>
  <c r="O79" i="5"/>
  <c r="O105" i="5"/>
  <c r="O136" i="5"/>
  <c r="O118" i="5"/>
  <c r="O100" i="5"/>
  <c r="O155" i="5"/>
  <c r="O115" i="5"/>
  <c r="O188" i="5"/>
  <c r="O176" i="5"/>
  <c r="O129" i="5"/>
  <c r="O153" i="5"/>
  <c r="O133" i="5"/>
  <c r="M212" i="5"/>
  <c r="O96" i="5"/>
  <c r="O175" i="5"/>
  <c r="O154" i="5"/>
  <c r="O94" i="5"/>
  <c r="O197" i="5"/>
  <c r="O213" i="5" s="1"/>
  <c r="O142" i="5"/>
  <c r="L202" i="5"/>
  <c r="O51" i="5"/>
  <c r="O24" i="5"/>
  <c r="O86" i="5"/>
  <c r="O84" i="5"/>
  <c r="O146" i="5"/>
  <c r="O180" i="5"/>
  <c r="O125" i="5"/>
  <c r="O111" i="5"/>
  <c r="O90" i="5"/>
  <c r="O73" i="5"/>
  <c r="O161" i="5"/>
  <c r="O78" i="5"/>
  <c r="O64" i="5"/>
  <c r="O56" i="5"/>
  <c r="O45" i="5"/>
  <c r="O36" i="5"/>
  <c r="O25" i="5"/>
  <c r="O191" i="5"/>
  <c r="O208" i="5" s="1"/>
  <c r="M208" i="5"/>
  <c r="O182" i="5"/>
  <c r="O162" i="5"/>
  <c r="O143" i="5"/>
  <c r="O123" i="5"/>
  <c r="O103" i="5"/>
  <c r="O38" i="5"/>
  <c r="O128" i="5"/>
  <c r="L208" i="5"/>
  <c r="O152" i="5"/>
  <c r="O52" i="5"/>
  <c r="O31" i="5"/>
  <c r="O22" i="5"/>
  <c r="O210" i="5" s="1"/>
  <c r="E214" i="5"/>
  <c r="O101" i="5"/>
  <c r="O32" i="5"/>
  <c r="O132" i="5"/>
  <c r="O126" i="5"/>
  <c r="O83" i="5"/>
  <c r="O75" i="5"/>
  <c r="O57" i="5"/>
  <c r="M204" i="5"/>
  <c r="M218" i="5" s="1"/>
  <c r="O28" i="5"/>
  <c r="O61" i="5"/>
  <c r="O42" i="5"/>
  <c r="O160" i="5"/>
  <c r="O174" i="5"/>
  <c r="O106" i="5"/>
  <c r="O93" i="5"/>
  <c r="O99" i="5"/>
  <c r="O141" i="5"/>
  <c r="O170" i="5"/>
  <c r="L207" i="5"/>
  <c r="O30" i="5"/>
  <c r="O85" i="5"/>
  <c r="O76" i="5"/>
  <c r="O112" i="5"/>
  <c r="O181" i="5"/>
  <c r="O102" i="5"/>
  <c r="O87" i="5"/>
  <c r="O80" i="5"/>
  <c r="O194" i="5"/>
  <c r="O212" i="5" s="1"/>
  <c r="O165" i="5"/>
  <c r="O121" i="5"/>
  <c r="O95" i="5"/>
  <c r="O167" i="5"/>
  <c r="O137" i="5"/>
  <c r="O127" i="5"/>
  <c r="L204" i="5"/>
  <c r="M209" i="5"/>
  <c r="M220" i="5" s="1"/>
  <c r="M205" i="5"/>
  <c r="L211" i="5"/>
  <c r="O147" i="5"/>
  <c r="L206" i="5"/>
  <c r="O13" i="5"/>
  <c r="M202" i="5"/>
  <c r="O145" i="5"/>
  <c r="L203" i="5"/>
  <c r="O69" i="5"/>
  <c r="O122" i="5"/>
  <c r="O92" i="5"/>
  <c r="O183" i="5"/>
  <c r="M199" i="5"/>
  <c r="L199" i="5"/>
  <c r="L205" i="5"/>
  <c r="O70" i="5"/>
  <c r="L212" i="5"/>
  <c r="L209" i="5"/>
  <c r="L220" i="5" s="1"/>
  <c r="O114" i="5"/>
  <c r="M206" i="5"/>
  <c r="O67" i="5"/>
  <c r="O149" i="5"/>
  <c r="O113" i="5"/>
  <c r="O211" i="5"/>
  <c r="L210" i="5"/>
  <c r="L217" i="5" l="1"/>
  <c r="L218" i="5"/>
  <c r="L219" i="5"/>
  <c r="O204" i="5"/>
  <c r="O218" i="5" s="1"/>
  <c r="O203" i="5"/>
  <c r="O217" i="5" s="1"/>
  <c r="O205" i="5"/>
  <c r="O209" i="5"/>
  <c r="O220" i="5" s="1"/>
  <c r="O206" i="5"/>
  <c r="O207" i="5"/>
  <c r="O219" i="5" s="1"/>
  <c r="O199" i="5"/>
  <c r="O202" i="5"/>
  <c r="G197" i="5" l="1"/>
  <c r="G195" i="5"/>
  <c r="K195" i="5" s="1"/>
  <c r="G194" i="5"/>
  <c r="K194" i="5" s="1"/>
  <c r="G191" i="5"/>
  <c r="G188" i="5"/>
  <c r="K188" i="5" s="1"/>
  <c r="G187" i="5"/>
  <c r="K187" i="5" s="1"/>
  <c r="G186" i="5"/>
  <c r="K186" i="5" s="1"/>
  <c r="G185" i="5"/>
  <c r="K185" i="5" s="1"/>
  <c r="G184" i="5"/>
  <c r="K184" i="5" s="1"/>
  <c r="G183" i="5"/>
  <c r="K183" i="5" s="1"/>
  <c r="G182" i="5"/>
  <c r="K182" i="5" s="1"/>
  <c r="G181" i="5"/>
  <c r="K181" i="5" s="1"/>
  <c r="G180" i="5"/>
  <c r="K180" i="5" s="1"/>
  <c r="G179" i="5"/>
  <c r="K179" i="5" s="1"/>
  <c r="G178" i="5"/>
  <c r="K178" i="5" s="1"/>
  <c r="G177" i="5"/>
  <c r="K177" i="5" s="1"/>
  <c r="G176" i="5"/>
  <c r="K176" i="5" s="1"/>
  <c r="G175" i="5"/>
  <c r="K175" i="5" s="1"/>
  <c r="G174" i="5"/>
  <c r="K174" i="5" s="1"/>
  <c r="G171" i="5"/>
  <c r="K171" i="5" s="1"/>
  <c r="G170" i="5"/>
  <c r="K170" i="5" s="1"/>
  <c r="G168" i="5"/>
  <c r="K168" i="5" s="1"/>
  <c r="G167" i="5"/>
  <c r="K167" i="5" s="1"/>
  <c r="G166" i="5"/>
  <c r="K166" i="5" s="1"/>
  <c r="G165" i="5"/>
  <c r="K165" i="5" s="1"/>
  <c r="G163" i="5"/>
  <c r="K163" i="5" s="1"/>
  <c r="G162" i="5"/>
  <c r="K162" i="5" s="1"/>
  <c r="G161" i="5"/>
  <c r="K161" i="5" s="1"/>
  <c r="G160" i="5"/>
  <c r="K160" i="5" s="1"/>
  <c r="G159" i="5"/>
  <c r="K159" i="5" s="1"/>
  <c r="G157" i="5"/>
  <c r="K157" i="5" s="1"/>
  <c r="G156" i="5"/>
  <c r="K156" i="5" s="1"/>
  <c r="G155" i="5"/>
  <c r="K155" i="5" s="1"/>
  <c r="G154" i="5"/>
  <c r="K154" i="5" s="1"/>
  <c r="G153" i="5"/>
  <c r="K153" i="5" s="1"/>
  <c r="G152" i="5"/>
  <c r="K152" i="5" s="1"/>
  <c r="G149" i="5"/>
  <c r="K149" i="5" s="1"/>
  <c r="G148" i="5"/>
  <c r="K148" i="5" s="1"/>
  <c r="G147" i="5"/>
  <c r="K147" i="5" s="1"/>
  <c r="G146" i="5"/>
  <c r="K146" i="5" s="1"/>
  <c r="G145" i="5"/>
  <c r="K145" i="5" s="1"/>
  <c r="G144" i="5"/>
  <c r="K144" i="5" s="1"/>
  <c r="G143" i="5"/>
  <c r="K143" i="5" s="1"/>
  <c r="G142" i="5"/>
  <c r="K142" i="5" s="1"/>
  <c r="G141" i="5"/>
  <c r="K141" i="5" s="1"/>
  <c r="G139" i="5"/>
  <c r="K139" i="5" s="1"/>
  <c r="G137" i="5"/>
  <c r="K137" i="5" s="1"/>
  <c r="G136" i="5"/>
  <c r="K136" i="5" s="1"/>
  <c r="G135" i="5"/>
  <c r="K135" i="5" s="1"/>
  <c r="G134" i="5"/>
  <c r="K134" i="5" s="1"/>
  <c r="G133" i="5"/>
  <c r="K133" i="5" s="1"/>
  <c r="G132" i="5"/>
  <c r="K132" i="5" s="1"/>
  <c r="G129" i="5"/>
  <c r="K129" i="5" s="1"/>
  <c r="G128" i="5"/>
  <c r="K128" i="5" s="1"/>
  <c r="G127" i="5"/>
  <c r="K127" i="5" s="1"/>
  <c r="G126" i="5"/>
  <c r="K126" i="5" s="1"/>
  <c r="G125" i="5"/>
  <c r="K125" i="5" s="1"/>
  <c r="G124" i="5"/>
  <c r="K124" i="5" s="1"/>
  <c r="G123" i="5"/>
  <c r="K123" i="5" s="1"/>
  <c r="G122" i="5"/>
  <c r="K122" i="5" s="1"/>
  <c r="G121" i="5"/>
  <c r="K121" i="5" s="1"/>
  <c r="G118" i="5"/>
  <c r="K118" i="5" s="1"/>
  <c r="G117" i="5"/>
  <c r="K117" i="5" s="1"/>
  <c r="G116" i="5"/>
  <c r="K116" i="5" s="1"/>
  <c r="G115" i="5"/>
  <c r="K115" i="5" s="1"/>
  <c r="G114" i="5"/>
  <c r="K114" i="5" s="1"/>
  <c r="G113" i="5"/>
  <c r="K113" i="5" s="1"/>
  <c r="G112" i="5"/>
  <c r="K112" i="5" s="1"/>
  <c r="G111" i="5"/>
  <c r="K111" i="5" s="1"/>
  <c r="G110" i="5"/>
  <c r="K110" i="5" s="1"/>
  <c r="G107" i="5"/>
  <c r="K107" i="5" s="1"/>
  <c r="G106" i="5"/>
  <c r="K106" i="5" s="1"/>
  <c r="G105" i="5"/>
  <c r="K105" i="5" s="1"/>
  <c r="G104" i="5"/>
  <c r="K104" i="5" s="1"/>
  <c r="G103" i="5"/>
  <c r="K103" i="5" s="1"/>
  <c r="G102" i="5"/>
  <c r="K102" i="5" s="1"/>
  <c r="G101" i="5"/>
  <c r="K101" i="5" s="1"/>
  <c r="G100" i="5"/>
  <c r="K100" i="5" s="1"/>
  <c r="G99" i="5"/>
  <c r="K99" i="5" s="1"/>
  <c r="G97" i="5"/>
  <c r="K97" i="5" s="1"/>
  <c r="G96" i="5"/>
  <c r="K96" i="5" s="1"/>
  <c r="G95" i="5"/>
  <c r="K95" i="5" s="1"/>
  <c r="G94" i="5"/>
  <c r="K94" i="5" s="1"/>
  <c r="G93" i="5"/>
  <c r="K93" i="5" s="1"/>
  <c r="G92" i="5"/>
  <c r="K92" i="5" s="1"/>
  <c r="G90" i="5"/>
  <c r="K90" i="5" s="1"/>
  <c r="G89" i="5"/>
  <c r="K89" i="5" s="1"/>
  <c r="G88" i="5"/>
  <c r="K88" i="5" s="1"/>
  <c r="G87" i="5"/>
  <c r="K87" i="5" s="1"/>
  <c r="G86" i="5"/>
  <c r="K86" i="5" s="1"/>
  <c r="G85" i="5"/>
  <c r="K85" i="5" s="1"/>
  <c r="G84" i="5"/>
  <c r="K84" i="5" s="1"/>
  <c r="G83" i="5"/>
  <c r="K83" i="5" s="1"/>
  <c r="G82" i="5"/>
  <c r="K82" i="5" s="1"/>
  <c r="G80" i="5"/>
  <c r="K80" i="5" s="1"/>
  <c r="G79" i="5"/>
  <c r="K79" i="5" s="1"/>
  <c r="G78" i="5"/>
  <c r="K78" i="5" s="1"/>
  <c r="G77" i="5"/>
  <c r="K77" i="5" s="1"/>
  <c r="G76" i="5"/>
  <c r="K76" i="5" s="1"/>
  <c r="G75" i="5"/>
  <c r="K75" i="5" s="1"/>
  <c r="G74" i="5"/>
  <c r="K74" i="5" s="1"/>
  <c r="G73" i="5"/>
  <c r="K73" i="5" s="1"/>
  <c r="G72" i="5"/>
  <c r="K72" i="5" s="1"/>
  <c r="G70" i="5"/>
  <c r="K70" i="5" s="1"/>
  <c r="G69" i="5"/>
  <c r="K69" i="5" s="1"/>
  <c r="G68" i="5"/>
  <c r="K68" i="5" s="1"/>
  <c r="G67" i="5"/>
  <c r="K67" i="5" s="1"/>
  <c r="G66" i="5"/>
  <c r="K66" i="5" s="1"/>
  <c r="G64" i="5"/>
  <c r="K64" i="5" s="1"/>
  <c r="G63" i="5"/>
  <c r="K63" i="5" s="1"/>
  <c r="G62" i="5"/>
  <c r="K62" i="5" s="1"/>
  <c r="G61" i="5"/>
  <c r="K61" i="5" s="1"/>
  <c r="G60" i="5"/>
  <c r="K60" i="5" s="1"/>
  <c r="G59" i="5"/>
  <c r="K59" i="5" s="1"/>
  <c r="G58" i="5"/>
  <c r="K58" i="5" s="1"/>
  <c r="G57" i="5"/>
  <c r="K57" i="5" s="1"/>
  <c r="G56" i="5"/>
  <c r="K56" i="5" s="1"/>
  <c r="G53" i="5"/>
  <c r="K53" i="5" s="1"/>
  <c r="G52" i="5"/>
  <c r="K52" i="5" s="1"/>
  <c r="G51" i="5"/>
  <c r="K51" i="5" s="1"/>
  <c r="G50" i="5"/>
  <c r="K50" i="5" s="1"/>
  <c r="G49" i="5"/>
  <c r="K49" i="5" s="1"/>
  <c r="G48" i="5"/>
  <c r="K48" i="5" s="1"/>
  <c r="G47" i="5"/>
  <c r="K47" i="5" s="1"/>
  <c r="G45" i="5"/>
  <c r="K45" i="5" s="1"/>
  <c r="G44" i="5"/>
  <c r="K44" i="5" s="1"/>
  <c r="G43" i="5"/>
  <c r="K43" i="5" s="1"/>
  <c r="G42" i="5"/>
  <c r="K42" i="5" s="1"/>
  <c r="G41" i="5"/>
  <c r="K41" i="5" s="1"/>
  <c r="G40" i="5"/>
  <c r="K40" i="5" s="1"/>
  <c r="G39" i="5"/>
  <c r="K39" i="5" s="1"/>
  <c r="G38" i="5"/>
  <c r="K38" i="5" s="1"/>
  <c r="G36" i="5"/>
  <c r="K36" i="5" s="1"/>
  <c r="G35" i="5"/>
  <c r="K35" i="5" s="1"/>
  <c r="G32" i="5"/>
  <c r="K32" i="5" s="1"/>
  <c r="G31" i="5"/>
  <c r="K31" i="5" s="1"/>
  <c r="G30" i="5"/>
  <c r="K30" i="5" s="1"/>
  <c r="G29" i="5"/>
  <c r="K29" i="5" s="1"/>
  <c r="G28" i="5"/>
  <c r="K28" i="5" s="1"/>
  <c r="G27" i="5"/>
  <c r="K27" i="5" s="1"/>
  <c r="G26" i="5"/>
  <c r="K26" i="5" s="1"/>
  <c r="G25" i="5"/>
  <c r="K25" i="5" s="1"/>
  <c r="G24" i="5"/>
  <c r="K24" i="5" s="1"/>
  <c r="G22" i="5"/>
  <c r="K22" i="5" s="1"/>
  <c r="G21" i="5"/>
  <c r="K21" i="5" s="1"/>
  <c r="G18" i="5"/>
  <c r="K18" i="5" s="1"/>
  <c r="G17" i="5"/>
  <c r="K17" i="5" s="1"/>
  <c r="G16" i="5"/>
  <c r="K16" i="5" s="1"/>
  <c r="G15" i="5"/>
  <c r="K15" i="5" s="1"/>
  <c r="G14" i="5"/>
  <c r="K14" i="5" s="1"/>
  <c r="G13" i="5"/>
  <c r="K13" i="5" s="1"/>
  <c r="G12" i="5"/>
  <c r="K12" i="5" s="1"/>
  <c r="G10" i="5"/>
  <c r="K10" i="5" s="1"/>
  <c r="F188" i="5"/>
  <c r="F197" i="5"/>
  <c r="J197" i="5" s="1"/>
  <c r="F187" i="5"/>
  <c r="J187" i="5" s="1"/>
  <c r="Q187" i="5" s="1"/>
  <c r="F186" i="5"/>
  <c r="J186" i="5" s="1"/>
  <c r="Q186" i="5" s="1"/>
  <c r="F185" i="5"/>
  <c r="J185" i="5" s="1"/>
  <c r="Q185" i="5" s="1"/>
  <c r="F184" i="5"/>
  <c r="F183" i="5"/>
  <c r="J183" i="5" s="1"/>
  <c r="Q183" i="5" s="1"/>
  <c r="F182" i="5"/>
  <c r="J182" i="5" s="1"/>
  <c r="Q182" i="5" s="1"/>
  <c r="F181" i="5"/>
  <c r="J181" i="5" s="1"/>
  <c r="F180" i="5"/>
  <c r="F179" i="5"/>
  <c r="J179" i="5" s="1"/>
  <c r="Q179" i="5" s="1"/>
  <c r="F178" i="5"/>
  <c r="J178" i="5" s="1"/>
  <c r="Q178" i="5" s="1"/>
  <c r="F177" i="5"/>
  <c r="J177" i="5" s="1"/>
  <c r="F176" i="5"/>
  <c r="F175" i="5"/>
  <c r="J175" i="5" s="1"/>
  <c r="F174" i="5"/>
  <c r="J174" i="5" s="1"/>
  <c r="Q174" i="5" s="1"/>
  <c r="F171" i="5"/>
  <c r="J171" i="5" s="1"/>
  <c r="F170" i="5"/>
  <c r="F163" i="5"/>
  <c r="J163" i="5" s="1"/>
  <c r="F162" i="5"/>
  <c r="J162" i="5" s="1"/>
  <c r="F161" i="5"/>
  <c r="J161" i="5" s="1"/>
  <c r="F160" i="5"/>
  <c r="F159" i="5"/>
  <c r="J159" i="5" s="1"/>
  <c r="F168" i="5"/>
  <c r="J168" i="5" s="1"/>
  <c r="F167" i="5"/>
  <c r="J167" i="5" s="1"/>
  <c r="F166" i="5"/>
  <c r="J166" i="5" s="1"/>
  <c r="F165" i="5"/>
  <c r="F157" i="5"/>
  <c r="J157" i="5" s="1"/>
  <c r="F156" i="5"/>
  <c r="J156" i="5" s="1"/>
  <c r="F155" i="5"/>
  <c r="F154" i="5"/>
  <c r="J154" i="5" s="1"/>
  <c r="F153" i="5"/>
  <c r="J153" i="5" s="1"/>
  <c r="F152" i="5"/>
  <c r="J152" i="5" s="1"/>
  <c r="F191" i="5"/>
  <c r="J191" i="5" s="1"/>
  <c r="F195" i="5"/>
  <c r="J195" i="5" s="1"/>
  <c r="F194" i="5"/>
  <c r="J194" i="5" s="1"/>
  <c r="F149" i="5"/>
  <c r="F148" i="5"/>
  <c r="J148" i="5" s="1"/>
  <c r="Q148" i="5" s="1"/>
  <c r="F147" i="5"/>
  <c r="F146" i="5"/>
  <c r="J146" i="5" s="1"/>
  <c r="Q146" i="5" s="1"/>
  <c r="F145" i="5"/>
  <c r="F144" i="5"/>
  <c r="J144" i="5" s="1"/>
  <c r="Q144" i="5" s="1"/>
  <c r="F143" i="5"/>
  <c r="F142" i="5"/>
  <c r="J142" i="5" s="1"/>
  <c r="Q142" i="5" s="1"/>
  <c r="F141" i="5"/>
  <c r="F139" i="5"/>
  <c r="J139" i="5" s="1"/>
  <c r="F137" i="5"/>
  <c r="F136" i="5"/>
  <c r="J136" i="5" s="1"/>
  <c r="F135" i="5"/>
  <c r="F134" i="5"/>
  <c r="J134" i="5" s="1"/>
  <c r="F133" i="5"/>
  <c r="F132" i="5"/>
  <c r="J132" i="5" s="1"/>
  <c r="F129" i="5"/>
  <c r="F128" i="5"/>
  <c r="J128" i="5" s="1"/>
  <c r="Q128" i="5" s="1"/>
  <c r="F127" i="5"/>
  <c r="F126" i="5"/>
  <c r="J126" i="5" s="1"/>
  <c r="Q126" i="5" s="1"/>
  <c r="F125" i="5"/>
  <c r="F124" i="5"/>
  <c r="J124" i="5" s="1"/>
  <c r="F123" i="5"/>
  <c r="F122" i="5"/>
  <c r="J122" i="5" s="1"/>
  <c r="Q122" i="5" s="1"/>
  <c r="F121" i="5"/>
  <c r="F118" i="5"/>
  <c r="J118" i="5" s="1"/>
  <c r="F117" i="5"/>
  <c r="F116" i="5"/>
  <c r="J116" i="5" s="1"/>
  <c r="F115" i="5"/>
  <c r="F114" i="5"/>
  <c r="J114" i="5" s="1"/>
  <c r="F113" i="5"/>
  <c r="F112" i="5"/>
  <c r="J112" i="5" s="1"/>
  <c r="F111" i="5"/>
  <c r="F110" i="5"/>
  <c r="J110" i="5" s="1"/>
  <c r="F107" i="5"/>
  <c r="F106" i="5"/>
  <c r="J106" i="5" s="1"/>
  <c r="Q106" i="5" s="1"/>
  <c r="F105" i="5"/>
  <c r="F104" i="5"/>
  <c r="J104" i="5" s="1"/>
  <c r="F103" i="5"/>
  <c r="F102" i="5"/>
  <c r="J102" i="5" s="1"/>
  <c r="F101" i="5"/>
  <c r="F100" i="5"/>
  <c r="J100" i="5" s="1"/>
  <c r="F99" i="5"/>
  <c r="F97" i="5"/>
  <c r="J97" i="5" s="1"/>
  <c r="Q97" i="5" s="1"/>
  <c r="F96" i="5"/>
  <c r="F95" i="5"/>
  <c r="J95" i="5" s="1"/>
  <c r="F94" i="5"/>
  <c r="F93" i="5"/>
  <c r="J93" i="5" s="1"/>
  <c r="Q93" i="5" s="1"/>
  <c r="F92" i="5"/>
  <c r="F90" i="5"/>
  <c r="J90" i="5" s="1"/>
  <c r="Q90" i="5" s="1"/>
  <c r="F89" i="5"/>
  <c r="F88" i="5"/>
  <c r="J88" i="5" s="1"/>
  <c r="F87" i="5"/>
  <c r="F86" i="5"/>
  <c r="J86" i="5" s="1"/>
  <c r="F85" i="5"/>
  <c r="F84" i="5"/>
  <c r="J84" i="5" s="1"/>
  <c r="F83" i="5"/>
  <c r="F82" i="5"/>
  <c r="J82" i="5" s="1"/>
  <c r="F80" i="5"/>
  <c r="F79" i="5"/>
  <c r="J79" i="5" s="1"/>
  <c r="F78" i="5"/>
  <c r="F77" i="5"/>
  <c r="J77" i="5" s="1"/>
  <c r="F76" i="5"/>
  <c r="F75" i="5"/>
  <c r="J75" i="5" s="1"/>
  <c r="F74" i="5"/>
  <c r="F73" i="5"/>
  <c r="J73" i="5" s="1"/>
  <c r="F72" i="5"/>
  <c r="F70" i="5"/>
  <c r="J70" i="5" s="1"/>
  <c r="Q70" i="5" s="1"/>
  <c r="F69" i="5"/>
  <c r="F68" i="5"/>
  <c r="J68" i="5" s="1"/>
  <c r="Q68" i="5" s="1"/>
  <c r="F67" i="5"/>
  <c r="F66" i="5"/>
  <c r="J66" i="5" s="1"/>
  <c r="Q66" i="5" s="1"/>
  <c r="F64" i="5"/>
  <c r="F63" i="5"/>
  <c r="J63" i="5" s="1"/>
  <c r="F62" i="5"/>
  <c r="F61" i="5"/>
  <c r="J61" i="5" s="1"/>
  <c r="F60" i="5"/>
  <c r="F59" i="5"/>
  <c r="J59" i="5" s="1"/>
  <c r="F58" i="5"/>
  <c r="F57" i="5"/>
  <c r="J57" i="5" s="1"/>
  <c r="F56" i="5"/>
  <c r="J56" i="5" s="1"/>
  <c r="F53" i="5"/>
  <c r="J53" i="5" s="1"/>
  <c r="F52" i="5"/>
  <c r="F51" i="5"/>
  <c r="J51" i="5" s="1"/>
  <c r="F50" i="5"/>
  <c r="F49" i="5"/>
  <c r="J49" i="5" s="1"/>
  <c r="F48" i="5"/>
  <c r="F47" i="5"/>
  <c r="J47" i="5" s="1"/>
  <c r="F45" i="5"/>
  <c r="F44" i="5"/>
  <c r="J44" i="5" s="1"/>
  <c r="F43" i="5"/>
  <c r="F42" i="5"/>
  <c r="J42" i="5" s="1"/>
  <c r="F41" i="5"/>
  <c r="F40" i="5"/>
  <c r="J40" i="5" s="1"/>
  <c r="F39" i="5"/>
  <c r="F38" i="5"/>
  <c r="J38" i="5" s="1"/>
  <c r="Q38" i="5" s="1"/>
  <c r="F36" i="5"/>
  <c r="F35" i="5"/>
  <c r="J35" i="5" s="1"/>
  <c r="Q35" i="5" s="1"/>
  <c r="F32" i="5"/>
  <c r="F31" i="5"/>
  <c r="J31" i="5" s="1"/>
  <c r="F30" i="5"/>
  <c r="F29" i="5"/>
  <c r="J29" i="5" s="1"/>
  <c r="F28" i="5"/>
  <c r="F27" i="5"/>
  <c r="J27" i="5" s="1"/>
  <c r="F26" i="5"/>
  <c r="F25" i="5"/>
  <c r="J25" i="5" s="1"/>
  <c r="F24" i="5"/>
  <c r="J24" i="5" s="1"/>
  <c r="F22" i="5"/>
  <c r="J22" i="5" s="1"/>
  <c r="F21" i="5"/>
  <c r="J21" i="5" s="1"/>
  <c r="Q21" i="5" s="1"/>
  <c r="F18" i="5"/>
  <c r="J18" i="5" s="1"/>
  <c r="Q18" i="5" s="1"/>
  <c r="F17" i="5"/>
  <c r="F16" i="5"/>
  <c r="J16" i="5" s="1"/>
  <c r="F15" i="5"/>
  <c r="F14" i="5"/>
  <c r="J14" i="5" s="1"/>
  <c r="F13" i="5"/>
  <c r="F12" i="5"/>
  <c r="J12" i="5" s="1"/>
  <c r="F10" i="5"/>
  <c r="J10" i="5" s="1"/>
  <c r="V199" i="5"/>
  <c r="B175" i="5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70" i="5"/>
  <c r="B171" i="5" s="1"/>
  <c r="B160" i="5"/>
  <c r="B161" i="5" s="1"/>
  <c r="B162" i="5" s="1"/>
  <c r="B163" i="5" s="1"/>
  <c r="B153" i="5"/>
  <c r="B165" i="5" s="1"/>
  <c r="B166" i="5" s="1"/>
  <c r="B167" i="5" s="1"/>
  <c r="B168" i="5" s="1"/>
  <c r="B133" i="5"/>
  <c r="B134" i="5" s="1"/>
  <c r="B135" i="5" s="1"/>
  <c r="B136" i="5" s="1"/>
  <c r="B137" i="5" s="1"/>
  <c r="B139" i="5" s="1"/>
  <c r="B111" i="5"/>
  <c r="B112" i="5" s="1"/>
  <c r="B113" i="5" s="1"/>
  <c r="B114" i="5" s="1"/>
  <c r="B115" i="5" s="1"/>
  <c r="B116" i="5" s="1"/>
  <c r="B117" i="5" s="1"/>
  <c r="B118" i="5" s="1"/>
  <c r="B121" i="5" s="1"/>
  <c r="B122" i="5" s="1"/>
  <c r="B123" i="5" s="1"/>
  <c r="B124" i="5" s="1"/>
  <c r="B125" i="5" s="1"/>
  <c r="B126" i="5" s="1"/>
  <c r="B127" i="5" s="1"/>
  <c r="B128" i="5" s="1"/>
  <c r="B129" i="5" s="1"/>
  <c r="B83" i="5"/>
  <c r="B84" i="5" s="1"/>
  <c r="B85" i="5" s="1"/>
  <c r="B86" i="5" s="1"/>
  <c r="B87" i="5" s="1"/>
  <c r="B88" i="5" s="1"/>
  <c r="B89" i="5" s="1"/>
  <c r="B90" i="5" s="1"/>
  <c r="B92" i="5" s="1"/>
  <c r="B93" i="5" s="1"/>
  <c r="B94" i="5" s="1"/>
  <c r="B95" i="5" s="1"/>
  <c r="B96" i="5" s="1"/>
  <c r="B97" i="5" s="1"/>
  <c r="B99" i="5" s="1"/>
  <c r="B100" i="5" s="1"/>
  <c r="B101" i="5" s="1"/>
  <c r="B102" i="5" s="1"/>
  <c r="B103" i="5" s="1"/>
  <c r="B104" i="5" s="1"/>
  <c r="B105" i="5" s="1"/>
  <c r="B106" i="5" s="1"/>
  <c r="B107" i="5" s="1"/>
  <c r="B57" i="5"/>
  <c r="B58" i="5" s="1"/>
  <c r="B59" i="5" s="1"/>
  <c r="B60" i="5" s="1"/>
  <c r="B61" i="5" s="1"/>
  <c r="B62" i="5" s="1"/>
  <c r="B63" i="5" s="1"/>
  <c r="B64" i="5" s="1"/>
  <c r="B66" i="5" s="1"/>
  <c r="B67" i="5" s="1"/>
  <c r="B68" i="5" s="1"/>
  <c r="B69" i="5" s="1"/>
  <c r="B70" i="5" s="1"/>
  <c r="B72" i="5" s="1"/>
  <c r="B73" i="5" s="1"/>
  <c r="B74" i="5" s="1"/>
  <c r="B75" i="5" s="1"/>
  <c r="B76" i="5" s="1"/>
  <c r="B77" i="5" s="1"/>
  <c r="B78" i="5" s="1"/>
  <c r="B79" i="5" s="1"/>
  <c r="B80" i="5" s="1"/>
  <c r="C51" i="5"/>
  <c r="C52" i="5" s="1"/>
  <c r="C53" i="5" s="1"/>
  <c r="B39" i="5"/>
  <c r="B40" i="5" s="1"/>
  <c r="B41" i="5" s="1"/>
  <c r="B42" i="5" s="1"/>
  <c r="B43" i="5" s="1"/>
  <c r="B16" i="5"/>
  <c r="B17" i="5" s="1"/>
  <c r="B18" i="5" s="1"/>
  <c r="C13" i="5"/>
  <c r="C14" i="5" s="1"/>
  <c r="C15" i="5" s="1"/>
  <c r="C16" i="5" s="1"/>
  <c r="C17" i="5" s="1"/>
  <c r="C18" i="5" s="1"/>
  <c r="B13" i="5"/>
  <c r="B14" i="5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J424" i="4"/>
  <c r="L424" i="4" s="1"/>
  <c r="E424" i="4"/>
  <c r="B424" i="4"/>
  <c r="L423" i="4"/>
  <c r="J422" i="4"/>
  <c r="L422" i="4" s="1"/>
  <c r="B422" i="4"/>
  <c r="B421" i="4"/>
  <c r="J420" i="4"/>
  <c r="L420" i="4" s="1"/>
  <c r="B420" i="4"/>
  <c r="J419" i="4"/>
  <c r="L419" i="4" s="1"/>
  <c r="B419" i="4"/>
  <c r="J418" i="4"/>
  <c r="L418" i="4" s="1"/>
  <c r="B418" i="4"/>
  <c r="B417" i="4"/>
  <c r="J416" i="4"/>
  <c r="L416" i="4" s="1"/>
  <c r="B416" i="4"/>
  <c r="J415" i="4"/>
  <c r="L415" i="4" s="1"/>
  <c r="B415" i="4"/>
  <c r="J414" i="4"/>
  <c r="L414" i="4" s="1"/>
  <c r="B414" i="4"/>
  <c r="B413" i="4"/>
  <c r="J412" i="4"/>
  <c r="L412" i="4" s="1"/>
  <c r="B412" i="4"/>
  <c r="J411" i="4"/>
  <c r="L411" i="4" s="1"/>
  <c r="B411" i="4"/>
  <c r="B410" i="4"/>
  <c r="J409" i="4"/>
  <c r="L409" i="4" s="1"/>
  <c r="B409" i="4"/>
  <c r="B408" i="4"/>
  <c r="J407" i="4"/>
  <c r="L407" i="4" s="1"/>
  <c r="B407" i="4"/>
  <c r="J406" i="4"/>
  <c r="L406" i="4" s="1"/>
  <c r="B406" i="4"/>
  <c r="B405" i="4"/>
  <c r="J404" i="4"/>
  <c r="L404" i="4" s="1"/>
  <c r="B404" i="4"/>
  <c r="J403" i="4"/>
  <c r="L403" i="4" s="1"/>
  <c r="B403" i="4"/>
  <c r="J402" i="4"/>
  <c r="L402" i="4" s="1"/>
  <c r="B402" i="4"/>
  <c r="B401" i="4"/>
  <c r="J400" i="4"/>
  <c r="L400" i="4" s="1"/>
  <c r="B400" i="4"/>
  <c r="B399" i="4"/>
  <c r="J398" i="4"/>
  <c r="L398" i="4" s="1"/>
  <c r="B398" i="4"/>
  <c r="J397" i="4"/>
  <c r="L397" i="4" s="1"/>
  <c r="B397" i="4"/>
  <c r="J396" i="4"/>
  <c r="L396" i="4" s="1"/>
  <c r="B396" i="4"/>
  <c r="E395" i="4"/>
  <c r="E396" i="4" s="1"/>
  <c r="E397" i="4" s="1"/>
  <c r="E398" i="4" s="1"/>
  <c r="E399" i="4" s="1"/>
  <c r="E402" i="4" s="1"/>
  <c r="E403" i="4" s="1"/>
  <c r="E404" i="4" s="1"/>
  <c r="E405" i="4" s="1"/>
  <c r="E406" i="4" s="1"/>
  <c r="E407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B395" i="4"/>
  <c r="J394" i="4"/>
  <c r="L394" i="4" s="1"/>
  <c r="B394" i="4"/>
  <c r="J393" i="4"/>
  <c r="L393" i="4" s="1"/>
  <c r="B393" i="4"/>
  <c r="J392" i="4"/>
  <c r="L392" i="4" s="1"/>
  <c r="B392" i="4"/>
  <c r="J391" i="4"/>
  <c r="L391" i="4" s="1"/>
  <c r="B391" i="4"/>
  <c r="J390" i="4"/>
  <c r="L390" i="4" s="1"/>
  <c r="B390" i="4"/>
  <c r="J389" i="4"/>
  <c r="L389" i="4" s="1"/>
  <c r="B389" i="4"/>
  <c r="J388" i="4"/>
  <c r="L388" i="4" s="1"/>
  <c r="B388" i="4"/>
  <c r="J387" i="4"/>
  <c r="L387" i="4" s="1"/>
  <c r="B387" i="4"/>
  <c r="J386" i="4"/>
  <c r="L386" i="4" s="1"/>
  <c r="B386" i="4"/>
  <c r="J385" i="4"/>
  <c r="L385" i="4" s="1"/>
  <c r="B385" i="4"/>
  <c r="J384" i="4"/>
  <c r="L384" i="4" s="1"/>
  <c r="B384" i="4"/>
  <c r="J383" i="4"/>
  <c r="L383" i="4" s="1"/>
  <c r="B383" i="4"/>
  <c r="J382" i="4"/>
  <c r="L382" i="4" s="1"/>
  <c r="B382" i="4"/>
  <c r="J381" i="4"/>
  <c r="L381" i="4" s="1"/>
  <c r="B381" i="4"/>
  <c r="J380" i="4"/>
  <c r="L380" i="4" s="1"/>
  <c r="B380" i="4"/>
  <c r="J379" i="4"/>
  <c r="L379" i="4" s="1"/>
  <c r="B379" i="4"/>
  <c r="J378" i="4"/>
  <c r="L378" i="4" s="1"/>
  <c r="B378" i="4"/>
  <c r="J377" i="4"/>
  <c r="L377" i="4" s="1"/>
  <c r="B377" i="4"/>
  <c r="J376" i="4"/>
  <c r="L376" i="4" s="1"/>
  <c r="B376" i="4"/>
  <c r="J375" i="4"/>
  <c r="L375" i="4" s="1"/>
  <c r="B375" i="4"/>
  <c r="J374" i="4"/>
  <c r="L374" i="4" s="1"/>
  <c r="B374" i="4"/>
  <c r="J373" i="4"/>
  <c r="L373" i="4" s="1"/>
  <c r="B373" i="4"/>
  <c r="L372" i="4"/>
  <c r="J372" i="4"/>
  <c r="B372" i="4"/>
  <c r="J371" i="4"/>
  <c r="L371" i="4" s="1"/>
  <c r="B371" i="4"/>
  <c r="J370" i="4"/>
  <c r="L370" i="4" s="1"/>
  <c r="B370" i="4"/>
  <c r="J369" i="4"/>
  <c r="L369" i="4" s="1"/>
  <c r="B369" i="4"/>
  <c r="J368" i="4"/>
  <c r="L368" i="4" s="1"/>
  <c r="B368" i="4"/>
  <c r="J367" i="4"/>
  <c r="L367" i="4" s="1"/>
  <c r="B367" i="4"/>
  <c r="L366" i="4"/>
  <c r="J366" i="4"/>
  <c r="B366" i="4"/>
  <c r="J365" i="4"/>
  <c r="L365" i="4" s="1"/>
  <c r="B365" i="4"/>
  <c r="J364" i="4"/>
  <c r="L364" i="4" s="1"/>
  <c r="B364" i="4"/>
  <c r="J363" i="4"/>
  <c r="L363" i="4" s="1"/>
  <c r="B363" i="4"/>
  <c r="L362" i="4"/>
  <c r="J362" i="4"/>
  <c r="B362" i="4"/>
  <c r="J361" i="4"/>
  <c r="L361" i="4" s="1"/>
  <c r="B361" i="4"/>
  <c r="J360" i="4"/>
  <c r="L360" i="4" s="1"/>
  <c r="B360" i="4"/>
  <c r="L359" i="4"/>
  <c r="E358" i="4"/>
  <c r="E361" i="4" s="1"/>
  <c r="E362" i="4" s="1"/>
  <c r="E363" i="4" s="1"/>
  <c r="E364" i="4" s="1"/>
  <c r="E365" i="4" s="1"/>
  <c r="E366" i="4" s="1"/>
  <c r="E367" i="4" s="1"/>
  <c r="E370" i="4" s="1"/>
  <c r="E371" i="4" s="1"/>
  <c r="E372" i="4" s="1"/>
  <c r="E373" i="4" s="1"/>
  <c r="E374" i="4" s="1"/>
  <c r="E375" i="4" s="1"/>
  <c r="B358" i="4"/>
  <c r="J357" i="4"/>
  <c r="L357" i="4" s="1"/>
  <c r="E357" i="4"/>
  <c r="B357" i="4"/>
  <c r="L356" i="4"/>
  <c r="E355" i="4"/>
  <c r="B355" i="4"/>
  <c r="J354" i="4"/>
  <c r="L354" i="4" s="1"/>
  <c r="E354" i="4"/>
  <c r="B354" i="4"/>
  <c r="L353" i="4"/>
  <c r="J353" i="4"/>
  <c r="E353" i="4"/>
  <c r="B353" i="4"/>
  <c r="J352" i="4"/>
  <c r="L352" i="4" s="1"/>
  <c r="E352" i="4"/>
  <c r="B352" i="4"/>
  <c r="E351" i="4"/>
  <c r="B351" i="4"/>
  <c r="L350" i="4"/>
  <c r="J349" i="4"/>
  <c r="L349" i="4" s="1"/>
  <c r="E349" i="4"/>
  <c r="B349" i="4"/>
  <c r="L348" i="4"/>
  <c r="J348" i="4"/>
  <c r="E348" i="4"/>
  <c r="B348" i="4"/>
  <c r="J347" i="4"/>
  <c r="L347" i="4" s="1"/>
  <c r="E347" i="4"/>
  <c r="B347" i="4"/>
  <c r="J346" i="4"/>
  <c r="L346" i="4" s="1"/>
  <c r="E346" i="4"/>
  <c r="B346" i="4"/>
  <c r="L345" i="4"/>
  <c r="J344" i="4"/>
  <c r="L344" i="4" s="1"/>
  <c r="E344" i="4"/>
  <c r="B344" i="4"/>
  <c r="L343" i="4"/>
  <c r="J343" i="4"/>
  <c r="E343" i="4"/>
  <c r="B343" i="4"/>
  <c r="J342" i="4"/>
  <c r="L342" i="4" s="1"/>
  <c r="E342" i="4"/>
  <c r="B342" i="4"/>
  <c r="E341" i="4"/>
  <c r="B341" i="4"/>
  <c r="J340" i="4"/>
  <c r="L340" i="4" s="1"/>
  <c r="E340" i="4"/>
  <c r="B340" i="4"/>
  <c r="L339" i="4"/>
  <c r="J339" i="4"/>
  <c r="E339" i="4"/>
  <c r="L338" i="4"/>
  <c r="L337" i="4"/>
  <c r="E337" i="4"/>
  <c r="B337" i="4"/>
  <c r="J336" i="4"/>
  <c r="L336" i="4" s="1"/>
  <c r="E336" i="4"/>
  <c r="L335" i="4"/>
  <c r="J334" i="4"/>
  <c r="L334" i="4" s="1"/>
  <c r="E334" i="4"/>
  <c r="B334" i="4"/>
  <c r="L333" i="4"/>
  <c r="J333" i="4"/>
  <c r="E333" i="4"/>
  <c r="B333" i="4"/>
  <c r="L332" i="4"/>
  <c r="J331" i="4"/>
  <c r="L331" i="4" s="1"/>
  <c r="B331" i="4"/>
  <c r="J330" i="4"/>
  <c r="L330" i="4" s="1"/>
  <c r="B330" i="4"/>
  <c r="J329" i="4"/>
  <c r="L329" i="4" s="1"/>
  <c r="B329" i="4"/>
  <c r="J328" i="4"/>
  <c r="L328" i="4" s="1"/>
  <c r="B328" i="4"/>
  <c r="J327" i="4"/>
  <c r="L327" i="4" s="1"/>
  <c r="B327" i="4"/>
  <c r="J326" i="4"/>
  <c r="L326" i="4" s="1"/>
  <c r="B326" i="4"/>
  <c r="J325" i="4"/>
  <c r="L325" i="4" s="1"/>
  <c r="B325" i="4"/>
  <c r="J324" i="4"/>
  <c r="L324" i="4" s="1"/>
  <c r="B324" i="4"/>
  <c r="B323" i="4"/>
  <c r="J322" i="4"/>
  <c r="L322" i="4" s="1"/>
  <c r="B322" i="4"/>
  <c r="J321" i="4"/>
  <c r="L321" i="4" s="1"/>
  <c r="B321" i="4"/>
  <c r="B320" i="4"/>
  <c r="J319" i="4"/>
  <c r="L319" i="4" s="1"/>
  <c r="B319" i="4"/>
  <c r="J318" i="4"/>
  <c r="L318" i="4" s="1"/>
  <c r="B318" i="4"/>
  <c r="L317" i="4"/>
  <c r="J317" i="4"/>
  <c r="B317" i="4"/>
  <c r="B316" i="4"/>
  <c r="L315" i="4"/>
  <c r="J315" i="4"/>
  <c r="B315" i="4"/>
  <c r="L314" i="4"/>
  <c r="J314" i="4"/>
  <c r="E314" i="4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B314" i="4"/>
  <c r="L313" i="4"/>
  <c r="J313" i="4"/>
  <c r="E313" i="4"/>
  <c r="B313" i="4"/>
  <c r="J312" i="4"/>
  <c r="L312" i="4" s="1"/>
  <c r="B312" i="4"/>
  <c r="L311" i="4"/>
  <c r="J311" i="4"/>
  <c r="E311" i="4"/>
  <c r="E312" i="4" s="1"/>
  <c r="B311" i="4"/>
  <c r="L310" i="4"/>
  <c r="J309" i="4"/>
  <c r="L309" i="4" s="1"/>
  <c r="E309" i="4"/>
  <c r="B309" i="4"/>
  <c r="L308" i="4"/>
  <c r="L307" i="4"/>
  <c r="J307" i="4"/>
  <c r="E307" i="4"/>
  <c r="B307" i="4"/>
  <c r="J306" i="4"/>
  <c r="L306" i="4" s="1"/>
  <c r="E306" i="4"/>
  <c r="B306" i="4"/>
  <c r="E305" i="4"/>
  <c r="B305" i="4"/>
  <c r="J304" i="4"/>
  <c r="L304" i="4" s="1"/>
  <c r="E304" i="4"/>
  <c r="B304" i="4"/>
  <c r="L303" i="4"/>
  <c r="J303" i="4"/>
  <c r="E303" i="4"/>
  <c r="B303" i="4"/>
  <c r="J302" i="4"/>
  <c r="L302" i="4" s="1"/>
  <c r="E302" i="4"/>
  <c r="L301" i="4"/>
  <c r="J300" i="4"/>
  <c r="L300" i="4" s="1"/>
  <c r="B300" i="4"/>
  <c r="B299" i="4"/>
  <c r="J298" i="4"/>
  <c r="L298" i="4" s="1"/>
  <c r="B298" i="4"/>
  <c r="J297" i="4"/>
  <c r="L297" i="4" s="1"/>
  <c r="B297" i="4"/>
  <c r="J296" i="4"/>
  <c r="L296" i="4" s="1"/>
  <c r="B296" i="4"/>
  <c r="B295" i="4"/>
  <c r="J294" i="4"/>
  <c r="L294" i="4" s="1"/>
  <c r="B294" i="4"/>
  <c r="J293" i="4"/>
  <c r="L293" i="4" s="1"/>
  <c r="B293" i="4"/>
  <c r="J292" i="4"/>
  <c r="L292" i="4" s="1"/>
  <c r="B292" i="4"/>
  <c r="B291" i="4"/>
  <c r="J290" i="4"/>
  <c r="L290" i="4" s="1"/>
  <c r="B290" i="4"/>
  <c r="J289" i="4"/>
  <c r="L289" i="4" s="1"/>
  <c r="B289" i="4"/>
  <c r="J288" i="4"/>
  <c r="L288" i="4" s="1"/>
  <c r="B288" i="4"/>
  <c r="B287" i="4"/>
  <c r="J286" i="4"/>
  <c r="L286" i="4" s="1"/>
  <c r="B286" i="4"/>
  <c r="J285" i="4"/>
  <c r="L285" i="4" s="1"/>
  <c r="B285" i="4"/>
  <c r="J284" i="4"/>
  <c r="L284" i="4" s="1"/>
  <c r="B284" i="4"/>
  <c r="B283" i="4"/>
  <c r="J282" i="4"/>
  <c r="L282" i="4" s="1"/>
  <c r="B282" i="4"/>
  <c r="J281" i="4"/>
  <c r="L281" i="4" s="1"/>
  <c r="B281" i="4"/>
  <c r="J280" i="4"/>
  <c r="L280" i="4" s="1"/>
  <c r="B280" i="4"/>
  <c r="L279" i="4"/>
  <c r="J279" i="4"/>
  <c r="B279" i="4"/>
  <c r="L278" i="4"/>
  <c r="J278" i="4"/>
  <c r="B278" i="4"/>
  <c r="J277" i="4"/>
  <c r="L277" i="4" s="1"/>
  <c r="B277" i="4"/>
  <c r="J276" i="4"/>
  <c r="L276" i="4" s="1"/>
  <c r="B276" i="4"/>
  <c r="J275" i="4"/>
  <c r="L275" i="4" s="1"/>
  <c r="B275" i="4"/>
  <c r="L274" i="4"/>
  <c r="J274" i="4"/>
  <c r="B274" i="4"/>
  <c r="L273" i="4"/>
  <c r="J273" i="4"/>
  <c r="B273" i="4"/>
  <c r="J272" i="4"/>
  <c r="L272" i="4" s="1"/>
  <c r="B272" i="4"/>
  <c r="J271" i="4"/>
  <c r="L271" i="4" s="1"/>
  <c r="B271" i="4"/>
  <c r="L270" i="4"/>
  <c r="J270" i="4"/>
  <c r="B270" i="4"/>
  <c r="J269" i="4"/>
  <c r="L269" i="4" s="1"/>
  <c r="B269" i="4"/>
  <c r="J268" i="4"/>
  <c r="L268" i="4" s="1"/>
  <c r="B268" i="4"/>
  <c r="L267" i="4"/>
  <c r="J267" i="4"/>
  <c r="B267" i="4"/>
  <c r="L266" i="4"/>
  <c r="J266" i="4"/>
  <c r="B266" i="4"/>
  <c r="L265" i="4"/>
  <c r="J265" i="4"/>
  <c r="B265" i="4"/>
  <c r="J264" i="4"/>
  <c r="L264" i="4" s="1"/>
  <c r="B264" i="4"/>
  <c r="L263" i="4"/>
  <c r="J263" i="4"/>
  <c r="B263" i="4"/>
  <c r="L262" i="4"/>
  <c r="J262" i="4"/>
  <c r="B262" i="4"/>
  <c r="J261" i="4"/>
  <c r="L261" i="4" s="1"/>
  <c r="B261" i="4"/>
  <c r="J260" i="4"/>
  <c r="L260" i="4" s="1"/>
  <c r="B260" i="4"/>
  <c r="J259" i="4"/>
  <c r="L259" i="4" s="1"/>
  <c r="B259" i="4"/>
  <c r="L258" i="4"/>
  <c r="J258" i="4"/>
  <c r="B258" i="4"/>
  <c r="L257" i="4"/>
  <c r="J257" i="4"/>
  <c r="B257" i="4"/>
  <c r="J256" i="4"/>
  <c r="L256" i="4" s="1"/>
  <c r="B256" i="4"/>
  <c r="J255" i="4"/>
  <c r="L255" i="4" s="1"/>
  <c r="B255" i="4"/>
  <c r="L254" i="4"/>
  <c r="J254" i="4"/>
  <c r="B254" i="4"/>
  <c r="J253" i="4"/>
  <c r="L253" i="4" s="1"/>
  <c r="B253" i="4"/>
  <c r="J252" i="4"/>
  <c r="L252" i="4" s="1"/>
  <c r="B252" i="4"/>
  <c r="L251" i="4"/>
  <c r="J251" i="4"/>
  <c r="B251" i="4"/>
  <c r="L250" i="4"/>
  <c r="J250" i="4"/>
  <c r="B250" i="4"/>
  <c r="L249" i="4"/>
  <c r="J249" i="4"/>
  <c r="B249" i="4"/>
  <c r="J248" i="4"/>
  <c r="L248" i="4" s="1"/>
  <c r="B248" i="4"/>
  <c r="L247" i="4"/>
  <c r="J247" i="4"/>
  <c r="B247" i="4"/>
  <c r="L246" i="4"/>
  <c r="J245" i="4"/>
  <c r="L245" i="4" s="1"/>
  <c r="E245" i="4"/>
  <c r="B245" i="4"/>
  <c r="J244" i="4"/>
  <c r="L244" i="4" s="1"/>
  <c r="E244" i="4"/>
  <c r="B244" i="4"/>
  <c r="J243" i="4"/>
  <c r="L243" i="4" s="1"/>
  <c r="E243" i="4"/>
  <c r="B243" i="4"/>
  <c r="J242" i="4"/>
  <c r="L242" i="4" s="1"/>
  <c r="E242" i="4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E288" i="4" s="1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B242" i="4"/>
  <c r="J241" i="4"/>
  <c r="L241" i="4" s="1"/>
  <c r="E241" i="4"/>
  <c r="B241" i="4"/>
  <c r="E240" i="4"/>
  <c r="B240" i="4"/>
  <c r="J239" i="4"/>
  <c r="L239" i="4" s="1"/>
  <c r="E239" i="4"/>
  <c r="B239" i="4"/>
  <c r="J238" i="4"/>
  <c r="L238" i="4" s="1"/>
  <c r="E238" i="4"/>
  <c r="B238" i="4"/>
  <c r="J237" i="4"/>
  <c r="L237" i="4" s="1"/>
  <c r="E237" i="4"/>
  <c r="L236" i="4"/>
  <c r="B235" i="4"/>
  <c r="L234" i="4"/>
  <c r="J234" i="4"/>
  <c r="B234" i="4"/>
  <c r="L233" i="4"/>
  <c r="J233" i="4"/>
  <c r="B233" i="4"/>
  <c r="L232" i="4"/>
  <c r="J232" i="4"/>
  <c r="B232" i="4"/>
  <c r="B231" i="4"/>
  <c r="J230" i="4"/>
  <c r="L230" i="4" s="1"/>
  <c r="B230" i="4"/>
  <c r="J229" i="4"/>
  <c r="L229" i="4" s="1"/>
  <c r="B229" i="4"/>
  <c r="L228" i="4"/>
  <c r="J228" i="4"/>
  <c r="B228" i="4"/>
  <c r="B227" i="4"/>
  <c r="L226" i="4"/>
  <c r="J226" i="4"/>
  <c r="B226" i="4"/>
  <c r="L225" i="4"/>
  <c r="J225" i="4"/>
  <c r="B225" i="4"/>
  <c r="L224" i="4"/>
  <c r="J224" i="4"/>
  <c r="B224" i="4"/>
  <c r="B223" i="4"/>
  <c r="J222" i="4"/>
  <c r="L222" i="4" s="1"/>
  <c r="B222" i="4"/>
  <c r="J221" i="4"/>
  <c r="L221" i="4" s="1"/>
  <c r="B221" i="4"/>
  <c r="L220" i="4"/>
  <c r="J220" i="4"/>
  <c r="B220" i="4"/>
  <c r="B219" i="4"/>
  <c r="L218" i="4"/>
  <c r="J218" i="4"/>
  <c r="B218" i="4"/>
  <c r="L217" i="4"/>
  <c r="J217" i="4"/>
  <c r="B217" i="4"/>
  <c r="L216" i="4"/>
  <c r="J216" i="4"/>
  <c r="B216" i="4"/>
  <c r="B215" i="4"/>
  <c r="J214" i="4"/>
  <c r="L214" i="4" s="1"/>
  <c r="B214" i="4"/>
  <c r="J213" i="4"/>
  <c r="L213" i="4" s="1"/>
  <c r="B213" i="4"/>
  <c r="L212" i="4"/>
  <c r="J212" i="4"/>
  <c r="B212" i="4"/>
  <c r="B211" i="4"/>
  <c r="L210" i="4"/>
  <c r="J210" i="4"/>
  <c r="B210" i="4"/>
  <c r="L209" i="4"/>
  <c r="J209" i="4"/>
  <c r="B209" i="4"/>
  <c r="L208" i="4"/>
  <c r="J208" i="4"/>
  <c r="B208" i="4"/>
  <c r="B207" i="4"/>
  <c r="J206" i="4"/>
  <c r="L206" i="4" s="1"/>
  <c r="B206" i="4"/>
  <c r="J205" i="4"/>
  <c r="L205" i="4" s="1"/>
  <c r="B205" i="4"/>
  <c r="L204" i="4"/>
  <c r="J204" i="4"/>
  <c r="B204" i="4"/>
  <c r="B203" i="4"/>
  <c r="L202" i="4"/>
  <c r="J202" i="4"/>
  <c r="B202" i="4"/>
  <c r="L201" i="4"/>
  <c r="J201" i="4"/>
  <c r="B201" i="4"/>
  <c r="L200" i="4"/>
  <c r="J200" i="4"/>
  <c r="B200" i="4"/>
  <c r="B199" i="4"/>
  <c r="J198" i="4"/>
  <c r="L198" i="4" s="1"/>
  <c r="B198" i="4"/>
  <c r="J197" i="4"/>
  <c r="L197" i="4" s="1"/>
  <c r="B197" i="4"/>
  <c r="J196" i="4"/>
  <c r="L196" i="4" s="1"/>
  <c r="B196" i="4"/>
  <c r="B195" i="4"/>
  <c r="J194" i="4"/>
  <c r="L194" i="4" s="1"/>
  <c r="B194" i="4"/>
  <c r="J193" i="4"/>
  <c r="L193" i="4" s="1"/>
  <c r="B193" i="4"/>
  <c r="J192" i="4"/>
  <c r="L192" i="4" s="1"/>
  <c r="B192" i="4"/>
  <c r="B191" i="4"/>
  <c r="J190" i="4"/>
  <c r="L190" i="4" s="1"/>
  <c r="B190" i="4"/>
  <c r="J189" i="4"/>
  <c r="L189" i="4" s="1"/>
  <c r="B189" i="4"/>
  <c r="J188" i="4"/>
  <c r="L188" i="4" s="1"/>
  <c r="B188" i="4"/>
  <c r="J187" i="4"/>
  <c r="L187" i="4" s="1"/>
  <c r="B187" i="4"/>
  <c r="L186" i="4"/>
  <c r="J186" i="4"/>
  <c r="B186" i="4"/>
  <c r="J185" i="4"/>
  <c r="L185" i="4" s="1"/>
  <c r="B185" i="4"/>
  <c r="J184" i="4"/>
  <c r="L184" i="4" s="1"/>
  <c r="B184" i="4"/>
  <c r="J183" i="4"/>
  <c r="L183" i="4" s="1"/>
  <c r="B183" i="4"/>
  <c r="L182" i="4"/>
  <c r="J182" i="4"/>
  <c r="E182" i="4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B182" i="4"/>
  <c r="L181" i="4"/>
  <c r="L180" i="4"/>
  <c r="J180" i="4"/>
  <c r="E180" i="4"/>
  <c r="B180" i="4"/>
  <c r="L179" i="4"/>
  <c r="J179" i="4"/>
  <c r="E179" i="4"/>
  <c r="B179" i="4"/>
  <c r="L178" i="4"/>
  <c r="J178" i="4"/>
  <c r="E178" i="4"/>
  <c r="B178" i="4"/>
  <c r="J177" i="4"/>
  <c r="L177" i="4" s="1"/>
  <c r="E177" i="4"/>
  <c r="B177" i="4"/>
  <c r="E176" i="4"/>
  <c r="B176" i="4"/>
  <c r="J175" i="4"/>
  <c r="L175" i="4" s="1"/>
  <c r="E175" i="4"/>
  <c r="B175" i="4"/>
  <c r="L174" i="4"/>
  <c r="E173" i="4"/>
  <c r="B173" i="4"/>
  <c r="J172" i="4"/>
  <c r="L172" i="4" s="1"/>
  <c r="E172" i="4"/>
  <c r="B172" i="4"/>
  <c r="J171" i="4"/>
  <c r="L171" i="4" s="1"/>
  <c r="E171" i="4"/>
  <c r="B171" i="4"/>
  <c r="J170" i="4"/>
  <c r="L170" i="4" s="1"/>
  <c r="E170" i="4"/>
  <c r="B170" i="4"/>
  <c r="L169" i="4"/>
  <c r="J169" i="4"/>
  <c r="E169" i="4"/>
  <c r="B169" i="4"/>
  <c r="L168" i="4"/>
  <c r="J168" i="4"/>
  <c r="E168" i="4"/>
  <c r="B168" i="4"/>
  <c r="J167" i="4"/>
  <c r="L167" i="4" s="1"/>
  <c r="E167" i="4"/>
  <c r="B167" i="4"/>
  <c r="J166" i="4"/>
  <c r="L166" i="4" s="1"/>
  <c r="E166" i="4"/>
  <c r="B166" i="4"/>
  <c r="E165" i="4"/>
  <c r="B165" i="4"/>
  <c r="L164" i="4"/>
  <c r="J163" i="4"/>
  <c r="L163" i="4" s="1"/>
  <c r="B163" i="4"/>
  <c r="J162" i="4"/>
  <c r="L162" i="4" s="1"/>
  <c r="B162" i="4"/>
  <c r="L161" i="4"/>
  <c r="J161" i="4"/>
  <c r="B161" i="4"/>
  <c r="J160" i="4"/>
  <c r="L160" i="4" s="1"/>
  <c r="B160" i="4"/>
  <c r="J159" i="4"/>
  <c r="L159" i="4" s="1"/>
  <c r="B159" i="4"/>
  <c r="J158" i="4"/>
  <c r="L158" i="4" s="1"/>
  <c r="B158" i="4"/>
  <c r="J157" i="4"/>
  <c r="L157" i="4" s="1"/>
  <c r="B157" i="4"/>
  <c r="J156" i="4"/>
  <c r="L156" i="4" s="1"/>
  <c r="B156" i="4"/>
  <c r="J155" i="4"/>
  <c r="L155" i="4" s="1"/>
  <c r="B155" i="4"/>
  <c r="J154" i="4"/>
  <c r="L154" i="4" s="1"/>
  <c r="B154" i="4"/>
  <c r="J153" i="4"/>
  <c r="L153" i="4" s="1"/>
  <c r="B153" i="4"/>
  <c r="J152" i="4"/>
  <c r="L152" i="4" s="1"/>
  <c r="B152" i="4"/>
  <c r="J151" i="4"/>
  <c r="L151" i="4" s="1"/>
  <c r="B151" i="4"/>
  <c r="J150" i="4"/>
  <c r="L150" i="4" s="1"/>
  <c r="B150" i="4"/>
  <c r="L149" i="4"/>
  <c r="J149" i="4"/>
  <c r="B149" i="4"/>
  <c r="J148" i="4"/>
  <c r="L148" i="4" s="1"/>
  <c r="B148" i="4"/>
  <c r="J147" i="4"/>
  <c r="L147" i="4" s="1"/>
  <c r="B147" i="4"/>
  <c r="J146" i="4"/>
  <c r="L146" i="4" s="1"/>
  <c r="B146" i="4"/>
  <c r="L145" i="4"/>
  <c r="J145" i="4"/>
  <c r="B145" i="4"/>
  <c r="J144" i="4"/>
  <c r="L144" i="4" s="1"/>
  <c r="B144" i="4"/>
  <c r="J143" i="4"/>
  <c r="L143" i="4" s="1"/>
  <c r="B143" i="4"/>
  <c r="J142" i="4"/>
  <c r="L142" i="4" s="1"/>
  <c r="B142" i="4"/>
  <c r="J141" i="4"/>
  <c r="L141" i="4" s="1"/>
  <c r="B141" i="4"/>
  <c r="J140" i="4"/>
  <c r="L140" i="4" s="1"/>
  <c r="B140" i="4"/>
  <c r="J139" i="4"/>
  <c r="L139" i="4" s="1"/>
  <c r="B139" i="4"/>
  <c r="J138" i="4"/>
  <c r="L138" i="4" s="1"/>
  <c r="B138" i="4"/>
  <c r="J137" i="4"/>
  <c r="L137" i="4" s="1"/>
  <c r="B137" i="4"/>
  <c r="J136" i="4"/>
  <c r="L136" i="4" s="1"/>
  <c r="B136" i="4"/>
  <c r="J135" i="4"/>
  <c r="L135" i="4" s="1"/>
  <c r="B135" i="4"/>
  <c r="J134" i="4"/>
  <c r="L134" i="4" s="1"/>
  <c r="B134" i="4"/>
  <c r="L133" i="4"/>
  <c r="J133" i="4"/>
  <c r="B133" i="4"/>
  <c r="J132" i="4"/>
  <c r="L132" i="4" s="1"/>
  <c r="B132" i="4"/>
  <c r="J131" i="4"/>
  <c r="L131" i="4" s="1"/>
  <c r="B131" i="4"/>
  <c r="J130" i="4"/>
  <c r="L130" i="4" s="1"/>
  <c r="B130" i="4"/>
  <c r="L129" i="4"/>
  <c r="J129" i="4"/>
  <c r="B129" i="4"/>
  <c r="J128" i="4"/>
  <c r="L128" i="4" s="1"/>
  <c r="B128" i="4"/>
  <c r="J127" i="4"/>
  <c r="L127" i="4" s="1"/>
  <c r="B127" i="4"/>
  <c r="J126" i="4"/>
  <c r="L126" i="4" s="1"/>
  <c r="B126" i="4"/>
  <c r="J125" i="4"/>
  <c r="L125" i="4" s="1"/>
  <c r="B125" i="4"/>
  <c r="J124" i="4"/>
  <c r="L124" i="4" s="1"/>
  <c r="B124" i="4"/>
  <c r="J123" i="4"/>
  <c r="L123" i="4" s="1"/>
  <c r="B123" i="4"/>
  <c r="J122" i="4"/>
  <c r="L122" i="4" s="1"/>
  <c r="B122" i="4"/>
  <c r="J121" i="4"/>
  <c r="L121" i="4" s="1"/>
  <c r="B121" i="4"/>
  <c r="J120" i="4"/>
  <c r="L120" i="4" s="1"/>
  <c r="B120" i="4"/>
  <c r="J119" i="4"/>
  <c r="L119" i="4" s="1"/>
  <c r="B119" i="4"/>
  <c r="J118" i="4"/>
  <c r="L118" i="4" s="1"/>
  <c r="B118" i="4"/>
  <c r="L117" i="4"/>
  <c r="J117" i="4"/>
  <c r="B117" i="4"/>
  <c r="J116" i="4"/>
  <c r="L116" i="4" s="1"/>
  <c r="B116" i="4"/>
  <c r="J115" i="4"/>
  <c r="L115" i="4" s="1"/>
  <c r="B115" i="4"/>
  <c r="J114" i="4"/>
  <c r="L114" i="4" s="1"/>
  <c r="B114" i="4"/>
  <c r="L113" i="4"/>
  <c r="J113" i="4"/>
  <c r="E113" i="4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B113" i="4"/>
  <c r="J112" i="4"/>
  <c r="L112" i="4" s="1"/>
  <c r="B112" i="4"/>
  <c r="J111" i="4"/>
  <c r="L111" i="4" s="1"/>
  <c r="B111" i="4"/>
  <c r="J110" i="4"/>
  <c r="L110" i="4" s="1"/>
  <c r="B110" i="4"/>
  <c r="L109" i="4"/>
  <c r="J108" i="4"/>
  <c r="L108" i="4" s="1"/>
  <c r="E108" i="4"/>
  <c r="B108" i="4"/>
  <c r="L107" i="4"/>
  <c r="J107" i="4"/>
  <c r="E107" i="4"/>
  <c r="B107" i="4"/>
  <c r="L106" i="4"/>
  <c r="J106" i="4"/>
  <c r="E106" i="4"/>
  <c r="B106" i="4"/>
  <c r="L105" i="4"/>
  <c r="J105" i="4"/>
  <c r="E105" i="4"/>
  <c r="E110" i="4" s="1"/>
  <c r="E111" i="4" s="1"/>
  <c r="E112" i="4" s="1"/>
  <c r="B105" i="4"/>
  <c r="J104" i="4"/>
  <c r="L104" i="4" s="1"/>
  <c r="E104" i="4"/>
  <c r="B104" i="4"/>
  <c r="L103" i="4"/>
  <c r="J102" i="4"/>
  <c r="L102" i="4" s="1"/>
  <c r="E102" i="4"/>
  <c r="B102" i="4"/>
  <c r="J101" i="4"/>
  <c r="L101" i="4" s="1"/>
  <c r="E101" i="4"/>
  <c r="B101" i="4"/>
  <c r="E100" i="4"/>
  <c r="B100" i="4"/>
  <c r="J99" i="4"/>
  <c r="L99" i="4" s="1"/>
  <c r="E99" i="4"/>
  <c r="B99" i="4"/>
  <c r="L98" i="4"/>
  <c r="J98" i="4"/>
  <c r="E98" i="4"/>
  <c r="B98" i="4"/>
  <c r="J97" i="4"/>
  <c r="L97" i="4" s="1"/>
  <c r="E97" i="4"/>
  <c r="B97" i="4"/>
  <c r="J96" i="4"/>
  <c r="L96" i="4" s="1"/>
  <c r="E96" i="4"/>
  <c r="B96" i="4"/>
  <c r="J95" i="4"/>
  <c r="L95" i="4" s="1"/>
  <c r="E95" i="4"/>
  <c r="B95" i="4"/>
  <c r="J94" i="4"/>
  <c r="L94" i="4" s="1"/>
  <c r="E94" i="4"/>
  <c r="L93" i="4"/>
  <c r="L92" i="4"/>
  <c r="J92" i="4"/>
  <c r="E92" i="4"/>
  <c r="B92" i="4"/>
  <c r="J91" i="4"/>
  <c r="L91" i="4" s="1"/>
  <c r="E91" i="4"/>
  <c r="B91" i="4"/>
  <c r="J90" i="4"/>
  <c r="L90" i="4" s="1"/>
  <c r="E90" i="4"/>
  <c r="B90" i="4"/>
  <c r="J89" i="4"/>
  <c r="L89" i="4" s="1"/>
  <c r="E89" i="4"/>
  <c r="B89" i="4"/>
  <c r="J88" i="4"/>
  <c r="L88" i="4" s="1"/>
  <c r="E88" i="4"/>
  <c r="B88" i="4"/>
  <c r="J87" i="4"/>
  <c r="L87" i="4" s="1"/>
  <c r="E87" i="4"/>
  <c r="B87" i="4"/>
  <c r="J86" i="4"/>
  <c r="L86" i="4" s="1"/>
  <c r="E86" i="4"/>
  <c r="B86" i="4"/>
  <c r="L85" i="4"/>
  <c r="J84" i="4"/>
  <c r="L84" i="4" s="1"/>
  <c r="E84" i="4"/>
  <c r="B84" i="4"/>
  <c r="J83" i="4"/>
  <c r="L83" i="4" s="1"/>
  <c r="E83" i="4"/>
  <c r="B83" i="4"/>
  <c r="J82" i="4"/>
  <c r="L82" i="4" s="1"/>
  <c r="E82" i="4"/>
  <c r="B82" i="4"/>
  <c r="L81" i="4"/>
  <c r="J81" i="4"/>
  <c r="E81" i="4"/>
  <c r="B81" i="4"/>
  <c r="J80" i="4"/>
  <c r="L80" i="4" s="1"/>
  <c r="E80" i="4"/>
  <c r="B80" i="4"/>
  <c r="J79" i="4"/>
  <c r="L79" i="4" s="1"/>
  <c r="E79" i="4"/>
  <c r="B79" i="4"/>
  <c r="J78" i="4"/>
  <c r="L78" i="4" s="1"/>
  <c r="E78" i="4"/>
  <c r="B78" i="4"/>
  <c r="L77" i="4"/>
  <c r="J77" i="4"/>
  <c r="E77" i="4"/>
  <c r="B77" i="4"/>
  <c r="L76" i="4"/>
  <c r="J75" i="4"/>
  <c r="L75" i="4" s="1"/>
  <c r="B75" i="4"/>
  <c r="J74" i="4"/>
  <c r="L74" i="4" s="1"/>
  <c r="E74" i="4"/>
  <c r="E75" i="4" s="1"/>
  <c r="L73" i="4"/>
  <c r="J72" i="4"/>
  <c r="L72" i="4" s="1"/>
  <c r="B72" i="4"/>
  <c r="J71" i="4"/>
  <c r="L71" i="4" s="1"/>
  <c r="B71" i="4"/>
  <c r="J70" i="4"/>
  <c r="L70" i="4" s="1"/>
  <c r="B70" i="4"/>
  <c r="J69" i="4"/>
  <c r="L69" i="4" s="1"/>
  <c r="B69" i="4"/>
  <c r="B68" i="4"/>
  <c r="J67" i="4"/>
  <c r="L67" i="4" s="1"/>
  <c r="B67" i="4"/>
  <c r="J66" i="4"/>
  <c r="L66" i="4" s="1"/>
  <c r="B66" i="4"/>
  <c r="J65" i="4"/>
  <c r="L65" i="4" s="1"/>
  <c r="B65" i="4"/>
  <c r="B64" i="4"/>
  <c r="J63" i="4"/>
  <c r="L63" i="4" s="1"/>
  <c r="B63" i="4"/>
  <c r="J62" i="4"/>
  <c r="L62" i="4" s="1"/>
  <c r="B62" i="4"/>
  <c r="J61" i="4"/>
  <c r="L61" i="4" s="1"/>
  <c r="B61" i="4"/>
  <c r="B60" i="4"/>
  <c r="J59" i="4"/>
  <c r="L59" i="4" s="1"/>
  <c r="B59" i="4"/>
  <c r="J58" i="4"/>
  <c r="L58" i="4" s="1"/>
  <c r="B58" i="4"/>
  <c r="J57" i="4"/>
  <c r="L57" i="4" s="1"/>
  <c r="B57" i="4"/>
  <c r="B56" i="4"/>
  <c r="J55" i="4"/>
  <c r="L55" i="4" s="1"/>
  <c r="B55" i="4"/>
  <c r="J54" i="4"/>
  <c r="L54" i="4" s="1"/>
  <c r="B54" i="4"/>
  <c r="J53" i="4"/>
  <c r="L53" i="4" s="1"/>
  <c r="B53" i="4"/>
  <c r="B52" i="4"/>
  <c r="J51" i="4"/>
  <c r="L51" i="4" s="1"/>
  <c r="B51" i="4"/>
  <c r="J50" i="4"/>
  <c r="L50" i="4" s="1"/>
  <c r="B50" i="4"/>
  <c r="J49" i="4"/>
  <c r="L49" i="4" s="1"/>
  <c r="B49" i="4"/>
  <c r="B48" i="4"/>
  <c r="J47" i="4"/>
  <c r="L47" i="4" s="1"/>
  <c r="B47" i="4"/>
  <c r="J46" i="4"/>
  <c r="L46" i="4" s="1"/>
  <c r="B46" i="4"/>
  <c r="J45" i="4"/>
  <c r="L45" i="4" s="1"/>
  <c r="B45" i="4"/>
  <c r="B44" i="4"/>
  <c r="J43" i="4"/>
  <c r="L43" i="4" s="1"/>
  <c r="B43" i="4"/>
  <c r="J42" i="4"/>
  <c r="L42" i="4" s="1"/>
  <c r="B42" i="4"/>
  <c r="J41" i="4"/>
  <c r="L41" i="4" s="1"/>
  <c r="B41" i="4"/>
  <c r="B40" i="4"/>
  <c r="J39" i="4"/>
  <c r="L39" i="4" s="1"/>
  <c r="B39" i="4"/>
  <c r="J38" i="4"/>
  <c r="L38" i="4" s="1"/>
  <c r="B38" i="4"/>
  <c r="J37" i="4"/>
  <c r="L37" i="4" s="1"/>
  <c r="B37" i="4"/>
  <c r="B36" i="4"/>
  <c r="J35" i="4"/>
  <c r="L35" i="4" s="1"/>
  <c r="B35" i="4"/>
  <c r="J34" i="4"/>
  <c r="L34" i="4" s="1"/>
  <c r="B34" i="4"/>
  <c r="J33" i="4"/>
  <c r="L33" i="4" s="1"/>
  <c r="B33" i="4"/>
  <c r="B32" i="4"/>
  <c r="J31" i="4"/>
  <c r="L31" i="4" s="1"/>
  <c r="B31" i="4"/>
  <c r="J30" i="4"/>
  <c r="L30" i="4" s="1"/>
  <c r="B30" i="4"/>
  <c r="J29" i="4"/>
  <c r="L29" i="4" s="1"/>
  <c r="B29" i="4"/>
  <c r="B28" i="4"/>
  <c r="J27" i="4"/>
  <c r="L27" i="4" s="1"/>
  <c r="B27" i="4"/>
  <c r="J26" i="4"/>
  <c r="L26" i="4" s="1"/>
  <c r="B26" i="4"/>
  <c r="J25" i="4"/>
  <c r="L25" i="4" s="1"/>
  <c r="B25" i="4"/>
  <c r="B24" i="4"/>
  <c r="J23" i="4"/>
  <c r="L23" i="4" s="1"/>
  <c r="B23" i="4"/>
  <c r="J22" i="4"/>
  <c r="L22" i="4" s="1"/>
  <c r="B22" i="4"/>
  <c r="J21" i="4"/>
  <c r="L21" i="4" s="1"/>
  <c r="B21" i="4"/>
  <c r="E20" i="4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B20" i="4"/>
  <c r="J19" i="4"/>
  <c r="L19" i="4" s="1"/>
  <c r="E19" i="4"/>
  <c r="B19" i="4"/>
  <c r="L18" i="4"/>
  <c r="B17" i="4"/>
  <c r="J16" i="4"/>
  <c r="L16" i="4" s="1"/>
  <c r="L15" i="4"/>
  <c r="J14" i="4"/>
  <c r="L14" i="4" s="1"/>
  <c r="E14" i="4"/>
  <c r="B14" i="4"/>
  <c r="L13" i="4"/>
  <c r="J13" i="4"/>
  <c r="E13" i="4"/>
  <c r="B13" i="4"/>
  <c r="J12" i="4"/>
  <c r="L12" i="4" s="1"/>
  <c r="E12" i="4"/>
  <c r="B12" i="4"/>
  <c r="J11" i="4"/>
  <c r="E11" i="4"/>
  <c r="B11" i="4"/>
  <c r="L10" i="4"/>
  <c r="J9" i="4"/>
  <c r="L9" i="4" s="1"/>
  <c r="E9" i="4"/>
  <c r="B9" i="4"/>
  <c r="L8" i="4"/>
  <c r="J8" i="4"/>
  <c r="E8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J7" i="4"/>
  <c r="L7" i="4" s="1"/>
  <c r="E7" i="4"/>
  <c r="B7" i="4"/>
  <c r="B8" i="4" s="1"/>
  <c r="A7" i="4"/>
  <c r="J32" i="5" l="1"/>
  <c r="J48" i="5"/>
  <c r="J58" i="5"/>
  <c r="J67" i="5"/>
  <c r="J72" i="5"/>
  <c r="J80" i="5"/>
  <c r="J89" i="5"/>
  <c r="J94" i="5"/>
  <c r="J103" i="5"/>
  <c r="J113" i="5"/>
  <c r="J123" i="5"/>
  <c r="J137" i="5"/>
  <c r="J160" i="5"/>
  <c r="J170" i="5"/>
  <c r="J176" i="5"/>
  <c r="J180" i="5"/>
  <c r="J184" i="5"/>
  <c r="J15" i="5"/>
  <c r="J26" i="5"/>
  <c r="J30" i="5"/>
  <c r="J36" i="5"/>
  <c r="J41" i="5"/>
  <c r="J45" i="5"/>
  <c r="J50" i="5"/>
  <c r="J60" i="5"/>
  <c r="J64" i="5"/>
  <c r="J69" i="5"/>
  <c r="J74" i="5"/>
  <c r="J78" i="5"/>
  <c r="J83" i="5"/>
  <c r="J87" i="5"/>
  <c r="J92" i="5"/>
  <c r="J96" i="5"/>
  <c r="J101" i="5"/>
  <c r="J105" i="5"/>
  <c r="J111" i="5"/>
  <c r="J115" i="5"/>
  <c r="J121" i="5"/>
  <c r="J125" i="5"/>
  <c r="J129" i="5"/>
  <c r="J135" i="5"/>
  <c r="J141" i="5"/>
  <c r="J145" i="5"/>
  <c r="J149" i="5"/>
  <c r="J188" i="5"/>
  <c r="J13" i="5"/>
  <c r="N13" i="5" s="1"/>
  <c r="P13" i="5" s="1"/>
  <c r="Q13" i="5" s="1"/>
  <c r="J17" i="5"/>
  <c r="J28" i="5"/>
  <c r="J39" i="5"/>
  <c r="J43" i="5"/>
  <c r="J52" i="5"/>
  <c r="J62" i="5"/>
  <c r="J76" i="5"/>
  <c r="J85" i="5"/>
  <c r="J99" i="5"/>
  <c r="J107" i="5"/>
  <c r="J117" i="5"/>
  <c r="J127" i="5"/>
  <c r="J133" i="5"/>
  <c r="J143" i="5"/>
  <c r="J147" i="5"/>
  <c r="J165" i="5"/>
  <c r="K191" i="5"/>
  <c r="K208" i="5" s="1"/>
  <c r="J155" i="5"/>
  <c r="K197" i="5"/>
  <c r="K213" i="5" s="1"/>
  <c r="N156" i="5"/>
  <c r="P156" i="5" s="1"/>
  <c r="Q156" i="5" s="1"/>
  <c r="N167" i="5"/>
  <c r="P167" i="5" s="1"/>
  <c r="Q167" i="5" s="1"/>
  <c r="N161" i="5"/>
  <c r="P161" i="5" s="1"/>
  <c r="Q161" i="5" s="1"/>
  <c r="N171" i="5"/>
  <c r="P171" i="5" s="1"/>
  <c r="Q171" i="5" s="1"/>
  <c r="N177" i="5"/>
  <c r="P177" i="5" s="1"/>
  <c r="Q177" i="5" s="1"/>
  <c r="N181" i="5"/>
  <c r="P181" i="5" s="1"/>
  <c r="Q181" i="5" s="1"/>
  <c r="N185" i="5"/>
  <c r="P185" i="5" s="1"/>
  <c r="K211" i="5"/>
  <c r="K206" i="5"/>
  <c r="N12" i="5"/>
  <c r="P12" i="5" s="1"/>
  <c r="Q12" i="5" s="1"/>
  <c r="N16" i="5"/>
  <c r="P16" i="5" s="1"/>
  <c r="Q16" i="5" s="1"/>
  <c r="N22" i="5"/>
  <c r="P22" i="5" s="1"/>
  <c r="Q22" i="5" s="1"/>
  <c r="N42" i="5"/>
  <c r="P42" i="5" s="1"/>
  <c r="Q42" i="5" s="1"/>
  <c r="N47" i="5"/>
  <c r="P47" i="5" s="1"/>
  <c r="Q47" i="5" s="1"/>
  <c r="N51" i="5"/>
  <c r="P51" i="5" s="1"/>
  <c r="Q51" i="5" s="1"/>
  <c r="N57" i="5"/>
  <c r="P57" i="5" s="1"/>
  <c r="Q57" i="5" s="1"/>
  <c r="N61" i="5"/>
  <c r="P61" i="5" s="1"/>
  <c r="Q61" i="5" s="1"/>
  <c r="N66" i="5"/>
  <c r="P66" i="5" s="1"/>
  <c r="N70" i="5"/>
  <c r="P70" i="5" s="1"/>
  <c r="N79" i="5"/>
  <c r="P79" i="5" s="1"/>
  <c r="Q79" i="5" s="1"/>
  <c r="N84" i="5"/>
  <c r="P84" i="5" s="1"/>
  <c r="Q84" i="5" s="1"/>
  <c r="N88" i="5"/>
  <c r="P88" i="5" s="1"/>
  <c r="Q88" i="5" s="1"/>
  <c r="N93" i="5"/>
  <c r="P93" i="5" s="1"/>
  <c r="N97" i="5"/>
  <c r="P97" i="5" s="1"/>
  <c r="N102" i="5"/>
  <c r="P102" i="5" s="1"/>
  <c r="Q102" i="5" s="1"/>
  <c r="N106" i="5"/>
  <c r="P106" i="5" s="1"/>
  <c r="N112" i="5"/>
  <c r="P112" i="5" s="1"/>
  <c r="Q112" i="5" s="1"/>
  <c r="N116" i="5"/>
  <c r="P116" i="5" s="1"/>
  <c r="Q116" i="5" s="1"/>
  <c r="N122" i="5"/>
  <c r="P122" i="5" s="1"/>
  <c r="N126" i="5"/>
  <c r="P126" i="5" s="1"/>
  <c r="N146" i="5"/>
  <c r="P146" i="5" s="1"/>
  <c r="N153" i="5"/>
  <c r="P153" i="5" s="1"/>
  <c r="Q153" i="5" s="1"/>
  <c r="N157" i="5"/>
  <c r="P157" i="5" s="1"/>
  <c r="Q157" i="5" s="1"/>
  <c r="N162" i="5"/>
  <c r="P162" i="5" s="1"/>
  <c r="Q162" i="5" s="1"/>
  <c r="N174" i="5"/>
  <c r="P174" i="5" s="1"/>
  <c r="N178" i="5"/>
  <c r="P178" i="5" s="1"/>
  <c r="N182" i="5"/>
  <c r="P182" i="5" s="1"/>
  <c r="N186" i="5"/>
  <c r="P186" i="5" s="1"/>
  <c r="K210" i="5"/>
  <c r="N27" i="5"/>
  <c r="P27" i="5" s="1"/>
  <c r="Q27" i="5" s="1"/>
  <c r="N31" i="5"/>
  <c r="P31" i="5" s="1"/>
  <c r="Q31" i="5" s="1"/>
  <c r="N132" i="5"/>
  <c r="N194" i="5"/>
  <c r="J212" i="5"/>
  <c r="N168" i="5"/>
  <c r="P168" i="5" s="1"/>
  <c r="Q168" i="5" s="1"/>
  <c r="K202" i="5"/>
  <c r="N10" i="5"/>
  <c r="K205" i="5"/>
  <c r="N24" i="5"/>
  <c r="N195" i="5"/>
  <c r="P195" i="5" s="1"/>
  <c r="Q195" i="5" s="1"/>
  <c r="N154" i="5"/>
  <c r="P154" i="5" s="1"/>
  <c r="Q154" i="5" s="1"/>
  <c r="N159" i="5"/>
  <c r="P159" i="5" s="1"/>
  <c r="Q159" i="5" s="1"/>
  <c r="N163" i="5"/>
  <c r="P163" i="5" s="1"/>
  <c r="Q163" i="5" s="1"/>
  <c r="N175" i="5"/>
  <c r="P175" i="5" s="1"/>
  <c r="Q175" i="5" s="1"/>
  <c r="N179" i="5"/>
  <c r="P179" i="5" s="1"/>
  <c r="N183" i="5"/>
  <c r="P183" i="5" s="1"/>
  <c r="N187" i="5"/>
  <c r="P187" i="5" s="1"/>
  <c r="K204" i="5"/>
  <c r="N75" i="5"/>
  <c r="P75" i="5" s="1"/>
  <c r="Q75" i="5" s="1"/>
  <c r="K207" i="5"/>
  <c r="K219" i="5" s="1"/>
  <c r="N136" i="5"/>
  <c r="P136" i="5" s="1"/>
  <c r="Q136" i="5" s="1"/>
  <c r="N142" i="5"/>
  <c r="P142" i="5" s="1"/>
  <c r="K209" i="5"/>
  <c r="N14" i="5"/>
  <c r="P14" i="5" s="1"/>
  <c r="Q14" i="5" s="1"/>
  <c r="N18" i="5"/>
  <c r="P18" i="5" s="1"/>
  <c r="N25" i="5"/>
  <c r="P25" i="5" s="1"/>
  <c r="Q25" i="5" s="1"/>
  <c r="N29" i="5"/>
  <c r="P29" i="5" s="1"/>
  <c r="Q29" i="5" s="1"/>
  <c r="N35" i="5"/>
  <c r="N40" i="5"/>
  <c r="P40" i="5" s="1"/>
  <c r="Q40" i="5" s="1"/>
  <c r="N44" i="5"/>
  <c r="P44" i="5" s="1"/>
  <c r="Q44" i="5" s="1"/>
  <c r="N49" i="5"/>
  <c r="P49" i="5" s="1"/>
  <c r="Q49" i="5" s="1"/>
  <c r="N53" i="5"/>
  <c r="P53" i="5" s="1"/>
  <c r="Q53" i="5" s="1"/>
  <c r="N59" i="5"/>
  <c r="P59" i="5" s="1"/>
  <c r="Q59" i="5" s="1"/>
  <c r="N63" i="5"/>
  <c r="P63" i="5" s="1"/>
  <c r="Q63" i="5" s="1"/>
  <c r="N68" i="5"/>
  <c r="P68" i="5" s="1"/>
  <c r="N73" i="5"/>
  <c r="P73" i="5" s="1"/>
  <c r="Q73" i="5" s="1"/>
  <c r="N77" i="5"/>
  <c r="P77" i="5" s="1"/>
  <c r="Q77" i="5" s="1"/>
  <c r="N82" i="5"/>
  <c r="P82" i="5" s="1"/>
  <c r="Q82" i="5" s="1"/>
  <c r="N86" i="5"/>
  <c r="P86" i="5" s="1"/>
  <c r="Q86" i="5" s="1"/>
  <c r="N90" i="5"/>
  <c r="P90" i="5" s="1"/>
  <c r="N95" i="5"/>
  <c r="P95" i="5" s="1"/>
  <c r="Q95" i="5" s="1"/>
  <c r="N100" i="5"/>
  <c r="P100" i="5" s="1"/>
  <c r="Q100" i="5" s="1"/>
  <c r="N104" i="5"/>
  <c r="P104" i="5" s="1"/>
  <c r="Q104" i="5" s="1"/>
  <c r="N110" i="5"/>
  <c r="N114" i="5"/>
  <c r="P114" i="5" s="1"/>
  <c r="Q114" i="5" s="1"/>
  <c r="N118" i="5"/>
  <c r="P118" i="5" s="1"/>
  <c r="Q118" i="5" s="1"/>
  <c r="N124" i="5"/>
  <c r="P124" i="5" s="1"/>
  <c r="Q124" i="5" s="1"/>
  <c r="N128" i="5"/>
  <c r="P128" i="5" s="1"/>
  <c r="N134" i="5"/>
  <c r="P134" i="5" s="1"/>
  <c r="Q134" i="5" s="1"/>
  <c r="N139" i="5"/>
  <c r="P139" i="5" s="1"/>
  <c r="Q139" i="5" s="1"/>
  <c r="N144" i="5"/>
  <c r="P144" i="5" s="1"/>
  <c r="N148" i="5"/>
  <c r="P148" i="5" s="1"/>
  <c r="N191" i="5"/>
  <c r="J208" i="5"/>
  <c r="N166" i="5"/>
  <c r="P166" i="5" s="1"/>
  <c r="Q166" i="5" s="1"/>
  <c r="J213" i="5"/>
  <c r="K203" i="5"/>
  <c r="K212" i="5"/>
  <c r="N152" i="5"/>
  <c r="N21" i="5"/>
  <c r="J210" i="5"/>
  <c r="N56" i="5"/>
  <c r="N38" i="5"/>
  <c r="B154" i="5"/>
  <c r="B155" i="5" s="1"/>
  <c r="B156" i="5" s="1"/>
  <c r="B157" i="5" s="1"/>
  <c r="A25" i="5"/>
  <c r="A26" i="5" s="1"/>
  <c r="A27" i="5" s="1"/>
  <c r="A28" i="5" s="1"/>
  <c r="A29" i="5" s="1"/>
  <c r="A30" i="5" s="1"/>
  <c r="A31" i="5" s="1"/>
  <c r="B47" i="5"/>
  <c r="B44" i="5"/>
  <c r="B48" i="5"/>
  <c r="J6" i="4"/>
  <c r="L6" i="4" s="1"/>
  <c r="J17" i="4"/>
  <c r="J20" i="4"/>
  <c r="L20" i="4" s="1"/>
  <c r="J24" i="4"/>
  <c r="L24" i="4" s="1"/>
  <c r="J28" i="4"/>
  <c r="L28" i="4" s="1"/>
  <c r="J32" i="4"/>
  <c r="L32" i="4" s="1"/>
  <c r="J36" i="4"/>
  <c r="L36" i="4" s="1"/>
  <c r="J40" i="4"/>
  <c r="L40" i="4" s="1"/>
  <c r="J44" i="4"/>
  <c r="L44" i="4" s="1"/>
  <c r="J48" i="4"/>
  <c r="L48" i="4" s="1"/>
  <c r="J52" i="4"/>
  <c r="L52" i="4" s="1"/>
  <c r="J56" i="4"/>
  <c r="L56" i="4" s="1"/>
  <c r="J60" i="4"/>
  <c r="L60" i="4" s="1"/>
  <c r="J64" i="4"/>
  <c r="L64" i="4" s="1"/>
  <c r="J68" i="4"/>
  <c r="L68" i="4" s="1"/>
  <c r="J165" i="4"/>
  <c r="L165" i="4" s="1"/>
  <c r="J176" i="4"/>
  <c r="L176" i="4" s="1"/>
  <c r="J191" i="4"/>
  <c r="L191" i="4" s="1"/>
  <c r="J195" i="4"/>
  <c r="L195" i="4" s="1"/>
  <c r="J199" i="4"/>
  <c r="L199" i="4" s="1"/>
  <c r="J207" i="4"/>
  <c r="L207" i="4" s="1"/>
  <c r="J215" i="4"/>
  <c r="L215" i="4" s="1"/>
  <c r="J223" i="4"/>
  <c r="L223" i="4" s="1"/>
  <c r="J231" i="4"/>
  <c r="L231" i="4" s="1"/>
  <c r="J100" i="4"/>
  <c r="L100" i="4" s="1"/>
  <c r="J173" i="4"/>
  <c r="L173" i="4" s="1"/>
  <c r="J203" i="4"/>
  <c r="L203" i="4" s="1"/>
  <c r="J211" i="4"/>
  <c r="L211" i="4" s="1"/>
  <c r="J219" i="4"/>
  <c r="L219" i="4" s="1"/>
  <c r="J227" i="4"/>
  <c r="L227" i="4" s="1"/>
  <c r="J235" i="4"/>
  <c r="L235" i="4" s="1"/>
  <c r="J320" i="4"/>
  <c r="L320" i="4" s="1"/>
  <c r="J240" i="4"/>
  <c r="L240" i="4" s="1"/>
  <c r="J283" i="4"/>
  <c r="L283" i="4" s="1"/>
  <c r="J287" i="4"/>
  <c r="L287" i="4" s="1"/>
  <c r="J291" i="4"/>
  <c r="L291" i="4" s="1"/>
  <c r="J295" i="4"/>
  <c r="L295" i="4" s="1"/>
  <c r="J299" i="4"/>
  <c r="L299" i="4" s="1"/>
  <c r="J305" i="4"/>
  <c r="L305" i="4" s="1"/>
  <c r="J316" i="4"/>
  <c r="L316" i="4" s="1"/>
  <c r="J323" i="4"/>
  <c r="L323" i="4" s="1"/>
  <c r="J341" i="4"/>
  <c r="L341" i="4" s="1"/>
  <c r="J351" i="4"/>
  <c r="L351" i="4" s="1"/>
  <c r="J408" i="4"/>
  <c r="L408" i="4" s="1"/>
  <c r="J410" i="4"/>
  <c r="L410" i="4" s="1"/>
  <c r="J355" i="4"/>
  <c r="L355" i="4" s="1"/>
  <c r="J358" i="4"/>
  <c r="L358" i="4" s="1"/>
  <c r="J395" i="4"/>
  <c r="L395" i="4" s="1"/>
  <c r="J399" i="4"/>
  <c r="L399" i="4" s="1"/>
  <c r="J401" i="4"/>
  <c r="L401" i="4" s="1"/>
  <c r="J405" i="4"/>
  <c r="L405" i="4" s="1"/>
  <c r="J413" i="4"/>
  <c r="L413" i="4" s="1"/>
  <c r="J417" i="4"/>
  <c r="L417" i="4" s="1"/>
  <c r="J421" i="4"/>
  <c r="L421" i="4" s="1"/>
  <c r="K220" i="5" l="1"/>
  <c r="K218" i="5"/>
  <c r="K217" i="5"/>
  <c r="J204" i="5"/>
  <c r="J218" i="5" s="1"/>
  <c r="N188" i="5"/>
  <c r="P188" i="5" s="1"/>
  <c r="Q188" i="5"/>
  <c r="N184" i="5"/>
  <c r="P184" i="5" s="1"/>
  <c r="Q184" i="5"/>
  <c r="J202" i="5"/>
  <c r="N147" i="5"/>
  <c r="P147" i="5" s="1"/>
  <c r="Q147" i="5"/>
  <c r="N117" i="5"/>
  <c r="P117" i="5" s="1"/>
  <c r="Q117" i="5" s="1"/>
  <c r="N76" i="5"/>
  <c r="P76" i="5" s="1"/>
  <c r="Q76" i="5" s="1"/>
  <c r="N39" i="5"/>
  <c r="P39" i="5" s="1"/>
  <c r="Q39" i="5"/>
  <c r="N135" i="5"/>
  <c r="P135" i="5" s="1"/>
  <c r="Q135" i="5" s="1"/>
  <c r="N115" i="5"/>
  <c r="P115" i="5" s="1"/>
  <c r="Q115" i="5" s="1"/>
  <c r="N96" i="5"/>
  <c r="P96" i="5" s="1"/>
  <c r="Q96" i="5"/>
  <c r="N78" i="5"/>
  <c r="P78" i="5" s="1"/>
  <c r="Q78" i="5"/>
  <c r="N60" i="5"/>
  <c r="P60" i="5" s="1"/>
  <c r="Q60" i="5" s="1"/>
  <c r="N36" i="5"/>
  <c r="P36" i="5" s="1"/>
  <c r="Q36" i="5"/>
  <c r="N160" i="5"/>
  <c r="P160" i="5" s="1"/>
  <c r="Q160" i="5" s="1"/>
  <c r="N103" i="5"/>
  <c r="P103" i="5" s="1"/>
  <c r="Q103" i="5" s="1"/>
  <c r="N72" i="5"/>
  <c r="P72" i="5" s="1"/>
  <c r="Q72" i="5" s="1"/>
  <c r="N32" i="5"/>
  <c r="P32" i="5" s="1"/>
  <c r="Q32" i="5" s="1"/>
  <c r="J205" i="5"/>
  <c r="J209" i="5"/>
  <c r="J220" i="5" s="1"/>
  <c r="N155" i="5"/>
  <c r="P155" i="5" s="1"/>
  <c r="Q155" i="5" s="1"/>
  <c r="N143" i="5"/>
  <c r="P143" i="5" s="1"/>
  <c r="Q143" i="5" s="1"/>
  <c r="N107" i="5"/>
  <c r="P107" i="5" s="1"/>
  <c r="Q107" i="5"/>
  <c r="N62" i="5"/>
  <c r="P62" i="5" s="1"/>
  <c r="Q62" i="5" s="1"/>
  <c r="N28" i="5"/>
  <c r="P28" i="5" s="1"/>
  <c r="Q28" i="5" s="1"/>
  <c r="N149" i="5"/>
  <c r="P149" i="5" s="1"/>
  <c r="Q149" i="5"/>
  <c r="N129" i="5"/>
  <c r="P129" i="5" s="1"/>
  <c r="Q129" i="5"/>
  <c r="N111" i="5"/>
  <c r="P111" i="5" s="1"/>
  <c r="Q111" i="5" s="1"/>
  <c r="N92" i="5"/>
  <c r="P92" i="5" s="1"/>
  <c r="Q92" i="5"/>
  <c r="N74" i="5"/>
  <c r="P74" i="5" s="1"/>
  <c r="Q74" i="5" s="1"/>
  <c r="N50" i="5"/>
  <c r="P50" i="5" s="1"/>
  <c r="Q50" i="5" s="1"/>
  <c r="N30" i="5"/>
  <c r="P30" i="5" s="1"/>
  <c r="Q30" i="5"/>
  <c r="N180" i="5"/>
  <c r="P180" i="5" s="1"/>
  <c r="Q180" i="5"/>
  <c r="N137" i="5"/>
  <c r="P137" i="5" s="1"/>
  <c r="Q137" i="5" s="1"/>
  <c r="N94" i="5"/>
  <c r="P94" i="5" s="1"/>
  <c r="Q94" i="5"/>
  <c r="N67" i="5"/>
  <c r="P67" i="5" s="1"/>
  <c r="Q67" i="5"/>
  <c r="J211" i="5"/>
  <c r="J203" i="5"/>
  <c r="J217" i="5" s="1"/>
  <c r="N133" i="5"/>
  <c r="P133" i="5" s="1"/>
  <c r="Q133" i="5" s="1"/>
  <c r="N99" i="5"/>
  <c r="P99" i="5" s="1"/>
  <c r="Q99" i="5" s="1"/>
  <c r="N52" i="5"/>
  <c r="P52" i="5" s="1"/>
  <c r="Q52" i="5" s="1"/>
  <c r="N17" i="5"/>
  <c r="P17" i="5" s="1"/>
  <c r="Q17" i="5" s="1"/>
  <c r="N145" i="5"/>
  <c r="P145" i="5" s="1"/>
  <c r="Q145" i="5"/>
  <c r="N125" i="5"/>
  <c r="P125" i="5" s="1"/>
  <c r="Q125" i="5" s="1"/>
  <c r="N105" i="5"/>
  <c r="P105" i="5" s="1"/>
  <c r="Q105" i="5"/>
  <c r="N87" i="5"/>
  <c r="P87" i="5" s="1"/>
  <c r="Q87" i="5" s="1"/>
  <c r="N69" i="5"/>
  <c r="P69" i="5" s="1"/>
  <c r="Q69" i="5"/>
  <c r="N45" i="5"/>
  <c r="P45" i="5" s="1"/>
  <c r="Q45" i="5" s="1"/>
  <c r="N26" i="5"/>
  <c r="P26" i="5" s="1"/>
  <c r="Q26" i="5" s="1"/>
  <c r="N176" i="5"/>
  <c r="P176" i="5" s="1"/>
  <c r="Q176" i="5"/>
  <c r="N123" i="5"/>
  <c r="P123" i="5" s="1"/>
  <c r="Q123" i="5" s="1"/>
  <c r="N89" i="5"/>
  <c r="P89" i="5" s="1"/>
  <c r="Q89" i="5" s="1"/>
  <c r="N58" i="5"/>
  <c r="P58" i="5" s="1"/>
  <c r="Q58" i="5" s="1"/>
  <c r="N165" i="5"/>
  <c r="P165" i="5" s="1"/>
  <c r="Q165" i="5" s="1"/>
  <c r="N127" i="5"/>
  <c r="P127" i="5" s="1"/>
  <c r="Q127" i="5"/>
  <c r="N85" i="5"/>
  <c r="P85" i="5" s="1"/>
  <c r="Q85" i="5" s="1"/>
  <c r="N43" i="5"/>
  <c r="P43" i="5" s="1"/>
  <c r="Q43" i="5" s="1"/>
  <c r="N141" i="5"/>
  <c r="P141" i="5" s="1"/>
  <c r="Q141" i="5" s="1"/>
  <c r="N121" i="5"/>
  <c r="P121" i="5" s="1"/>
  <c r="Q121" i="5" s="1"/>
  <c r="N101" i="5"/>
  <c r="P101" i="5" s="1"/>
  <c r="Q101" i="5" s="1"/>
  <c r="N83" i="5"/>
  <c r="P83" i="5" s="1"/>
  <c r="Q83" i="5" s="1"/>
  <c r="N64" i="5"/>
  <c r="P64" i="5" s="1"/>
  <c r="Q64" i="5"/>
  <c r="N41" i="5"/>
  <c r="P41" i="5" s="1"/>
  <c r="Q41" i="5" s="1"/>
  <c r="N15" i="5"/>
  <c r="P15" i="5" s="1"/>
  <c r="Q15" i="5" s="1"/>
  <c r="N170" i="5"/>
  <c r="P170" i="5" s="1"/>
  <c r="Q170" i="5" s="1"/>
  <c r="N113" i="5"/>
  <c r="P113" i="5" s="1"/>
  <c r="Q113" i="5" s="1"/>
  <c r="N80" i="5"/>
  <c r="P80" i="5" s="1"/>
  <c r="Q80" i="5" s="1"/>
  <c r="N48" i="5"/>
  <c r="P48" i="5" s="1"/>
  <c r="Q48" i="5" s="1"/>
  <c r="J199" i="5"/>
  <c r="N197" i="5"/>
  <c r="P197" i="5" s="1"/>
  <c r="Q197" i="5" s="1"/>
  <c r="J206" i="5"/>
  <c r="K199" i="5"/>
  <c r="J207" i="5"/>
  <c r="J219" i="5" s="1"/>
  <c r="N213" i="5"/>
  <c r="N202" i="5"/>
  <c r="P10" i="5"/>
  <c r="P110" i="5"/>
  <c r="Q110" i="5" s="1"/>
  <c r="P194" i="5"/>
  <c r="Q194" i="5" s="1"/>
  <c r="N212" i="5"/>
  <c r="P38" i="5"/>
  <c r="N210" i="5"/>
  <c r="P21" i="5"/>
  <c r="P210" i="5" s="1"/>
  <c r="Q210" i="5" s="1"/>
  <c r="P56" i="5"/>
  <c r="Q56" i="5" s="1"/>
  <c r="P152" i="5"/>
  <c r="Q152" i="5" s="1"/>
  <c r="P35" i="5"/>
  <c r="P24" i="5"/>
  <c r="Q24" i="5" s="1"/>
  <c r="N208" i="5"/>
  <c r="P191" i="5"/>
  <c r="Q191" i="5" s="1"/>
  <c r="P132" i="5"/>
  <c r="Q132" i="5" s="1"/>
  <c r="A32" i="5"/>
  <c r="A35" i="5"/>
  <c r="B45" i="5"/>
  <c r="B50" i="5" s="1"/>
  <c r="B51" i="5" s="1"/>
  <c r="B52" i="5" s="1"/>
  <c r="B53" i="5" s="1"/>
  <c r="B49" i="5"/>
  <c r="P211" i="5" l="1"/>
  <c r="Q211" i="5" s="1"/>
  <c r="N211" i="5"/>
  <c r="P204" i="5"/>
  <c r="J214" i="5"/>
  <c r="N207" i="5"/>
  <c r="N219" i="5" s="1"/>
  <c r="N205" i="5"/>
  <c r="N204" i="5"/>
  <c r="N218" i="5" s="1"/>
  <c r="N206" i="5"/>
  <c r="N199" i="5"/>
  <c r="N203" i="5"/>
  <c r="N217" i="5" s="1"/>
  <c r="N209" i="5"/>
  <c r="N220" i="5" s="1"/>
  <c r="P205" i="5"/>
  <c r="Q205" i="5" s="1"/>
  <c r="P207" i="5"/>
  <c r="P203" i="5"/>
  <c r="P209" i="5"/>
  <c r="P206" i="5"/>
  <c r="Q206" i="5" s="1"/>
  <c r="P213" i="5"/>
  <c r="Q213" i="5" s="1"/>
  <c r="P208" i="5"/>
  <c r="Q208" i="5" s="1"/>
  <c r="P212" i="5"/>
  <c r="Q212" i="5" s="1"/>
  <c r="P199" i="5"/>
  <c r="Q199" i="5" s="1"/>
  <c r="P202" i="5"/>
  <c r="Q202" i="5" s="1"/>
  <c r="Q10" i="5"/>
  <c r="A33" i="5"/>
  <c r="A36" i="5"/>
  <c r="Q209" i="5" l="1"/>
  <c r="P220" i="5"/>
  <c r="Q220" i="5" s="1"/>
  <c r="Q204" i="5"/>
  <c r="P218" i="5"/>
  <c r="Q218" i="5" s="1"/>
  <c r="Q203" i="5"/>
  <c r="P217" i="5"/>
  <c r="Q217" i="5" s="1"/>
  <c r="Q207" i="5"/>
  <c r="P219" i="5"/>
  <c r="Q219" i="5" s="1"/>
  <c r="A34" i="5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37" i="5"/>
  <c r="J424" i="3" l="1"/>
  <c r="E424" i="3"/>
  <c r="B424" i="3"/>
  <c r="J422" i="3"/>
  <c r="B422" i="3"/>
  <c r="J421" i="3"/>
  <c r="B421" i="3"/>
  <c r="B420" i="3"/>
  <c r="J419" i="3"/>
  <c r="B419" i="3"/>
  <c r="B418" i="3"/>
  <c r="J417" i="3"/>
  <c r="B417" i="3"/>
  <c r="B416" i="3"/>
  <c r="J415" i="3"/>
  <c r="B415" i="3"/>
  <c r="B414" i="3"/>
  <c r="J413" i="3"/>
  <c r="B413" i="3"/>
  <c r="B412" i="3"/>
  <c r="J411" i="3"/>
  <c r="B411" i="3"/>
  <c r="J410" i="3"/>
  <c r="B410" i="3"/>
  <c r="J409" i="3"/>
  <c r="B409" i="3"/>
  <c r="J408" i="3"/>
  <c r="B408" i="3"/>
  <c r="J407" i="3"/>
  <c r="B407" i="3"/>
  <c r="B406" i="3"/>
  <c r="J405" i="3"/>
  <c r="B405" i="3"/>
  <c r="B404" i="3"/>
  <c r="J403" i="3"/>
  <c r="B403" i="3"/>
  <c r="B402" i="3"/>
  <c r="J401" i="3"/>
  <c r="B401" i="3"/>
  <c r="J400" i="3"/>
  <c r="B400" i="3"/>
  <c r="J399" i="3"/>
  <c r="B399" i="3"/>
  <c r="J398" i="3"/>
  <c r="B398" i="3"/>
  <c r="J397" i="3"/>
  <c r="B397" i="3"/>
  <c r="J396" i="3"/>
  <c r="E396" i="3"/>
  <c r="E397" i="3" s="1"/>
  <c r="E398" i="3" s="1"/>
  <c r="E399" i="3" s="1"/>
  <c r="E402" i="3" s="1"/>
  <c r="E403" i="3" s="1"/>
  <c r="E404" i="3" s="1"/>
  <c r="E405" i="3" s="1"/>
  <c r="E406" i="3" s="1"/>
  <c r="E407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B396" i="3"/>
  <c r="J395" i="3"/>
  <c r="E395" i="3"/>
  <c r="B395" i="3"/>
  <c r="J394" i="3"/>
  <c r="B394" i="3"/>
  <c r="J393" i="3"/>
  <c r="B393" i="3"/>
  <c r="B392" i="3"/>
  <c r="J391" i="3"/>
  <c r="B391" i="3"/>
  <c r="J390" i="3"/>
  <c r="B390" i="3"/>
  <c r="J389" i="3"/>
  <c r="B389" i="3"/>
  <c r="B388" i="3"/>
  <c r="J387" i="3"/>
  <c r="B387" i="3"/>
  <c r="J386" i="3"/>
  <c r="B386" i="3"/>
  <c r="J385" i="3"/>
  <c r="B385" i="3"/>
  <c r="B384" i="3"/>
  <c r="J383" i="3"/>
  <c r="B383" i="3"/>
  <c r="J382" i="3"/>
  <c r="B382" i="3"/>
  <c r="J381" i="3"/>
  <c r="B381" i="3"/>
  <c r="B380" i="3"/>
  <c r="J379" i="3"/>
  <c r="B379" i="3"/>
  <c r="J378" i="3"/>
  <c r="B378" i="3"/>
  <c r="J377" i="3"/>
  <c r="B377" i="3"/>
  <c r="B376" i="3"/>
  <c r="J375" i="3"/>
  <c r="B375" i="3"/>
  <c r="J374" i="3"/>
  <c r="B374" i="3"/>
  <c r="J373" i="3"/>
  <c r="B373" i="3"/>
  <c r="J372" i="3"/>
  <c r="B372" i="3"/>
  <c r="J371" i="3"/>
  <c r="B371" i="3"/>
  <c r="J370" i="3"/>
  <c r="B370" i="3"/>
  <c r="J369" i="3"/>
  <c r="B369" i="3"/>
  <c r="J368" i="3"/>
  <c r="B368" i="3"/>
  <c r="J367" i="3"/>
  <c r="B367" i="3"/>
  <c r="J366" i="3"/>
  <c r="B366" i="3"/>
  <c r="J365" i="3"/>
  <c r="B365" i="3"/>
  <c r="J364" i="3"/>
  <c r="B364" i="3"/>
  <c r="J363" i="3"/>
  <c r="B363" i="3"/>
  <c r="J362" i="3"/>
  <c r="B362" i="3"/>
  <c r="J361" i="3"/>
  <c r="B361" i="3"/>
  <c r="J360" i="3"/>
  <c r="B360" i="3"/>
  <c r="J358" i="3"/>
  <c r="E358" i="3"/>
  <c r="E361" i="3" s="1"/>
  <c r="E362" i="3" s="1"/>
  <c r="E363" i="3" s="1"/>
  <c r="E364" i="3" s="1"/>
  <c r="E365" i="3" s="1"/>
  <c r="E366" i="3" s="1"/>
  <c r="E367" i="3" s="1"/>
  <c r="E370" i="3" s="1"/>
  <c r="E371" i="3" s="1"/>
  <c r="E372" i="3" s="1"/>
  <c r="E373" i="3" s="1"/>
  <c r="E374" i="3" s="1"/>
  <c r="E375" i="3" s="1"/>
  <c r="B358" i="3"/>
  <c r="J357" i="3"/>
  <c r="E357" i="3"/>
  <c r="B357" i="3"/>
  <c r="J355" i="3"/>
  <c r="E355" i="3"/>
  <c r="B355" i="3"/>
  <c r="J354" i="3"/>
  <c r="E354" i="3"/>
  <c r="B354" i="3"/>
  <c r="J353" i="3"/>
  <c r="E353" i="3"/>
  <c r="B353" i="3"/>
  <c r="J352" i="3"/>
  <c r="E352" i="3"/>
  <c r="B352" i="3"/>
  <c r="J351" i="3"/>
  <c r="E351" i="3"/>
  <c r="B351" i="3"/>
  <c r="J349" i="3"/>
  <c r="E349" i="3"/>
  <c r="B349" i="3"/>
  <c r="J348" i="3"/>
  <c r="E348" i="3"/>
  <c r="B348" i="3"/>
  <c r="J347" i="3"/>
  <c r="E347" i="3"/>
  <c r="B347" i="3"/>
  <c r="J346" i="3"/>
  <c r="E346" i="3"/>
  <c r="B346" i="3"/>
  <c r="J344" i="3"/>
  <c r="E344" i="3"/>
  <c r="B344" i="3"/>
  <c r="J343" i="3"/>
  <c r="E343" i="3"/>
  <c r="B343" i="3"/>
  <c r="J342" i="3"/>
  <c r="E342" i="3"/>
  <c r="B342" i="3"/>
  <c r="J341" i="3"/>
  <c r="E341" i="3"/>
  <c r="B341" i="3"/>
  <c r="E340" i="3"/>
  <c r="B340" i="3"/>
  <c r="J339" i="3"/>
  <c r="E339" i="3"/>
  <c r="J337" i="3"/>
  <c r="E337" i="3"/>
  <c r="B337" i="3"/>
  <c r="E336" i="3"/>
  <c r="J334" i="3"/>
  <c r="E334" i="3"/>
  <c r="B334" i="3"/>
  <c r="E333" i="3"/>
  <c r="B333" i="3"/>
  <c r="B331" i="3"/>
  <c r="J330" i="3"/>
  <c r="B330" i="3"/>
  <c r="J329" i="3"/>
  <c r="B329" i="3"/>
  <c r="J328" i="3"/>
  <c r="B328" i="3"/>
  <c r="B327" i="3"/>
  <c r="J326" i="3"/>
  <c r="B326" i="3"/>
  <c r="J325" i="3"/>
  <c r="B325" i="3"/>
  <c r="J324" i="3"/>
  <c r="B324" i="3"/>
  <c r="J323" i="3"/>
  <c r="B323" i="3"/>
  <c r="J322" i="3"/>
  <c r="B322" i="3"/>
  <c r="J321" i="3"/>
  <c r="B321" i="3"/>
  <c r="J320" i="3"/>
  <c r="B320" i="3"/>
  <c r="J319" i="3"/>
  <c r="B319" i="3"/>
  <c r="J318" i="3"/>
  <c r="B318" i="3"/>
  <c r="J317" i="3"/>
  <c r="B317" i="3"/>
  <c r="J316" i="3"/>
  <c r="B316" i="3"/>
  <c r="J315" i="3"/>
  <c r="B315" i="3"/>
  <c r="J314" i="3"/>
  <c r="B314" i="3"/>
  <c r="B313" i="3"/>
  <c r="J312" i="3"/>
  <c r="B312" i="3"/>
  <c r="J311" i="3"/>
  <c r="B311" i="3"/>
  <c r="E309" i="3"/>
  <c r="B309" i="3"/>
  <c r="J307" i="3"/>
  <c r="E307" i="3"/>
  <c r="B307" i="3"/>
  <c r="J306" i="3"/>
  <c r="E306" i="3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B306" i="3"/>
  <c r="J305" i="3"/>
  <c r="E305" i="3"/>
  <c r="B305" i="3"/>
  <c r="J304" i="3"/>
  <c r="E304" i="3"/>
  <c r="B304" i="3"/>
  <c r="J303" i="3"/>
  <c r="E303" i="3"/>
  <c r="B303" i="3"/>
  <c r="J302" i="3"/>
  <c r="E302" i="3"/>
  <c r="J300" i="3"/>
  <c r="B300" i="3"/>
  <c r="J299" i="3"/>
  <c r="B299" i="3"/>
  <c r="J298" i="3"/>
  <c r="B298" i="3"/>
  <c r="J297" i="3"/>
  <c r="B297" i="3"/>
  <c r="J296" i="3"/>
  <c r="B296" i="3"/>
  <c r="J295" i="3"/>
  <c r="B295" i="3"/>
  <c r="J294" i="3"/>
  <c r="B294" i="3"/>
  <c r="J293" i="3"/>
  <c r="B293" i="3"/>
  <c r="J292" i="3"/>
  <c r="B292" i="3"/>
  <c r="J291" i="3"/>
  <c r="B291" i="3"/>
  <c r="J290" i="3"/>
  <c r="B290" i="3"/>
  <c r="J289" i="3"/>
  <c r="B289" i="3"/>
  <c r="J288" i="3"/>
  <c r="B288" i="3"/>
  <c r="J287" i="3"/>
  <c r="B287" i="3"/>
  <c r="J286" i="3"/>
  <c r="B286" i="3"/>
  <c r="J285" i="3"/>
  <c r="B285" i="3"/>
  <c r="J284" i="3"/>
  <c r="B284" i="3"/>
  <c r="B283" i="3"/>
  <c r="J282" i="3"/>
  <c r="B282" i="3"/>
  <c r="B281" i="3"/>
  <c r="J280" i="3"/>
  <c r="B280" i="3"/>
  <c r="B279" i="3"/>
  <c r="J278" i="3"/>
  <c r="B278" i="3"/>
  <c r="J277" i="3"/>
  <c r="B277" i="3"/>
  <c r="J276" i="3"/>
  <c r="B276" i="3"/>
  <c r="B275" i="3"/>
  <c r="J274" i="3"/>
  <c r="B274" i="3"/>
  <c r="B273" i="3"/>
  <c r="J272" i="3"/>
  <c r="B272" i="3"/>
  <c r="B271" i="3"/>
  <c r="J270" i="3"/>
  <c r="B270" i="3"/>
  <c r="J269" i="3"/>
  <c r="B269" i="3"/>
  <c r="J268" i="3"/>
  <c r="B268" i="3"/>
  <c r="B267" i="3"/>
  <c r="J266" i="3"/>
  <c r="B266" i="3"/>
  <c r="J265" i="3"/>
  <c r="B265" i="3"/>
  <c r="J264" i="3"/>
  <c r="B264" i="3"/>
  <c r="J263" i="3"/>
  <c r="B263" i="3"/>
  <c r="J262" i="3"/>
  <c r="B262" i="3"/>
  <c r="J261" i="3"/>
  <c r="B261" i="3"/>
  <c r="J260" i="3"/>
  <c r="B260" i="3"/>
  <c r="B259" i="3"/>
  <c r="J258" i="3"/>
  <c r="B258" i="3"/>
  <c r="B257" i="3"/>
  <c r="J256" i="3"/>
  <c r="B256" i="3"/>
  <c r="J255" i="3"/>
  <c r="B255" i="3"/>
  <c r="J254" i="3"/>
  <c r="B254" i="3"/>
  <c r="J253" i="3"/>
  <c r="B253" i="3"/>
  <c r="J252" i="3"/>
  <c r="B252" i="3"/>
  <c r="B251" i="3"/>
  <c r="J250" i="3"/>
  <c r="B250" i="3"/>
  <c r="B249" i="3"/>
  <c r="J248" i="3"/>
  <c r="B248" i="3"/>
  <c r="E247" i="3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B247" i="3"/>
  <c r="J245" i="3"/>
  <c r="E245" i="3"/>
  <c r="B245" i="3"/>
  <c r="E244" i="3"/>
  <c r="B244" i="3"/>
  <c r="J243" i="3"/>
  <c r="E243" i="3"/>
  <c r="B243" i="3"/>
  <c r="J242" i="3"/>
  <c r="E242" i="3"/>
  <c r="B242" i="3"/>
  <c r="J241" i="3"/>
  <c r="E241" i="3"/>
  <c r="B241" i="3"/>
  <c r="J240" i="3"/>
  <c r="E240" i="3"/>
  <c r="B240" i="3"/>
  <c r="J239" i="3"/>
  <c r="E239" i="3"/>
  <c r="B239" i="3"/>
  <c r="J238" i="3"/>
  <c r="E238" i="3"/>
  <c r="B238" i="3"/>
  <c r="J237" i="3"/>
  <c r="E237" i="3"/>
  <c r="B235" i="3"/>
  <c r="J234" i="3"/>
  <c r="B234" i="3"/>
  <c r="J233" i="3"/>
  <c r="B233" i="3"/>
  <c r="J232" i="3"/>
  <c r="B232" i="3"/>
  <c r="J231" i="3"/>
  <c r="B231" i="3"/>
  <c r="J230" i="3"/>
  <c r="B230" i="3"/>
  <c r="J229" i="3"/>
  <c r="B229" i="3"/>
  <c r="J228" i="3"/>
  <c r="B228" i="3"/>
  <c r="J227" i="3"/>
  <c r="B227" i="3"/>
  <c r="J226" i="3"/>
  <c r="B226" i="3"/>
  <c r="J225" i="3"/>
  <c r="B225" i="3"/>
  <c r="J224" i="3"/>
  <c r="B224" i="3"/>
  <c r="B223" i="3"/>
  <c r="J222" i="3"/>
  <c r="B222" i="3"/>
  <c r="J221" i="3"/>
  <c r="B221" i="3"/>
  <c r="J220" i="3"/>
  <c r="B220" i="3"/>
  <c r="B219" i="3"/>
  <c r="J218" i="3"/>
  <c r="B218" i="3"/>
  <c r="J217" i="3"/>
  <c r="B217" i="3"/>
  <c r="J216" i="3"/>
  <c r="B216" i="3"/>
  <c r="J215" i="3"/>
  <c r="B215" i="3"/>
  <c r="J214" i="3"/>
  <c r="B214" i="3"/>
  <c r="J213" i="3"/>
  <c r="B213" i="3"/>
  <c r="J212" i="3"/>
  <c r="B212" i="3"/>
  <c r="J211" i="3"/>
  <c r="B211" i="3"/>
  <c r="J210" i="3"/>
  <c r="B210" i="3"/>
  <c r="J209" i="3"/>
  <c r="B209" i="3"/>
  <c r="J208" i="3"/>
  <c r="B208" i="3"/>
  <c r="B207" i="3"/>
  <c r="J206" i="3"/>
  <c r="B206" i="3"/>
  <c r="J205" i="3"/>
  <c r="B205" i="3"/>
  <c r="J204" i="3"/>
  <c r="B204" i="3"/>
  <c r="B203" i="3"/>
  <c r="J202" i="3"/>
  <c r="B202" i="3"/>
  <c r="J201" i="3"/>
  <c r="B201" i="3"/>
  <c r="J200" i="3"/>
  <c r="B200" i="3"/>
  <c r="J199" i="3"/>
  <c r="B199" i="3"/>
  <c r="J198" i="3"/>
  <c r="B198" i="3"/>
  <c r="J197" i="3"/>
  <c r="B197" i="3"/>
  <c r="J196" i="3"/>
  <c r="B196" i="3"/>
  <c r="J195" i="3"/>
  <c r="B195" i="3"/>
  <c r="J194" i="3"/>
  <c r="B194" i="3"/>
  <c r="J193" i="3"/>
  <c r="B193" i="3"/>
  <c r="J192" i="3"/>
  <c r="B192" i="3"/>
  <c r="J191" i="3"/>
  <c r="B191" i="3"/>
  <c r="J190" i="3"/>
  <c r="B190" i="3"/>
  <c r="J189" i="3"/>
  <c r="B189" i="3"/>
  <c r="J188" i="3"/>
  <c r="B188" i="3"/>
  <c r="J187" i="3"/>
  <c r="B187" i="3"/>
  <c r="J186" i="3"/>
  <c r="B186" i="3"/>
  <c r="J185" i="3"/>
  <c r="B185" i="3"/>
  <c r="J184" i="3"/>
  <c r="B184" i="3"/>
  <c r="J183" i="3"/>
  <c r="B183" i="3"/>
  <c r="J182" i="3"/>
  <c r="B182" i="3"/>
  <c r="J180" i="3"/>
  <c r="E180" i="3"/>
  <c r="B180" i="3"/>
  <c r="E179" i="3"/>
  <c r="B179" i="3"/>
  <c r="J178" i="3"/>
  <c r="E178" i="3"/>
  <c r="B178" i="3"/>
  <c r="J177" i="3"/>
  <c r="E177" i="3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B177" i="3"/>
  <c r="J176" i="3"/>
  <c r="E176" i="3"/>
  <c r="B176" i="3"/>
  <c r="E175" i="3"/>
  <c r="B175" i="3"/>
  <c r="J173" i="3"/>
  <c r="E173" i="3"/>
  <c r="B173" i="3"/>
  <c r="J172" i="3"/>
  <c r="E172" i="3"/>
  <c r="B172" i="3"/>
  <c r="J171" i="3"/>
  <c r="E171" i="3"/>
  <c r="B171" i="3"/>
  <c r="J170" i="3"/>
  <c r="E170" i="3"/>
  <c r="B170" i="3"/>
  <c r="J169" i="3"/>
  <c r="E169" i="3"/>
  <c r="B169" i="3"/>
  <c r="E168" i="3"/>
  <c r="B168" i="3"/>
  <c r="J167" i="3"/>
  <c r="E167" i="3"/>
  <c r="B167" i="3"/>
  <c r="J166" i="3"/>
  <c r="E166" i="3"/>
  <c r="B166" i="3"/>
  <c r="J165" i="3"/>
  <c r="E165" i="3"/>
  <c r="B165" i="3"/>
  <c r="J163" i="3"/>
  <c r="B163" i="3"/>
  <c r="J162" i="3"/>
  <c r="B162" i="3"/>
  <c r="J161" i="3"/>
  <c r="B161" i="3"/>
  <c r="J160" i="3"/>
  <c r="B160" i="3"/>
  <c r="J159" i="3"/>
  <c r="B159" i="3"/>
  <c r="J158" i="3"/>
  <c r="B158" i="3"/>
  <c r="J157" i="3"/>
  <c r="B157" i="3"/>
  <c r="B156" i="3"/>
  <c r="J155" i="3"/>
  <c r="B155" i="3"/>
  <c r="J154" i="3"/>
  <c r="B154" i="3"/>
  <c r="J153" i="3"/>
  <c r="B153" i="3"/>
  <c r="J152" i="3"/>
  <c r="B152" i="3"/>
  <c r="J151" i="3"/>
  <c r="B151" i="3"/>
  <c r="J150" i="3"/>
  <c r="B150" i="3"/>
  <c r="J149" i="3"/>
  <c r="B149" i="3"/>
  <c r="B148" i="3"/>
  <c r="J147" i="3"/>
  <c r="B147" i="3"/>
  <c r="J146" i="3"/>
  <c r="B146" i="3"/>
  <c r="J145" i="3"/>
  <c r="B145" i="3"/>
  <c r="J144" i="3"/>
  <c r="B144" i="3"/>
  <c r="J143" i="3"/>
  <c r="B143" i="3"/>
  <c r="J142" i="3"/>
  <c r="B142" i="3"/>
  <c r="J141" i="3"/>
  <c r="B141" i="3"/>
  <c r="J140" i="3"/>
  <c r="B140" i="3"/>
  <c r="J139" i="3"/>
  <c r="B139" i="3"/>
  <c r="J138" i="3"/>
  <c r="B138" i="3"/>
  <c r="J137" i="3"/>
  <c r="B137" i="3"/>
  <c r="J136" i="3"/>
  <c r="B136" i="3"/>
  <c r="J135" i="3"/>
  <c r="B135" i="3"/>
  <c r="J134" i="3"/>
  <c r="B134" i="3"/>
  <c r="J133" i="3"/>
  <c r="B133" i="3"/>
  <c r="J132" i="3"/>
  <c r="B132" i="3"/>
  <c r="J131" i="3"/>
  <c r="B131" i="3"/>
  <c r="J130" i="3"/>
  <c r="B130" i="3"/>
  <c r="J129" i="3"/>
  <c r="B129" i="3"/>
  <c r="J128" i="3"/>
  <c r="B128" i="3"/>
  <c r="J127" i="3"/>
  <c r="B127" i="3"/>
  <c r="J126" i="3"/>
  <c r="B126" i="3"/>
  <c r="J125" i="3"/>
  <c r="B125" i="3"/>
  <c r="J124" i="3"/>
  <c r="B124" i="3"/>
  <c r="J123" i="3"/>
  <c r="B123" i="3"/>
  <c r="J122" i="3"/>
  <c r="B122" i="3"/>
  <c r="J121" i="3"/>
  <c r="B121" i="3"/>
  <c r="J120" i="3"/>
  <c r="B120" i="3"/>
  <c r="J119" i="3"/>
  <c r="B119" i="3"/>
  <c r="J118" i="3"/>
  <c r="B118" i="3"/>
  <c r="J117" i="3"/>
  <c r="B117" i="3"/>
  <c r="J116" i="3"/>
  <c r="B116" i="3"/>
  <c r="J115" i="3"/>
  <c r="B115" i="3"/>
  <c r="J114" i="3"/>
  <c r="B114" i="3"/>
  <c r="J113" i="3"/>
  <c r="B113" i="3"/>
  <c r="J112" i="3"/>
  <c r="B112" i="3"/>
  <c r="J111" i="3"/>
  <c r="B111" i="3"/>
  <c r="J110" i="3"/>
  <c r="E110" i="3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B110" i="3"/>
  <c r="J108" i="3"/>
  <c r="E108" i="3"/>
  <c r="B108" i="3"/>
  <c r="J107" i="3"/>
  <c r="E107" i="3"/>
  <c r="B107" i="3"/>
  <c r="J106" i="3"/>
  <c r="E106" i="3"/>
  <c r="B106" i="3"/>
  <c r="J105" i="3"/>
  <c r="E105" i="3"/>
  <c r="B105" i="3"/>
  <c r="J104" i="3"/>
  <c r="E104" i="3"/>
  <c r="B104" i="3"/>
  <c r="J102" i="3"/>
  <c r="E102" i="3"/>
  <c r="B102" i="3"/>
  <c r="J101" i="3"/>
  <c r="E101" i="3"/>
  <c r="B101" i="3"/>
  <c r="J100" i="3"/>
  <c r="E100" i="3"/>
  <c r="B100" i="3"/>
  <c r="J99" i="3"/>
  <c r="E99" i="3"/>
  <c r="B99" i="3"/>
  <c r="J98" i="3"/>
  <c r="E98" i="3"/>
  <c r="B98" i="3"/>
  <c r="J97" i="3"/>
  <c r="E97" i="3"/>
  <c r="B97" i="3"/>
  <c r="J96" i="3"/>
  <c r="E96" i="3"/>
  <c r="B96" i="3"/>
  <c r="J95" i="3"/>
  <c r="E95" i="3"/>
  <c r="B95" i="3"/>
  <c r="J94" i="3"/>
  <c r="E94" i="3"/>
  <c r="J92" i="3"/>
  <c r="E92" i="3"/>
  <c r="B92" i="3"/>
  <c r="J91" i="3"/>
  <c r="E91" i="3"/>
  <c r="B91" i="3"/>
  <c r="J90" i="3"/>
  <c r="E90" i="3"/>
  <c r="B90" i="3"/>
  <c r="J89" i="3"/>
  <c r="E89" i="3"/>
  <c r="B89" i="3"/>
  <c r="J88" i="3"/>
  <c r="E88" i="3"/>
  <c r="B88" i="3"/>
  <c r="J87" i="3"/>
  <c r="E87" i="3"/>
  <c r="B87" i="3"/>
  <c r="J86" i="3"/>
  <c r="E86" i="3"/>
  <c r="B86" i="3"/>
  <c r="J84" i="3"/>
  <c r="E84" i="3"/>
  <c r="B84" i="3"/>
  <c r="J83" i="3"/>
  <c r="E83" i="3"/>
  <c r="B83" i="3"/>
  <c r="J82" i="3"/>
  <c r="E82" i="3"/>
  <c r="B82" i="3"/>
  <c r="J81" i="3"/>
  <c r="E81" i="3"/>
  <c r="B81" i="3"/>
  <c r="J80" i="3"/>
  <c r="E80" i="3"/>
  <c r="B80" i="3"/>
  <c r="J79" i="3"/>
  <c r="E79" i="3"/>
  <c r="B79" i="3"/>
  <c r="J78" i="3"/>
  <c r="E78" i="3"/>
  <c r="B78" i="3"/>
  <c r="J77" i="3"/>
  <c r="E77" i="3"/>
  <c r="B77" i="3"/>
  <c r="J75" i="3"/>
  <c r="B75" i="3"/>
  <c r="J74" i="3"/>
  <c r="J72" i="3"/>
  <c r="B72" i="3"/>
  <c r="J71" i="3"/>
  <c r="B71" i="3"/>
  <c r="J70" i="3"/>
  <c r="B70" i="3"/>
  <c r="J69" i="3"/>
  <c r="B69" i="3"/>
  <c r="J68" i="3"/>
  <c r="B68" i="3"/>
  <c r="J67" i="3"/>
  <c r="B67" i="3"/>
  <c r="J66" i="3"/>
  <c r="B66" i="3"/>
  <c r="J65" i="3"/>
  <c r="B65" i="3"/>
  <c r="J64" i="3"/>
  <c r="B64" i="3"/>
  <c r="J63" i="3"/>
  <c r="B63" i="3"/>
  <c r="J62" i="3"/>
  <c r="B62" i="3"/>
  <c r="J61" i="3"/>
  <c r="B61" i="3"/>
  <c r="J60" i="3"/>
  <c r="B60" i="3"/>
  <c r="J59" i="3"/>
  <c r="B59" i="3"/>
  <c r="J58" i="3"/>
  <c r="B58" i="3"/>
  <c r="J57" i="3"/>
  <c r="B57" i="3"/>
  <c r="J56" i="3"/>
  <c r="B56" i="3"/>
  <c r="J55" i="3"/>
  <c r="B55" i="3"/>
  <c r="J54" i="3"/>
  <c r="B54" i="3"/>
  <c r="J53" i="3"/>
  <c r="B53" i="3"/>
  <c r="J52" i="3"/>
  <c r="B52" i="3"/>
  <c r="J51" i="3"/>
  <c r="B51" i="3"/>
  <c r="J50" i="3"/>
  <c r="B50" i="3"/>
  <c r="J49" i="3"/>
  <c r="B49" i="3"/>
  <c r="J48" i="3"/>
  <c r="B48" i="3"/>
  <c r="J47" i="3"/>
  <c r="B47" i="3"/>
  <c r="J46" i="3"/>
  <c r="B46" i="3"/>
  <c r="J45" i="3"/>
  <c r="B45" i="3"/>
  <c r="J44" i="3"/>
  <c r="B44" i="3"/>
  <c r="J43" i="3"/>
  <c r="B43" i="3"/>
  <c r="J42" i="3"/>
  <c r="B42" i="3"/>
  <c r="J41" i="3"/>
  <c r="B41" i="3"/>
  <c r="J40" i="3"/>
  <c r="B40" i="3"/>
  <c r="J39" i="3"/>
  <c r="B39" i="3"/>
  <c r="J38" i="3"/>
  <c r="B38" i="3"/>
  <c r="J37" i="3"/>
  <c r="B37" i="3"/>
  <c r="J36" i="3"/>
  <c r="B36" i="3"/>
  <c r="J35" i="3"/>
  <c r="B35" i="3"/>
  <c r="J34" i="3"/>
  <c r="B34" i="3"/>
  <c r="J33" i="3"/>
  <c r="B33" i="3"/>
  <c r="J32" i="3"/>
  <c r="B32" i="3"/>
  <c r="J31" i="3"/>
  <c r="B31" i="3"/>
  <c r="J30" i="3"/>
  <c r="B30" i="3"/>
  <c r="J29" i="3"/>
  <c r="B29" i="3"/>
  <c r="J28" i="3"/>
  <c r="B28" i="3"/>
  <c r="J27" i="3"/>
  <c r="B27" i="3"/>
  <c r="J26" i="3"/>
  <c r="B26" i="3"/>
  <c r="J25" i="3"/>
  <c r="B25" i="3"/>
  <c r="J24" i="3"/>
  <c r="B24" i="3"/>
  <c r="J23" i="3"/>
  <c r="B23" i="3"/>
  <c r="J22" i="3"/>
  <c r="B22" i="3"/>
  <c r="J21" i="3"/>
  <c r="B21" i="3"/>
  <c r="J20" i="3"/>
  <c r="E20" i="3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B20" i="3"/>
  <c r="J19" i="3"/>
  <c r="B19" i="3"/>
  <c r="J17" i="3"/>
  <c r="B17" i="3"/>
  <c r="J16" i="3"/>
  <c r="J14" i="3"/>
  <c r="E14" i="3"/>
  <c r="E19" i="3" s="1"/>
  <c r="E74" i="3" s="1"/>
  <c r="E75" i="3" s="1"/>
  <c r="B14" i="3"/>
  <c r="J13" i="3"/>
  <c r="E13" i="3"/>
  <c r="B13" i="3"/>
  <c r="J12" i="3"/>
  <c r="E12" i="3"/>
  <c r="B12" i="3"/>
  <c r="J11" i="3"/>
  <c r="E11" i="3"/>
  <c r="B11" i="3"/>
  <c r="J9" i="3"/>
  <c r="E9" i="3"/>
  <c r="J8" i="3"/>
  <c r="E8" i="3"/>
  <c r="B8" i="3"/>
  <c r="B9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J7" i="3"/>
  <c r="E7" i="3"/>
  <c r="B7" i="3"/>
  <c r="A7" i="3"/>
  <c r="J6" i="3"/>
  <c r="J168" i="3" l="1"/>
  <c r="J179" i="3"/>
  <c r="J273" i="3"/>
  <c r="J175" i="3"/>
  <c r="J203" i="3"/>
  <c r="J219" i="3"/>
  <c r="J235" i="3"/>
  <c r="J247" i="3"/>
  <c r="J257" i="3"/>
  <c r="J279" i="3"/>
  <c r="J148" i="3"/>
  <c r="J156" i="3"/>
  <c r="J207" i="3"/>
  <c r="J223" i="3"/>
  <c r="J244" i="3"/>
  <c r="J249" i="3"/>
  <c r="J271" i="3"/>
  <c r="J281" i="3"/>
  <c r="J313" i="3"/>
  <c r="J327" i="3"/>
  <c r="J336" i="3"/>
  <c r="J251" i="3"/>
  <c r="J259" i="3"/>
  <c r="J267" i="3"/>
  <c r="J275" i="3"/>
  <c r="J283" i="3"/>
  <c r="J309" i="3"/>
  <c r="J333" i="3"/>
  <c r="J331" i="3"/>
  <c r="J340" i="3"/>
  <c r="J402" i="3"/>
  <c r="J406" i="3"/>
  <c r="J414" i="3"/>
  <c r="J418" i="3"/>
  <c r="J376" i="3"/>
  <c r="J380" i="3"/>
  <c r="J384" i="3"/>
  <c r="J388" i="3"/>
  <c r="J392" i="3"/>
  <c r="J404" i="3"/>
  <c r="J412" i="3"/>
  <c r="J416" i="3"/>
  <c r="J420" i="3"/>
  <c r="G191" i="2" l="1"/>
  <c r="G189" i="2"/>
  <c r="I188" i="2"/>
  <c r="K188" i="2" s="1"/>
  <c r="J188" i="2"/>
  <c r="G188" i="2"/>
  <c r="J185" i="2"/>
  <c r="G185" i="2"/>
  <c r="I185" i="2"/>
  <c r="K185" i="2" s="1"/>
  <c r="J182" i="2"/>
  <c r="I182" i="2"/>
  <c r="K182" i="2" s="1"/>
  <c r="G182" i="2"/>
  <c r="G181" i="2"/>
  <c r="J181" i="2"/>
  <c r="I181" i="2"/>
  <c r="K181" i="2" s="1"/>
  <c r="G180" i="2"/>
  <c r="G179" i="2"/>
  <c r="I178" i="2"/>
  <c r="J177" i="2"/>
  <c r="G177" i="2"/>
  <c r="I176" i="2"/>
  <c r="G176" i="2"/>
  <c r="I175" i="2"/>
  <c r="K175" i="2" s="1"/>
  <c r="J175" i="2"/>
  <c r="G175" i="2"/>
  <c r="J174" i="2"/>
  <c r="G174" i="2"/>
  <c r="I173" i="2"/>
  <c r="K173" i="2" s="1"/>
  <c r="J173" i="2"/>
  <c r="G173" i="2"/>
  <c r="G172" i="2"/>
  <c r="B172" i="2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G171" i="2"/>
  <c r="B171" i="2"/>
  <c r="J170" i="2"/>
  <c r="G170" i="2"/>
  <c r="B170" i="2"/>
  <c r="J169" i="2"/>
  <c r="B169" i="2"/>
  <c r="J168" i="2"/>
  <c r="K168" i="2" s="1"/>
  <c r="I168" i="2"/>
  <c r="G168" i="2"/>
  <c r="B165" i="2"/>
  <c r="J164" i="2"/>
  <c r="G164" i="2"/>
  <c r="I164" i="2"/>
  <c r="K164" i="2" s="1"/>
  <c r="B164" i="2"/>
  <c r="G162" i="2"/>
  <c r="J161" i="2"/>
  <c r="G161" i="2"/>
  <c r="G160" i="2"/>
  <c r="J160" i="2"/>
  <c r="I160" i="2"/>
  <c r="K160" i="2" s="1"/>
  <c r="K159" i="2"/>
  <c r="J159" i="2"/>
  <c r="I159" i="2"/>
  <c r="G159" i="2"/>
  <c r="B159" i="2"/>
  <c r="B160" i="2" s="1"/>
  <c r="B161" i="2" s="1"/>
  <c r="B162" i="2" s="1"/>
  <c r="J157" i="2"/>
  <c r="I157" i="2"/>
  <c r="K157" i="2" s="1"/>
  <c r="G157" i="2"/>
  <c r="J156" i="2"/>
  <c r="G155" i="2"/>
  <c r="B155" i="2"/>
  <c r="B156" i="2" s="1"/>
  <c r="B157" i="2" s="1"/>
  <c r="J154" i="2"/>
  <c r="G154" i="2"/>
  <c r="B154" i="2"/>
  <c r="I153" i="2"/>
  <c r="J151" i="2"/>
  <c r="G151" i="2"/>
  <c r="I151" i="2"/>
  <c r="K151" i="2" s="1"/>
  <c r="K150" i="2"/>
  <c r="I150" i="2"/>
  <c r="J150" i="2"/>
  <c r="J149" i="2"/>
  <c r="G149" i="2"/>
  <c r="J148" i="2"/>
  <c r="I148" i="2"/>
  <c r="K148" i="2" s="1"/>
  <c r="G148" i="2"/>
  <c r="B148" i="2"/>
  <c r="B149" i="2" s="1"/>
  <c r="B150" i="2" s="1"/>
  <c r="B151" i="2" s="1"/>
  <c r="J147" i="2"/>
  <c r="B147" i="2"/>
  <c r="J146" i="2"/>
  <c r="I146" i="2"/>
  <c r="G146" i="2"/>
  <c r="I143" i="2"/>
  <c r="J143" i="2"/>
  <c r="J142" i="2"/>
  <c r="J141" i="2"/>
  <c r="J139" i="2"/>
  <c r="I139" i="2"/>
  <c r="K139" i="2" s="1"/>
  <c r="G139" i="2"/>
  <c r="J137" i="2"/>
  <c r="I137" i="2"/>
  <c r="K137" i="2" s="1"/>
  <c r="G137" i="2"/>
  <c r="I136" i="2"/>
  <c r="I135" i="2"/>
  <c r="J135" i="2"/>
  <c r="J133" i="2"/>
  <c r="I133" i="2"/>
  <c r="K133" i="2" s="1"/>
  <c r="G133" i="2"/>
  <c r="G131" i="2"/>
  <c r="J130" i="2"/>
  <c r="I130" i="2"/>
  <c r="K130" i="2" s="1"/>
  <c r="G130" i="2"/>
  <c r="B130" i="2"/>
  <c r="B131" i="2" s="1"/>
  <c r="B133" i="2" s="1"/>
  <c r="G129" i="2"/>
  <c r="J129" i="2"/>
  <c r="I129" i="2"/>
  <c r="K129" i="2" s="1"/>
  <c r="G128" i="2"/>
  <c r="G127" i="2"/>
  <c r="B127" i="2"/>
  <c r="B128" i="2" s="1"/>
  <c r="B129" i="2" s="1"/>
  <c r="J123" i="2"/>
  <c r="G123" i="2"/>
  <c r="J122" i="2"/>
  <c r="I122" i="2"/>
  <c r="G122" i="2"/>
  <c r="J121" i="2"/>
  <c r="G121" i="2"/>
  <c r="J120" i="2"/>
  <c r="G120" i="2"/>
  <c r="G119" i="2"/>
  <c r="J119" i="2"/>
  <c r="I119" i="2"/>
  <c r="K119" i="2" s="1"/>
  <c r="I118" i="2"/>
  <c r="G118" i="2"/>
  <c r="J117" i="2"/>
  <c r="G117" i="2"/>
  <c r="J116" i="2"/>
  <c r="G116" i="2"/>
  <c r="I115" i="2"/>
  <c r="J115" i="2"/>
  <c r="J112" i="2"/>
  <c r="I112" i="2"/>
  <c r="K112" i="2" s="1"/>
  <c r="G112" i="2"/>
  <c r="J111" i="2"/>
  <c r="I111" i="2"/>
  <c r="K111" i="2" s="1"/>
  <c r="G111" i="2"/>
  <c r="J110" i="2"/>
  <c r="I110" i="2"/>
  <c r="G110" i="2"/>
  <c r="J109" i="2"/>
  <c r="G109" i="2"/>
  <c r="J108" i="2"/>
  <c r="G108" i="2"/>
  <c r="G107" i="2"/>
  <c r="J107" i="2"/>
  <c r="I107" i="2"/>
  <c r="K107" i="2" s="1"/>
  <c r="I106" i="2"/>
  <c r="G106" i="2"/>
  <c r="J105" i="2"/>
  <c r="G105" i="2"/>
  <c r="B105" i="2"/>
  <c r="B106" i="2" s="1"/>
  <c r="B107" i="2" s="1"/>
  <c r="B108" i="2" s="1"/>
  <c r="B109" i="2" s="1"/>
  <c r="B110" i="2" s="1"/>
  <c r="B111" i="2" s="1"/>
  <c r="B112" i="2" s="1"/>
  <c r="B115" i="2" s="1"/>
  <c r="B116" i="2" s="1"/>
  <c r="B117" i="2" s="1"/>
  <c r="B118" i="2" s="1"/>
  <c r="B119" i="2" s="1"/>
  <c r="B120" i="2" s="1"/>
  <c r="B121" i="2" s="1"/>
  <c r="B122" i="2" s="1"/>
  <c r="B123" i="2" s="1"/>
  <c r="I104" i="2"/>
  <c r="J104" i="2"/>
  <c r="J101" i="2"/>
  <c r="K101" i="2" s="1"/>
  <c r="I101" i="2"/>
  <c r="G101" i="2"/>
  <c r="I100" i="2"/>
  <c r="K100" i="2" s="1"/>
  <c r="J100" i="2"/>
  <c r="G100" i="2"/>
  <c r="J99" i="2"/>
  <c r="G99" i="2"/>
  <c r="I98" i="2"/>
  <c r="J98" i="2"/>
  <c r="G98" i="2"/>
  <c r="G97" i="2"/>
  <c r="G96" i="2"/>
  <c r="J94" i="2"/>
  <c r="G94" i="2"/>
  <c r="I94" i="2"/>
  <c r="K94" i="2" s="1"/>
  <c r="I93" i="2"/>
  <c r="G93" i="2"/>
  <c r="I91" i="2"/>
  <c r="J91" i="2"/>
  <c r="J90" i="2"/>
  <c r="I90" i="2"/>
  <c r="K90" i="2" s="1"/>
  <c r="G90" i="2"/>
  <c r="I89" i="2"/>
  <c r="G89" i="2"/>
  <c r="I88" i="2"/>
  <c r="K88" i="2" s="1"/>
  <c r="J88" i="2"/>
  <c r="G88" i="2"/>
  <c r="J87" i="2"/>
  <c r="G87" i="2"/>
  <c r="G86" i="2"/>
  <c r="J86" i="2"/>
  <c r="I86" i="2"/>
  <c r="K86" i="2" s="1"/>
  <c r="G84" i="2"/>
  <c r="J82" i="2"/>
  <c r="G82" i="2"/>
  <c r="I82" i="2"/>
  <c r="K82" i="2" s="1"/>
  <c r="I81" i="2"/>
  <c r="G81" i="2"/>
  <c r="I80" i="2"/>
  <c r="K80" i="2" s="1"/>
  <c r="J80" i="2"/>
  <c r="G80" i="2"/>
  <c r="J79" i="2"/>
  <c r="I79" i="2"/>
  <c r="K79" i="2" s="1"/>
  <c r="G79" i="2"/>
  <c r="B79" i="2"/>
  <c r="B80" i="2" s="1"/>
  <c r="B81" i="2" s="1"/>
  <c r="B82" i="2" s="1"/>
  <c r="B83" i="2" s="1"/>
  <c r="B84" i="2" s="1"/>
  <c r="B86" i="2" s="1"/>
  <c r="B87" i="2" s="1"/>
  <c r="B88" i="2" s="1"/>
  <c r="B89" i="2" s="1"/>
  <c r="B90" i="2" s="1"/>
  <c r="B91" i="2" s="1"/>
  <c r="B93" i="2" s="1"/>
  <c r="B94" i="2" s="1"/>
  <c r="B95" i="2" s="1"/>
  <c r="B96" i="2" s="1"/>
  <c r="B97" i="2" s="1"/>
  <c r="B98" i="2" s="1"/>
  <c r="B99" i="2" s="1"/>
  <c r="B100" i="2" s="1"/>
  <c r="B101" i="2" s="1"/>
  <c r="I78" i="2"/>
  <c r="K78" i="2" s="1"/>
  <c r="J78" i="2"/>
  <c r="G78" i="2"/>
  <c r="G77" i="2"/>
  <c r="B77" i="2"/>
  <c r="B78" i="2" s="1"/>
  <c r="G76" i="2"/>
  <c r="J73" i="2"/>
  <c r="K73" i="2" s="1"/>
  <c r="I73" i="2"/>
  <c r="J72" i="2"/>
  <c r="K72" i="2" s="1"/>
  <c r="I72" i="2"/>
  <c r="G72" i="2"/>
  <c r="I71" i="2"/>
  <c r="K71" i="2" s="1"/>
  <c r="J71" i="2"/>
  <c r="G71" i="2"/>
  <c r="J70" i="2"/>
  <c r="G70" i="2"/>
  <c r="I69" i="2"/>
  <c r="J69" i="2"/>
  <c r="G69" i="2"/>
  <c r="G68" i="2"/>
  <c r="G67" i="2"/>
  <c r="I64" i="2"/>
  <c r="G64" i="2"/>
  <c r="J63" i="2"/>
  <c r="G63" i="2"/>
  <c r="J62" i="2"/>
  <c r="I62" i="2"/>
  <c r="K62" i="2" s="1"/>
  <c r="G62" i="2"/>
  <c r="J61" i="2"/>
  <c r="I61" i="2"/>
  <c r="K61" i="2" s="1"/>
  <c r="G61" i="2"/>
  <c r="J60" i="2"/>
  <c r="I60" i="2"/>
  <c r="G60" i="2"/>
  <c r="J58" i="2"/>
  <c r="I58" i="2"/>
  <c r="K58" i="2" s="1"/>
  <c r="G58" i="2"/>
  <c r="I57" i="2"/>
  <c r="K57" i="2" s="1"/>
  <c r="J57" i="2"/>
  <c r="G57" i="2"/>
  <c r="G56" i="2"/>
  <c r="G55" i="2"/>
  <c r="J53" i="2"/>
  <c r="G53" i="2"/>
  <c r="I53" i="2"/>
  <c r="K53" i="2" s="1"/>
  <c r="I52" i="2"/>
  <c r="G52" i="2"/>
  <c r="I51" i="2"/>
  <c r="K51" i="2" s="1"/>
  <c r="J51" i="2"/>
  <c r="G51" i="2"/>
  <c r="B51" i="2"/>
  <c r="B52" i="2" s="1"/>
  <c r="B53" i="2" s="1"/>
  <c r="B54" i="2" s="1"/>
  <c r="B55" i="2" s="1"/>
  <c r="B56" i="2" s="1"/>
  <c r="B57" i="2" s="1"/>
  <c r="B58" i="2" s="1"/>
  <c r="B60" i="2" s="1"/>
  <c r="B61" i="2" s="1"/>
  <c r="B62" i="2" s="1"/>
  <c r="B63" i="2" s="1"/>
  <c r="B64" i="2" s="1"/>
  <c r="B66" i="2" s="1"/>
  <c r="B67" i="2" s="1"/>
  <c r="B68" i="2" s="1"/>
  <c r="B69" i="2" s="1"/>
  <c r="B70" i="2" s="1"/>
  <c r="B71" i="2" s="1"/>
  <c r="B72" i="2" s="1"/>
  <c r="B73" i="2" s="1"/>
  <c r="B74" i="2" s="1"/>
  <c r="J50" i="2"/>
  <c r="G50" i="2"/>
  <c r="I47" i="2"/>
  <c r="G47" i="2"/>
  <c r="J46" i="2"/>
  <c r="I46" i="2"/>
  <c r="K46" i="2" s="1"/>
  <c r="G46" i="2"/>
  <c r="C46" i="2"/>
  <c r="C47" i="2" s="1"/>
  <c r="I45" i="2"/>
  <c r="G45" i="2"/>
  <c r="C45" i="2"/>
  <c r="J44" i="2"/>
  <c r="I44" i="2"/>
  <c r="K44" i="2" s="1"/>
  <c r="G44" i="2"/>
  <c r="J43" i="2"/>
  <c r="G43" i="2"/>
  <c r="J42" i="2"/>
  <c r="I42" i="2"/>
  <c r="K42" i="2" s="1"/>
  <c r="G42" i="2"/>
  <c r="G41" i="2"/>
  <c r="J39" i="2"/>
  <c r="I39" i="2"/>
  <c r="K39" i="2" s="1"/>
  <c r="G39" i="2"/>
  <c r="I38" i="2"/>
  <c r="J38" i="2"/>
  <c r="K38" i="2" s="1"/>
  <c r="G37" i="2"/>
  <c r="J36" i="2"/>
  <c r="G36" i="2"/>
  <c r="J35" i="2"/>
  <c r="I35" i="2"/>
  <c r="K35" i="2" s="1"/>
  <c r="G35" i="2"/>
  <c r="I34" i="2"/>
  <c r="J34" i="2"/>
  <c r="K34" i="2" s="1"/>
  <c r="G33" i="2"/>
  <c r="B33" i="2"/>
  <c r="B34" i="2" s="1"/>
  <c r="B35" i="2" s="1"/>
  <c r="B36" i="2" s="1"/>
  <c r="J32" i="2"/>
  <c r="G32" i="2"/>
  <c r="J29" i="2"/>
  <c r="K29" i="2" s="1"/>
  <c r="I29" i="2"/>
  <c r="G29" i="2"/>
  <c r="J28" i="2"/>
  <c r="I28" i="2"/>
  <c r="K28" i="2" s="1"/>
  <c r="G28" i="2"/>
  <c r="J27" i="2"/>
  <c r="K27" i="2" s="1"/>
  <c r="I27" i="2"/>
  <c r="G27" i="2"/>
  <c r="J26" i="2"/>
  <c r="I26" i="2"/>
  <c r="K26" i="2" s="1"/>
  <c r="G26" i="2"/>
  <c r="J25" i="2"/>
  <c r="K25" i="2" s="1"/>
  <c r="I25" i="2"/>
  <c r="G25" i="2"/>
  <c r="J24" i="2"/>
  <c r="I24" i="2"/>
  <c r="K24" i="2" s="1"/>
  <c r="G24" i="2"/>
  <c r="J23" i="2"/>
  <c r="K23" i="2" s="1"/>
  <c r="I23" i="2"/>
  <c r="G23" i="2"/>
  <c r="J22" i="2"/>
  <c r="I22" i="2"/>
  <c r="K22" i="2" s="1"/>
  <c r="G22" i="2"/>
  <c r="J21" i="2"/>
  <c r="K21" i="2" s="1"/>
  <c r="I21" i="2"/>
  <c r="G21" i="2"/>
  <c r="J18" i="2"/>
  <c r="G18" i="2"/>
  <c r="I17" i="2"/>
  <c r="J17" i="2"/>
  <c r="K17" i="2" s="1"/>
  <c r="B17" i="2"/>
  <c r="B18" i="2" s="1"/>
  <c r="I16" i="2"/>
  <c r="K16" i="2" s="1"/>
  <c r="J16" i="2"/>
  <c r="G16" i="2"/>
  <c r="C16" i="2"/>
  <c r="C17" i="2" s="1"/>
  <c r="C18" i="2" s="1"/>
  <c r="B16" i="2"/>
  <c r="J15" i="2"/>
  <c r="I15" i="2"/>
  <c r="K15" i="2" s="1"/>
  <c r="G15" i="2"/>
  <c r="G14" i="2"/>
  <c r="C14" i="2"/>
  <c r="C15" i="2" s="1"/>
  <c r="B14" i="2"/>
  <c r="J13" i="2"/>
  <c r="G13" i="2"/>
  <c r="C13" i="2"/>
  <c r="B13" i="2"/>
  <c r="G12" i="2"/>
  <c r="J10" i="2"/>
  <c r="G10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B41" i="2" l="1"/>
  <c r="B37" i="2"/>
  <c r="J33" i="2"/>
  <c r="I33" i="2"/>
  <c r="K33" i="2" s="1"/>
  <c r="J37" i="2"/>
  <c r="I37" i="2"/>
  <c r="J54" i="2"/>
  <c r="I54" i="2"/>
  <c r="K54" i="2" s="1"/>
  <c r="I56" i="2"/>
  <c r="K56" i="2" s="1"/>
  <c r="J56" i="2"/>
  <c r="I126" i="2"/>
  <c r="J126" i="2"/>
  <c r="J131" i="2"/>
  <c r="I131" i="2"/>
  <c r="K131" i="2" s="1"/>
  <c r="K153" i="2"/>
  <c r="I155" i="2"/>
  <c r="K155" i="2" s="1"/>
  <c r="J155" i="2"/>
  <c r="H193" i="2"/>
  <c r="H195" i="2" s="1"/>
  <c r="I10" i="2"/>
  <c r="G17" i="2"/>
  <c r="I18" i="2"/>
  <c r="K18" i="2" s="1"/>
  <c r="G34" i="2"/>
  <c r="G38" i="2"/>
  <c r="J66" i="2"/>
  <c r="I66" i="2"/>
  <c r="K66" i="2" s="1"/>
  <c r="I68" i="2"/>
  <c r="J68" i="2"/>
  <c r="G73" i="2"/>
  <c r="J76" i="2"/>
  <c r="I76" i="2"/>
  <c r="K76" i="2" s="1"/>
  <c r="J83" i="2"/>
  <c r="I83" i="2"/>
  <c r="J89" i="2"/>
  <c r="K89" i="2" s="1"/>
  <c r="K91" i="2"/>
  <c r="J95" i="2"/>
  <c r="I95" i="2"/>
  <c r="I97" i="2"/>
  <c r="J97" i="2"/>
  <c r="K104" i="2"/>
  <c r="J127" i="2"/>
  <c r="I127" i="2"/>
  <c r="K127" i="2" s="1"/>
  <c r="J140" i="2"/>
  <c r="I140" i="2"/>
  <c r="K140" i="2" s="1"/>
  <c r="G156" i="2"/>
  <c r="I156" i="2"/>
  <c r="K156" i="2" s="1"/>
  <c r="J14" i="2"/>
  <c r="I14" i="2"/>
  <c r="K14" i="2" s="1"/>
  <c r="I32" i="2"/>
  <c r="K32" i="2" s="1"/>
  <c r="I36" i="2"/>
  <c r="K36" i="2" s="1"/>
  <c r="J47" i="2"/>
  <c r="K47" i="2" s="1"/>
  <c r="J52" i="2"/>
  <c r="K52" i="2" s="1"/>
  <c r="J55" i="2"/>
  <c r="I55" i="2"/>
  <c r="K55" i="2" s="1"/>
  <c r="K69" i="2"/>
  <c r="K98" i="2"/>
  <c r="I108" i="2"/>
  <c r="K108" i="2" s="1"/>
  <c r="K115" i="2"/>
  <c r="I116" i="2"/>
  <c r="K116" i="2" s="1"/>
  <c r="I120" i="2"/>
  <c r="K120" i="2" s="1"/>
  <c r="G141" i="2"/>
  <c r="I141" i="2"/>
  <c r="K141" i="2" s="1"/>
  <c r="I142" i="2"/>
  <c r="K142" i="2" s="1"/>
  <c r="G147" i="2"/>
  <c r="I147" i="2"/>
  <c r="K147" i="2" s="1"/>
  <c r="G169" i="2"/>
  <c r="I169" i="2"/>
  <c r="K169" i="2" s="1"/>
  <c r="J12" i="2"/>
  <c r="J193" i="2" s="1"/>
  <c r="J195" i="2" s="1"/>
  <c r="I12" i="2"/>
  <c r="K12" i="2" s="1"/>
  <c r="I13" i="2"/>
  <c r="K13" i="2" s="1"/>
  <c r="J41" i="2"/>
  <c r="I41" i="2"/>
  <c r="I43" i="2"/>
  <c r="K43" i="2" s="1"/>
  <c r="J45" i="2"/>
  <c r="K45" i="2" s="1"/>
  <c r="I50" i="2"/>
  <c r="K50" i="2" s="1"/>
  <c r="K60" i="2"/>
  <c r="J67" i="2"/>
  <c r="I67" i="2"/>
  <c r="K67" i="2" s="1"/>
  <c r="I70" i="2"/>
  <c r="K70" i="2" s="1"/>
  <c r="J74" i="2"/>
  <c r="I74" i="2"/>
  <c r="K74" i="2" s="1"/>
  <c r="I77" i="2"/>
  <c r="J77" i="2"/>
  <c r="J81" i="2"/>
  <c r="K81" i="2" s="1"/>
  <c r="J84" i="2"/>
  <c r="I84" i="2"/>
  <c r="K84" i="2" s="1"/>
  <c r="I87" i="2"/>
  <c r="K87" i="2" s="1"/>
  <c r="G91" i="2"/>
  <c r="J93" i="2"/>
  <c r="K93" i="2" s="1"/>
  <c r="J96" i="2"/>
  <c r="I96" i="2"/>
  <c r="K96" i="2" s="1"/>
  <c r="I99" i="2"/>
  <c r="K99" i="2" s="1"/>
  <c r="G104" i="2"/>
  <c r="I109" i="2"/>
  <c r="K109" i="2" s="1"/>
  <c r="K110" i="2"/>
  <c r="G115" i="2"/>
  <c r="I121" i="2"/>
  <c r="K121" i="2" s="1"/>
  <c r="K122" i="2"/>
  <c r="K136" i="2"/>
  <c r="K146" i="2"/>
  <c r="I149" i="2"/>
  <c r="K149" i="2" s="1"/>
  <c r="G150" i="2"/>
  <c r="I165" i="2"/>
  <c r="K165" i="2" s="1"/>
  <c r="J165" i="2"/>
  <c r="I177" i="2"/>
  <c r="K177" i="2" s="1"/>
  <c r="J179" i="2"/>
  <c r="I179" i="2"/>
  <c r="I172" i="2"/>
  <c r="J172" i="2"/>
  <c r="I191" i="2"/>
  <c r="J191" i="2"/>
  <c r="K135" i="2"/>
  <c r="J138" i="2"/>
  <c r="K143" i="2"/>
  <c r="J162" i="2"/>
  <c r="I162" i="2"/>
  <c r="K162" i="2" s="1"/>
  <c r="J171" i="2"/>
  <c r="I171" i="2"/>
  <c r="I174" i="2"/>
  <c r="K174" i="2" s="1"/>
  <c r="J176" i="2"/>
  <c r="K176" i="2" s="1"/>
  <c r="J178" i="2"/>
  <c r="K178" i="2" s="1"/>
  <c r="J189" i="2"/>
  <c r="I189" i="2"/>
  <c r="K189" i="2" s="1"/>
  <c r="G54" i="2"/>
  <c r="I63" i="2"/>
  <c r="K63" i="2" s="1"/>
  <c r="J64" i="2"/>
  <c r="K64" i="2" s="1"/>
  <c r="G66" i="2"/>
  <c r="G74" i="2"/>
  <c r="G83" i="2"/>
  <c r="G95" i="2"/>
  <c r="I105" i="2"/>
  <c r="K105" i="2" s="1"/>
  <c r="J106" i="2"/>
  <c r="K106" i="2" s="1"/>
  <c r="I117" i="2"/>
  <c r="K117" i="2" s="1"/>
  <c r="J118" i="2"/>
  <c r="K118" i="2" s="1"/>
  <c r="G126" i="2"/>
  <c r="I128" i="2"/>
  <c r="J128" i="2"/>
  <c r="G135" i="2"/>
  <c r="J136" i="2"/>
  <c r="I138" i="2"/>
  <c r="G143" i="2"/>
  <c r="J153" i="2"/>
  <c r="I154" i="2"/>
  <c r="K154" i="2" s="1"/>
  <c r="I161" i="2"/>
  <c r="K161" i="2" s="1"/>
  <c r="G165" i="2"/>
  <c r="I170" i="2"/>
  <c r="K170" i="2" s="1"/>
  <c r="G178" i="2"/>
  <c r="I180" i="2"/>
  <c r="J180" i="2"/>
  <c r="I123" i="2"/>
  <c r="K123" i="2" s="1"/>
  <c r="G136" i="2"/>
  <c r="G138" i="2"/>
  <c r="G140" i="2"/>
  <c r="G142" i="2"/>
  <c r="G153" i="2"/>
  <c r="B42" i="2" l="1"/>
  <c r="B38" i="2"/>
  <c r="K180" i="2"/>
  <c r="K138" i="2"/>
  <c r="K128" i="2"/>
  <c r="K77" i="2"/>
  <c r="K68" i="2"/>
  <c r="I193" i="2"/>
  <c r="I195" i="2" s="1"/>
  <c r="K10" i="2"/>
  <c r="K126" i="2"/>
  <c r="K172" i="2"/>
  <c r="K97" i="2"/>
  <c r="K171" i="2"/>
  <c r="K191" i="2"/>
  <c r="K179" i="2"/>
  <c r="K41" i="2"/>
  <c r="K95" i="2"/>
  <c r="K83" i="2"/>
  <c r="K37" i="2"/>
  <c r="B43" i="2" l="1"/>
  <c r="B39" i="2"/>
  <c r="B44" i="2" s="1"/>
  <c r="B45" i="2" s="1"/>
  <c r="B46" i="2" s="1"/>
  <c r="B47" i="2" s="1"/>
  <c r="K193" i="2"/>
  <c r="K195" i="2" s="1"/>
  <c r="A10" i="1" l="1"/>
  <c r="A11" i="1" s="1"/>
  <c r="A12" i="1" s="1"/>
  <c r="A13" i="1" s="1"/>
  <c r="G10" i="1"/>
  <c r="G12" i="1"/>
  <c r="I12" i="1"/>
  <c r="B13" i="1"/>
  <c r="C13" i="1"/>
  <c r="C14" i="1" s="1"/>
  <c r="C15" i="1" s="1"/>
  <c r="J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B14" i="1"/>
  <c r="G14" i="1"/>
  <c r="I14" i="1"/>
  <c r="J14" i="1"/>
  <c r="K14" i="1"/>
  <c r="G15" i="1"/>
  <c r="I15" i="1"/>
  <c r="K15" i="1" s="1"/>
  <c r="J15" i="1"/>
  <c r="B16" i="1"/>
  <c r="B17" i="1" s="1"/>
  <c r="C16" i="1"/>
  <c r="C17" i="1" s="1"/>
  <c r="G16" i="1"/>
  <c r="J17" i="1"/>
  <c r="I17" i="1"/>
  <c r="B18" i="1"/>
  <c r="C18" i="1"/>
  <c r="G18" i="1"/>
  <c r="J21" i="1"/>
  <c r="J22" i="1"/>
  <c r="I22" i="1"/>
  <c r="J23" i="1"/>
  <c r="J24" i="1"/>
  <c r="I24" i="1"/>
  <c r="J25" i="1"/>
  <c r="J26" i="1"/>
  <c r="I26" i="1"/>
  <c r="J27" i="1"/>
  <c r="J28" i="1"/>
  <c r="I28" i="1"/>
  <c r="J29" i="1"/>
  <c r="A32" i="1"/>
  <c r="A33" i="1" s="1"/>
  <c r="A34" i="1" s="1"/>
  <c r="A35" i="1" s="1"/>
  <c r="G32" i="1"/>
  <c r="B33" i="1"/>
  <c r="G33" i="1"/>
  <c r="I33" i="1"/>
  <c r="J33" i="1"/>
  <c r="K33" i="1"/>
  <c r="B34" i="1"/>
  <c r="G34" i="1"/>
  <c r="I34" i="1"/>
  <c r="K34" i="1" s="1"/>
  <c r="J34" i="1"/>
  <c r="B35" i="1"/>
  <c r="G35" i="1"/>
  <c r="A36" i="1"/>
  <c r="A37" i="1" s="1"/>
  <c r="A38" i="1" s="1"/>
  <c r="A39" i="1" s="1"/>
  <c r="A40" i="1" s="1"/>
  <c r="A41" i="1" s="1"/>
  <c r="A42" i="1" s="1"/>
  <c r="A43" i="1" s="1"/>
  <c r="B36" i="1"/>
  <c r="G36" i="1"/>
  <c r="G37" i="1"/>
  <c r="I37" i="1"/>
  <c r="J38" i="1"/>
  <c r="I38" i="1"/>
  <c r="K38" i="1" s="1"/>
  <c r="G39" i="1"/>
  <c r="J39" i="1"/>
  <c r="I39" i="1"/>
  <c r="K39" i="1" s="1"/>
  <c r="G41" i="1"/>
  <c r="I41" i="1"/>
  <c r="J41" i="1"/>
  <c r="K41" i="1" s="1"/>
  <c r="J42" i="1"/>
  <c r="G43" i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G44" i="1"/>
  <c r="C45" i="1"/>
  <c r="J45" i="1"/>
  <c r="C46" i="1"/>
  <c r="C47" i="1" s="1"/>
  <c r="G46" i="1"/>
  <c r="G47" i="1"/>
  <c r="I47" i="1"/>
  <c r="K47" i="1" s="1"/>
  <c r="J47" i="1"/>
  <c r="G50" i="1"/>
  <c r="B51" i="1"/>
  <c r="G51" i="1"/>
  <c r="I51" i="1"/>
  <c r="J51" i="1"/>
  <c r="K51" i="1"/>
  <c r="B52" i="1"/>
  <c r="G52" i="1"/>
  <c r="B53" i="1"/>
  <c r="G53" i="1"/>
  <c r="B54" i="1"/>
  <c r="B55" i="1" s="1"/>
  <c r="B56" i="1" s="1"/>
  <c r="B57" i="1" s="1"/>
  <c r="B58" i="1" s="1"/>
  <c r="B60" i="1" s="1"/>
  <c r="B61" i="1" s="1"/>
  <c r="B62" i="1" s="1"/>
  <c r="B63" i="1" s="1"/>
  <c r="B64" i="1" s="1"/>
  <c r="B66" i="1" s="1"/>
  <c r="B67" i="1" s="1"/>
  <c r="B68" i="1" s="1"/>
  <c r="B69" i="1" s="1"/>
  <c r="B70" i="1" s="1"/>
  <c r="B71" i="1" s="1"/>
  <c r="B72" i="1" s="1"/>
  <c r="B73" i="1" s="1"/>
  <c r="B74" i="1" s="1"/>
  <c r="G54" i="1"/>
  <c r="G55" i="1"/>
  <c r="I55" i="1"/>
  <c r="K55" i="1" s="1"/>
  <c r="J55" i="1"/>
  <c r="G56" i="1"/>
  <c r="I56" i="1"/>
  <c r="K56" i="1" s="1"/>
  <c r="J56" i="1"/>
  <c r="G57" i="1"/>
  <c r="J57" i="1"/>
  <c r="I57" i="1"/>
  <c r="K57" i="1" s="1"/>
  <c r="G58" i="1"/>
  <c r="I58" i="1"/>
  <c r="J58" i="1"/>
  <c r="K58" i="1" s="1"/>
  <c r="J60" i="1"/>
  <c r="I60" i="1"/>
  <c r="G61" i="1"/>
  <c r="J61" i="1"/>
  <c r="I61" i="1"/>
  <c r="K61" i="1"/>
  <c r="G62" i="1"/>
  <c r="I62" i="1"/>
  <c r="J62" i="1"/>
  <c r="K62" i="1" s="1"/>
  <c r="G63" i="1"/>
  <c r="I63" i="1"/>
  <c r="J63" i="1"/>
  <c r="K63" i="1" s="1"/>
  <c r="I64" i="1"/>
  <c r="G66" i="1"/>
  <c r="G67" i="1"/>
  <c r="I67" i="1"/>
  <c r="J67" i="1"/>
  <c r="K67" i="1"/>
  <c r="G68" i="1"/>
  <c r="I68" i="1"/>
  <c r="J68" i="1"/>
  <c r="G69" i="1"/>
  <c r="G70" i="1"/>
  <c r="J71" i="1"/>
  <c r="I71" i="1"/>
  <c r="K71" i="1" s="1"/>
  <c r="J72" i="1"/>
  <c r="I72" i="1"/>
  <c r="G73" i="1"/>
  <c r="J73" i="1"/>
  <c r="I73" i="1"/>
  <c r="K73" i="1" s="1"/>
  <c r="G74" i="1"/>
  <c r="I74" i="1"/>
  <c r="J74" i="1"/>
  <c r="K74" i="1" s="1"/>
  <c r="G76" i="1"/>
  <c r="I76" i="1"/>
  <c r="J76" i="1"/>
  <c r="K76" i="1" s="1"/>
  <c r="B77" i="1"/>
  <c r="B78" i="1" s="1"/>
  <c r="B79" i="1" s="1"/>
  <c r="B80" i="1" s="1"/>
  <c r="J77" i="1"/>
  <c r="I77" i="1"/>
  <c r="G78" i="1"/>
  <c r="J78" i="1"/>
  <c r="I78" i="1"/>
  <c r="K78" i="1" s="1"/>
  <c r="G79" i="1"/>
  <c r="I79" i="1"/>
  <c r="K79" i="1" s="1"/>
  <c r="J79" i="1"/>
  <c r="J80" i="1"/>
  <c r="I80" i="1"/>
  <c r="B81" i="1"/>
  <c r="B82" i="1" s="1"/>
  <c r="B83" i="1" s="1"/>
  <c r="B84" i="1" s="1"/>
  <c r="B86" i="1" s="1"/>
  <c r="B87" i="1" s="1"/>
  <c r="B88" i="1" s="1"/>
  <c r="B89" i="1" s="1"/>
  <c r="B90" i="1" s="1"/>
  <c r="B91" i="1" s="1"/>
  <c r="B93" i="1" s="1"/>
  <c r="B94" i="1" s="1"/>
  <c r="B95" i="1" s="1"/>
  <c r="B96" i="1" s="1"/>
  <c r="B97" i="1" s="1"/>
  <c r="B98" i="1" s="1"/>
  <c r="B99" i="1" s="1"/>
  <c r="B100" i="1" s="1"/>
  <c r="B101" i="1" s="1"/>
  <c r="J81" i="1"/>
  <c r="I81" i="1"/>
  <c r="K81" i="1" s="1"/>
  <c r="G82" i="1"/>
  <c r="J82" i="1"/>
  <c r="I82" i="1"/>
  <c r="K82" i="1" s="1"/>
  <c r="G83" i="1"/>
  <c r="I83" i="1"/>
  <c r="J83" i="1"/>
  <c r="K83" i="1" s="1"/>
  <c r="G84" i="1"/>
  <c r="I84" i="1"/>
  <c r="J84" i="1"/>
  <c r="K84" i="1" s="1"/>
  <c r="G86" i="1"/>
  <c r="J86" i="1"/>
  <c r="G87" i="1"/>
  <c r="I87" i="1"/>
  <c r="J87" i="1"/>
  <c r="G88" i="1"/>
  <c r="I88" i="1"/>
  <c r="J88" i="1"/>
  <c r="J89" i="1"/>
  <c r="I89" i="1"/>
  <c r="G90" i="1"/>
  <c r="J90" i="1"/>
  <c r="I90" i="1"/>
  <c r="K90" i="1" s="1"/>
  <c r="G91" i="1"/>
  <c r="I91" i="1"/>
  <c r="J91" i="1"/>
  <c r="K91" i="1" s="1"/>
  <c r="G93" i="1"/>
  <c r="J93" i="1"/>
  <c r="G94" i="1"/>
  <c r="G95" i="1"/>
  <c r="G96" i="1"/>
  <c r="I96" i="1"/>
  <c r="J96" i="1"/>
  <c r="K96" i="1"/>
  <c r="G97" i="1"/>
  <c r="I97" i="1"/>
  <c r="J97" i="1"/>
  <c r="G98" i="1"/>
  <c r="G99" i="1"/>
  <c r="G100" i="1"/>
  <c r="J100" i="1"/>
  <c r="G101" i="1"/>
  <c r="J101" i="1"/>
  <c r="G104" i="1"/>
  <c r="I104" i="1"/>
  <c r="J104" i="1"/>
  <c r="B105" i="1"/>
  <c r="G105" i="1"/>
  <c r="I105" i="1"/>
  <c r="K105" i="1" s="1"/>
  <c r="J105" i="1"/>
  <c r="B106" i="1"/>
  <c r="G106" i="1"/>
  <c r="J106" i="1"/>
  <c r="B107" i="1"/>
  <c r="G107" i="1"/>
  <c r="B108" i="1"/>
  <c r="B109" i="1" s="1"/>
  <c r="I108" i="1"/>
  <c r="J108" i="1"/>
  <c r="G109" i="1"/>
  <c r="J109" i="1"/>
  <c r="I109" i="1"/>
  <c r="K109" i="1" s="1"/>
  <c r="B110" i="1"/>
  <c r="B111" i="1" s="1"/>
  <c r="B112" i="1" s="1"/>
  <c r="B115" i="1" s="1"/>
  <c r="B116" i="1" s="1"/>
  <c r="B117" i="1" s="1"/>
  <c r="B118" i="1" s="1"/>
  <c r="B119" i="1" s="1"/>
  <c r="G110" i="1"/>
  <c r="I110" i="1"/>
  <c r="J110" i="1"/>
  <c r="G111" i="1"/>
  <c r="I111" i="1"/>
  <c r="J111" i="1"/>
  <c r="K111" i="1"/>
  <c r="G112" i="1"/>
  <c r="G115" i="1"/>
  <c r="J115" i="1"/>
  <c r="G116" i="1"/>
  <c r="I116" i="1"/>
  <c r="G117" i="1"/>
  <c r="J117" i="1"/>
  <c r="K117" i="1" s="1"/>
  <c r="I117" i="1"/>
  <c r="G118" i="1"/>
  <c r="I118" i="1"/>
  <c r="G119" i="1"/>
  <c r="I119" i="1"/>
  <c r="J119" i="1"/>
  <c r="K119" i="1"/>
  <c r="B120" i="1"/>
  <c r="B121" i="1" s="1"/>
  <c r="B122" i="1" s="1"/>
  <c r="B123" i="1" s="1"/>
  <c r="I120" i="1"/>
  <c r="J120" i="1"/>
  <c r="G121" i="1"/>
  <c r="J121" i="1"/>
  <c r="I121" i="1"/>
  <c r="K121" i="1" s="1"/>
  <c r="G122" i="1"/>
  <c r="I122" i="1"/>
  <c r="J122" i="1"/>
  <c r="G123" i="1"/>
  <c r="I123" i="1"/>
  <c r="J123" i="1"/>
  <c r="K123" i="1"/>
  <c r="G126" i="1"/>
  <c r="J126" i="1"/>
  <c r="B127" i="1"/>
  <c r="B128" i="1" s="1"/>
  <c r="G127" i="1"/>
  <c r="J127" i="1"/>
  <c r="I127" i="1"/>
  <c r="G128" i="1"/>
  <c r="J128" i="1"/>
  <c r="B129" i="1"/>
  <c r="B130" i="1" s="1"/>
  <c r="B131" i="1" s="1"/>
  <c r="G129" i="1"/>
  <c r="G130" i="1"/>
  <c r="I130" i="1"/>
  <c r="J130" i="1"/>
  <c r="K130" i="1"/>
  <c r="G131" i="1"/>
  <c r="J131" i="1"/>
  <c r="I131" i="1"/>
  <c r="B133" i="1"/>
  <c r="G133" i="1"/>
  <c r="G135" i="1"/>
  <c r="I135" i="1"/>
  <c r="J135" i="1"/>
  <c r="K135" i="1"/>
  <c r="G136" i="1"/>
  <c r="I136" i="1"/>
  <c r="J136" i="1"/>
  <c r="K136" i="1"/>
  <c r="G137" i="1"/>
  <c r="I137" i="1"/>
  <c r="J137" i="1"/>
  <c r="K137" i="1"/>
  <c r="G138" i="1"/>
  <c r="I138" i="1"/>
  <c r="J138" i="1"/>
  <c r="K138" i="1"/>
  <c r="G139" i="1"/>
  <c r="I139" i="1"/>
  <c r="J139" i="1"/>
  <c r="K139" i="1"/>
  <c r="G140" i="1"/>
  <c r="I140" i="1"/>
  <c r="J140" i="1"/>
  <c r="K140" i="1"/>
  <c r="G141" i="1"/>
  <c r="I141" i="1"/>
  <c r="J141" i="1"/>
  <c r="K141" i="1"/>
  <c r="G142" i="1"/>
  <c r="I142" i="1"/>
  <c r="J142" i="1"/>
  <c r="K142" i="1"/>
  <c r="G143" i="1"/>
  <c r="I143" i="1"/>
  <c r="J143" i="1"/>
  <c r="K143" i="1"/>
  <c r="G146" i="1"/>
  <c r="J146" i="1"/>
  <c r="B147" i="1"/>
  <c r="G147" i="1"/>
  <c r="G148" i="1"/>
  <c r="I148" i="1"/>
  <c r="J148" i="1"/>
  <c r="K148" i="1"/>
  <c r="G149" i="1"/>
  <c r="J149" i="1"/>
  <c r="I149" i="1"/>
  <c r="G150" i="1"/>
  <c r="J150" i="1"/>
  <c r="G151" i="1"/>
  <c r="G153" i="1"/>
  <c r="I153" i="1"/>
  <c r="J153" i="1"/>
  <c r="K153" i="1"/>
  <c r="B154" i="1"/>
  <c r="B155" i="1" s="1"/>
  <c r="B156" i="1" s="1"/>
  <c r="B157" i="1" s="1"/>
  <c r="I154" i="1"/>
  <c r="J154" i="1"/>
  <c r="G155" i="1"/>
  <c r="J155" i="1"/>
  <c r="I155" i="1"/>
  <c r="K155" i="1" s="1"/>
  <c r="G156" i="1"/>
  <c r="G157" i="1"/>
  <c r="I157" i="1"/>
  <c r="J157" i="1"/>
  <c r="K157" i="1"/>
  <c r="G159" i="1"/>
  <c r="J159" i="1"/>
  <c r="K159" i="1" s="1"/>
  <c r="I159" i="1"/>
  <c r="G160" i="1"/>
  <c r="I160" i="1"/>
  <c r="G161" i="1"/>
  <c r="I161" i="1"/>
  <c r="K161" i="1" s="1"/>
  <c r="J161" i="1"/>
  <c r="I162" i="1"/>
  <c r="J162" i="1"/>
  <c r="B164" i="1"/>
  <c r="B165" i="1" s="1"/>
  <c r="G164" i="1"/>
  <c r="I164" i="1"/>
  <c r="G165" i="1"/>
  <c r="I165" i="1"/>
  <c r="J165" i="1"/>
  <c r="K165" i="1"/>
  <c r="G168" i="1"/>
  <c r="J168" i="1"/>
  <c r="I168" i="1"/>
  <c r="K168" i="1" s="1"/>
  <c r="B169" i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G169" i="1"/>
  <c r="I169" i="1"/>
  <c r="J169" i="1"/>
  <c r="G170" i="1"/>
  <c r="I170" i="1"/>
  <c r="J170" i="1"/>
  <c r="K170" i="1"/>
  <c r="G171" i="1"/>
  <c r="I171" i="1"/>
  <c r="G172" i="1"/>
  <c r="J172" i="1"/>
  <c r="I172" i="1"/>
  <c r="K172" i="1"/>
  <c r="G173" i="1"/>
  <c r="I173" i="1"/>
  <c r="G174" i="1"/>
  <c r="I174" i="1"/>
  <c r="K174" i="1" s="1"/>
  <c r="J174" i="1"/>
  <c r="J175" i="1"/>
  <c r="I175" i="1"/>
  <c r="G176" i="1"/>
  <c r="J176" i="1"/>
  <c r="I176" i="1"/>
  <c r="K176" i="1" s="1"/>
  <c r="G177" i="1"/>
  <c r="I177" i="1"/>
  <c r="G178" i="1"/>
  <c r="I178" i="1"/>
  <c r="K178" i="1" s="1"/>
  <c r="J178" i="1"/>
  <c r="G179" i="1"/>
  <c r="I179" i="1"/>
  <c r="G180" i="1"/>
  <c r="J180" i="1"/>
  <c r="K180" i="1" s="1"/>
  <c r="I180" i="1"/>
  <c r="G181" i="1"/>
  <c r="I181" i="1"/>
  <c r="G182" i="1"/>
  <c r="I182" i="1"/>
  <c r="J182" i="1"/>
  <c r="K182" i="1"/>
  <c r="G185" i="1"/>
  <c r="I185" i="1"/>
  <c r="G188" i="1"/>
  <c r="I188" i="1"/>
  <c r="I189" i="1"/>
  <c r="J189" i="1"/>
  <c r="G191" i="1"/>
  <c r="J191" i="1"/>
  <c r="I191" i="1"/>
  <c r="K191" i="1" s="1"/>
  <c r="J164" i="1" l="1"/>
  <c r="K164" i="1" s="1"/>
  <c r="K149" i="1"/>
  <c r="K131" i="1"/>
  <c r="K127" i="1"/>
  <c r="K189" i="1"/>
  <c r="J188" i="1"/>
  <c r="J181" i="1"/>
  <c r="J179" i="1"/>
  <c r="G175" i="1"/>
  <c r="K169" i="1"/>
  <c r="G162" i="1"/>
  <c r="G154" i="1"/>
  <c r="I100" i="1"/>
  <c r="K100" i="1" s="1"/>
  <c r="K173" i="1"/>
  <c r="K188" i="1"/>
  <c r="K181" i="1"/>
  <c r="K179" i="1"/>
  <c r="J177" i="1"/>
  <c r="I156" i="1"/>
  <c r="J156" i="1"/>
  <c r="B159" i="1"/>
  <c r="B160" i="1" s="1"/>
  <c r="B161" i="1" s="1"/>
  <c r="B162" i="1" s="1"/>
  <c r="B148" i="1"/>
  <c r="B149" i="1" s="1"/>
  <c r="B150" i="1" s="1"/>
  <c r="B151" i="1" s="1"/>
  <c r="G189" i="1"/>
  <c r="J185" i="1"/>
  <c r="K185" i="1" s="1"/>
  <c r="K177" i="1"/>
  <c r="K175" i="1"/>
  <c r="J173" i="1"/>
  <c r="J171" i="1"/>
  <c r="K171" i="1" s="1"/>
  <c r="K162" i="1"/>
  <c r="J160" i="1"/>
  <c r="K160" i="1" s="1"/>
  <c r="K154" i="1"/>
  <c r="I151" i="1"/>
  <c r="J151" i="1"/>
  <c r="I150" i="1"/>
  <c r="K150" i="1" s="1"/>
  <c r="I147" i="1"/>
  <c r="J147" i="1"/>
  <c r="I146" i="1"/>
  <c r="K146" i="1" s="1"/>
  <c r="I133" i="1"/>
  <c r="K133" i="1" s="1"/>
  <c r="J133" i="1"/>
  <c r="I129" i="1"/>
  <c r="J129" i="1"/>
  <c r="I128" i="1"/>
  <c r="K128" i="1" s="1"/>
  <c r="I115" i="1"/>
  <c r="K115" i="1" s="1"/>
  <c r="I112" i="1"/>
  <c r="J112" i="1"/>
  <c r="I95" i="1"/>
  <c r="K95" i="1" s="1"/>
  <c r="J95" i="1"/>
  <c r="I86" i="1"/>
  <c r="K86" i="1" s="1"/>
  <c r="K118" i="1"/>
  <c r="J107" i="1"/>
  <c r="I107" i="1"/>
  <c r="K107" i="1" s="1"/>
  <c r="I99" i="1"/>
  <c r="K99" i="1" s="1"/>
  <c r="J99" i="1"/>
  <c r="K80" i="1"/>
  <c r="K72" i="1"/>
  <c r="I54" i="1"/>
  <c r="K54" i="1" s="1"/>
  <c r="J54" i="1"/>
  <c r="I50" i="1"/>
  <c r="J50" i="1"/>
  <c r="K28" i="1"/>
  <c r="K26" i="1"/>
  <c r="K24" i="1"/>
  <c r="K22" i="1"/>
  <c r="H193" i="1"/>
  <c r="H195" i="1" s="1"/>
  <c r="G120" i="1"/>
  <c r="G108" i="1"/>
  <c r="I106" i="1"/>
  <c r="K106" i="1" s="1"/>
  <c r="I101" i="1"/>
  <c r="K101" i="1" s="1"/>
  <c r="J98" i="1"/>
  <c r="I98" i="1"/>
  <c r="I93" i="1"/>
  <c r="K93" i="1" s="1"/>
  <c r="K89" i="1"/>
  <c r="K87" i="1"/>
  <c r="K77" i="1"/>
  <c r="G71" i="1"/>
  <c r="K60" i="1"/>
  <c r="G42" i="1"/>
  <c r="I42" i="1"/>
  <c r="K42" i="1" s="1"/>
  <c r="J37" i="1"/>
  <c r="K37" i="1" s="1"/>
  <c r="J12" i="1"/>
  <c r="K12" i="1" s="1"/>
  <c r="G13" i="1"/>
  <c r="I13" i="1"/>
  <c r="K13" i="1" s="1"/>
  <c r="I126" i="1"/>
  <c r="K126" i="1" s="1"/>
  <c r="K122" i="1"/>
  <c r="K120" i="1"/>
  <c r="J118" i="1"/>
  <c r="J116" i="1"/>
  <c r="K116" i="1" s="1"/>
  <c r="K110" i="1"/>
  <c r="K108" i="1"/>
  <c r="K104" i="1"/>
  <c r="K97" i="1"/>
  <c r="J94" i="1"/>
  <c r="I94" i="1"/>
  <c r="K88" i="1"/>
  <c r="G80" i="1"/>
  <c r="I70" i="1"/>
  <c r="K70" i="1" s="1"/>
  <c r="J70" i="1"/>
  <c r="J69" i="1"/>
  <c r="I69" i="1"/>
  <c r="K69" i="1" s="1"/>
  <c r="K68" i="1"/>
  <c r="I52" i="1"/>
  <c r="J52" i="1"/>
  <c r="G45" i="1"/>
  <c r="I45" i="1"/>
  <c r="K45" i="1" s="1"/>
  <c r="I32" i="1"/>
  <c r="J32" i="1"/>
  <c r="G27" i="1"/>
  <c r="I27" i="1"/>
  <c r="K27" i="1" s="1"/>
  <c r="G23" i="1"/>
  <c r="I23" i="1"/>
  <c r="K23" i="1" s="1"/>
  <c r="G81" i="1"/>
  <c r="G72" i="1"/>
  <c r="I66" i="1"/>
  <c r="J66" i="1"/>
  <c r="J64" i="1"/>
  <c r="K64" i="1" s="1"/>
  <c r="I44" i="1"/>
  <c r="K44" i="1" s="1"/>
  <c r="J44" i="1"/>
  <c r="I36" i="1"/>
  <c r="J36" i="1"/>
  <c r="B37" i="1"/>
  <c r="B41" i="1"/>
  <c r="G26" i="1"/>
  <c r="G25" i="1"/>
  <c r="I25" i="1"/>
  <c r="K25" i="1" s="1"/>
  <c r="I18" i="1"/>
  <c r="J18" i="1"/>
  <c r="I16" i="1"/>
  <c r="K16" i="1" s="1"/>
  <c r="J16" i="1"/>
  <c r="G89" i="1"/>
  <c r="G77" i="1"/>
  <c r="G60" i="1"/>
  <c r="J53" i="1"/>
  <c r="I53" i="1"/>
  <c r="J43" i="1"/>
  <c r="I43" i="1"/>
  <c r="K43" i="1" s="1"/>
  <c r="J35" i="1"/>
  <c r="I35" i="1"/>
  <c r="G29" i="1"/>
  <c r="I29" i="1"/>
  <c r="K29" i="1" s="1"/>
  <c r="G22" i="1"/>
  <c r="G21" i="1"/>
  <c r="I21" i="1"/>
  <c r="K21" i="1" s="1"/>
  <c r="K17" i="1"/>
  <c r="I10" i="1"/>
  <c r="J10" i="1"/>
  <c r="G64" i="1"/>
  <c r="I46" i="1"/>
  <c r="K46" i="1" s="1"/>
  <c r="J46" i="1"/>
  <c r="G38" i="1"/>
  <c r="G28" i="1"/>
  <c r="G24" i="1"/>
  <c r="G17" i="1"/>
  <c r="K36" i="1" l="1"/>
  <c r="K129" i="1"/>
  <c r="K151" i="1"/>
  <c r="J193" i="1"/>
  <c r="J195" i="1" s="1"/>
  <c r="K35" i="1"/>
  <c r="K53" i="1"/>
  <c r="K18" i="1"/>
  <c r="K66" i="1"/>
  <c r="K32" i="1"/>
  <c r="K52" i="1"/>
  <c r="K98" i="1"/>
  <c r="K50" i="1"/>
  <c r="K147" i="1"/>
  <c r="K156" i="1"/>
  <c r="K112" i="1"/>
  <c r="K10" i="1"/>
  <c r="K193" i="1" s="1"/>
  <c r="K195" i="1" s="1"/>
  <c r="I193" i="1"/>
  <c r="I195" i="1" s="1"/>
  <c r="B38" i="1"/>
  <c r="B42" i="1"/>
  <c r="K94" i="1"/>
  <c r="B43" i="1" l="1"/>
  <c r="B39" i="1"/>
  <c r="B44" i="1" s="1"/>
  <c r="B45" i="1" s="1"/>
  <c r="B46" i="1" s="1"/>
  <c r="B47" i="1" s="1"/>
</calcChain>
</file>

<file path=xl/sharedStrings.xml><?xml version="1.0" encoding="utf-8"?>
<sst xmlns="http://schemas.openxmlformats.org/spreadsheetml/2006/main" count="2572" uniqueCount="287">
  <si>
    <t>Difference</t>
  </si>
  <si>
    <t>Lighting Revenue to Collect</t>
  </si>
  <si>
    <t>Lighting Revenue Based on Inventory</t>
  </si>
  <si>
    <t>Pole</t>
  </si>
  <si>
    <t>58 &amp; 59 - New</t>
  </si>
  <si>
    <t>55 &amp; 56 - New</t>
  </si>
  <si>
    <t>55 &amp; 56 - Old</t>
  </si>
  <si>
    <t>Pole Rental Rates</t>
  </si>
  <si>
    <t>Per W charge</t>
  </si>
  <si>
    <t>57E</t>
  </si>
  <si>
    <t>Sch 57</t>
  </si>
  <si>
    <t>800.01 - 900</t>
  </si>
  <si>
    <t>Light Emitting Diode</t>
  </si>
  <si>
    <t>700.01 - 800</t>
  </si>
  <si>
    <t>600.01 - 700</t>
  </si>
  <si>
    <t>500.01 - 600</t>
  </si>
  <si>
    <t>400.01 - 500</t>
  </si>
  <si>
    <t>300.01 - 400</t>
  </si>
  <si>
    <t>270.01 - 300</t>
  </si>
  <si>
    <t>240.01 - 270</t>
  </si>
  <si>
    <t>210.01 - 240</t>
  </si>
  <si>
    <t>180.01 - 210</t>
  </si>
  <si>
    <t>150.01 - 180</t>
  </si>
  <si>
    <t>120.01 - 150</t>
  </si>
  <si>
    <t>90.01 - 120</t>
  </si>
  <si>
    <t>60.01 - 90</t>
  </si>
  <si>
    <t>30.01 - 60</t>
  </si>
  <si>
    <t>58E &amp; 59E</t>
  </si>
  <si>
    <t>Metal Halide</t>
  </si>
  <si>
    <t>Sodium Vapor</t>
  </si>
  <si>
    <t>58E &amp; 59E - Horizontal</t>
  </si>
  <si>
    <t>58E &amp; 59E - Directional</t>
  </si>
  <si>
    <t>Sch 58 &amp; 59</t>
  </si>
  <si>
    <t>55E &amp; 56E</t>
  </si>
  <si>
    <t>Sch 55 &amp; 56</t>
  </si>
  <si>
    <t>54E</t>
  </si>
  <si>
    <t>Sch 54E</t>
  </si>
  <si>
    <t>53E - Customer Owned</t>
  </si>
  <si>
    <t>53E - Company Owned</t>
  </si>
  <si>
    <t>Sch 53E</t>
  </si>
  <si>
    <t xml:space="preserve">52E </t>
  </si>
  <si>
    <t>Sch 52E</t>
  </si>
  <si>
    <t>51E</t>
  </si>
  <si>
    <t>Sch 51E</t>
  </si>
  <si>
    <t>50E-B</t>
  </si>
  <si>
    <t>Mercury Vapor</t>
  </si>
  <si>
    <t>50E-A</t>
  </si>
  <si>
    <t>Compact Flourescent</t>
  </si>
  <si>
    <t>003</t>
  </si>
  <si>
    <t>Sch 50E</t>
  </si>
  <si>
    <t>= (e) + (f)</t>
  </si>
  <si>
    <t>= (b) * (d) * 12</t>
  </si>
  <si>
    <t>= (a) * (d) * 12</t>
  </si>
  <si>
    <t>= (a) + (b)</t>
  </si>
  <si>
    <t>(g)</t>
  </si>
  <si>
    <t>(f)</t>
  </si>
  <si>
    <t>(e)</t>
  </si>
  <si>
    <t>(d)</t>
  </si>
  <si>
    <t>(c)</t>
  </si>
  <si>
    <t>(b)</t>
  </si>
  <si>
    <t>(a)</t>
  </si>
  <si>
    <t>Annual Revenue</t>
  </si>
  <si>
    <t>Sch 140 Revenue (Deferral)</t>
  </si>
  <si>
    <t>Sch 140 Revenue (Current)</t>
  </si>
  <si>
    <t>Inventory @ 12/31/2017</t>
  </si>
  <si>
    <t>Total Proposed Charge Schedule 140 
Effective 5/1/2018</t>
  </si>
  <si>
    <t>Proposed Deferral Charge Schedule 140 
Effective 5/1/2018</t>
  </si>
  <si>
    <t>Proposed Current Charge Schedule 140 
Effective 5/1/2018</t>
  </si>
  <si>
    <t>Wattage (W)</t>
  </si>
  <si>
    <t>Lamp Type</t>
  </si>
  <si>
    <t>Schedule</t>
  </si>
  <si>
    <t>Line No.</t>
  </si>
  <si>
    <t>Test Year Ending April 30, 2019</t>
  </si>
  <si>
    <t>2018 Property Tax Workpapers</t>
  </si>
  <si>
    <t>Summary of Allocated Costs</t>
  </si>
  <si>
    <t>Puget Sound Energy</t>
  </si>
  <si>
    <t>Proposed Current Charge Schedule 140 
Effective 6/1/2018</t>
  </si>
  <si>
    <t>Proposed Deferral Charge Schedule 140 
Effective 6/1/2018</t>
  </si>
  <si>
    <t>Total Proposed Charge Schedule 140 
Effective 6/1/2018</t>
  </si>
  <si>
    <t>Lighting Tariffed Rate Components</t>
  </si>
  <si>
    <t>Tariff
Rate
Schedule</t>
  </si>
  <si>
    <t>Lamp Size</t>
  </si>
  <si>
    <t>Base Effective Date</t>
  </si>
  <si>
    <t>Proforma Rates</t>
  </si>
  <si>
    <t>Proposed
Rates
Effective
May 2017</t>
  </si>
  <si>
    <t>Rates
Effective
Dec 19, 2017</t>
  </si>
  <si>
    <t>Rate Change</t>
  </si>
  <si>
    <t>A</t>
  </si>
  <si>
    <t>B</t>
  </si>
  <si>
    <t>C</t>
  </si>
  <si>
    <t>D</t>
  </si>
  <si>
    <t>E = C - D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</si>
  <si>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</si>
  <si>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</si>
  <si>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</si>
  <si>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</si>
  <si>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</si>
  <si>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</si>
  <si>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</si>
  <si>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</si>
  <si>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</si>
  <si>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</si>
  <si>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</si>
  <si>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</si>
  <si>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30-35 Watts</t>
  </si>
  <si>
    <t>35.01-40 Watts</t>
  </si>
  <si>
    <t>40.01-45 Watts</t>
  </si>
  <si>
    <t>45.01-50 Watts</t>
  </si>
  <si>
    <t>50.01-55 Watts</t>
  </si>
  <si>
    <t>55.01-60 Watts</t>
  </si>
  <si>
    <t>60.01-65 Watts</t>
  </si>
  <si>
    <t>65.01-70 Watts</t>
  </si>
  <si>
    <t>70.01-75 Watts</t>
  </si>
  <si>
    <t>75.01-80 Watts</t>
  </si>
  <si>
    <t>80.01-85 Watts</t>
  </si>
  <si>
    <t>85.01-90 Watts</t>
  </si>
  <si>
    <t>90.01-95 Watts</t>
  </si>
  <si>
    <t>95.01-100 Watts</t>
  </si>
  <si>
    <t>100.01-105 Watts</t>
  </si>
  <si>
    <t>105.01-110 Watts</t>
  </si>
  <si>
    <t>110.1-115 Watts</t>
  </si>
  <si>
    <t>115.01-120 Watts</t>
  </si>
  <si>
    <t>120.01-125 Watts</t>
  </si>
  <si>
    <t>125.01-130 Watts</t>
  </si>
  <si>
    <t>130.01-135 Watts</t>
  </si>
  <si>
    <t>135.01-140 Watts</t>
  </si>
  <si>
    <t>140.01-145 Watts</t>
  </si>
  <si>
    <t>145.01-150 Watts</t>
  </si>
  <si>
    <t>150.01-155 Watts</t>
  </si>
  <si>
    <t>155.01-160 Watts</t>
  </si>
  <si>
    <t>160.01-165 Watts</t>
  </si>
  <si>
    <t>165.01-170 Watts</t>
  </si>
  <si>
    <t>170.01-175 Watts</t>
  </si>
  <si>
    <t>175.01-180 Watts</t>
  </si>
  <si>
    <t>180.01-185 Watts</t>
  </si>
  <si>
    <t>185.01-190 Watts</t>
  </si>
  <si>
    <t>190.01-195 Watts</t>
  </si>
  <si>
    <t>195.01-200 Watts</t>
  </si>
  <si>
    <t>200.01-205 Watts</t>
  </si>
  <si>
    <t>201.05-210 Watts</t>
  </si>
  <si>
    <t>210.01-215 Watts</t>
  </si>
  <si>
    <t>215.01-220 Watts</t>
  </si>
  <si>
    <t>220.01-225 Watts</t>
  </si>
  <si>
    <t>225.01-230 Watts</t>
  </si>
  <si>
    <t>230.01-235 Watts</t>
  </si>
  <si>
    <t>235.01-240 Watts</t>
  </si>
  <si>
    <t>240.01-245 Watts</t>
  </si>
  <si>
    <t>245.01-250 Watts</t>
  </si>
  <si>
    <t>250.01-255 Watts</t>
  </si>
  <si>
    <t>255.01-260 Watts</t>
  </si>
  <si>
    <t>260.01-265 Watts</t>
  </si>
  <si>
    <t>265.01-270 Watts</t>
  </si>
  <si>
    <t>270.01-275 Watts</t>
  </si>
  <si>
    <t>275.01-280 Watts</t>
  </si>
  <si>
    <t>280.01-285 Watts</t>
  </si>
  <si>
    <t>285.01-290 Watts</t>
  </si>
  <si>
    <t>290.01-295 Watts</t>
  </si>
  <si>
    <t>295.01-300 Watts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</si>
  <si>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</si>
  <si>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</si>
  <si>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</si>
  <si>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</si>
  <si>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</si>
  <si>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</si>
  <si>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</si>
  <si>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</si>
  <si>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</si>
  <si>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</si>
  <si>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</si>
  <si>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</si>
  <si>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</si>
  <si>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</si>
  <si>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</si>
  <si>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</si>
  <si>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</si>
  <si>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</si>
  <si>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</si>
  <si>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</si>
  <si>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</si>
  <si>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100.01-120 Watts</t>
  </si>
  <si>
    <t>n/a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</si>
  <si>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</si>
  <si>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</si>
  <si>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</si>
  <si>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</si>
  <si>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</si>
  <si>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</si>
  <si>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</si>
  <si>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</si>
  <si>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</si>
  <si>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</si>
  <si>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</si>
  <si>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Minimum Charge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</si>
  <si>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</si>
  <si>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</si>
  <si>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</si>
  <si>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</si>
  <si>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</si>
  <si>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</si>
  <si>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30-50 Watts</t>
  </si>
  <si>
    <t>90.01-100 Watts</t>
  </si>
  <si>
    <t>130.01-150 Watts</t>
  </si>
  <si>
    <t>160.01-180 Watts</t>
  </si>
  <si>
    <t>180.01-190 Watts</t>
  </si>
  <si>
    <t>205.01-210 Watts</t>
  </si>
  <si>
    <t>220.01-240 Watts</t>
  </si>
  <si>
    <t>300.01-305 Watts</t>
  </si>
  <si>
    <t>305.01-310 Watts</t>
  </si>
  <si>
    <t>310.01-315 Watts</t>
  </si>
  <si>
    <t>315.01-320 Watts</t>
  </si>
  <si>
    <t>320.01-325 Watts</t>
  </si>
  <si>
    <t>325.01-400 Watts</t>
  </si>
  <si>
    <t>400.01-500 Watts</t>
  </si>
  <si>
    <t>500.01-505 Watts</t>
  </si>
  <si>
    <t>505.01-510 Watts</t>
  </si>
  <si>
    <t>510.01-515 Watts</t>
  </si>
  <si>
    <t>515.01-520 Watts</t>
  </si>
  <si>
    <t>520.01-525 Watts</t>
  </si>
  <si>
    <t>525.01-530 Watts</t>
  </si>
  <si>
    <t>530.01-600 Watts</t>
  </si>
  <si>
    <t>600.01-700 Watts</t>
  </si>
  <si>
    <t>700.01-800 Watts</t>
  </si>
  <si>
    <t>800.01-830 Watts</t>
  </si>
  <si>
    <t>830.01-835 Watts</t>
  </si>
  <si>
    <t>835.01-840 Watts</t>
  </si>
  <si>
    <t>840.01-845 Watts</t>
  </si>
  <si>
    <t>845.01-850 Watts</t>
  </si>
  <si>
    <t>850.01-855 Watts</t>
  </si>
  <si>
    <t>855.01-860 Watts</t>
  </si>
  <si>
    <t>860.01-865 Watts</t>
  </si>
  <si>
    <t>865.01-870 Watts</t>
  </si>
  <si>
    <t>870.01-875 Watts</t>
  </si>
  <si>
    <t>875.01-880 Watts</t>
  </si>
  <si>
    <t>880.01-900 Watts</t>
  </si>
  <si>
    <t>Area Lighting</t>
  </si>
  <si>
    <t>Proposed
Rates
Effective
May 2018</t>
  </si>
  <si>
    <t>% change</t>
  </si>
  <si>
    <t>Lighting Rate Impacts for Customer Notice</t>
  </si>
  <si>
    <t>Tax Reform &amp; Property Taxes</t>
  </si>
  <si>
    <t>Rates Effective 6-1-2018 vs. 5-1-2018</t>
  </si>
  <si>
    <t>TRF Base Rates
Effective
5-1-2018</t>
  </si>
  <si>
    <t>TRF Base Rates
Effective
6-1-2018</t>
  </si>
  <si>
    <t>Schedule 140 Property Tax Rates
Effective
5-1-18</t>
  </si>
  <si>
    <t>Schedule 140 Property Tax Rates
Effective
6-1-18</t>
  </si>
  <si>
    <t>(h)</t>
  </si>
  <si>
    <t>(i)</t>
  </si>
  <si>
    <t>(j) =</t>
  </si>
  <si>
    <t>(k) =</t>
  </si>
  <si>
    <t>(l) =</t>
  </si>
  <si>
    <t>(m) =</t>
  </si>
  <si>
    <t>(k) - (j)</t>
  </si>
  <si>
    <t>Schedule 50</t>
  </si>
  <si>
    <t>Schedule 51</t>
  </si>
  <si>
    <t>Schedule 52</t>
  </si>
  <si>
    <t>Schedule 53</t>
  </si>
  <si>
    <t>Schedule 54</t>
  </si>
  <si>
    <t>Schedule 57</t>
  </si>
  <si>
    <t>Schedule 55-56</t>
  </si>
  <si>
    <t>Schedule 58-59</t>
  </si>
  <si>
    <t>Schedule 51 - Facility Charge</t>
  </si>
  <si>
    <t>Schedule 52 - Facility Charge</t>
  </si>
  <si>
    <t>Annual Base Revenue $ Difference</t>
  </si>
  <si>
    <t>Annual Schedule 140 $ Difference</t>
  </si>
  <si>
    <t>Total $ Difference</t>
  </si>
  <si>
    <t>Total % Difference</t>
  </si>
  <si>
    <t>Schedule 55-56 - Poles</t>
  </si>
  <si>
    <t>Schedule 58-59 - Poles</t>
  </si>
  <si>
    <t>Total</t>
  </si>
  <si>
    <t>Inventory @ 9/30/2016</t>
  </si>
  <si>
    <t>[(e) * (f)]
* 12</t>
  </si>
  <si>
    <t>[(e) * (g)]
* 12</t>
  </si>
  <si>
    <t>[(e) * (h)]
* 12</t>
  </si>
  <si>
    <t>[(e) * (i)]
* 12</t>
  </si>
  <si>
    <t>(n) =</t>
  </si>
  <si>
    <t>(m) - (l)</t>
  </si>
  <si>
    <t>(o) =</t>
  </si>
  <si>
    <t>(p) =</t>
  </si>
  <si>
    <t>(n) + (o)</t>
  </si>
  <si>
    <t>(p) /
[(j) + (l)]</t>
  </si>
  <si>
    <t>Annual Base
Effective 
5-1-18</t>
  </si>
  <si>
    <t>Annual Base
Effective 
6-1-18</t>
  </si>
  <si>
    <t>Schedule 140
Effective 
5-1-18</t>
  </si>
  <si>
    <t>Schedule 140
Effective 
6-1-18</t>
  </si>
  <si>
    <t>All 51</t>
  </si>
  <si>
    <t>All 52</t>
  </si>
  <si>
    <t>All 55</t>
  </si>
  <si>
    <t>All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</si>
</sst>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_(&quot;$&quot;* #,##0.00000_);_(&quot;$&quot;* \(#,##0.00000\);_(&quot;$&quot;* &quot;-&quot;??_);_(@_)"/>
    <numFmt numFmtId="168" formatCode="0.000%"/>
    <numFmt numFmtId="169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</cellStyleXfs>
  <cellXfs count="63">
    <xf numFmtId="0" fontId="0" fillId="0" borderId="0" xfId="0"/>
    <xf numFmtId="164" fontId="2" fillId="0" borderId="0" xfId="0" applyNumberFormat="1" applyFont="1" applyFill="1"/>
    <xf numFmtId="9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Border="1"/>
    <xf numFmtId="0" fontId="2" fillId="0" borderId="0" xfId="0" applyFont="1" applyFill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2" fillId="0" borderId="0" xfId="0" quotePrefix="1" applyFont="1" applyFill="1" applyAlignment="1">
      <alignment horizontal="left"/>
    </xf>
    <xf numFmtId="41" fontId="2" fillId="0" borderId="0" xfId="0" applyNumberFormat="1" applyFont="1" applyFill="1"/>
    <xf numFmtId="0" fontId="2" fillId="0" borderId="0" xfId="0" applyFont="1" applyFill="1" applyAlignment="1">
      <alignment horizontal="left"/>
    </xf>
    <xf numFmtId="165" fontId="2" fillId="0" borderId="0" xfId="0" applyNumberFormat="1" applyFont="1" applyFill="1"/>
    <xf numFmtId="166" fontId="2" fillId="0" borderId="0" xfId="0" applyNumberFormat="1" applyFont="1" applyFill="1" applyBorder="1"/>
    <xf numFmtId="165" fontId="3" fillId="0" borderId="0" xfId="0" applyNumberFormat="1" applyFont="1" applyFill="1" applyBorder="1"/>
    <xf numFmtId="0" fontId="3" fillId="0" borderId="0" xfId="0" quotePrefix="1" applyFont="1" applyFill="1" applyBorder="1" applyAlignment="1">
      <alignment horizontal="left" indent="1"/>
    </xf>
    <xf numFmtId="0" fontId="2" fillId="0" borderId="0" xfId="0" applyFont="1" applyFill="1" applyBorder="1"/>
    <xf numFmtId="167" fontId="2" fillId="0" borderId="0" xfId="0" applyNumberFormat="1" applyFont="1" applyFill="1" applyBorder="1"/>
    <xf numFmtId="0" fontId="3" fillId="0" borderId="0" xfId="0" applyFont="1" applyFill="1" applyBorder="1" applyAlignment="1">
      <alignment horizontal="left" indent="1"/>
    </xf>
    <xf numFmtId="165" fontId="3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165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quotePrefix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right" wrapText="1"/>
    </xf>
    <xf numFmtId="0" fontId="2" fillId="0" borderId="0" xfId="0" quotePrefix="1" applyFont="1" applyFill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0" xfId="4" applyFont="1" applyFill="1" applyAlignment="1">
      <alignment horizontal="centerContinuous"/>
    </xf>
    <xf numFmtId="0" fontId="5" fillId="0" borderId="0" xfId="4"/>
    <xf numFmtId="0" fontId="3" fillId="0" borderId="1" xfId="4" quotePrefix="1" applyFont="1" applyFill="1" applyBorder="1" applyAlignment="1">
      <alignment horizontal="center" wrapText="1"/>
    </xf>
    <xf numFmtId="0" fontId="3" fillId="0" borderId="0" xfId="4" applyFont="1" applyFill="1"/>
    <xf numFmtId="0" fontId="3" fillId="0" borderId="0" xfId="4" applyFont="1" applyFill="1" applyAlignment="1">
      <alignment horizontal="center"/>
    </xf>
    <xf numFmtId="0" fontId="3" fillId="0" borderId="0" xfId="4" applyFont="1" applyFill="1" applyAlignment="1">
      <alignment horizontal="center" wrapText="1"/>
    </xf>
    <xf numFmtId="0" fontId="3" fillId="0" borderId="0" xfId="4" applyFont="1" applyFill="1" applyAlignment="1">
      <alignment horizontal="left"/>
    </xf>
    <xf numFmtId="14" fontId="3" fillId="0" borderId="0" xfId="4" quotePrefix="1" applyNumberFormat="1" applyFont="1" applyFill="1" applyAlignment="1">
      <alignment horizontal="left" indent="1"/>
    </xf>
    <xf numFmtId="44" fontId="3" fillId="0" borderId="0" xfId="4" applyNumberFormat="1" applyFont="1" applyFill="1"/>
    <xf numFmtId="168" fontId="3" fillId="0" borderId="0" xfId="4" applyNumberFormat="1" applyFont="1" applyFill="1"/>
    <xf numFmtId="0" fontId="3" fillId="0" borderId="0" xfId="4" quotePrefix="1" applyFont="1" applyFill="1" applyAlignment="1">
      <alignment horizontal="left"/>
    </xf>
    <xf numFmtId="0" fontId="3" fillId="0" borderId="0" xfId="4" quotePrefix="1" applyFont="1" applyFill="1" applyAlignment="1">
      <alignment horizontal="center"/>
    </xf>
    <xf numFmtId="167" fontId="3" fillId="0" borderId="0" xfId="4" applyNumberFormat="1" applyFont="1" applyFill="1"/>
    <xf numFmtId="167" fontId="3" fillId="0" borderId="0" xfId="4" quotePrefix="1" applyNumberFormat="1" applyFont="1" applyFill="1" applyAlignment="1">
      <alignment horizontal="left"/>
    </xf>
    <xf numFmtId="0" fontId="3" fillId="0" borderId="0" xfId="4" applyFont="1" applyFill="1" applyBorder="1" applyAlignment="1">
      <alignment horizontal="center" wrapText="1"/>
    </xf>
    <xf numFmtId="9" fontId="0" fillId="0" borderId="0" xfId="5" applyFont="1"/>
    <xf numFmtId="44" fontId="0" fillId="0" borderId="0" xfId="0" applyNumberFormat="1"/>
    <xf numFmtId="167" fontId="0" fillId="0" borderId="0" xfId="0" applyNumberFormat="1"/>
    <xf numFmtId="168" fontId="0" fillId="0" borderId="0" xfId="3" applyNumberFormat="1" applyFont="1"/>
    <xf numFmtId="164" fontId="2" fillId="0" borderId="0" xfId="2" applyNumberFormat="1" applyFont="1" applyFill="1"/>
    <xf numFmtId="169" fontId="2" fillId="0" borderId="0" xfId="3" applyNumberFormat="1" applyFont="1" applyFill="1"/>
    <xf numFmtId="164" fontId="0" fillId="0" borderId="0" xfId="0" applyNumberFormat="1"/>
    <xf numFmtId="165" fontId="2" fillId="0" borderId="0" xfId="1" applyNumberFormat="1" applyFont="1" applyFill="1"/>
    <xf numFmtId="165" fontId="0" fillId="0" borderId="0" xfId="1" applyNumberFormat="1" applyFont="1"/>
    <xf numFmtId="164" fontId="0" fillId="0" borderId="0" xfId="2" applyNumberFormat="1" applyFont="1"/>
    <xf numFmtId="37" fontId="2" fillId="0" borderId="0" xfId="0" applyNumberFormat="1" applyFont="1" applyFill="1"/>
    <xf numFmtId="5" fontId="2" fillId="0" borderId="0" xfId="0" applyNumberFormat="1" applyFont="1" applyFill="1"/>
    <xf numFmtId="5" fontId="0" fillId="0" borderId="0" xfId="0" applyNumberFormat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Lighting%20update/COS%20WP/WP-PSE-Compliance-Rate-Spread-and-Rate-Design-(Elec)-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0">
          <cell r="C30">
            <v>59</v>
          </cell>
        </row>
        <row r="32">
          <cell r="C32">
            <v>13</v>
          </cell>
        </row>
        <row r="33">
          <cell r="C33">
            <v>19</v>
          </cell>
        </row>
        <row r="34">
          <cell r="C34">
            <v>22</v>
          </cell>
        </row>
        <row r="36">
          <cell r="C36">
            <v>1</v>
          </cell>
        </row>
        <row r="37">
          <cell r="C37">
            <v>36</v>
          </cell>
        </row>
        <row r="38">
          <cell r="C38">
            <v>44</v>
          </cell>
        </row>
        <row r="39">
          <cell r="C39">
            <v>0</v>
          </cell>
        </row>
        <row r="50">
          <cell r="C50">
            <v>6</v>
          </cell>
        </row>
        <row r="51">
          <cell r="C51">
            <v>23</v>
          </cell>
        </row>
        <row r="52">
          <cell r="C52">
            <v>45</v>
          </cell>
        </row>
        <row r="53">
          <cell r="C53">
            <v>21</v>
          </cell>
        </row>
        <row r="54">
          <cell r="C54">
            <v>412</v>
          </cell>
        </row>
        <row r="55">
          <cell r="C55">
            <v>35</v>
          </cell>
        </row>
        <row r="56">
          <cell r="C56">
            <v>27</v>
          </cell>
        </row>
        <row r="57">
          <cell r="C57">
            <v>7</v>
          </cell>
        </row>
        <row r="58">
          <cell r="C58">
            <v>212</v>
          </cell>
        </row>
        <row r="59">
          <cell r="C59">
            <v>14</v>
          </cell>
        </row>
        <row r="60">
          <cell r="C60">
            <v>0</v>
          </cell>
        </row>
        <row r="61">
          <cell r="C61">
            <v>25</v>
          </cell>
        </row>
        <row r="62">
          <cell r="C62">
            <v>61</v>
          </cell>
        </row>
        <row r="63">
          <cell r="C63">
            <v>63</v>
          </cell>
        </row>
        <row r="64">
          <cell r="C64">
            <v>37</v>
          </cell>
        </row>
        <row r="65">
          <cell r="C65">
            <v>3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26</v>
          </cell>
        </row>
        <row r="70">
          <cell r="C70">
            <v>4</v>
          </cell>
        </row>
        <row r="71">
          <cell r="C71">
            <v>31</v>
          </cell>
        </row>
        <row r="72">
          <cell r="C72">
            <v>0</v>
          </cell>
        </row>
        <row r="73">
          <cell r="C73">
            <v>37</v>
          </cell>
        </row>
        <row r="74">
          <cell r="C74">
            <v>1</v>
          </cell>
        </row>
        <row r="75">
          <cell r="C75">
            <v>10</v>
          </cell>
        </row>
        <row r="76">
          <cell r="C76">
            <v>0</v>
          </cell>
        </row>
        <row r="77">
          <cell r="C77">
            <v>4</v>
          </cell>
        </row>
        <row r="78">
          <cell r="C78">
            <v>0</v>
          </cell>
        </row>
        <row r="79">
          <cell r="C79">
            <v>1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75</v>
          </cell>
        </row>
        <row r="84">
          <cell r="C84">
            <v>17</v>
          </cell>
        </row>
        <row r="85">
          <cell r="C85">
            <v>6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21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17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6">
          <cell r="C106">
            <v>4187059</v>
          </cell>
        </row>
        <row r="118">
          <cell r="C118">
            <v>0</v>
          </cell>
        </row>
        <row r="119">
          <cell r="C119">
            <v>713</v>
          </cell>
        </row>
        <row r="120">
          <cell r="C120">
            <v>10587</v>
          </cell>
        </row>
        <row r="121">
          <cell r="C121">
            <v>4812</v>
          </cell>
        </row>
        <row r="122">
          <cell r="C122">
            <v>1157</v>
          </cell>
        </row>
        <row r="123">
          <cell r="C123">
            <v>1495</v>
          </cell>
        </row>
        <row r="124">
          <cell r="C124">
            <v>152</v>
          </cell>
        </row>
        <row r="125">
          <cell r="C125">
            <v>611</v>
          </cell>
        </row>
        <row r="127">
          <cell r="C127">
            <v>65</v>
          </cell>
        </row>
        <row r="128">
          <cell r="C128">
            <v>4</v>
          </cell>
        </row>
        <row r="129">
          <cell r="C129">
            <v>204</v>
          </cell>
        </row>
        <row r="130">
          <cell r="C130">
            <v>222</v>
          </cell>
        </row>
        <row r="131">
          <cell r="C131">
            <v>61</v>
          </cell>
        </row>
        <row r="132">
          <cell r="C132">
            <v>60</v>
          </cell>
        </row>
        <row r="133">
          <cell r="C133">
            <v>18</v>
          </cell>
        </row>
        <row r="136">
          <cell r="C136">
            <v>55057501</v>
          </cell>
        </row>
        <row r="149">
          <cell r="C149">
            <v>8</v>
          </cell>
        </row>
        <row r="150">
          <cell r="C150">
            <v>5846</v>
          </cell>
        </row>
        <row r="151">
          <cell r="C151">
            <v>41723</v>
          </cell>
        </row>
        <row r="152">
          <cell r="C152">
            <v>5463</v>
          </cell>
        </row>
        <row r="153">
          <cell r="C153">
            <v>6823</v>
          </cell>
        </row>
        <row r="154">
          <cell r="C154">
            <v>2469</v>
          </cell>
        </row>
        <row r="155">
          <cell r="C155">
            <v>22</v>
          </cell>
        </row>
        <row r="156">
          <cell r="C156">
            <v>1245</v>
          </cell>
        </row>
        <row r="157">
          <cell r="C157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7">
          <cell r="C167">
            <v>2093</v>
          </cell>
        </row>
        <row r="168">
          <cell r="C168">
            <v>2</v>
          </cell>
        </row>
        <row r="169">
          <cell r="C169">
            <v>7387</v>
          </cell>
        </row>
        <row r="170">
          <cell r="C170">
            <v>32</v>
          </cell>
        </row>
        <row r="171">
          <cell r="C171">
            <v>22</v>
          </cell>
        </row>
        <row r="172">
          <cell r="C172">
            <v>8</v>
          </cell>
        </row>
        <row r="173">
          <cell r="C173">
            <v>16</v>
          </cell>
        </row>
        <row r="174">
          <cell r="C174">
            <v>19</v>
          </cell>
        </row>
        <row r="175">
          <cell r="C175">
            <v>31</v>
          </cell>
        </row>
        <row r="176">
          <cell r="C176">
            <v>1</v>
          </cell>
        </row>
        <row r="177">
          <cell r="C177">
            <v>84</v>
          </cell>
        </row>
        <row r="178">
          <cell r="C178">
            <v>136</v>
          </cell>
        </row>
        <row r="179">
          <cell r="C179">
            <v>417</v>
          </cell>
        </row>
        <row r="180">
          <cell r="C180">
            <v>2</v>
          </cell>
        </row>
        <row r="181">
          <cell r="C181">
            <v>1</v>
          </cell>
        </row>
        <row r="182">
          <cell r="C182">
            <v>2</v>
          </cell>
        </row>
        <row r="183">
          <cell r="C183">
            <v>16</v>
          </cell>
        </row>
        <row r="184">
          <cell r="C184">
            <v>223</v>
          </cell>
        </row>
        <row r="185">
          <cell r="C185">
            <v>317</v>
          </cell>
        </row>
        <row r="186">
          <cell r="C186">
            <v>650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17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2</v>
          </cell>
        </row>
        <row r="197">
          <cell r="C197">
            <v>27</v>
          </cell>
        </row>
        <row r="198">
          <cell r="C198">
            <v>62</v>
          </cell>
        </row>
        <row r="199">
          <cell r="C199">
            <v>122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25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11</v>
          </cell>
        </row>
        <row r="216">
          <cell r="C216">
            <v>0</v>
          </cell>
        </row>
        <row r="217">
          <cell r="C217">
            <v>63</v>
          </cell>
        </row>
        <row r="218">
          <cell r="C218">
            <v>0</v>
          </cell>
        </row>
        <row r="220">
          <cell r="C220">
            <v>5</v>
          </cell>
        </row>
        <row r="221">
          <cell r="C221">
            <v>91</v>
          </cell>
        </row>
        <row r="222">
          <cell r="C222">
            <v>409</v>
          </cell>
        </row>
        <row r="223">
          <cell r="C223">
            <v>259</v>
          </cell>
        </row>
        <row r="224">
          <cell r="C224">
            <v>817</v>
          </cell>
        </row>
        <row r="225">
          <cell r="C225">
            <v>570</v>
          </cell>
        </row>
        <row r="226">
          <cell r="C226">
            <v>19</v>
          </cell>
        </row>
        <row r="227">
          <cell r="C227">
            <v>964</v>
          </cell>
        </row>
        <row r="228">
          <cell r="C228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4</v>
          </cell>
        </row>
        <row r="234">
          <cell r="C234">
            <v>0</v>
          </cell>
        </row>
        <row r="235">
          <cell r="C235">
            <v>0</v>
          </cell>
        </row>
        <row r="237">
          <cell r="C237">
            <v>42</v>
          </cell>
        </row>
        <row r="238">
          <cell r="C238">
            <v>3</v>
          </cell>
        </row>
        <row r="239">
          <cell r="C239">
            <v>70</v>
          </cell>
        </row>
        <row r="240">
          <cell r="C240">
            <v>171</v>
          </cell>
        </row>
        <row r="241">
          <cell r="C241">
            <v>10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1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408</v>
          </cell>
        </row>
        <row r="248">
          <cell r="C248">
            <v>0</v>
          </cell>
        </row>
        <row r="249">
          <cell r="C249">
            <v>244</v>
          </cell>
        </row>
        <row r="250">
          <cell r="C250">
            <v>0</v>
          </cell>
        </row>
        <row r="251">
          <cell r="C251">
            <v>208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2</v>
          </cell>
        </row>
        <row r="258">
          <cell r="C258">
            <v>8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972</v>
          </cell>
        </row>
        <row r="264">
          <cell r="C264">
            <v>15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1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305">
          <cell r="C305">
            <v>38</v>
          </cell>
        </row>
        <row r="306">
          <cell r="C306">
            <v>797</v>
          </cell>
        </row>
        <row r="307">
          <cell r="C307">
            <v>1936</v>
          </cell>
        </row>
        <row r="308">
          <cell r="C308">
            <v>746</v>
          </cell>
        </row>
        <row r="309">
          <cell r="C309">
            <v>756</v>
          </cell>
        </row>
        <row r="310">
          <cell r="C310">
            <v>1872</v>
          </cell>
        </row>
        <row r="311">
          <cell r="C311">
            <v>77</v>
          </cell>
        </row>
        <row r="312">
          <cell r="C312">
            <v>1401</v>
          </cell>
        </row>
        <row r="313">
          <cell r="C313">
            <v>11</v>
          </cell>
        </row>
        <row r="315">
          <cell r="C315">
            <v>136</v>
          </cell>
        </row>
        <row r="316">
          <cell r="C316">
            <v>98</v>
          </cell>
        </row>
        <row r="317">
          <cell r="C317">
            <v>456</v>
          </cell>
        </row>
        <row r="318">
          <cell r="C318">
            <v>0</v>
          </cell>
        </row>
        <row r="319">
          <cell r="C319">
            <v>442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26</v>
          </cell>
        </row>
        <row r="328">
          <cell r="C328">
            <v>0</v>
          </cell>
        </row>
        <row r="329">
          <cell r="C329">
            <v>1491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11</v>
          </cell>
        </row>
        <row r="336">
          <cell r="C336">
            <v>711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290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81">
          <cell r="C381">
            <v>19</v>
          </cell>
        </row>
        <row r="382">
          <cell r="C382">
            <v>4211</v>
          </cell>
        </row>
        <row r="383">
          <cell r="C383">
            <v>575</v>
          </cell>
        </row>
        <row r="384">
          <cell r="C384">
            <v>1208</v>
          </cell>
        </row>
        <row r="385">
          <cell r="C385">
            <v>128</v>
          </cell>
        </row>
        <row r="386">
          <cell r="C386">
            <v>53</v>
          </cell>
        </row>
        <row r="388">
          <cell r="C388">
            <v>6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1</v>
          </cell>
        </row>
        <row r="394">
          <cell r="C394">
            <v>3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3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2">
          <cell r="C412">
            <v>707</v>
          </cell>
        </row>
        <row r="413">
          <cell r="C413">
            <v>303</v>
          </cell>
        </row>
        <row r="426">
          <cell r="C426">
            <v>1295805</v>
          </cell>
        </row>
        <row r="440">
          <cell r="C440">
            <v>58</v>
          </cell>
        </row>
        <row r="441">
          <cell r="C441">
            <v>6</v>
          </cell>
        </row>
        <row r="442">
          <cell r="C442">
            <v>170</v>
          </cell>
        </row>
        <row r="443">
          <cell r="C443">
            <v>303</v>
          </cell>
        </row>
        <row r="444">
          <cell r="C444">
            <v>41</v>
          </cell>
        </row>
        <row r="445">
          <cell r="C445">
            <v>406</v>
          </cell>
        </row>
        <row r="447">
          <cell r="C447">
            <v>3</v>
          </cell>
        </row>
        <row r="448">
          <cell r="C448">
            <v>22</v>
          </cell>
        </row>
        <row r="449">
          <cell r="C449">
            <v>86</v>
          </cell>
        </row>
        <row r="450">
          <cell r="C450">
            <v>139</v>
          </cell>
        </row>
        <row r="452">
          <cell r="C452">
            <v>1</v>
          </cell>
        </row>
        <row r="453">
          <cell r="C453">
            <v>25</v>
          </cell>
        </row>
        <row r="454">
          <cell r="C454">
            <v>13</v>
          </cell>
        </row>
        <row r="455">
          <cell r="C455">
            <v>34</v>
          </cell>
        </row>
        <row r="456">
          <cell r="C456">
            <v>65</v>
          </cell>
        </row>
        <row r="458">
          <cell r="C458">
            <v>11</v>
          </cell>
        </row>
        <row r="459">
          <cell r="C459">
            <v>46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1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1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480">
          <cell r="C480">
            <v>0</v>
          </cell>
        </row>
        <row r="481">
          <cell r="C481">
            <v>0</v>
          </cell>
        </row>
        <row r="482">
          <cell r="C482">
            <v>0</v>
          </cell>
        </row>
        <row r="483">
          <cell r="C483">
            <v>0</v>
          </cell>
        </row>
        <row r="484">
          <cell r="C484">
            <v>0</v>
          </cell>
        </row>
        <row r="485">
          <cell r="C485">
            <v>0</v>
          </cell>
        </row>
        <row r="486">
          <cell r="C486">
            <v>0</v>
          </cell>
        </row>
        <row r="487">
          <cell r="C487">
            <v>0</v>
          </cell>
        </row>
        <row r="488">
          <cell r="C488">
            <v>0</v>
          </cell>
        </row>
        <row r="489">
          <cell r="C489">
            <v>0</v>
          </cell>
        </row>
        <row r="490">
          <cell r="C490">
            <v>0</v>
          </cell>
        </row>
        <row r="491">
          <cell r="C491">
            <v>0</v>
          </cell>
        </row>
        <row r="492">
          <cell r="C492">
            <v>0</v>
          </cell>
        </row>
        <row r="493">
          <cell r="C493">
            <v>1</v>
          </cell>
        </row>
        <row r="494">
          <cell r="C494">
            <v>0</v>
          </cell>
        </row>
        <row r="495">
          <cell r="C495">
            <v>0</v>
          </cell>
        </row>
        <row r="525">
          <cell r="C525">
            <v>160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0"/>
  <sheetViews>
    <sheetView tabSelected="1" zoomScale="70" zoomScaleNormal="70" workbookViewId="0">
      <pane xSplit="4" ySplit="8" topLeftCell="I192" activePane="bottomRight" state="frozen"/>
      <selection activeCell="E8" sqref="E8"/>
      <selection pane="topRight" activeCell="E8" sqref="E8"/>
      <selection pane="bottomLeft" activeCell="E8" sqref="E8"/>
      <selection pane="bottomRight" activeCell="Q214" sqref="Q214"/>
    </sheetView>
  </sheetViews>
  <sheetFormatPr defaultRowHeight="14.4" x14ac:dyDescent="0.3"/>
  <cols>
    <col min="1" max="1" width="4.44140625" bestFit="1" customWidth="1"/>
    <col min="2" max="2" width="29.6640625" bestFit="1" customWidth="1"/>
    <col min="3" max="3" width="33" bestFit="1" customWidth="1"/>
    <col min="4" max="4" width="18.21875" bestFit="1" customWidth="1"/>
    <col min="5" max="5" width="12.21875" bestFit="1" customWidth="1"/>
    <col min="6" max="7" width="13.109375" bestFit="1" customWidth="1"/>
    <col min="8" max="8" width="9.6640625" bestFit="1" customWidth="1"/>
    <col min="9" max="9" width="11.33203125" bestFit="1" customWidth="1"/>
    <col min="10" max="11" width="12.6640625" bestFit="1" customWidth="1"/>
    <col min="12" max="13" width="11.33203125" bestFit="1" customWidth="1"/>
    <col min="14" max="14" width="10.44140625" bestFit="1" customWidth="1"/>
    <col min="15" max="15" width="11.33203125" bestFit="1" customWidth="1"/>
    <col min="16" max="16" width="10.44140625" bestFit="1" customWidth="1"/>
    <col min="17" max="18" width="9.33203125" bestFit="1" customWidth="1"/>
    <col min="22" max="22" width="12.21875" bestFit="1" customWidth="1"/>
  </cols>
  <sheetData>
    <row r="1" spans="1:22" x14ac:dyDescent="0.3">
      <c r="A1" s="60" t="s">
        <v>75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22" x14ac:dyDescent="0.3">
      <c r="A2" s="60" t="s">
        <v>237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2" x14ac:dyDescent="0.3">
      <c r="A3" s="61" t="s">
        <v>238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22" x14ac:dyDescent="0.3">
      <c r="A4" s="60" t="s">
        <v>239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22" x14ac:dyDescent="0.3">
      <c r="A5" s="5"/>
      <c r="B5" s="62"/>
      <c r="C5" s="62"/>
      <c r="D5" s="6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2" ht="79.8" x14ac:dyDescent="0.3">
      <c r="A6" s="30" t="s">
        <v>71</v>
      </c>
      <c r="B6" s="30" t="s">
        <v>70</v>
      </c>
      <c r="C6" s="30" t="s">
        <v>69</v>
      </c>
      <c r="D6" s="30" t="s">
        <v>68</v>
      </c>
      <c r="E6" s="31" t="s">
        <v>268</v>
      </c>
      <c r="F6" s="31" t="s">
        <v>240</v>
      </c>
      <c r="G6" s="31" t="s">
        <v>241</v>
      </c>
      <c r="H6" s="31" t="s">
        <v>242</v>
      </c>
      <c r="I6" s="31" t="s">
        <v>243</v>
      </c>
      <c r="J6" s="31" t="s">
        <v>279</v>
      </c>
      <c r="K6" s="31" t="s">
        <v>280</v>
      </c>
      <c r="L6" s="31" t="s">
        <v>281</v>
      </c>
      <c r="M6" s="31" t="s">
        <v>282</v>
      </c>
      <c r="N6" s="31" t="s">
        <v>261</v>
      </c>
      <c r="O6" s="31" t="s">
        <v>262</v>
      </c>
      <c r="P6" s="31" t="s">
        <v>263</v>
      </c>
      <c r="Q6" s="31" t="s">
        <v>264</v>
      </c>
      <c r="V6" s="30" t="s">
        <v>64</v>
      </c>
    </row>
    <row r="7" spans="1:22" x14ac:dyDescent="0.3">
      <c r="A7" s="5" t="s">
        <v>60</v>
      </c>
      <c r="B7" s="28" t="s">
        <v>59</v>
      </c>
      <c r="C7" s="24" t="s">
        <v>58</v>
      </c>
      <c r="D7" s="24" t="s">
        <v>57</v>
      </c>
      <c r="E7" s="29" t="s">
        <v>56</v>
      </c>
      <c r="F7" s="29" t="s">
        <v>55</v>
      </c>
      <c r="G7" s="29" t="s">
        <v>54</v>
      </c>
      <c r="H7" s="29" t="s">
        <v>244</v>
      </c>
      <c r="I7" s="29" t="s">
        <v>245</v>
      </c>
      <c r="J7" s="29" t="s">
        <v>246</v>
      </c>
      <c r="K7" s="29" t="s">
        <v>247</v>
      </c>
      <c r="L7" s="29" t="s">
        <v>248</v>
      </c>
      <c r="M7" s="29" t="s">
        <v>249</v>
      </c>
      <c r="N7" s="29" t="s">
        <v>273</v>
      </c>
      <c r="O7" s="29" t="s">
        <v>275</v>
      </c>
      <c r="P7" s="29" t="s">
        <v>276</v>
      </c>
      <c r="Q7" s="29" t="s">
        <v>275</v>
      </c>
      <c r="V7" s="29" t="s">
        <v>56</v>
      </c>
    </row>
    <row r="8" spans="1:22" ht="27" x14ac:dyDescent="0.3">
      <c r="A8" s="5"/>
      <c r="B8" s="28"/>
      <c r="C8" s="28"/>
      <c r="D8" s="24"/>
      <c r="E8" s="3"/>
      <c r="F8" s="3"/>
      <c r="G8" s="3"/>
      <c r="H8" s="3"/>
      <c r="I8" s="3"/>
      <c r="J8" s="27" t="s">
        <v>269</v>
      </c>
      <c r="K8" s="27" t="s">
        <v>270</v>
      </c>
      <c r="L8" s="27" t="s">
        <v>271</v>
      </c>
      <c r="M8" s="27" t="s">
        <v>272</v>
      </c>
      <c r="N8" s="27" t="s">
        <v>250</v>
      </c>
      <c r="O8" s="27" t="s">
        <v>274</v>
      </c>
      <c r="P8" s="27" t="s">
        <v>277</v>
      </c>
      <c r="Q8" s="23" t="s">
        <v>278</v>
      </c>
      <c r="V8" s="3"/>
    </row>
    <row r="9" spans="1:22" x14ac:dyDescent="0.3">
      <c r="A9" s="5">
        <v>1</v>
      </c>
      <c r="B9" s="4" t="s">
        <v>49</v>
      </c>
      <c r="C9" s="4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V9" s="3"/>
    </row>
    <row r="10" spans="1:22" x14ac:dyDescent="0.3">
      <c r="A10" s="5">
        <f t="shared" ref="A10:A20" si="0">A9+1</f>
        <v>2</v>
      </c>
      <c r="B10" s="13" t="s">
        <v>48</v>
      </c>
      <c r="C10" s="6" t="s">
        <v>47</v>
      </c>
      <c r="D10" s="26">
        <v>22</v>
      </c>
      <c r="E10" s="10">
        <f>+'[1]Exhibit No.__(JAP-LIGHT RD) '!$C$30</f>
        <v>59</v>
      </c>
      <c r="F10" s="48">
        <f>+'TRF Lighting Eff 5-1-18'!G6</f>
        <v>0.68</v>
      </c>
      <c r="G10" s="48">
        <f>+'TRF Lighting Eff 6-1-18'!G6</f>
        <v>0.68</v>
      </c>
      <c r="H10" s="48">
        <f>+'Proposed Sch 140 Eff 5-1-18'!G10</f>
        <v>0.01</v>
      </c>
      <c r="I10">
        <f>+'Proposed Sch 140 Eff 6-1-18'!G10</f>
        <v>0.01</v>
      </c>
      <c r="J10" s="51">
        <f>ROUND(+$E10*SUM(F10)*12,0)</f>
        <v>481</v>
      </c>
      <c r="K10" s="51">
        <f>ROUND(+$E10*SUM(G10)*12,0)</f>
        <v>481</v>
      </c>
      <c r="L10" s="51">
        <f>ROUND(+$E10*SUM(H10)*12,0)</f>
        <v>7</v>
      </c>
      <c r="M10" s="51">
        <f>ROUND(+$E10*SUM(I10)*12,0)</f>
        <v>7</v>
      </c>
      <c r="N10" s="1">
        <f>+K10-J10</f>
        <v>0</v>
      </c>
      <c r="O10" s="1">
        <f>+M10-L10</f>
        <v>0</v>
      </c>
      <c r="P10" s="1">
        <f>SUM(N10:O10)</f>
        <v>0</v>
      </c>
      <c r="Q10" s="52">
        <f>IF(L10=0,0,+P10/SUM(L10,J10))</f>
        <v>0</v>
      </c>
      <c r="V10" s="10">
        <v>59</v>
      </c>
    </row>
    <row r="11" spans="1:22" x14ac:dyDescent="0.3">
      <c r="A11" s="5">
        <f t="shared" si="0"/>
        <v>3</v>
      </c>
      <c r="B11" s="25"/>
      <c r="C11" s="24"/>
      <c r="D11" s="23"/>
      <c r="E11" s="10"/>
      <c r="J11" s="10"/>
      <c r="K11" s="10"/>
      <c r="L11" s="10"/>
      <c r="M11" s="10"/>
      <c r="N11" s="10"/>
      <c r="O11" s="10"/>
      <c r="P11" s="10"/>
      <c r="Q11" s="52"/>
      <c r="V11" s="10"/>
    </row>
    <row r="12" spans="1:22" x14ac:dyDescent="0.3">
      <c r="A12" s="5">
        <f t="shared" si="0"/>
        <v>4</v>
      </c>
      <c r="B12" s="13" t="s">
        <v>46</v>
      </c>
      <c r="C12" s="21" t="s">
        <v>45</v>
      </c>
      <c r="D12" s="17">
        <v>100</v>
      </c>
      <c r="E12" s="10">
        <f>+'[1]Exhibit No.__(JAP-LIGHT RD) '!C32</f>
        <v>13</v>
      </c>
      <c r="F12" s="48">
        <f>+'TRF Lighting Eff 5-1-18'!G7</f>
        <v>5.19</v>
      </c>
      <c r="G12" s="48">
        <f>+'TRF Lighting Eff 6-1-18'!G7</f>
        <v>5.19</v>
      </c>
      <c r="H12" s="48">
        <f>+'Proposed Sch 140 Eff 5-1-18'!G12</f>
        <v>0.06</v>
      </c>
      <c r="I12">
        <f>+'Proposed Sch 140 Eff 6-1-18'!G12</f>
        <v>7.0000000000000007E-2</v>
      </c>
      <c r="J12" s="51">
        <f t="shared" ref="J12:M18" si="1">ROUND(+$E12*SUM(F12)*12,0)</f>
        <v>810</v>
      </c>
      <c r="K12" s="51">
        <f t="shared" si="1"/>
        <v>810</v>
      </c>
      <c r="L12" s="51">
        <f t="shared" si="1"/>
        <v>9</v>
      </c>
      <c r="M12" s="51">
        <f t="shared" si="1"/>
        <v>11</v>
      </c>
      <c r="N12" s="1">
        <f t="shared" ref="N12:N18" si="2">+K12-J12</f>
        <v>0</v>
      </c>
      <c r="O12" s="1">
        <f t="shared" ref="O12:O18" si="3">+M12-L12</f>
        <v>2</v>
      </c>
      <c r="P12" s="1">
        <f t="shared" ref="P12:P18" si="4">SUM(N12:O12)</f>
        <v>2</v>
      </c>
      <c r="Q12" s="52">
        <f t="shared" ref="Q12:Q14" si="5">IF(L12=0,0,+P12/SUM(L12,J12))</f>
        <v>2.442002442002442E-3</v>
      </c>
      <c r="V12" s="10">
        <v>3</v>
      </c>
    </row>
    <row r="13" spans="1:22" x14ac:dyDescent="0.3">
      <c r="A13" s="5">
        <f t="shared" si="0"/>
        <v>5</v>
      </c>
      <c r="B13" s="13" t="str">
        <f>+B12</f>
        <v>50E-A</v>
      </c>
      <c r="C13" s="21" t="str">
        <f>+C12</f>
        <v>Mercury Vapor</v>
      </c>
      <c r="D13" s="17">
        <v>175</v>
      </c>
      <c r="E13" s="10">
        <f>+'[1]Exhibit No.__(JAP-LIGHT RD) '!C33</f>
        <v>19</v>
      </c>
      <c r="F13" s="48">
        <f>+'TRF Lighting Eff 5-1-18'!G8</f>
        <v>7.5</v>
      </c>
      <c r="G13" s="48">
        <f>+'TRF Lighting Eff 6-1-18'!G8</f>
        <v>7.5</v>
      </c>
      <c r="H13" s="48">
        <f>+'Proposed Sch 140 Eff 5-1-18'!G13</f>
        <v>0.11000000000000001</v>
      </c>
      <c r="I13">
        <f>+'Proposed Sch 140 Eff 6-1-18'!G13</f>
        <v>0.12000000000000001</v>
      </c>
      <c r="J13" s="51">
        <f t="shared" si="1"/>
        <v>1710</v>
      </c>
      <c r="K13" s="51">
        <f t="shared" si="1"/>
        <v>1710</v>
      </c>
      <c r="L13" s="51">
        <f t="shared" si="1"/>
        <v>25</v>
      </c>
      <c r="M13" s="51">
        <f t="shared" si="1"/>
        <v>27</v>
      </c>
      <c r="N13" s="1">
        <f t="shared" si="2"/>
        <v>0</v>
      </c>
      <c r="O13" s="1">
        <f t="shared" si="3"/>
        <v>2</v>
      </c>
      <c r="P13" s="1">
        <f t="shared" si="4"/>
        <v>2</v>
      </c>
      <c r="Q13" s="52">
        <f t="shared" si="5"/>
        <v>1.1527377521613833E-3</v>
      </c>
      <c r="V13" s="10">
        <v>19</v>
      </c>
    </row>
    <row r="14" spans="1:22" x14ac:dyDescent="0.3">
      <c r="A14" s="5">
        <f t="shared" si="0"/>
        <v>6</v>
      </c>
      <c r="B14" s="13" t="str">
        <f>+B13</f>
        <v>50E-A</v>
      </c>
      <c r="C14" s="21" t="str">
        <f>+C13</f>
        <v>Mercury Vapor</v>
      </c>
      <c r="D14" s="17">
        <v>400</v>
      </c>
      <c r="E14" s="10">
        <f>+'[1]Exhibit No.__(JAP-LIGHT RD) '!C34</f>
        <v>22</v>
      </c>
      <c r="F14" s="48">
        <f>+'TRF Lighting Eff 5-1-18'!G9</f>
        <v>14.45</v>
      </c>
      <c r="G14" s="48">
        <f>+'TRF Lighting Eff 6-1-18'!G9</f>
        <v>14.45</v>
      </c>
      <c r="H14" s="48">
        <f>+'Proposed Sch 140 Eff 5-1-18'!G14</f>
        <v>0.26</v>
      </c>
      <c r="I14">
        <f>+'Proposed Sch 140 Eff 6-1-18'!G14</f>
        <v>0.27</v>
      </c>
      <c r="J14" s="51">
        <f t="shared" si="1"/>
        <v>3815</v>
      </c>
      <c r="K14" s="51">
        <f t="shared" si="1"/>
        <v>3815</v>
      </c>
      <c r="L14" s="51">
        <f t="shared" si="1"/>
        <v>69</v>
      </c>
      <c r="M14" s="51">
        <f t="shared" si="1"/>
        <v>71</v>
      </c>
      <c r="N14" s="1">
        <f t="shared" si="2"/>
        <v>0</v>
      </c>
      <c r="O14" s="1">
        <f t="shared" si="3"/>
        <v>2</v>
      </c>
      <c r="P14" s="1">
        <f t="shared" si="4"/>
        <v>2</v>
      </c>
      <c r="Q14" s="52">
        <f t="shared" si="5"/>
        <v>5.1493305870236867E-4</v>
      </c>
      <c r="V14" s="10">
        <v>20</v>
      </c>
    </row>
    <row r="15" spans="1:22" x14ac:dyDescent="0.3">
      <c r="A15" s="5">
        <f t="shared" si="0"/>
        <v>7</v>
      </c>
      <c r="B15" s="13" t="s">
        <v>44</v>
      </c>
      <c r="C15" s="21" t="str">
        <f>+C14</f>
        <v>Mercury Vapor</v>
      </c>
      <c r="D15" s="17">
        <v>100</v>
      </c>
      <c r="E15" s="10">
        <f>+'[1]Exhibit No.__(JAP-LIGHT RD) '!C36</f>
        <v>1</v>
      </c>
      <c r="F15" s="48">
        <f>+'TRF Lighting Eff 5-1-18'!G11</f>
        <v>3.09</v>
      </c>
      <c r="G15" s="48">
        <f>+'TRF Lighting Eff 6-1-18'!G11</f>
        <v>3.09</v>
      </c>
      <c r="H15" s="48">
        <f>+'Proposed Sch 140 Eff 5-1-18'!G15</f>
        <v>0.06</v>
      </c>
      <c r="I15">
        <f>+'Proposed Sch 140 Eff 6-1-18'!G15</f>
        <v>7.0000000000000007E-2</v>
      </c>
      <c r="J15" s="51">
        <f t="shared" si="1"/>
        <v>37</v>
      </c>
      <c r="K15" s="51">
        <f t="shared" si="1"/>
        <v>37</v>
      </c>
      <c r="L15" s="51">
        <f t="shared" si="1"/>
        <v>1</v>
      </c>
      <c r="M15" s="51">
        <f t="shared" si="1"/>
        <v>1</v>
      </c>
      <c r="N15" s="1">
        <f t="shared" si="2"/>
        <v>0</v>
      </c>
      <c r="O15" s="1">
        <f t="shared" si="3"/>
        <v>0</v>
      </c>
      <c r="P15" s="1">
        <f t="shared" si="4"/>
        <v>0</v>
      </c>
      <c r="Q15" s="52">
        <f>IF(L15+J15=0,0,+P15/SUM(L15,J15))</f>
        <v>0</v>
      </c>
      <c r="V15" s="10">
        <v>0</v>
      </c>
    </row>
    <row r="16" spans="1:22" x14ac:dyDescent="0.3">
      <c r="A16" s="5">
        <f t="shared" si="0"/>
        <v>8</v>
      </c>
      <c r="B16" s="13" t="str">
        <f>+B15</f>
        <v>50E-B</v>
      </c>
      <c r="C16" s="21" t="str">
        <f>+C15</f>
        <v>Mercury Vapor</v>
      </c>
      <c r="D16" s="17">
        <v>175</v>
      </c>
      <c r="E16" s="10">
        <f>+'[1]Exhibit No.__(JAP-LIGHT RD) '!C37</f>
        <v>36</v>
      </c>
      <c r="F16" s="48">
        <f>+'TRF Lighting Eff 5-1-18'!G12</f>
        <v>5.4</v>
      </c>
      <c r="G16" s="48">
        <f>+'TRF Lighting Eff 6-1-18'!G12</f>
        <v>5.4</v>
      </c>
      <c r="H16" s="48">
        <f>+'Proposed Sch 140 Eff 5-1-18'!G16</f>
        <v>0.11000000000000001</v>
      </c>
      <c r="I16">
        <f>+'Proposed Sch 140 Eff 6-1-18'!G16</f>
        <v>0.12000000000000001</v>
      </c>
      <c r="J16" s="51">
        <f t="shared" si="1"/>
        <v>2333</v>
      </c>
      <c r="K16" s="51">
        <f t="shared" si="1"/>
        <v>2333</v>
      </c>
      <c r="L16" s="51">
        <f t="shared" si="1"/>
        <v>48</v>
      </c>
      <c r="M16" s="51">
        <f t="shared" si="1"/>
        <v>52</v>
      </c>
      <c r="N16" s="1">
        <f t="shared" si="2"/>
        <v>0</v>
      </c>
      <c r="O16" s="1">
        <f t="shared" si="3"/>
        <v>4</v>
      </c>
      <c r="P16" s="1">
        <f t="shared" si="4"/>
        <v>4</v>
      </c>
      <c r="Q16" s="52">
        <f t="shared" ref="Q16:Q18" si="6">IF(L16+J16=0,0,+P16/SUM(L16,J16))</f>
        <v>1.6799664006719867E-3</v>
      </c>
      <c r="V16" s="10">
        <v>1</v>
      </c>
    </row>
    <row r="17" spans="1:22" x14ac:dyDescent="0.3">
      <c r="A17" s="5">
        <f t="shared" si="0"/>
        <v>9</v>
      </c>
      <c r="B17" s="13" t="str">
        <f>+B16</f>
        <v>50E-B</v>
      </c>
      <c r="C17" s="21" t="str">
        <f>+C16</f>
        <v>Mercury Vapor</v>
      </c>
      <c r="D17" s="17">
        <v>400</v>
      </c>
      <c r="E17" s="10">
        <f>+'[1]Exhibit No.__(JAP-LIGHT RD) '!C38</f>
        <v>44</v>
      </c>
      <c r="F17" s="48">
        <f>+'TRF Lighting Eff 5-1-18'!G13</f>
        <v>12.35</v>
      </c>
      <c r="G17" s="48">
        <f>+'TRF Lighting Eff 6-1-18'!G13</f>
        <v>12.35</v>
      </c>
      <c r="H17" s="48">
        <f>+'Proposed Sch 140 Eff 5-1-18'!G17</f>
        <v>0.26</v>
      </c>
      <c r="I17">
        <f>+'Proposed Sch 140 Eff 6-1-18'!G17</f>
        <v>0.27</v>
      </c>
      <c r="J17" s="51">
        <f t="shared" si="1"/>
        <v>6521</v>
      </c>
      <c r="K17" s="51">
        <f t="shared" si="1"/>
        <v>6521</v>
      </c>
      <c r="L17" s="51">
        <f t="shared" si="1"/>
        <v>137</v>
      </c>
      <c r="M17" s="51">
        <f t="shared" si="1"/>
        <v>143</v>
      </c>
      <c r="N17" s="1">
        <f t="shared" si="2"/>
        <v>0</v>
      </c>
      <c r="O17" s="1">
        <f t="shared" si="3"/>
        <v>6</v>
      </c>
      <c r="P17" s="1">
        <f t="shared" si="4"/>
        <v>6</v>
      </c>
      <c r="Q17" s="52">
        <f t="shared" si="6"/>
        <v>9.011715229798738E-4</v>
      </c>
      <c r="V17" s="10">
        <v>0</v>
      </c>
    </row>
    <row r="18" spans="1:22" x14ac:dyDescent="0.3">
      <c r="A18" s="5">
        <f t="shared" si="0"/>
        <v>10</v>
      </c>
      <c r="B18" s="13" t="str">
        <f>+B17</f>
        <v>50E-B</v>
      </c>
      <c r="C18" s="21" t="str">
        <f>+C17</f>
        <v>Mercury Vapor</v>
      </c>
      <c r="D18" s="17">
        <v>700</v>
      </c>
      <c r="E18" s="10">
        <f>+'[1]Exhibit No.__(JAP-LIGHT RD) '!C39</f>
        <v>0</v>
      </c>
      <c r="F18" s="48">
        <f>+'TRF Lighting Eff 5-1-18'!G14</f>
        <v>21.61</v>
      </c>
      <c r="G18" s="48">
        <f>+'TRF Lighting Eff 6-1-18'!G14</f>
        <v>21.61</v>
      </c>
      <c r="H18" s="48">
        <f>+'Proposed Sch 140 Eff 5-1-18'!G18</f>
        <v>0.45000000000000007</v>
      </c>
      <c r="I18">
        <f>+'Proposed Sch 140 Eff 6-1-18'!G18</f>
        <v>0.47</v>
      </c>
      <c r="J18" s="51">
        <f t="shared" si="1"/>
        <v>0</v>
      </c>
      <c r="K18" s="51">
        <f t="shared" si="1"/>
        <v>0</v>
      </c>
      <c r="L18" s="51">
        <f t="shared" si="1"/>
        <v>0</v>
      </c>
      <c r="M18" s="51">
        <f t="shared" si="1"/>
        <v>0</v>
      </c>
      <c r="N18" s="1">
        <f t="shared" si="2"/>
        <v>0</v>
      </c>
      <c r="O18" s="1">
        <f t="shared" si="3"/>
        <v>0</v>
      </c>
      <c r="P18" s="1">
        <f t="shared" si="4"/>
        <v>0</v>
      </c>
      <c r="Q18" s="52">
        <f t="shared" si="6"/>
        <v>0</v>
      </c>
      <c r="V18" s="10">
        <v>0</v>
      </c>
    </row>
    <row r="19" spans="1:22" x14ac:dyDescent="0.3">
      <c r="A19" s="5">
        <f t="shared" si="0"/>
        <v>11</v>
      </c>
      <c r="B19" s="19"/>
      <c r="C19" s="21"/>
      <c r="D19" s="17"/>
      <c r="E19" s="10"/>
      <c r="F19" s="48"/>
      <c r="G19" s="48"/>
      <c r="H19" s="48"/>
      <c r="J19" s="10"/>
      <c r="K19" s="10"/>
      <c r="L19" s="10"/>
      <c r="M19" s="10"/>
      <c r="N19" s="10"/>
      <c r="O19" s="10"/>
      <c r="P19" s="10"/>
      <c r="Q19" s="52"/>
      <c r="V19" s="10"/>
    </row>
    <row r="20" spans="1:22" x14ac:dyDescent="0.3">
      <c r="A20" s="5">
        <f t="shared" si="0"/>
        <v>12</v>
      </c>
      <c r="B20" s="19" t="s">
        <v>43</v>
      </c>
      <c r="C20" s="21"/>
      <c r="D20" s="17"/>
      <c r="E20" s="10"/>
      <c r="J20" s="10"/>
      <c r="K20" s="10"/>
      <c r="L20" s="10"/>
      <c r="M20" s="10"/>
      <c r="N20" s="10"/>
      <c r="O20" s="10"/>
      <c r="P20" s="10"/>
      <c r="Q20" s="52"/>
      <c r="V20" s="10"/>
    </row>
    <row r="21" spans="1:22" x14ac:dyDescent="0.3">
      <c r="A21" s="5">
        <f t="shared" ref="A21:A24" si="7">A20+1</f>
        <v>13</v>
      </c>
      <c r="B21" s="13" t="s">
        <v>42</v>
      </c>
      <c r="C21" s="21" t="s">
        <v>100</v>
      </c>
      <c r="D21" s="17" t="s">
        <v>101</v>
      </c>
      <c r="E21" s="51">
        <v>0</v>
      </c>
      <c r="F21" s="50">
        <f>+'TRF Lighting Eff 5-1-18'!G16</f>
        <v>1.486E-2</v>
      </c>
      <c r="G21" s="50">
        <f>+'TRF Lighting Eff 6-1-18'!G16</f>
        <v>1.328E-2</v>
      </c>
      <c r="H21" s="50"/>
      <c r="J21" s="51">
        <f t="shared" ref="J21:M22" si="8">ROUND(+$E21*SUM(F21)*12,0)</f>
        <v>0</v>
      </c>
      <c r="K21" s="51">
        <f t="shared" si="8"/>
        <v>0</v>
      </c>
      <c r="L21" s="51">
        <f t="shared" si="8"/>
        <v>0</v>
      </c>
      <c r="M21" s="51">
        <f t="shared" si="8"/>
        <v>0</v>
      </c>
      <c r="N21" s="1">
        <f t="shared" ref="N21:N22" si="9">+K21-J21</f>
        <v>0</v>
      </c>
      <c r="O21" s="1">
        <f t="shared" ref="O21:O22" si="10">+M21-L21</f>
        <v>0</v>
      </c>
      <c r="P21" s="1">
        <f t="shared" ref="P21:P22" si="11">SUM(N21:O21)</f>
        <v>0</v>
      </c>
      <c r="Q21" s="52">
        <f t="shared" ref="Q21:Q22" si="12">IF(L21+J21=0,0,+P21/SUM(L21,J21))</f>
        <v>0</v>
      </c>
      <c r="V21" s="51">
        <v>0</v>
      </c>
    </row>
    <row r="22" spans="1:22" x14ac:dyDescent="0.3">
      <c r="A22" s="5">
        <f t="shared" si="7"/>
        <v>14</v>
      </c>
      <c r="B22" s="13" t="s">
        <v>42</v>
      </c>
      <c r="C22" s="21" t="s">
        <v>100</v>
      </c>
      <c r="D22" s="17" t="s">
        <v>102</v>
      </c>
      <c r="E22" s="51">
        <f>+'[1]Exhibit No.__(JAP-LIGHT RD) '!$C$106</f>
        <v>4187059</v>
      </c>
      <c r="F22" s="50">
        <f>+'TRF Lighting Eff 5-1-18'!G17</f>
        <v>2.32E-3</v>
      </c>
      <c r="G22" s="50">
        <f>+'TRF Lighting Eff 6-1-18'!G17</f>
        <v>7.3999999999999999E-4</v>
      </c>
      <c r="H22" s="50"/>
      <c r="J22" s="51">
        <f t="shared" si="8"/>
        <v>116568</v>
      </c>
      <c r="K22" s="51">
        <f t="shared" si="8"/>
        <v>37181</v>
      </c>
      <c r="L22" s="51">
        <f t="shared" si="8"/>
        <v>0</v>
      </c>
      <c r="M22" s="51">
        <f t="shared" si="8"/>
        <v>0</v>
      </c>
      <c r="N22" s="1">
        <f t="shared" si="9"/>
        <v>-79387</v>
      </c>
      <c r="O22" s="1">
        <f t="shared" si="10"/>
        <v>0</v>
      </c>
      <c r="P22" s="1">
        <f t="shared" si="11"/>
        <v>-79387</v>
      </c>
      <c r="Q22" s="52">
        <f t="shared" si="12"/>
        <v>-0.68103596184201498</v>
      </c>
      <c r="V22" s="51">
        <f>150181765/12</f>
        <v>12515147.083333334</v>
      </c>
    </row>
    <row r="23" spans="1:22" x14ac:dyDescent="0.3">
      <c r="A23" s="5">
        <f t="shared" si="7"/>
        <v>15</v>
      </c>
      <c r="B23" s="13" t="s">
        <v>42</v>
      </c>
      <c r="C23" s="21"/>
      <c r="D23" s="17"/>
      <c r="E23" s="10"/>
      <c r="J23" s="10"/>
      <c r="K23" s="10"/>
      <c r="L23" s="10"/>
      <c r="M23" s="10"/>
      <c r="N23" s="10"/>
      <c r="O23" s="10"/>
      <c r="P23" s="10"/>
      <c r="Q23" s="52"/>
      <c r="V23" s="10"/>
    </row>
    <row r="24" spans="1:22" x14ac:dyDescent="0.3">
      <c r="A24" s="5">
        <f t="shared" si="7"/>
        <v>16</v>
      </c>
      <c r="B24" s="13" t="s">
        <v>42</v>
      </c>
      <c r="C24" s="21" t="s">
        <v>12</v>
      </c>
      <c r="D24" s="17" t="s">
        <v>26</v>
      </c>
      <c r="E24" s="10">
        <f>SUM('[1]Exhibit No.__(JAP-LIGHT RD) '!$C$50:$C$55)</f>
        <v>542</v>
      </c>
      <c r="F24" s="48">
        <f>+'TRF Lighting Eff 5-1-18'!G19</f>
        <v>1.39</v>
      </c>
      <c r="G24" s="48">
        <f>+'TRF Lighting Eff 6-1-18'!G19</f>
        <v>1.39</v>
      </c>
      <c r="H24" s="48">
        <f>+'Proposed Sch 140 Eff 5-1-18'!G21</f>
        <v>0.03</v>
      </c>
      <c r="I24">
        <f>+'Proposed Sch 140 Eff 6-1-18'!G21</f>
        <v>0.03</v>
      </c>
      <c r="J24" s="51">
        <f t="shared" ref="J24:J32" si="13">ROUND(+$E24*SUM(F24)*12,0)</f>
        <v>9041</v>
      </c>
      <c r="K24" s="51">
        <f t="shared" ref="K24:K32" si="14">ROUND(+$E24*SUM(G24)*12,0)</f>
        <v>9041</v>
      </c>
      <c r="L24" s="51">
        <f t="shared" ref="L24:L32" si="15">ROUND(+$E24*SUM(H24)*12,0)</f>
        <v>195</v>
      </c>
      <c r="M24" s="51">
        <f t="shared" ref="M24:M32" si="16">ROUND(+$E24*SUM(I24)*12,0)</f>
        <v>195</v>
      </c>
      <c r="N24" s="1">
        <f t="shared" ref="N24:N32" si="17">+K24-J24</f>
        <v>0</v>
      </c>
      <c r="O24" s="1">
        <f t="shared" ref="O24:O32" si="18">+M24-L24</f>
        <v>0</v>
      </c>
      <c r="P24" s="1">
        <f t="shared" ref="P24:P32" si="19">SUM(N24:O24)</f>
        <v>0</v>
      </c>
      <c r="Q24" s="52">
        <f t="shared" ref="Q24:Q32" si="20">IF(L24+J24=0,0,+P24/SUM(L24,J24))</f>
        <v>0</v>
      </c>
      <c r="V24" s="10">
        <v>1604</v>
      </c>
    </row>
    <row r="25" spans="1:22" x14ac:dyDescent="0.3">
      <c r="A25" s="5">
        <f t="shared" ref="A25:A34" si="21">A24+1</f>
        <v>17</v>
      </c>
      <c r="B25" s="13" t="s">
        <v>42</v>
      </c>
      <c r="C25" s="21" t="s">
        <v>12</v>
      </c>
      <c r="D25" s="17" t="s">
        <v>25</v>
      </c>
      <c r="E25" s="10">
        <f>SUM('[1]Exhibit No.__(JAP-LIGHT RD) '!$C$56:$C$61)</f>
        <v>285</v>
      </c>
      <c r="F25" s="48">
        <f>+'TRF Lighting Eff 5-1-18'!G25</f>
        <v>2.3199999999999998</v>
      </c>
      <c r="G25" s="48">
        <f>+'TRF Lighting Eff 6-1-18'!G25</f>
        <v>2.3199999999999998</v>
      </c>
      <c r="H25" s="48">
        <f>+'Proposed Sch 140 Eff 5-1-18'!G22</f>
        <v>0.05</v>
      </c>
      <c r="I25">
        <f>+'Proposed Sch 140 Eff 6-1-18'!G22</f>
        <v>0.05</v>
      </c>
      <c r="J25" s="51">
        <f t="shared" si="13"/>
        <v>7934</v>
      </c>
      <c r="K25" s="51">
        <f t="shared" si="14"/>
        <v>7934</v>
      </c>
      <c r="L25" s="51">
        <f t="shared" si="15"/>
        <v>171</v>
      </c>
      <c r="M25" s="51">
        <f t="shared" si="16"/>
        <v>171</v>
      </c>
      <c r="N25" s="1">
        <f t="shared" si="17"/>
        <v>0</v>
      </c>
      <c r="O25" s="1">
        <f t="shared" si="18"/>
        <v>0</v>
      </c>
      <c r="P25" s="1">
        <f t="shared" si="19"/>
        <v>0</v>
      </c>
      <c r="Q25" s="52">
        <f t="shared" si="20"/>
        <v>0</v>
      </c>
      <c r="V25" s="10">
        <v>818</v>
      </c>
    </row>
    <row r="26" spans="1:22" x14ac:dyDescent="0.3">
      <c r="A26" s="5">
        <f t="shared" si="21"/>
        <v>18</v>
      </c>
      <c r="B26" s="13" t="s">
        <v>42</v>
      </c>
      <c r="C26" s="21" t="s">
        <v>12</v>
      </c>
      <c r="D26" s="17" t="s">
        <v>24</v>
      </c>
      <c r="E26" s="10">
        <f>SUM('[1]Exhibit No.__(JAP-LIGHT RD) '!$C$62:$C$67)</f>
        <v>164</v>
      </c>
      <c r="F26" s="48">
        <f>+'TRF Lighting Eff 5-1-18'!G31</f>
        <v>3.24</v>
      </c>
      <c r="G26" s="48">
        <f>+'TRF Lighting Eff 6-1-18'!G31</f>
        <v>3.24</v>
      </c>
      <c r="H26" s="48">
        <f>+'Proposed Sch 140 Eff 5-1-18'!G23</f>
        <v>7.0000000000000007E-2</v>
      </c>
      <c r="I26">
        <f>+'Proposed Sch 140 Eff 6-1-18'!G23</f>
        <v>7.0000000000000007E-2</v>
      </c>
      <c r="J26" s="51">
        <f t="shared" si="13"/>
        <v>6376</v>
      </c>
      <c r="K26" s="51">
        <f t="shared" si="14"/>
        <v>6376</v>
      </c>
      <c r="L26" s="51">
        <f t="shared" si="15"/>
        <v>138</v>
      </c>
      <c r="M26" s="51">
        <f t="shared" si="16"/>
        <v>138</v>
      </c>
      <c r="N26" s="1">
        <f t="shared" si="17"/>
        <v>0</v>
      </c>
      <c r="O26" s="1">
        <f t="shared" si="18"/>
        <v>0</v>
      </c>
      <c r="P26" s="1">
        <f t="shared" si="19"/>
        <v>0</v>
      </c>
      <c r="Q26" s="52">
        <f t="shared" si="20"/>
        <v>0</v>
      </c>
      <c r="V26" s="10">
        <v>551</v>
      </c>
    </row>
    <row r="27" spans="1:22" x14ac:dyDescent="0.3">
      <c r="A27" s="5">
        <f t="shared" si="21"/>
        <v>19</v>
      </c>
      <c r="B27" s="13" t="s">
        <v>42</v>
      </c>
      <c r="C27" s="21" t="s">
        <v>12</v>
      </c>
      <c r="D27" s="17" t="s">
        <v>23</v>
      </c>
      <c r="E27" s="10">
        <f>SUM('[1]Exhibit No.__(JAP-LIGHT RD) '!$C$68:$C$73)</f>
        <v>98</v>
      </c>
      <c r="F27" s="48">
        <f>+'TRF Lighting Eff 5-1-18'!G37</f>
        <v>4.17</v>
      </c>
      <c r="G27" s="48">
        <f>+'TRF Lighting Eff 6-1-18'!G37</f>
        <v>4.17</v>
      </c>
      <c r="H27" s="48">
        <f>+'Proposed Sch 140 Eff 5-1-18'!G24</f>
        <v>0.09</v>
      </c>
      <c r="I27">
        <f>+'Proposed Sch 140 Eff 6-1-18'!G24</f>
        <v>0.09</v>
      </c>
      <c r="J27" s="51">
        <f t="shared" si="13"/>
        <v>4904</v>
      </c>
      <c r="K27" s="51">
        <f t="shared" si="14"/>
        <v>4904</v>
      </c>
      <c r="L27" s="51">
        <f t="shared" si="15"/>
        <v>106</v>
      </c>
      <c r="M27" s="51">
        <f t="shared" si="16"/>
        <v>106</v>
      </c>
      <c r="N27" s="1">
        <f t="shared" si="17"/>
        <v>0</v>
      </c>
      <c r="O27" s="1">
        <f t="shared" si="18"/>
        <v>0</v>
      </c>
      <c r="P27" s="1">
        <f t="shared" si="19"/>
        <v>0</v>
      </c>
      <c r="Q27" s="52">
        <f t="shared" si="20"/>
        <v>0</v>
      </c>
      <c r="V27" s="10">
        <v>240</v>
      </c>
    </row>
    <row r="28" spans="1:22" x14ac:dyDescent="0.3">
      <c r="A28" s="5">
        <f t="shared" si="21"/>
        <v>20</v>
      </c>
      <c r="B28" s="13" t="s">
        <v>42</v>
      </c>
      <c r="C28" s="21" t="s">
        <v>12</v>
      </c>
      <c r="D28" s="17" t="s">
        <v>22</v>
      </c>
      <c r="E28" s="10">
        <f>SUM('[1]Exhibit No.__(JAP-LIGHT RD) '!$C$74:$C$79)</f>
        <v>16</v>
      </c>
      <c r="F28" s="48">
        <f>+'TRF Lighting Eff 5-1-18'!G43</f>
        <v>5.09</v>
      </c>
      <c r="G28" s="48">
        <f>+'TRF Lighting Eff 6-1-18'!G43</f>
        <v>5.09</v>
      </c>
      <c r="H28" s="48">
        <f>+'Proposed Sch 140 Eff 5-1-18'!G25</f>
        <v>0.11000000000000001</v>
      </c>
      <c r="I28">
        <f>+'Proposed Sch 140 Eff 6-1-18'!G25</f>
        <v>0.11000000000000001</v>
      </c>
      <c r="J28" s="51">
        <f t="shared" si="13"/>
        <v>977</v>
      </c>
      <c r="K28" s="51">
        <f t="shared" si="14"/>
        <v>977</v>
      </c>
      <c r="L28" s="51">
        <f t="shared" si="15"/>
        <v>21</v>
      </c>
      <c r="M28" s="51">
        <f t="shared" si="16"/>
        <v>21</v>
      </c>
      <c r="N28" s="1">
        <f t="shared" si="17"/>
        <v>0</v>
      </c>
      <c r="O28" s="1">
        <f t="shared" si="18"/>
        <v>0</v>
      </c>
      <c r="P28" s="1">
        <f t="shared" si="19"/>
        <v>0</v>
      </c>
      <c r="Q28" s="52">
        <f t="shared" si="20"/>
        <v>0</v>
      </c>
      <c r="V28" s="10">
        <v>49</v>
      </c>
    </row>
    <row r="29" spans="1:22" x14ac:dyDescent="0.3">
      <c r="A29" s="5">
        <f t="shared" si="21"/>
        <v>21</v>
      </c>
      <c r="B29" s="13" t="s">
        <v>42</v>
      </c>
      <c r="C29" s="21" t="s">
        <v>12</v>
      </c>
      <c r="D29" s="17" t="s">
        <v>21</v>
      </c>
      <c r="E29" s="10">
        <f>SUM('[1]Exhibit No.__(JAP-LIGHT RD) '!$C$80:$C$85)</f>
        <v>98</v>
      </c>
      <c r="F29" s="48">
        <f>+'TRF Lighting Eff 5-1-18'!G49</f>
        <v>6.02</v>
      </c>
      <c r="G29" s="48">
        <f>+'TRF Lighting Eff 6-1-18'!G49</f>
        <v>6.02</v>
      </c>
      <c r="H29" s="48">
        <f>+'Proposed Sch 140 Eff 5-1-18'!G26</f>
        <v>0.13</v>
      </c>
      <c r="I29">
        <f>+'Proposed Sch 140 Eff 6-1-18'!G26</f>
        <v>0.13</v>
      </c>
      <c r="J29" s="51">
        <f t="shared" si="13"/>
        <v>7080</v>
      </c>
      <c r="K29" s="51">
        <f t="shared" si="14"/>
        <v>7080</v>
      </c>
      <c r="L29" s="51">
        <f t="shared" si="15"/>
        <v>153</v>
      </c>
      <c r="M29" s="51">
        <f t="shared" si="16"/>
        <v>153</v>
      </c>
      <c r="N29" s="1">
        <f t="shared" si="17"/>
        <v>0</v>
      </c>
      <c r="O29" s="1">
        <f t="shared" si="18"/>
        <v>0</v>
      </c>
      <c r="P29" s="1">
        <f t="shared" si="19"/>
        <v>0</v>
      </c>
      <c r="Q29" s="52">
        <f t="shared" si="20"/>
        <v>0</v>
      </c>
      <c r="V29" s="10">
        <v>169</v>
      </c>
    </row>
    <row r="30" spans="1:22" x14ac:dyDescent="0.3">
      <c r="A30" s="5">
        <f t="shared" si="21"/>
        <v>22</v>
      </c>
      <c r="B30" s="13" t="s">
        <v>42</v>
      </c>
      <c r="C30" s="21" t="s">
        <v>12</v>
      </c>
      <c r="D30" s="17" t="s">
        <v>20</v>
      </c>
      <c r="E30" s="10">
        <f>SUM('[1]Exhibit No.__(JAP-LIGHT RD) '!$C$86:$C$91)</f>
        <v>0</v>
      </c>
      <c r="F30" s="48">
        <f>+'TRF Lighting Eff 5-1-18'!G55</f>
        <v>6.95</v>
      </c>
      <c r="G30" s="48">
        <f>+'TRF Lighting Eff 6-1-18'!G55</f>
        <v>6.95</v>
      </c>
      <c r="H30" s="48">
        <f>+'Proposed Sch 140 Eff 5-1-18'!G27</f>
        <v>0.15</v>
      </c>
      <c r="I30">
        <f>+'Proposed Sch 140 Eff 6-1-18'!G27</f>
        <v>0.15</v>
      </c>
      <c r="J30" s="51">
        <f t="shared" si="13"/>
        <v>0</v>
      </c>
      <c r="K30" s="51">
        <f t="shared" si="14"/>
        <v>0</v>
      </c>
      <c r="L30" s="51">
        <f t="shared" si="15"/>
        <v>0</v>
      </c>
      <c r="M30" s="51">
        <f t="shared" si="16"/>
        <v>0</v>
      </c>
      <c r="N30" s="1">
        <f t="shared" si="17"/>
        <v>0</v>
      </c>
      <c r="O30" s="1">
        <f t="shared" si="18"/>
        <v>0</v>
      </c>
      <c r="P30" s="1">
        <f t="shared" si="19"/>
        <v>0</v>
      </c>
      <c r="Q30" s="52">
        <f t="shared" si="20"/>
        <v>0</v>
      </c>
      <c r="V30" s="10">
        <v>0</v>
      </c>
    </row>
    <row r="31" spans="1:22" x14ac:dyDescent="0.3">
      <c r="A31" s="5">
        <f t="shared" si="21"/>
        <v>23</v>
      </c>
      <c r="B31" s="13" t="s">
        <v>42</v>
      </c>
      <c r="C31" s="21" t="s">
        <v>12</v>
      </c>
      <c r="D31" s="17" t="s">
        <v>19</v>
      </c>
      <c r="E31" s="10">
        <f>SUM('[1]Exhibit No.__(JAP-LIGHT RD) '!$C$92:$C$97)</f>
        <v>21</v>
      </c>
      <c r="F31" s="48">
        <f>+'TRF Lighting Eff 5-1-18'!G61</f>
        <v>7.87</v>
      </c>
      <c r="G31" s="48">
        <f>+'TRF Lighting Eff 6-1-18'!G61</f>
        <v>7.87</v>
      </c>
      <c r="H31" s="48">
        <f>+'Proposed Sch 140 Eff 5-1-18'!G28</f>
        <v>0.16</v>
      </c>
      <c r="I31">
        <f>+'Proposed Sch 140 Eff 6-1-18'!G28</f>
        <v>0.16999999999999998</v>
      </c>
      <c r="J31" s="51">
        <f t="shared" si="13"/>
        <v>1983</v>
      </c>
      <c r="K31" s="51">
        <f t="shared" si="14"/>
        <v>1983</v>
      </c>
      <c r="L31" s="51">
        <f t="shared" si="15"/>
        <v>40</v>
      </c>
      <c r="M31" s="51">
        <f t="shared" si="16"/>
        <v>43</v>
      </c>
      <c r="N31" s="1">
        <f t="shared" si="17"/>
        <v>0</v>
      </c>
      <c r="O31" s="1">
        <f t="shared" si="18"/>
        <v>3</v>
      </c>
      <c r="P31" s="1">
        <f t="shared" si="19"/>
        <v>3</v>
      </c>
      <c r="Q31" s="52">
        <f t="shared" si="20"/>
        <v>1.4829461196243204E-3</v>
      </c>
      <c r="V31" s="10">
        <v>10</v>
      </c>
    </row>
    <row r="32" spans="1:22" x14ac:dyDescent="0.3">
      <c r="A32" s="5">
        <f t="shared" si="21"/>
        <v>24</v>
      </c>
      <c r="B32" s="13" t="s">
        <v>42</v>
      </c>
      <c r="C32" s="21" t="s">
        <v>12</v>
      </c>
      <c r="D32" s="17" t="s">
        <v>18</v>
      </c>
      <c r="E32" s="10">
        <f>SUM('[1]Exhibit No.__(JAP-LIGHT RD) '!$C$98:$C$103)</f>
        <v>17</v>
      </c>
      <c r="F32" s="48">
        <f>+'TRF Lighting Eff 5-1-18'!G67</f>
        <v>8.8000000000000007</v>
      </c>
      <c r="G32" s="48">
        <f>+'TRF Lighting Eff 6-1-18'!G67</f>
        <v>8.8000000000000007</v>
      </c>
      <c r="H32" s="48">
        <f>+'Proposed Sch 140 Eff 5-1-18'!G29</f>
        <v>0.18</v>
      </c>
      <c r="I32">
        <f>+'Proposed Sch 140 Eff 6-1-18'!G29</f>
        <v>0.19</v>
      </c>
      <c r="J32" s="51">
        <f t="shared" si="13"/>
        <v>1795</v>
      </c>
      <c r="K32" s="51">
        <f t="shared" si="14"/>
        <v>1795</v>
      </c>
      <c r="L32" s="51">
        <f t="shared" si="15"/>
        <v>37</v>
      </c>
      <c r="M32" s="51">
        <f t="shared" si="16"/>
        <v>39</v>
      </c>
      <c r="N32" s="1">
        <f t="shared" si="17"/>
        <v>0</v>
      </c>
      <c r="O32" s="1">
        <f t="shared" si="18"/>
        <v>2</v>
      </c>
      <c r="P32" s="1">
        <f t="shared" si="19"/>
        <v>2</v>
      </c>
      <c r="Q32" s="52">
        <f t="shared" si="20"/>
        <v>1.0917030567685589E-3</v>
      </c>
      <c r="V32" s="10">
        <v>49</v>
      </c>
    </row>
    <row r="33" spans="1:22" x14ac:dyDescent="0.3">
      <c r="A33" s="5">
        <f t="shared" si="21"/>
        <v>25</v>
      </c>
      <c r="B33" s="19"/>
      <c r="C33" s="4"/>
      <c r="D33" s="4"/>
      <c r="E33" s="10"/>
      <c r="F33" s="48"/>
      <c r="G33" s="48"/>
      <c r="H33" s="48"/>
      <c r="J33" s="10"/>
      <c r="K33" s="10"/>
      <c r="L33" s="10"/>
      <c r="M33" s="10"/>
      <c r="N33" s="10"/>
      <c r="O33" s="10"/>
      <c r="P33" s="10"/>
      <c r="Q33" s="52"/>
      <c r="V33" s="10"/>
    </row>
    <row r="34" spans="1:22" x14ac:dyDescent="0.3">
      <c r="A34" s="5">
        <f t="shared" si="21"/>
        <v>26</v>
      </c>
      <c r="B34" s="19" t="s">
        <v>41</v>
      </c>
      <c r="C34" s="4"/>
      <c r="D34" s="4"/>
      <c r="E34" s="10"/>
      <c r="F34" s="48"/>
      <c r="G34" s="48"/>
      <c r="H34" s="48"/>
      <c r="J34" s="10"/>
      <c r="K34" s="10"/>
      <c r="L34" s="10"/>
      <c r="M34" s="10"/>
      <c r="N34" s="10"/>
      <c r="O34" s="10"/>
      <c r="P34" s="10"/>
      <c r="Q34" s="52"/>
      <c r="V34" s="10"/>
    </row>
    <row r="35" spans="1:22" x14ac:dyDescent="0.3">
      <c r="A35" s="5">
        <f t="shared" ref="A35:A37" si="22">A31+1</f>
        <v>24</v>
      </c>
      <c r="B35" s="13" t="s">
        <v>40</v>
      </c>
      <c r="C35" s="4" t="s">
        <v>158</v>
      </c>
      <c r="D35" s="4" t="s">
        <v>101</v>
      </c>
      <c r="E35" s="51"/>
      <c r="F35" s="50">
        <f>+'TRF Lighting Eff 5-1-18'!G74</f>
        <v>1.486E-2</v>
      </c>
      <c r="G35" s="50">
        <f>+'TRF Lighting Eff 6-1-18'!G74</f>
        <v>1.4930000000000001E-2</v>
      </c>
      <c r="H35" s="50"/>
      <c r="J35" s="51">
        <f t="shared" ref="J35:M36" si="23">ROUND(+$E35*SUM(F35)*12,0)</f>
        <v>0</v>
      </c>
      <c r="K35" s="51">
        <f t="shared" si="23"/>
        <v>0</v>
      </c>
      <c r="L35" s="51">
        <f t="shared" si="23"/>
        <v>0</v>
      </c>
      <c r="M35" s="51">
        <f t="shared" si="23"/>
        <v>0</v>
      </c>
      <c r="N35" s="1">
        <f t="shared" ref="N35:N36" si="24">+K35-J35</f>
        <v>0</v>
      </c>
      <c r="O35" s="1">
        <f t="shared" ref="O35:O36" si="25">+M35-L35</f>
        <v>0</v>
      </c>
      <c r="P35" s="1">
        <f t="shared" ref="P35:P36" si="26">SUM(N35:O35)</f>
        <v>0</v>
      </c>
      <c r="Q35" s="52">
        <f t="shared" ref="Q35:Q36" si="27">IF(L35+J35=0,0,+P35/SUM(L35,J35))</f>
        <v>0</v>
      </c>
      <c r="V35" s="51">
        <v>0</v>
      </c>
    </row>
    <row r="36" spans="1:22" x14ac:dyDescent="0.3">
      <c r="A36" s="5">
        <f t="shared" si="22"/>
        <v>25</v>
      </c>
      <c r="B36" s="13" t="s">
        <v>40</v>
      </c>
      <c r="C36" s="4" t="s">
        <v>158</v>
      </c>
      <c r="D36" s="4" t="s">
        <v>102</v>
      </c>
      <c r="E36" s="51">
        <f>+'[1]Exhibit No.__(JAP-LIGHT RD) '!$C$136</f>
        <v>55057501</v>
      </c>
      <c r="F36" s="50">
        <f>+'TRF Lighting Eff 5-1-18'!G75</f>
        <v>2.32E-3</v>
      </c>
      <c r="G36" s="50">
        <f>+'TRF Lighting Eff 6-1-18'!G75</f>
        <v>2.3900000000000002E-3</v>
      </c>
      <c r="H36" s="50"/>
      <c r="J36" s="51">
        <f t="shared" si="23"/>
        <v>1532801</v>
      </c>
      <c r="K36" s="51">
        <f t="shared" si="23"/>
        <v>1579049</v>
      </c>
      <c r="L36" s="51">
        <f t="shared" si="23"/>
        <v>0</v>
      </c>
      <c r="M36" s="51">
        <f t="shared" si="23"/>
        <v>0</v>
      </c>
      <c r="N36" s="1">
        <f t="shared" si="24"/>
        <v>46248</v>
      </c>
      <c r="O36" s="1">
        <f t="shared" si="25"/>
        <v>0</v>
      </c>
      <c r="P36" s="1">
        <f t="shared" si="26"/>
        <v>46248</v>
      </c>
      <c r="Q36" s="52">
        <f t="shared" si="27"/>
        <v>3.0172214136081593E-2</v>
      </c>
      <c r="V36" s="51">
        <f>652991590/12</f>
        <v>54415965.833333336</v>
      </c>
    </row>
    <row r="37" spans="1:22" x14ac:dyDescent="0.3">
      <c r="A37" s="5">
        <f t="shared" si="22"/>
        <v>26</v>
      </c>
      <c r="B37" s="13"/>
      <c r="C37" s="4"/>
      <c r="D37" s="4"/>
      <c r="E37" s="10"/>
      <c r="F37" s="48"/>
      <c r="G37" s="48"/>
      <c r="H37" s="48"/>
      <c r="J37" s="10"/>
      <c r="K37" s="10"/>
      <c r="L37" s="10"/>
      <c r="M37" s="10"/>
      <c r="N37" s="10"/>
      <c r="O37" s="10"/>
      <c r="P37" s="10"/>
      <c r="Q37" s="52"/>
      <c r="V37" s="10"/>
    </row>
    <row r="38" spans="1:22" x14ac:dyDescent="0.3">
      <c r="A38" s="5">
        <f>A34+1</f>
        <v>27</v>
      </c>
      <c r="B38" s="13" t="s">
        <v>40</v>
      </c>
      <c r="C38" s="12" t="s">
        <v>29</v>
      </c>
      <c r="D38" s="12">
        <v>50</v>
      </c>
      <c r="E38" s="10">
        <f>+'[1]Exhibit No.__(JAP-LIGHT RD) '!C118</f>
        <v>0</v>
      </c>
      <c r="F38" s="48">
        <f>+'TRF Lighting Eff 5-1-18'!G77</f>
        <v>1.54</v>
      </c>
      <c r="G38" s="48">
        <f>+'TRF Lighting Eff 6-1-18'!G77</f>
        <v>1.54</v>
      </c>
      <c r="H38" s="48">
        <f>+'Proposed Sch 140 Eff 5-1-18'!G32</f>
        <v>0.03</v>
      </c>
      <c r="I38">
        <f>+'Proposed Sch 140 Eff 6-1-18'!G32</f>
        <v>0.03</v>
      </c>
      <c r="J38" s="51">
        <f t="shared" ref="J38:M45" si="28">ROUND(+$E38*SUM(F38)*12,0)</f>
        <v>0</v>
      </c>
      <c r="K38" s="51">
        <f t="shared" si="28"/>
        <v>0</v>
      </c>
      <c r="L38" s="51">
        <f t="shared" si="28"/>
        <v>0</v>
      </c>
      <c r="M38" s="51">
        <f t="shared" si="28"/>
        <v>0</v>
      </c>
      <c r="N38" s="1">
        <f t="shared" ref="N38:N45" si="29">+K38-J38</f>
        <v>0</v>
      </c>
      <c r="O38" s="1">
        <f t="shared" ref="O38:O45" si="30">+M38-L38</f>
        <v>0</v>
      </c>
      <c r="P38" s="1">
        <f t="shared" ref="P38:P45" si="31">SUM(N38:O38)</f>
        <v>0</v>
      </c>
      <c r="Q38" s="52">
        <f t="shared" ref="Q38:Q45" si="32">IF(L38+J38=0,0,+P38/SUM(L38,J38))</f>
        <v>0</v>
      </c>
      <c r="V38" s="10">
        <v>0</v>
      </c>
    </row>
    <row r="39" spans="1:22" x14ac:dyDescent="0.3">
      <c r="A39" s="5">
        <f t="shared" ref="A39:A70" si="33">A38+1</f>
        <v>28</v>
      </c>
      <c r="B39" s="13" t="str">
        <f t="shared" ref="B39:B45" si="34">+B38</f>
        <v xml:space="preserve">52E </v>
      </c>
      <c r="C39" s="12" t="s">
        <v>29</v>
      </c>
      <c r="D39" s="12">
        <v>70</v>
      </c>
      <c r="E39" s="10">
        <f>+'[1]Exhibit No.__(JAP-LIGHT RD) '!C119</f>
        <v>713</v>
      </c>
      <c r="F39" s="48">
        <f>+'TRF Lighting Eff 5-1-18'!G78</f>
        <v>2.16</v>
      </c>
      <c r="G39" s="48">
        <f>+'TRF Lighting Eff 6-1-18'!G78</f>
        <v>2.16</v>
      </c>
      <c r="H39" s="48">
        <f>+'Proposed Sch 140 Eff 5-1-18'!G33</f>
        <v>0.05</v>
      </c>
      <c r="I39">
        <f>+'Proposed Sch 140 Eff 6-1-18'!G33</f>
        <v>0.05</v>
      </c>
      <c r="J39" s="51">
        <f t="shared" si="28"/>
        <v>18481</v>
      </c>
      <c r="K39" s="51">
        <f t="shared" si="28"/>
        <v>18481</v>
      </c>
      <c r="L39" s="51">
        <f t="shared" si="28"/>
        <v>428</v>
      </c>
      <c r="M39" s="51">
        <f t="shared" si="28"/>
        <v>428</v>
      </c>
      <c r="N39" s="1">
        <f t="shared" si="29"/>
        <v>0</v>
      </c>
      <c r="O39" s="1">
        <f t="shared" si="30"/>
        <v>0</v>
      </c>
      <c r="P39" s="1">
        <f t="shared" si="31"/>
        <v>0</v>
      </c>
      <c r="Q39" s="52">
        <f t="shared" si="32"/>
        <v>0</v>
      </c>
      <c r="V39" s="10">
        <v>710</v>
      </c>
    </row>
    <row r="40" spans="1:22" x14ac:dyDescent="0.3">
      <c r="A40" s="5">
        <f t="shared" si="33"/>
        <v>29</v>
      </c>
      <c r="B40" s="13" t="str">
        <f t="shared" si="34"/>
        <v xml:space="preserve">52E </v>
      </c>
      <c r="C40" s="12" t="s">
        <v>29</v>
      </c>
      <c r="D40" s="12">
        <v>100</v>
      </c>
      <c r="E40" s="10">
        <f>+'[1]Exhibit No.__(JAP-LIGHT RD) '!C120</f>
        <v>10587</v>
      </c>
      <c r="F40" s="48">
        <f>+'TRF Lighting Eff 5-1-18'!G79</f>
        <v>3.09</v>
      </c>
      <c r="G40" s="48">
        <f>+'TRF Lighting Eff 6-1-18'!G79</f>
        <v>3.09</v>
      </c>
      <c r="H40" s="48">
        <f>+'Proposed Sch 140 Eff 5-1-18'!G34</f>
        <v>0.06</v>
      </c>
      <c r="I40">
        <f>+'Proposed Sch 140 Eff 6-1-18'!G34</f>
        <v>7.0000000000000007E-2</v>
      </c>
      <c r="J40" s="51">
        <f t="shared" si="28"/>
        <v>392566</v>
      </c>
      <c r="K40" s="51">
        <f t="shared" si="28"/>
        <v>392566</v>
      </c>
      <c r="L40" s="51">
        <f t="shared" si="28"/>
        <v>7623</v>
      </c>
      <c r="M40" s="51">
        <f t="shared" si="28"/>
        <v>8893</v>
      </c>
      <c r="N40" s="1">
        <f t="shared" si="29"/>
        <v>0</v>
      </c>
      <c r="O40" s="1">
        <f t="shared" si="30"/>
        <v>1270</v>
      </c>
      <c r="P40" s="1">
        <f t="shared" si="31"/>
        <v>1270</v>
      </c>
      <c r="Q40" s="52">
        <f t="shared" si="32"/>
        <v>3.1735005210038257E-3</v>
      </c>
      <c r="V40" s="10">
        <v>10440</v>
      </c>
    </row>
    <row r="41" spans="1:22" x14ac:dyDescent="0.3">
      <c r="A41" s="5">
        <f t="shared" si="33"/>
        <v>30</v>
      </c>
      <c r="B41" s="13" t="str">
        <f t="shared" si="34"/>
        <v xml:space="preserve">52E </v>
      </c>
      <c r="C41" s="12" t="s">
        <v>29</v>
      </c>
      <c r="D41" s="12">
        <v>150</v>
      </c>
      <c r="E41" s="10">
        <f>+'[1]Exhibit No.__(JAP-LIGHT RD) '!C121</f>
        <v>4812</v>
      </c>
      <c r="F41" s="48">
        <f>+'TRF Lighting Eff 5-1-18'!G80</f>
        <v>4.63</v>
      </c>
      <c r="G41" s="48">
        <f>+'TRF Lighting Eff 6-1-18'!G80</f>
        <v>4.63</v>
      </c>
      <c r="H41" s="48">
        <f>+'Proposed Sch 140 Eff 5-1-18'!G35</f>
        <v>0.1</v>
      </c>
      <c r="I41">
        <f>+'Proposed Sch 140 Eff 6-1-18'!G35</f>
        <v>0.1</v>
      </c>
      <c r="J41" s="51">
        <f t="shared" si="28"/>
        <v>267355</v>
      </c>
      <c r="K41" s="51">
        <f t="shared" si="28"/>
        <v>267355</v>
      </c>
      <c r="L41" s="51">
        <f t="shared" si="28"/>
        <v>5774</v>
      </c>
      <c r="M41" s="51">
        <f t="shared" si="28"/>
        <v>5774</v>
      </c>
      <c r="N41" s="1">
        <f t="shared" si="29"/>
        <v>0</v>
      </c>
      <c r="O41" s="1">
        <f t="shared" si="30"/>
        <v>0</v>
      </c>
      <c r="P41" s="1">
        <f t="shared" si="31"/>
        <v>0</v>
      </c>
      <c r="Q41" s="52">
        <f t="shared" si="32"/>
        <v>0</v>
      </c>
      <c r="V41" s="10">
        <v>4649</v>
      </c>
    </row>
    <row r="42" spans="1:22" x14ac:dyDescent="0.3">
      <c r="A42" s="5">
        <f t="shared" si="33"/>
        <v>31</v>
      </c>
      <c r="B42" s="13" t="str">
        <f t="shared" si="34"/>
        <v xml:space="preserve">52E </v>
      </c>
      <c r="C42" s="12" t="s">
        <v>29</v>
      </c>
      <c r="D42" s="12">
        <v>200</v>
      </c>
      <c r="E42" s="10">
        <f>+'[1]Exhibit No.__(JAP-LIGHT RD) '!C122</f>
        <v>1157</v>
      </c>
      <c r="F42" s="48">
        <f>+'TRF Lighting Eff 5-1-18'!G81</f>
        <v>6.17</v>
      </c>
      <c r="G42" s="48">
        <f>+'TRF Lighting Eff 6-1-18'!G81</f>
        <v>6.17</v>
      </c>
      <c r="H42" s="48">
        <f>+'Proposed Sch 140 Eff 5-1-18'!G36</f>
        <v>0.13</v>
      </c>
      <c r="I42">
        <f>+'Proposed Sch 140 Eff 6-1-18'!G36</f>
        <v>0.13</v>
      </c>
      <c r="J42" s="51">
        <f t="shared" si="28"/>
        <v>85664</v>
      </c>
      <c r="K42" s="51">
        <f t="shared" si="28"/>
        <v>85664</v>
      </c>
      <c r="L42" s="51">
        <f t="shared" si="28"/>
        <v>1805</v>
      </c>
      <c r="M42" s="51">
        <f t="shared" si="28"/>
        <v>1805</v>
      </c>
      <c r="N42" s="1">
        <f t="shared" si="29"/>
        <v>0</v>
      </c>
      <c r="O42" s="1">
        <f t="shared" si="30"/>
        <v>0</v>
      </c>
      <c r="P42" s="1">
        <f t="shared" si="31"/>
        <v>0</v>
      </c>
      <c r="Q42" s="52">
        <f t="shared" si="32"/>
        <v>0</v>
      </c>
      <c r="V42" s="10">
        <v>1013</v>
      </c>
    </row>
    <row r="43" spans="1:22" x14ac:dyDescent="0.3">
      <c r="A43" s="5">
        <f t="shared" si="33"/>
        <v>32</v>
      </c>
      <c r="B43" s="13" t="str">
        <f t="shared" si="34"/>
        <v xml:space="preserve">52E </v>
      </c>
      <c r="C43" s="12" t="s">
        <v>29</v>
      </c>
      <c r="D43" s="12">
        <v>250</v>
      </c>
      <c r="E43" s="10">
        <f>+'[1]Exhibit No.__(JAP-LIGHT RD) '!C123</f>
        <v>1495</v>
      </c>
      <c r="F43" s="48">
        <f>+'TRF Lighting Eff 5-1-18'!G82</f>
        <v>7.72</v>
      </c>
      <c r="G43" s="48">
        <f>+'TRF Lighting Eff 6-1-18'!G82</f>
        <v>7.72</v>
      </c>
      <c r="H43" s="48">
        <f>+'Proposed Sch 140 Eff 5-1-18'!G37</f>
        <v>0.16</v>
      </c>
      <c r="I43">
        <f>+'Proposed Sch 140 Eff 6-1-18'!G37</f>
        <v>0.16999999999999998</v>
      </c>
      <c r="J43" s="51">
        <f t="shared" si="28"/>
        <v>138497</v>
      </c>
      <c r="K43" s="51">
        <f t="shared" si="28"/>
        <v>138497</v>
      </c>
      <c r="L43" s="51">
        <f t="shared" si="28"/>
        <v>2870</v>
      </c>
      <c r="M43" s="51">
        <f t="shared" si="28"/>
        <v>3050</v>
      </c>
      <c r="N43" s="1">
        <f t="shared" si="29"/>
        <v>0</v>
      </c>
      <c r="O43" s="1">
        <f t="shared" si="30"/>
        <v>180</v>
      </c>
      <c r="P43" s="1">
        <f t="shared" si="31"/>
        <v>180</v>
      </c>
      <c r="Q43" s="52">
        <f t="shared" si="32"/>
        <v>1.2732816003734959E-3</v>
      </c>
      <c r="V43" s="10">
        <v>1491</v>
      </c>
    </row>
    <row r="44" spans="1:22" x14ac:dyDescent="0.3">
      <c r="A44" s="5">
        <f t="shared" si="33"/>
        <v>33</v>
      </c>
      <c r="B44" s="13" t="str">
        <f t="shared" si="34"/>
        <v xml:space="preserve">52E </v>
      </c>
      <c r="C44" s="12" t="s">
        <v>29</v>
      </c>
      <c r="D44" s="12">
        <v>310</v>
      </c>
      <c r="E44" s="10">
        <f>+'[1]Exhibit No.__(JAP-LIGHT RD) '!C124</f>
        <v>152</v>
      </c>
      <c r="F44" s="48">
        <f>+'TRF Lighting Eff 5-1-18'!G83</f>
        <v>9.57</v>
      </c>
      <c r="G44" s="48">
        <f>+'TRF Lighting Eff 6-1-18'!G83</f>
        <v>9.57</v>
      </c>
      <c r="H44" s="48">
        <f>+'Proposed Sch 140 Eff 5-1-18'!G38</f>
        <v>0.2</v>
      </c>
      <c r="I44">
        <f>+'Proposed Sch 140 Eff 6-1-18'!G38</f>
        <v>0.21000000000000002</v>
      </c>
      <c r="J44" s="51">
        <f t="shared" si="28"/>
        <v>17456</v>
      </c>
      <c r="K44" s="51">
        <f t="shared" si="28"/>
        <v>17456</v>
      </c>
      <c r="L44" s="51">
        <f t="shared" si="28"/>
        <v>365</v>
      </c>
      <c r="M44" s="51">
        <f t="shared" si="28"/>
        <v>383</v>
      </c>
      <c r="N44" s="1">
        <f t="shared" si="29"/>
        <v>0</v>
      </c>
      <c r="O44" s="1">
        <f t="shared" si="30"/>
        <v>18</v>
      </c>
      <c r="P44" s="1">
        <f t="shared" si="31"/>
        <v>18</v>
      </c>
      <c r="Q44" s="52">
        <f t="shared" si="32"/>
        <v>1.01004432972336E-3</v>
      </c>
      <c r="V44" s="10">
        <v>149</v>
      </c>
    </row>
    <row r="45" spans="1:22" x14ac:dyDescent="0.3">
      <c r="A45" s="5">
        <f t="shared" si="33"/>
        <v>34</v>
      </c>
      <c r="B45" s="13" t="str">
        <f t="shared" si="34"/>
        <v xml:space="preserve">52E </v>
      </c>
      <c r="C45" s="12" t="s">
        <v>29</v>
      </c>
      <c r="D45" s="12">
        <v>400</v>
      </c>
      <c r="E45" s="10">
        <f>+'[1]Exhibit No.__(JAP-LIGHT RD) '!C125</f>
        <v>611</v>
      </c>
      <c r="F45" s="48">
        <f>+'TRF Lighting Eff 5-1-18'!G84</f>
        <v>12.35</v>
      </c>
      <c r="G45" s="48">
        <f>+'TRF Lighting Eff 6-1-18'!G84</f>
        <v>12.35</v>
      </c>
      <c r="H45" s="48">
        <f>+'Proposed Sch 140 Eff 5-1-18'!G39</f>
        <v>0.26</v>
      </c>
      <c r="I45">
        <f>+'Proposed Sch 140 Eff 6-1-18'!G39</f>
        <v>0.27</v>
      </c>
      <c r="J45" s="51">
        <f t="shared" si="28"/>
        <v>90550</v>
      </c>
      <c r="K45" s="51">
        <f t="shared" si="28"/>
        <v>90550</v>
      </c>
      <c r="L45" s="51">
        <f t="shared" si="28"/>
        <v>1906</v>
      </c>
      <c r="M45" s="51">
        <f t="shared" si="28"/>
        <v>1980</v>
      </c>
      <c r="N45" s="1">
        <f t="shared" si="29"/>
        <v>0</v>
      </c>
      <c r="O45" s="1">
        <f t="shared" si="30"/>
        <v>74</v>
      </c>
      <c r="P45" s="1">
        <f t="shared" si="31"/>
        <v>74</v>
      </c>
      <c r="Q45" s="52">
        <f t="shared" si="32"/>
        <v>8.003807216405642E-4</v>
      </c>
      <c r="V45" s="10">
        <v>607</v>
      </c>
    </row>
    <row r="46" spans="1:22" x14ac:dyDescent="0.3">
      <c r="A46" s="5">
        <f t="shared" si="33"/>
        <v>35</v>
      </c>
      <c r="B46" s="20"/>
      <c r="C46" s="12"/>
      <c r="D46" s="12"/>
      <c r="E46" s="10"/>
      <c r="F46" s="48"/>
      <c r="G46" s="48"/>
      <c r="H46" s="48"/>
      <c r="J46" s="10"/>
      <c r="K46" s="10"/>
      <c r="L46" s="10"/>
      <c r="M46" s="10"/>
      <c r="N46" s="10"/>
      <c r="O46" s="10"/>
      <c r="P46" s="10"/>
      <c r="Q46" s="52"/>
      <c r="V46" s="10"/>
    </row>
    <row r="47" spans="1:22" x14ac:dyDescent="0.3">
      <c r="A47" s="5">
        <f t="shared" si="33"/>
        <v>36</v>
      </c>
      <c r="B47" s="13" t="str">
        <f>+B42</f>
        <v xml:space="preserve">52E </v>
      </c>
      <c r="C47" s="12" t="s">
        <v>28</v>
      </c>
      <c r="D47" s="12">
        <v>70</v>
      </c>
      <c r="E47" s="10">
        <f>+'[1]Exhibit No.__(JAP-LIGHT RD) '!C127</f>
        <v>65</v>
      </c>
      <c r="F47" s="48">
        <f>+'TRF Lighting Eff 5-1-18'!G86</f>
        <v>2.16</v>
      </c>
      <c r="G47" s="48">
        <f>+'TRF Lighting Eff 6-1-18'!G86</f>
        <v>2.16</v>
      </c>
      <c r="H47" s="48">
        <f>+'Proposed Sch 140 Eff 5-1-18'!G41</f>
        <v>0.05</v>
      </c>
      <c r="I47">
        <f>+'Proposed Sch 140 Eff 6-1-18'!G41</f>
        <v>0.05</v>
      </c>
      <c r="J47" s="51">
        <f t="shared" ref="J47:M53" si="35">ROUND(+$E47*SUM(F47)*12,0)</f>
        <v>1685</v>
      </c>
      <c r="K47" s="51">
        <f t="shared" si="35"/>
        <v>1685</v>
      </c>
      <c r="L47" s="51">
        <f t="shared" si="35"/>
        <v>39</v>
      </c>
      <c r="M47" s="51">
        <f t="shared" si="35"/>
        <v>39</v>
      </c>
      <c r="N47" s="1">
        <f t="shared" ref="N47:N53" si="36">+K47-J47</f>
        <v>0</v>
      </c>
      <c r="O47" s="1">
        <f t="shared" ref="O47:O53" si="37">+M47-L47</f>
        <v>0</v>
      </c>
      <c r="P47" s="1">
        <f t="shared" ref="P47:P53" si="38">SUM(N47:O47)</f>
        <v>0</v>
      </c>
      <c r="Q47" s="52">
        <f t="shared" ref="Q47:Q53" si="39">IF(L47+J47=0,0,+P47/SUM(L47,J47))</f>
        <v>0</v>
      </c>
      <c r="V47" s="10">
        <v>68</v>
      </c>
    </row>
    <row r="48" spans="1:22" x14ac:dyDescent="0.3">
      <c r="A48" s="5">
        <f t="shared" si="33"/>
        <v>37</v>
      </c>
      <c r="B48" s="13" t="str">
        <f>+B43</f>
        <v xml:space="preserve">52E </v>
      </c>
      <c r="C48" s="12" t="s">
        <v>28</v>
      </c>
      <c r="D48" s="12">
        <v>100</v>
      </c>
      <c r="E48" s="10">
        <f>+'[1]Exhibit No.__(JAP-LIGHT RD) '!C128</f>
        <v>4</v>
      </c>
      <c r="F48" s="48">
        <f>+'TRF Lighting Eff 5-1-18'!G87</f>
        <v>3.09</v>
      </c>
      <c r="G48" s="48">
        <f>+'TRF Lighting Eff 6-1-18'!G87</f>
        <v>3.09</v>
      </c>
      <c r="H48" s="48">
        <f>+'Proposed Sch 140 Eff 5-1-18'!G42</f>
        <v>0.06</v>
      </c>
      <c r="I48">
        <f>+'Proposed Sch 140 Eff 6-1-18'!G42</f>
        <v>7.0000000000000007E-2</v>
      </c>
      <c r="J48" s="51">
        <f t="shared" si="35"/>
        <v>148</v>
      </c>
      <c r="K48" s="51">
        <f t="shared" si="35"/>
        <v>148</v>
      </c>
      <c r="L48" s="51">
        <f t="shared" si="35"/>
        <v>3</v>
      </c>
      <c r="M48" s="51">
        <f t="shared" si="35"/>
        <v>3</v>
      </c>
      <c r="N48" s="1">
        <f t="shared" si="36"/>
        <v>0</v>
      </c>
      <c r="O48" s="1">
        <f t="shared" si="37"/>
        <v>0</v>
      </c>
      <c r="P48" s="1">
        <f t="shared" si="38"/>
        <v>0</v>
      </c>
      <c r="Q48" s="52">
        <f t="shared" si="39"/>
        <v>0</v>
      </c>
      <c r="V48" s="10">
        <v>4</v>
      </c>
    </row>
    <row r="49" spans="1:22" x14ac:dyDescent="0.3">
      <c r="A49" s="5">
        <f t="shared" si="33"/>
        <v>38</v>
      </c>
      <c r="B49" s="13" t="str">
        <f>+B44</f>
        <v xml:space="preserve">52E </v>
      </c>
      <c r="C49" s="12" t="s">
        <v>28</v>
      </c>
      <c r="D49" s="12">
        <v>150</v>
      </c>
      <c r="E49" s="10">
        <f>+'[1]Exhibit No.__(JAP-LIGHT RD) '!C129</f>
        <v>204</v>
      </c>
      <c r="F49" s="48">
        <f>+'TRF Lighting Eff 5-1-18'!G88</f>
        <v>4.63</v>
      </c>
      <c r="G49" s="48">
        <f>+'TRF Lighting Eff 6-1-18'!G88</f>
        <v>4.63</v>
      </c>
      <c r="H49" s="48">
        <f>+'Proposed Sch 140 Eff 5-1-18'!G43</f>
        <v>0.1</v>
      </c>
      <c r="I49">
        <f>+'Proposed Sch 140 Eff 6-1-18'!G43</f>
        <v>0.1</v>
      </c>
      <c r="J49" s="51">
        <f t="shared" si="35"/>
        <v>11334</v>
      </c>
      <c r="K49" s="51">
        <f t="shared" si="35"/>
        <v>11334</v>
      </c>
      <c r="L49" s="51">
        <f t="shared" si="35"/>
        <v>245</v>
      </c>
      <c r="M49" s="51">
        <f t="shared" si="35"/>
        <v>245</v>
      </c>
      <c r="N49" s="1">
        <f t="shared" si="36"/>
        <v>0</v>
      </c>
      <c r="O49" s="1">
        <f t="shared" si="37"/>
        <v>0</v>
      </c>
      <c r="P49" s="1">
        <f t="shared" si="38"/>
        <v>0</v>
      </c>
      <c r="Q49" s="52">
        <f t="shared" si="39"/>
        <v>0</v>
      </c>
      <c r="V49" s="10">
        <v>205</v>
      </c>
    </row>
    <row r="50" spans="1:22" x14ac:dyDescent="0.3">
      <c r="A50" s="5">
        <f t="shared" si="33"/>
        <v>39</v>
      </c>
      <c r="B50" s="13" t="str">
        <f>+B45</f>
        <v xml:space="preserve">52E </v>
      </c>
      <c r="C50" s="12" t="s">
        <v>28</v>
      </c>
      <c r="D50" s="12">
        <v>175</v>
      </c>
      <c r="E50" s="10">
        <f>+'[1]Exhibit No.__(JAP-LIGHT RD) '!C130</f>
        <v>222</v>
      </c>
      <c r="F50" s="48">
        <f>+'TRF Lighting Eff 5-1-18'!G89</f>
        <v>5.4</v>
      </c>
      <c r="G50" s="48">
        <f>+'TRF Lighting Eff 6-1-18'!G89</f>
        <v>5.4</v>
      </c>
      <c r="H50" s="48">
        <f>+'Proposed Sch 140 Eff 5-1-18'!G44</f>
        <v>0.11000000000000001</v>
      </c>
      <c r="I50">
        <f>+'Proposed Sch 140 Eff 6-1-18'!G44</f>
        <v>0.12000000000000001</v>
      </c>
      <c r="J50" s="51">
        <f t="shared" si="35"/>
        <v>14386</v>
      </c>
      <c r="K50" s="51">
        <f t="shared" si="35"/>
        <v>14386</v>
      </c>
      <c r="L50" s="51">
        <f t="shared" si="35"/>
        <v>293</v>
      </c>
      <c r="M50" s="51">
        <f t="shared" si="35"/>
        <v>320</v>
      </c>
      <c r="N50" s="1">
        <f t="shared" si="36"/>
        <v>0</v>
      </c>
      <c r="O50" s="1">
        <f t="shared" si="37"/>
        <v>27</v>
      </c>
      <c r="P50" s="1">
        <f t="shared" si="38"/>
        <v>27</v>
      </c>
      <c r="Q50" s="52">
        <f t="shared" si="39"/>
        <v>1.8393623543838135E-3</v>
      </c>
      <c r="V50" s="10">
        <v>222</v>
      </c>
    </row>
    <row r="51" spans="1:22" x14ac:dyDescent="0.3">
      <c r="A51" s="5">
        <f t="shared" si="33"/>
        <v>40</v>
      </c>
      <c r="B51" s="13" t="str">
        <f t="shared" ref="B51:C53" si="40">+B50</f>
        <v xml:space="preserve">52E </v>
      </c>
      <c r="C51" s="12" t="str">
        <f t="shared" si="40"/>
        <v>Metal Halide</v>
      </c>
      <c r="D51" s="12">
        <v>250</v>
      </c>
      <c r="E51" s="10">
        <f>+'[1]Exhibit No.__(JAP-LIGHT RD) '!C131</f>
        <v>61</v>
      </c>
      <c r="F51" s="48">
        <f>+'TRF Lighting Eff 5-1-18'!G90</f>
        <v>7.72</v>
      </c>
      <c r="G51" s="48">
        <f>+'TRF Lighting Eff 6-1-18'!G90</f>
        <v>7.72</v>
      </c>
      <c r="H51" s="48">
        <f>+'Proposed Sch 140 Eff 5-1-18'!G45</f>
        <v>0.16</v>
      </c>
      <c r="I51">
        <f>+'Proposed Sch 140 Eff 6-1-18'!G45</f>
        <v>0.16999999999999998</v>
      </c>
      <c r="J51" s="51">
        <f t="shared" si="35"/>
        <v>5651</v>
      </c>
      <c r="K51" s="51">
        <f t="shared" si="35"/>
        <v>5651</v>
      </c>
      <c r="L51" s="51">
        <f t="shared" si="35"/>
        <v>117</v>
      </c>
      <c r="M51" s="51">
        <f t="shared" si="35"/>
        <v>124</v>
      </c>
      <c r="N51" s="1">
        <f t="shared" si="36"/>
        <v>0</v>
      </c>
      <c r="O51" s="1">
        <f t="shared" si="37"/>
        <v>7</v>
      </c>
      <c r="P51" s="1">
        <f t="shared" si="38"/>
        <v>7</v>
      </c>
      <c r="Q51" s="52">
        <f t="shared" si="39"/>
        <v>1.2135922330097086E-3</v>
      </c>
      <c r="V51" s="10">
        <v>61</v>
      </c>
    </row>
    <row r="52" spans="1:22" x14ac:dyDescent="0.3">
      <c r="A52" s="5">
        <f t="shared" si="33"/>
        <v>41</v>
      </c>
      <c r="B52" s="13" t="str">
        <f t="shared" si="40"/>
        <v xml:space="preserve">52E </v>
      </c>
      <c r="C52" s="12" t="str">
        <f t="shared" si="40"/>
        <v>Metal Halide</v>
      </c>
      <c r="D52" s="12">
        <v>400</v>
      </c>
      <c r="E52" s="10">
        <f>+'[1]Exhibit No.__(JAP-LIGHT RD) '!C132</f>
        <v>60</v>
      </c>
      <c r="F52" s="48">
        <f>+'TRF Lighting Eff 5-1-18'!G91</f>
        <v>12.35</v>
      </c>
      <c r="G52" s="48">
        <f>+'TRF Lighting Eff 6-1-18'!G91</f>
        <v>12.35</v>
      </c>
      <c r="H52" s="48">
        <f>+'Proposed Sch 140 Eff 5-1-18'!G46</f>
        <v>0.26</v>
      </c>
      <c r="I52">
        <f>+'Proposed Sch 140 Eff 6-1-18'!G46</f>
        <v>0.27</v>
      </c>
      <c r="J52" s="51">
        <f t="shared" si="35"/>
        <v>8892</v>
      </c>
      <c r="K52" s="51">
        <f t="shared" si="35"/>
        <v>8892</v>
      </c>
      <c r="L52" s="51">
        <f t="shared" si="35"/>
        <v>187</v>
      </c>
      <c r="M52" s="51">
        <f t="shared" si="35"/>
        <v>194</v>
      </c>
      <c r="N52" s="1">
        <f t="shared" si="36"/>
        <v>0</v>
      </c>
      <c r="O52" s="1">
        <f t="shared" si="37"/>
        <v>7</v>
      </c>
      <c r="P52" s="1">
        <f t="shared" si="38"/>
        <v>7</v>
      </c>
      <c r="Q52" s="52">
        <f t="shared" si="39"/>
        <v>7.7101002313030066E-4</v>
      </c>
      <c r="V52" s="10">
        <v>57</v>
      </c>
    </row>
    <row r="53" spans="1:22" x14ac:dyDescent="0.3">
      <c r="A53" s="5">
        <f t="shared" si="33"/>
        <v>42</v>
      </c>
      <c r="B53" s="13" t="str">
        <f t="shared" si="40"/>
        <v xml:space="preserve">52E </v>
      </c>
      <c r="C53" s="12" t="str">
        <f t="shared" si="40"/>
        <v>Metal Halide</v>
      </c>
      <c r="D53" s="12">
        <v>1000</v>
      </c>
      <c r="E53" s="10">
        <f>+'[1]Exhibit No.__(JAP-LIGHT RD) '!C133</f>
        <v>18</v>
      </c>
      <c r="F53" s="48">
        <f>+'TRF Lighting Eff 5-1-18'!G92</f>
        <v>30.87</v>
      </c>
      <c r="G53" s="48">
        <f>+'TRF Lighting Eff 6-1-18'!G92</f>
        <v>30.87</v>
      </c>
      <c r="H53" s="48">
        <f>+'Proposed Sch 140 Eff 5-1-18'!G47</f>
        <v>0.64999999999999991</v>
      </c>
      <c r="I53">
        <f>+'Proposed Sch 140 Eff 6-1-18'!G47</f>
        <v>0.65999999999999992</v>
      </c>
      <c r="J53" s="51">
        <f t="shared" si="35"/>
        <v>6668</v>
      </c>
      <c r="K53" s="51">
        <f t="shared" si="35"/>
        <v>6668</v>
      </c>
      <c r="L53" s="51">
        <f t="shared" si="35"/>
        <v>140</v>
      </c>
      <c r="M53" s="51">
        <f t="shared" si="35"/>
        <v>143</v>
      </c>
      <c r="N53" s="1">
        <f t="shared" si="36"/>
        <v>0</v>
      </c>
      <c r="O53" s="1">
        <f t="shared" si="37"/>
        <v>3</v>
      </c>
      <c r="P53" s="1">
        <f t="shared" si="38"/>
        <v>3</v>
      </c>
      <c r="Q53" s="52">
        <f t="shared" si="39"/>
        <v>4.4065804935370154E-4</v>
      </c>
      <c r="V53" s="10">
        <v>18</v>
      </c>
    </row>
    <row r="54" spans="1:22" x14ac:dyDescent="0.3">
      <c r="A54" s="5">
        <f t="shared" si="33"/>
        <v>43</v>
      </c>
      <c r="B54" s="19"/>
      <c r="C54" s="4"/>
      <c r="D54" s="4"/>
      <c r="E54" s="10"/>
      <c r="F54" s="48"/>
      <c r="G54" s="48"/>
      <c r="H54" s="48"/>
      <c r="J54" s="10"/>
      <c r="K54" s="10"/>
      <c r="L54" s="10"/>
      <c r="M54" s="10"/>
      <c r="N54" s="10"/>
      <c r="O54" s="10"/>
      <c r="P54" s="10"/>
      <c r="Q54" s="52"/>
      <c r="V54" s="10"/>
    </row>
    <row r="55" spans="1:22" x14ac:dyDescent="0.3">
      <c r="A55" s="5">
        <f t="shared" si="33"/>
        <v>44</v>
      </c>
      <c r="B55" s="19" t="s">
        <v>39</v>
      </c>
      <c r="C55" s="4"/>
      <c r="D55" s="4"/>
      <c r="E55" s="10"/>
      <c r="J55" s="10"/>
      <c r="K55" s="10"/>
      <c r="L55" s="10"/>
      <c r="M55" s="10"/>
      <c r="N55" s="10"/>
      <c r="O55" s="10"/>
      <c r="P55" s="10"/>
      <c r="Q55" s="52"/>
      <c r="V55" s="10"/>
    </row>
    <row r="56" spans="1:22" x14ac:dyDescent="0.3">
      <c r="A56" s="5">
        <f t="shared" si="33"/>
        <v>45</v>
      </c>
      <c r="B56" s="13" t="s">
        <v>38</v>
      </c>
      <c r="C56" s="12" t="s">
        <v>29</v>
      </c>
      <c r="D56" s="12">
        <v>50</v>
      </c>
      <c r="E56" s="10">
        <f>+'[1]Exhibit No.__(JAP-LIGHT RD) '!C149</f>
        <v>8</v>
      </c>
      <c r="F56" s="48">
        <f>+'TRF Lighting Eff 5-1-18'!G94</f>
        <v>10.43</v>
      </c>
      <c r="G56" s="48">
        <f>+'TRF Lighting Eff 6-1-18'!G94</f>
        <v>10.72</v>
      </c>
      <c r="H56" s="48">
        <f>+'Proposed Sch 140 Eff 5-1-18'!G50</f>
        <v>0.51</v>
      </c>
      <c r="I56">
        <f>+'Proposed Sch 140 Eff 6-1-18'!G50</f>
        <v>0.55000000000000004</v>
      </c>
      <c r="J56" s="51">
        <f t="shared" ref="J56:J64" si="41">ROUND(+$E56*SUM(F56)*12,0)</f>
        <v>1001</v>
      </c>
      <c r="K56" s="51">
        <f t="shared" ref="K56:K64" si="42">ROUND(+$E56*SUM(G56)*12,0)</f>
        <v>1029</v>
      </c>
      <c r="L56" s="51">
        <f t="shared" ref="L56:L64" si="43">ROUND(+$E56*SUM(H56)*12,0)</f>
        <v>49</v>
      </c>
      <c r="M56" s="51">
        <f t="shared" ref="M56:M64" si="44">ROUND(+$E56*SUM(I56)*12,0)</f>
        <v>53</v>
      </c>
      <c r="N56" s="1">
        <f t="shared" ref="N56:N64" si="45">+K56-J56</f>
        <v>28</v>
      </c>
      <c r="O56" s="1">
        <f t="shared" ref="O56:O64" si="46">+M56-L56</f>
        <v>4</v>
      </c>
      <c r="P56" s="1">
        <f t="shared" ref="P56:P64" si="47">SUM(N56:O56)</f>
        <v>32</v>
      </c>
      <c r="Q56" s="52">
        <f t="shared" ref="Q56:Q64" si="48">IF(L56+J56=0,0,+P56/SUM(L56,J56))</f>
        <v>3.0476190476190476E-2</v>
      </c>
      <c r="V56" s="10">
        <v>0</v>
      </c>
    </row>
    <row r="57" spans="1:22" x14ac:dyDescent="0.3">
      <c r="A57" s="5">
        <f t="shared" si="33"/>
        <v>46</v>
      </c>
      <c r="B57" s="13" t="str">
        <f t="shared" ref="B57:B64" si="49">+B56</f>
        <v>53E - Company Owned</v>
      </c>
      <c r="C57" s="12" t="s">
        <v>29</v>
      </c>
      <c r="D57" s="12">
        <v>70</v>
      </c>
      <c r="E57" s="10">
        <f>+'[1]Exhibit No.__(JAP-LIGHT RD) '!C150</f>
        <v>5846</v>
      </c>
      <c r="F57" s="48">
        <f>+'TRF Lighting Eff 5-1-18'!G95</f>
        <v>11.21</v>
      </c>
      <c r="G57" s="48">
        <f>+'TRF Lighting Eff 6-1-18'!G95</f>
        <v>11.5</v>
      </c>
      <c r="H57" s="48">
        <f>+'Proposed Sch 140 Eff 5-1-18'!G51</f>
        <v>0.54</v>
      </c>
      <c r="I57">
        <f>+'Proposed Sch 140 Eff 6-1-18'!G51</f>
        <v>0.56999999999999995</v>
      </c>
      <c r="J57" s="51">
        <f t="shared" si="41"/>
        <v>786404</v>
      </c>
      <c r="K57" s="51">
        <f t="shared" si="42"/>
        <v>806748</v>
      </c>
      <c r="L57" s="51">
        <f t="shared" si="43"/>
        <v>37882</v>
      </c>
      <c r="M57" s="51">
        <f t="shared" si="44"/>
        <v>39987</v>
      </c>
      <c r="N57" s="1">
        <f t="shared" si="45"/>
        <v>20344</v>
      </c>
      <c r="O57" s="1">
        <f t="shared" si="46"/>
        <v>2105</v>
      </c>
      <c r="P57" s="1">
        <f t="shared" si="47"/>
        <v>22449</v>
      </c>
      <c r="Q57" s="52">
        <f t="shared" si="48"/>
        <v>2.7234479294807871E-2</v>
      </c>
      <c r="V57" s="10">
        <v>4920</v>
      </c>
    </row>
    <row r="58" spans="1:22" x14ac:dyDescent="0.3">
      <c r="A58" s="5">
        <f t="shared" si="33"/>
        <v>47</v>
      </c>
      <c r="B58" s="13" t="str">
        <f t="shared" si="49"/>
        <v>53E - Company Owned</v>
      </c>
      <c r="C58" s="12" t="s">
        <v>29</v>
      </c>
      <c r="D58" s="12">
        <v>100</v>
      </c>
      <c r="E58" s="10">
        <f>+'[1]Exhibit No.__(JAP-LIGHT RD) '!C151</f>
        <v>41723</v>
      </c>
      <c r="F58" s="48">
        <f>+'TRF Lighting Eff 5-1-18'!G96</f>
        <v>12.37</v>
      </c>
      <c r="G58" s="48">
        <f>+'TRF Lighting Eff 6-1-18'!G96</f>
        <v>12.68</v>
      </c>
      <c r="H58" s="48">
        <f>+'Proposed Sch 140 Eff 5-1-18'!G52</f>
        <v>0.57999999999999996</v>
      </c>
      <c r="I58">
        <f>+'Proposed Sch 140 Eff 6-1-18'!G52</f>
        <v>0.61</v>
      </c>
      <c r="J58" s="51">
        <f t="shared" si="41"/>
        <v>6193362</v>
      </c>
      <c r="K58" s="51">
        <f t="shared" si="42"/>
        <v>6348572</v>
      </c>
      <c r="L58" s="51">
        <f t="shared" si="43"/>
        <v>290392</v>
      </c>
      <c r="M58" s="51">
        <f t="shared" si="44"/>
        <v>305412</v>
      </c>
      <c r="N58" s="1">
        <f t="shared" si="45"/>
        <v>155210</v>
      </c>
      <c r="O58" s="1">
        <f t="shared" si="46"/>
        <v>15020</v>
      </c>
      <c r="P58" s="1">
        <f t="shared" si="47"/>
        <v>170230</v>
      </c>
      <c r="Q58" s="52">
        <f t="shared" si="48"/>
        <v>2.6254851741753311E-2</v>
      </c>
      <c r="V58" s="10">
        <v>35437</v>
      </c>
    </row>
    <row r="59" spans="1:22" x14ac:dyDescent="0.3">
      <c r="A59" s="5">
        <f t="shared" si="33"/>
        <v>48</v>
      </c>
      <c r="B59" s="13" t="str">
        <f t="shared" si="49"/>
        <v>53E - Company Owned</v>
      </c>
      <c r="C59" s="12" t="s">
        <v>29</v>
      </c>
      <c r="D59" s="12">
        <v>150</v>
      </c>
      <c r="E59" s="10">
        <f>+'[1]Exhibit No.__(JAP-LIGHT RD) '!C152</f>
        <v>5463</v>
      </c>
      <c r="F59" s="48">
        <f>+'TRF Lighting Eff 5-1-18'!G97</f>
        <v>14.32</v>
      </c>
      <c r="G59" s="48">
        <f>+'TRF Lighting Eff 6-1-18'!G97</f>
        <v>14.64</v>
      </c>
      <c r="H59" s="48">
        <f>+'Proposed Sch 140 Eff 5-1-18'!G53</f>
        <v>0.64</v>
      </c>
      <c r="I59">
        <f>+'Proposed Sch 140 Eff 6-1-18'!G53</f>
        <v>0.67999999999999994</v>
      </c>
      <c r="J59" s="51">
        <f t="shared" si="41"/>
        <v>938762</v>
      </c>
      <c r="K59" s="51">
        <f t="shared" si="42"/>
        <v>959740</v>
      </c>
      <c r="L59" s="51">
        <f t="shared" si="43"/>
        <v>41956</v>
      </c>
      <c r="M59" s="51">
        <f t="shared" si="44"/>
        <v>44578</v>
      </c>
      <c r="N59" s="1">
        <f t="shared" si="45"/>
        <v>20978</v>
      </c>
      <c r="O59" s="1">
        <f t="shared" si="46"/>
        <v>2622</v>
      </c>
      <c r="P59" s="1">
        <f t="shared" si="47"/>
        <v>23600</v>
      </c>
      <c r="Q59" s="52">
        <f t="shared" si="48"/>
        <v>2.4064002088265944E-2</v>
      </c>
      <c r="V59" s="10">
        <v>4240</v>
      </c>
    </row>
    <row r="60" spans="1:22" x14ac:dyDescent="0.3">
      <c r="A60" s="5">
        <f t="shared" si="33"/>
        <v>49</v>
      </c>
      <c r="B60" s="13" t="str">
        <f t="shared" si="49"/>
        <v>53E - Company Owned</v>
      </c>
      <c r="C60" s="12" t="s">
        <v>29</v>
      </c>
      <c r="D60" s="12">
        <v>200</v>
      </c>
      <c r="E60" s="10">
        <f>+'[1]Exhibit No.__(JAP-LIGHT RD) '!C153</f>
        <v>6823</v>
      </c>
      <c r="F60" s="48">
        <f>+'TRF Lighting Eff 5-1-18'!G98</f>
        <v>16.27</v>
      </c>
      <c r="G60" s="48">
        <f>+'TRF Lighting Eff 6-1-18'!G98</f>
        <v>16.61</v>
      </c>
      <c r="H60" s="48">
        <f>+'Proposed Sch 140 Eff 5-1-18'!G54</f>
        <v>0.7</v>
      </c>
      <c r="I60">
        <f>+'Proposed Sch 140 Eff 6-1-18'!G54</f>
        <v>0.74</v>
      </c>
      <c r="J60" s="51">
        <f t="shared" si="41"/>
        <v>1332123</v>
      </c>
      <c r="K60" s="51">
        <f t="shared" si="42"/>
        <v>1359960</v>
      </c>
      <c r="L60" s="51">
        <f t="shared" si="43"/>
        <v>57313</v>
      </c>
      <c r="M60" s="51">
        <f t="shared" si="44"/>
        <v>60588</v>
      </c>
      <c r="N60" s="1">
        <f t="shared" si="45"/>
        <v>27837</v>
      </c>
      <c r="O60" s="1">
        <f t="shared" si="46"/>
        <v>3275</v>
      </c>
      <c r="P60" s="1">
        <f t="shared" si="47"/>
        <v>31112</v>
      </c>
      <c r="Q60" s="52">
        <f t="shared" si="48"/>
        <v>2.2391819414496243E-2</v>
      </c>
      <c r="V60" s="10">
        <v>5668</v>
      </c>
    </row>
    <row r="61" spans="1:22" x14ac:dyDescent="0.3">
      <c r="A61" s="5">
        <f t="shared" si="33"/>
        <v>50</v>
      </c>
      <c r="B61" s="13" t="str">
        <f t="shared" si="49"/>
        <v>53E - Company Owned</v>
      </c>
      <c r="C61" s="12" t="s">
        <v>29</v>
      </c>
      <c r="D61" s="12">
        <v>250</v>
      </c>
      <c r="E61" s="10">
        <f>+'[1]Exhibit No.__(JAP-LIGHT RD) '!C154</f>
        <v>2469</v>
      </c>
      <c r="F61" s="48">
        <f>+'TRF Lighting Eff 5-1-18'!G99</f>
        <v>18.22</v>
      </c>
      <c r="G61" s="48">
        <f>+'TRF Lighting Eff 6-1-18'!G99</f>
        <v>18.57</v>
      </c>
      <c r="H61" s="48">
        <f>+'Proposed Sch 140 Eff 5-1-18'!G55</f>
        <v>0.76</v>
      </c>
      <c r="I61">
        <f>+'Proposed Sch 140 Eff 6-1-18'!G55</f>
        <v>0.8</v>
      </c>
      <c r="J61" s="51">
        <f t="shared" si="41"/>
        <v>539822</v>
      </c>
      <c r="K61" s="51">
        <f t="shared" si="42"/>
        <v>550192</v>
      </c>
      <c r="L61" s="51">
        <f t="shared" si="43"/>
        <v>22517</v>
      </c>
      <c r="M61" s="51">
        <f t="shared" si="44"/>
        <v>23702</v>
      </c>
      <c r="N61" s="1">
        <f t="shared" si="45"/>
        <v>10370</v>
      </c>
      <c r="O61" s="1">
        <f t="shared" si="46"/>
        <v>1185</v>
      </c>
      <c r="P61" s="1">
        <f t="shared" si="47"/>
        <v>11555</v>
      </c>
      <c r="Q61" s="52">
        <f t="shared" si="48"/>
        <v>2.0548103546081633E-2</v>
      </c>
      <c r="V61" s="10">
        <v>1798</v>
      </c>
    </row>
    <row r="62" spans="1:22" x14ac:dyDescent="0.3">
      <c r="A62" s="5">
        <f t="shared" si="33"/>
        <v>51</v>
      </c>
      <c r="B62" s="13" t="str">
        <f t="shared" si="49"/>
        <v>53E - Company Owned</v>
      </c>
      <c r="C62" s="12" t="s">
        <v>29</v>
      </c>
      <c r="D62" s="12">
        <v>310</v>
      </c>
      <c r="E62" s="10">
        <f>+'[1]Exhibit No.__(JAP-LIGHT RD) '!C155</f>
        <v>22</v>
      </c>
      <c r="F62" s="48">
        <f>+'TRF Lighting Eff 5-1-18'!G100</f>
        <v>20.55</v>
      </c>
      <c r="G62" s="48">
        <f>+'TRF Lighting Eff 6-1-18'!G100</f>
        <v>20.93</v>
      </c>
      <c r="H62" s="48">
        <f>+'Proposed Sch 140 Eff 5-1-18'!G56</f>
        <v>0.83000000000000007</v>
      </c>
      <c r="I62">
        <f>+'Proposed Sch 140 Eff 6-1-18'!G56</f>
        <v>0.88000000000000012</v>
      </c>
      <c r="J62" s="51">
        <f t="shared" si="41"/>
        <v>5425</v>
      </c>
      <c r="K62" s="51">
        <f t="shared" si="42"/>
        <v>5526</v>
      </c>
      <c r="L62" s="51">
        <f t="shared" si="43"/>
        <v>219</v>
      </c>
      <c r="M62" s="51">
        <f t="shared" si="44"/>
        <v>232</v>
      </c>
      <c r="N62" s="1">
        <f t="shared" si="45"/>
        <v>101</v>
      </c>
      <c r="O62" s="1">
        <f t="shared" si="46"/>
        <v>13</v>
      </c>
      <c r="P62" s="1">
        <f t="shared" si="47"/>
        <v>114</v>
      </c>
      <c r="Q62" s="52">
        <f t="shared" si="48"/>
        <v>2.0198440822111977E-2</v>
      </c>
      <c r="V62" s="10">
        <v>18</v>
      </c>
    </row>
    <row r="63" spans="1:22" x14ac:dyDescent="0.3">
      <c r="A63" s="5">
        <f t="shared" si="33"/>
        <v>52</v>
      </c>
      <c r="B63" s="13" t="str">
        <f t="shared" si="49"/>
        <v>53E - Company Owned</v>
      </c>
      <c r="C63" s="12" t="s">
        <v>29</v>
      </c>
      <c r="D63" s="12">
        <v>400</v>
      </c>
      <c r="E63" s="10">
        <f>+'[1]Exhibit No.__(JAP-LIGHT RD) '!C156</f>
        <v>1245</v>
      </c>
      <c r="F63" s="48">
        <f>+'TRF Lighting Eff 5-1-18'!G101</f>
        <v>24.06</v>
      </c>
      <c r="G63" s="48">
        <f>+'TRF Lighting Eff 6-1-18'!G101</f>
        <v>24.46</v>
      </c>
      <c r="H63" s="48">
        <f>+'Proposed Sch 140 Eff 5-1-18'!G57</f>
        <v>0.94</v>
      </c>
      <c r="I63">
        <f>+'Proposed Sch 140 Eff 6-1-18'!G57</f>
        <v>1</v>
      </c>
      <c r="J63" s="51">
        <f t="shared" si="41"/>
        <v>359456</v>
      </c>
      <c r="K63" s="51">
        <f t="shared" si="42"/>
        <v>365432</v>
      </c>
      <c r="L63" s="51">
        <f t="shared" si="43"/>
        <v>14044</v>
      </c>
      <c r="M63" s="51">
        <f t="shared" si="44"/>
        <v>14940</v>
      </c>
      <c r="N63" s="1">
        <f t="shared" si="45"/>
        <v>5976</v>
      </c>
      <c r="O63" s="1">
        <f t="shared" si="46"/>
        <v>896</v>
      </c>
      <c r="P63" s="1">
        <f t="shared" si="47"/>
        <v>6872</v>
      </c>
      <c r="Q63" s="52">
        <f t="shared" si="48"/>
        <v>1.839892904953146E-2</v>
      </c>
      <c r="V63" s="10">
        <v>1097</v>
      </c>
    </row>
    <row r="64" spans="1:22" x14ac:dyDescent="0.3">
      <c r="A64" s="5">
        <f t="shared" si="33"/>
        <v>53</v>
      </c>
      <c r="B64" s="13" t="str">
        <f t="shared" si="49"/>
        <v>53E - Company Owned</v>
      </c>
      <c r="C64" s="12" t="s">
        <v>29</v>
      </c>
      <c r="D64" s="12">
        <v>1000</v>
      </c>
      <c r="E64" s="10">
        <f>+'[1]Exhibit No.__(JAP-LIGHT RD) '!C157</f>
        <v>0</v>
      </c>
      <c r="F64" s="48">
        <f>+'TRF Lighting Eff 5-1-18'!G102</f>
        <v>47.42</v>
      </c>
      <c r="G64" s="48">
        <f>+'TRF Lighting Eff 6-1-18'!G102</f>
        <v>48.03</v>
      </c>
      <c r="H64" s="48">
        <f>+'Proposed Sch 140 Eff 5-1-18'!G58</f>
        <v>1.67</v>
      </c>
      <c r="I64">
        <f>+'Proposed Sch 140 Eff 6-1-18'!G58</f>
        <v>1.7600000000000002</v>
      </c>
      <c r="J64" s="51">
        <f t="shared" si="41"/>
        <v>0</v>
      </c>
      <c r="K64" s="51">
        <f t="shared" si="42"/>
        <v>0</v>
      </c>
      <c r="L64" s="51">
        <f t="shared" si="43"/>
        <v>0</v>
      </c>
      <c r="M64" s="51">
        <f t="shared" si="44"/>
        <v>0</v>
      </c>
      <c r="N64" s="1">
        <f t="shared" si="45"/>
        <v>0</v>
      </c>
      <c r="O64" s="1">
        <f t="shared" si="46"/>
        <v>0</v>
      </c>
      <c r="P64" s="1">
        <f t="shared" si="47"/>
        <v>0</v>
      </c>
      <c r="Q64" s="52">
        <f t="shared" si="48"/>
        <v>0</v>
      </c>
      <c r="V64" s="10">
        <v>0</v>
      </c>
    </row>
    <row r="65" spans="1:22" x14ac:dyDescent="0.3">
      <c r="A65" s="5">
        <f t="shared" si="33"/>
        <v>54</v>
      </c>
      <c r="B65" s="13"/>
      <c r="C65" s="12"/>
      <c r="D65" s="12"/>
      <c r="E65" s="10"/>
      <c r="F65" s="48"/>
      <c r="G65" s="48"/>
      <c r="H65" s="48"/>
      <c r="J65" s="10"/>
      <c r="K65" s="10"/>
      <c r="L65" s="10"/>
      <c r="M65" s="10"/>
      <c r="N65" s="10"/>
      <c r="O65" s="10"/>
      <c r="P65" s="10"/>
      <c r="Q65" s="52"/>
      <c r="V65" s="10"/>
    </row>
    <row r="66" spans="1:22" x14ac:dyDescent="0.3">
      <c r="A66" s="5">
        <f t="shared" si="33"/>
        <v>55</v>
      </c>
      <c r="B66" s="13" t="str">
        <f>+B64</f>
        <v>53E - Company Owned</v>
      </c>
      <c r="C66" s="12" t="s">
        <v>28</v>
      </c>
      <c r="D66" s="12">
        <v>70</v>
      </c>
      <c r="E66" s="10">
        <f>+'[1]Exhibit No.__(JAP-LIGHT RD) '!C159</f>
        <v>0</v>
      </c>
      <c r="F66" s="48">
        <f>+'TRF Lighting Eff 5-1-18'!G104</f>
        <v>13.86</v>
      </c>
      <c r="G66" s="48">
        <f>+'TRF Lighting Eff 6-1-18'!G104</f>
        <v>14.18</v>
      </c>
      <c r="H66" s="48">
        <f>+'Proposed Sch 140 Eff 5-1-18'!G60</f>
        <v>0.57999999999999996</v>
      </c>
      <c r="I66">
        <f>+'Proposed Sch 140 Eff 6-1-18'!G60</f>
        <v>0.62</v>
      </c>
      <c r="J66" s="51">
        <f t="shared" ref="J66:M70" si="50">ROUND(+$E66*SUM(F66)*12,0)</f>
        <v>0</v>
      </c>
      <c r="K66" s="51">
        <f t="shared" si="50"/>
        <v>0</v>
      </c>
      <c r="L66" s="51">
        <f t="shared" si="50"/>
        <v>0</v>
      </c>
      <c r="M66" s="51">
        <f t="shared" si="50"/>
        <v>0</v>
      </c>
      <c r="N66" s="1">
        <f t="shared" ref="N66:N70" si="51">+K66-J66</f>
        <v>0</v>
      </c>
      <c r="O66" s="1">
        <f t="shared" ref="O66:O70" si="52">+M66-L66</f>
        <v>0</v>
      </c>
      <c r="P66" s="1">
        <f t="shared" ref="P66:P70" si="53">SUM(N66:O66)</f>
        <v>0</v>
      </c>
      <c r="Q66" s="52">
        <f t="shared" ref="Q66:Q70" si="54">IF(L66+J66=0,0,+P66/SUM(L66,J66))</f>
        <v>0</v>
      </c>
      <c r="V66" s="10">
        <v>0</v>
      </c>
    </row>
    <row r="67" spans="1:22" x14ac:dyDescent="0.3">
      <c r="A67" s="5">
        <f t="shared" si="33"/>
        <v>56</v>
      </c>
      <c r="B67" s="13" t="str">
        <f>+B66</f>
        <v>53E - Company Owned</v>
      </c>
      <c r="C67" s="12" t="s">
        <v>28</v>
      </c>
      <c r="D67" s="12">
        <v>100</v>
      </c>
      <c r="E67" s="10">
        <f>+'[1]Exhibit No.__(JAP-LIGHT RD) '!C160</f>
        <v>0</v>
      </c>
      <c r="F67" s="48">
        <f>+'TRF Lighting Eff 5-1-18'!G105</f>
        <v>15.1</v>
      </c>
      <c r="G67" s="48">
        <f>+'TRF Lighting Eff 6-1-18'!G105</f>
        <v>15.44</v>
      </c>
      <c r="H67" s="48">
        <f>+'Proposed Sch 140 Eff 5-1-18'!G61</f>
        <v>0.62</v>
      </c>
      <c r="I67">
        <f>+'Proposed Sch 140 Eff 6-1-18'!G61</f>
        <v>0.65999999999999992</v>
      </c>
      <c r="J67" s="51">
        <f t="shared" si="50"/>
        <v>0</v>
      </c>
      <c r="K67" s="51">
        <f t="shared" si="50"/>
        <v>0</v>
      </c>
      <c r="L67" s="51">
        <f t="shared" si="50"/>
        <v>0</v>
      </c>
      <c r="M67" s="51">
        <f t="shared" si="50"/>
        <v>0</v>
      </c>
      <c r="N67" s="1">
        <f t="shared" si="51"/>
        <v>0</v>
      </c>
      <c r="O67" s="1">
        <f t="shared" si="52"/>
        <v>0</v>
      </c>
      <c r="P67" s="1">
        <f t="shared" si="53"/>
        <v>0</v>
      </c>
      <c r="Q67" s="52">
        <f t="shared" si="54"/>
        <v>0</v>
      </c>
      <c r="V67" s="10">
        <v>0</v>
      </c>
    </row>
    <row r="68" spans="1:22" x14ac:dyDescent="0.3">
      <c r="A68" s="5">
        <f t="shared" si="33"/>
        <v>57</v>
      </c>
      <c r="B68" s="13" t="str">
        <f>+B67</f>
        <v>53E - Company Owned</v>
      </c>
      <c r="C68" s="12" t="s">
        <v>28</v>
      </c>
      <c r="D68" s="12">
        <v>150</v>
      </c>
      <c r="E68" s="10">
        <f>+'[1]Exhibit No.__(JAP-LIGHT RD) '!C161</f>
        <v>0</v>
      </c>
      <c r="F68" s="48">
        <f>+'TRF Lighting Eff 5-1-18'!G106</f>
        <v>17.170000000000002</v>
      </c>
      <c r="G68" s="48">
        <f>+'TRF Lighting Eff 6-1-18'!G106</f>
        <v>17.52</v>
      </c>
      <c r="H68" s="48">
        <f>+'Proposed Sch 140 Eff 5-1-18'!G62</f>
        <v>0.69</v>
      </c>
      <c r="I68">
        <f>+'Proposed Sch 140 Eff 6-1-18'!G62</f>
        <v>0.73</v>
      </c>
      <c r="J68" s="51">
        <f t="shared" si="50"/>
        <v>0</v>
      </c>
      <c r="K68" s="51">
        <f t="shared" si="50"/>
        <v>0</v>
      </c>
      <c r="L68" s="51">
        <f t="shared" si="50"/>
        <v>0</v>
      </c>
      <c r="M68" s="51">
        <f t="shared" si="50"/>
        <v>0</v>
      </c>
      <c r="N68" s="1">
        <f t="shared" si="51"/>
        <v>0</v>
      </c>
      <c r="O68" s="1">
        <f t="shared" si="52"/>
        <v>0</v>
      </c>
      <c r="P68" s="1">
        <f t="shared" si="53"/>
        <v>0</v>
      </c>
      <c r="Q68" s="52">
        <f t="shared" si="54"/>
        <v>0</v>
      </c>
      <c r="V68" s="10">
        <v>0</v>
      </c>
    </row>
    <row r="69" spans="1:22" x14ac:dyDescent="0.3">
      <c r="A69" s="5">
        <f t="shared" si="33"/>
        <v>58</v>
      </c>
      <c r="B69" s="13" t="str">
        <f>B68</f>
        <v>53E - Company Owned</v>
      </c>
      <c r="C69" s="12" t="s">
        <v>28</v>
      </c>
      <c r="D69" s="12">
        <v>250</v>
      </c>
      <c r="E69" s="10">
        <f>+'[1]Exhibit No.__(JAP-LIGHT RD) '!C162</f>
        <v>0</v>
      </c>
      <c r="F69" s="48">
        <f>+'TRF Lighting Eff 5-1-18'!G107</f>
        <v>21.3</v>
      </c>
      <c r="G69" s="48">
        <f>+'TRF Lighting Eff 6-1-18'!G107</f>
        <v>21.69</v>
      </c>
      <c r="H69" s="48">
        <f>+'Proposed Sch 140 Eff 5-1-18'!G63</f>
        <v>0.83000000000000007</v>
      </c>
      <c r="I69">
        <f>+'Proposed Sch 140 Eff 6-1-18'!G63</f>
        <v>0.88000000000000012</v>
      </c>
      <c r="J69" s="51">
        <f t="shared" si="50"/>
        <v>0</v>
      </c>
      <c r="K69" s="51">
        <f t="shared" si="50"/>
        <v>0</v>
      </c>
      <c r="L69" s="51">
        <f t="shared" si="50"/>
        <v>0</v>
      </c>
      <c r="M69" s="51">
        <f t="shared" si="50"/>
        <v>0</v>
      </c>
      <c r="N69" s="1">
        <f t="shared" si="51"/>
        <v>0</v>
      </c>
      <c r="O69" s="1">
        <f t="shared" si="52"/>
        <v>0</v>
      </c>
      <c r="P69" s="1">
        <f t="shared" si="53"/>
        <v>0</v>
      </c>
      <c r="Q69" s="52">
        <f t="shared" si="54"/>
        <v>0</v>
      </c>
      <c r="V69" s="10">
        <v>0</v>
      </c>
    </row>
    <row r="70" spans="1:22" x14ac:dyDescent="0.3">
      <c r="A70" s="5">
        <f t="shared" si="33"/>
        <v>59</v>
      </c>
      <c r="B70" s="13" t="str">
        <f>B69</f>
        <v>53E - Company Owned</v>
      </c>
      <c r="C70" s="12" t="s">
        <v>28</v>
      </c>
      <c r="D70" s="12">
        <v>400</v>
      </c>
      <c r="E70" s="10">
        <f>+'[1]Exhibit No.__(JAP-LIGHT RD) '!C163</f>
        <v>0</v>
      </c>
      <c r="F70" s="48">
        <f>+'TRF Lighting Eff 5-1-18'!G108</f>
        <v>27.49</v>
      </c>
      <c r="G70" s="48">
        <f>+'TRF Lighting Eff 6-1-18'!G108</f>
        <v>27.95</v>
      </c>
      <c r="H70" s="48">
        <f>+'Proposed Sch 140 Eff 5-1-18'!G64</f>
        <v>1.04</v>
      </c>
      <c r="I70">
        <f>+'Proposed Sch 140 Eff 6-1-18'!G64</f>
        <v>1.0999999999999999</v>
      </c>
      <c r="J70" s="51">
        <f t="shared" si="50"/>
        <v>0</v>
      </c>
      <c r="K70" s="51">
        <f t="shared" si="50"/>
        <v>0</v>
      </c>
      <c r="L70" s="51">
        <f t="shared" si="50"/>
        <v>0</v>
      </c>
      <c r="M70" s="51">
        <f t="shared" si="50"/>
        <v>0</v>
      </c>
      <c r="N70" s="1">
        <f t="shared" si="51"/>
        <v>0</v>
      </c>
      <c r="O70" s="1">
        <f t="shared" si="52"/>
        <v>0</v>
      </c>
      <c r="P70" s="1">
        <f t="shared" si="53"/>
        <v>0</v>
      </c>
      <c r="Q70" s="52">
        <f t="shared" si="54"/>
        <v>0</v>
      </c>
      <c r="V70" s="10">
        <v>0</v>
      </c>
    </row>
    <row r="71" spans="1:22" x14ac:dyDescent="0.3">
      <c r="A71" s="5">
        <f t="shared" ref="A71:A102" si="55">A70+1</f>
        <v>60</v>
      </c>
      <c r="B71" s="13"/>
      <c r="C71" s="12"/>
      <c r="D71" s="12"/>
      <c r="E71" s="10"/>
      <c r="F71" s="48"/>
      <c r="G71" s="48"/>
      <c r="H71" s="48"/>
      <c r="J71" s="10"/>
      <c r="K71" s="10"/>
      <c r="L71" s="10"/>
      <c r="M71" s="10"/>
      <c r="N71" s="10"/>
      <c r="O71" s="10"/>
      <c r="P71" s="10"/>
      <c r="Q71" s="52"/>
      <c r="V71" s="10"/>
    </row>
    <row r="72" spans="1:22" x14ac:dyDescent="0.3">
      <c r="A72" s="5">
        <f t="shared" si="55"/>
        <v>61</v>
      </c>
      <c r="B72" s="13" t="str">
        <f>+B70</f>
        <v>53E - Company Owned</v>
      </c>
      <c r="C72" s="12" t="s">
        <v>12</v>
      </c>
      <c r="D72" s="17" t="s">
        <v>26</v>
      </c>
      <c r="E72" s="10">
        <f>SUM('[1]Exhibit No.__(JAP-LIGHT RD) '!$C$165:$C$170)</f>
        <v>9514</v>
      </c>
      <c r="F72" s="48">
        <f>+'TRF Lighting Eff 5-1-18'!G110</f>
        <v>11.86</v>
      </c>
      <c r="G72" s="48">
        <f>+'TRF Lighting Eff 6-1-18'!G110</f>
        <v>9.9700000000000006</v>
      </c>
      <c r="H72" s="48">
        <f>+'Proposed Sch 140 Eff 5-1-18'!G66</f>
        <v>0.74</v>
      </c>
      <c r="I72">
        <f>+'Proposed Sch 140 Eff 6-1-18'!G66</f>
        <v>0.63</v>
      </c>
      <c r="J72" s="51">
        <f t="shared" ref="J72:J80" si="56">ROUND(+$E72*SUM(F72)*12,0)</f>
        <v>1354032</v>
      </c>
      <c r="K72" s="51">
        <f t="shared" ref="K72:K80" si="57">ROUND(+$E72*SUM(G72)*12,0)</f>
        <v>1138255</v>
      </c>
      <c r="L72" s="51">
        <f t="shared" ref="L72:L80" si="58">ROUND(+$E72*SUM(H72)*12,0)</f>
        <v>84484</v>
      </c>
      <c r="M72" s="51">
        <f t="shared" ref="M72:M80" si="59">ROUND(+$E72*SUM(I72)*12,0)</f>
        <v>71926</v>
      </c>
      <c r="N72" s="1">
        <f t="shared" ref="N72:N80" si="60">+K72-J72</f>
        <v>-215777</v>
      </c>
      <c r="O72" s="1">
        <f t="shared" ref="O72:O80" si="61">+M72-L72</f>
        <v>-12558</v>
      </c>
      <c r="P72" s="1">
        <f t="shared" ref="P72:P80" si="62">SUM(N72:O72)</f>
        <v>-228335</v>
      </c>
      <c r="Q72" s="52">
        <f t="shared" ref="Q72:Q80" si="63">IF(L72+J72=0,0,+P72/SUM(L72,J72))</f>
        <v>-0.1587295518437056</v>
      </c>
      <c r="V72" s="10">
        <v>16838</v>
      </c>
    </row>
    <row r="73" spans="1:22" x14ac:dyDescent="0.3">
      <c r="A73" s="5">
        <f t="shared" si="55"/>
        <v>62</v>
      </c>
      <c r="B73" s="13" t="str">
        <f t="shared" ref="B73:B80" si="64">B72</f>
        <v>53E - Company Owned</v>
      </c>
      <c r="C73" s="12" t="s">
        <v>12</v>
      </c>
      <c r="D73" s="17" t="s">
        <v>25</v>
      </c>
      <c r="E73" s="10">
        <f>SUM('[1]Exhibit No.__(JAP-LIGHT RD) '!$C$171:$C$176)</f>
        <v>97</v>
      </c>
      <c r="F73" s="48">
        <f>+'TRF Lighting Eff 5-1-18'!G116</f>
        <v>12.96</v>
      </c>
      <c r="G73" s="48">
        <f>+'TRF Lighting Eff 6-1-18'!G116</f>
        <v>11.03</v>
      </c>
      <c r="H73" s="48">
        <f>+'Proposed Sch 140 Eff 5-1-18'!G67</f>
        <v>0.77</v>
      </c>
      <c r="I73">
        <f>+'Proposed Sch 140 Eff 6-1-18'!G67</f>
        <v>0.65999999999999992</v>
      </c>
      <c r="J73" s="51">
        <f t="shared" si="56"/>
        <v>15085</v>
      </c>
      <c r="K73" s="51">
        <f t="shared" si="57"/>
        <v>12839</v>
      </c>
      <c r="L73" s="51">
        <f t="shared" si="58"/>
        <v>896</v>
      </c>
      <c r="M73" s="51">
        <f t="shared" si="59"/>
        <v>768</v>
      </c>
      <c r="N73" s="1">
        <f t="shared" si="60"/>
        <v>-2246</v>
      </c>
      <c r="O73" s="1">
        <f t="shared" si="61"/>
        <v>-128</v>
      </c>
      <c r="P73" s="1">
        <f t="shared" si="62"/>
        <v>-2374</v>
      </c>
      <c r="Q73" s="52">
        <f t="shared" si="63"/>
        <v>-0.14855140479319193</v>
      </c>
      <c r="V73" s="10">
        <v>10</v>
      </c>
    </row>
    <row r="74" spans="1:22" x14ac:dyDescent="0.3">
      <c r="A74" s="5">
        <f t="shared" si="55"/>
        <v>63</v>
      </c>
      <c r="B74" s="13" t="str">
        <f t="shared" si="64"/>
        <v>53E - Company Owned</v>
      </c>
      <c r="C74" s="12" t="s">
        <v>12</v>
      </c>
      <c r="D74" s="17" t="s">
        <v>24</v>
      </c>
      <c r="E74" s="10">
        <f>SUM('[1]Exhibit No.__(JAP-LIGHT RD) '!$C$177:$C$182)</f>
        <v>642</v>
      </c>
      <c r="F74" s="48">
        <f>+'TRF Lighting Eff 5-1-18'!G122</f>
        <v>14.05</v>
      </c>
      <c r="G74" s="48">
        <f>+'TRF Lighting Eff 6-1-18'!G122</f>
        <v>12.1</v>
      </c>
      <c r="H74" s="48">
        <f>+'Proposed Sch 140 Eff 5-1-18'!G68</f>
        <v>0.81</v>
      </c>
      <c r="I74">
        <f>+'Proposed Sch 140 Eff 6-1-18'!G68</f>
        <v>0.69</v>
      </c>
      <c r="J74" s="51">
        <f t="shared" si="56"/>
        <v>108241</v>
      </c>
      <c r="K74" s="51">
        <f t="shared" si="57"/>
        <v>93218</v>
      </c>
      <c r="L74" s="51">
        <f t="shared" si="58"/>
        <v>6240</v>
      </c>
      <c r="M74" s="51">
        <f t="shared" si="59"/>
        <v>5316</v>
      </c>
      <c r="N74" s="1">
        <f t="shared" si="60"/>
        <v>-15023</v>
      </c>
      <c r="O74" s="1">
        <f t="shared" si="61"/>
        <v>-924</v>
      </c>
      <c r="P74" s="1">
        <f t="shared" si="62"/>
        <v>-15947</v>
      </c>
      <c r="Q74" s="52">
        <f t="shared" si="63"/>
        <v>-0.13929822415946752</v>
      </c>
      <c r="V74" s="10">
        <v>1841</v>
      </c>
    </row>
    <row r="75" spans="1:22" x14ac:dyDescent="0.3">
      <c r="A75" s="5">
        <f t="shared" si="55"/>
        <v>64</v>
      </c>
      <c r="B75" s="13" t="str">
        <f t="shared" si="64"/>
        <v>53E - Company Owned</v>
      </c>
      <c r="C75" s="12" t="s">
        <v>12</v>
      </c>
      <c r="D75" s="17" t="s">
        <v>23</v>
      </c>
      <c r="E75" s="10">
        <f>SUM('[1]Exhibit No.__(JAP-LIGHT RD) '!$C$183:$C$188)</f>
        <v>1206</v>
      </c>
      <c r="F75" s="48">
        <f>+'TRF Lighting Eff 5-1-18'!G128</f>
        <v>15.15</v>
      </c>
      <c r="G75" s="48">
        <f>+'TRF Lighting Eff 6-1-18'!G128</f>
        <v>13.16</v>
      </c>
      <c r="H75" s="48">
        <f>+'Proposed Sch 140 Eff 5-1-18'!G69</f>
        <v>0.84000000000000008</v>
      </c>
      <c r="I75">
        <f>+'Proposed Sch 140 Eff 6-1-18'!G69</f>
        <v>0.72</v>
      </c>
      <c r="J75" s="51">
        <f t="shared" si="56"/>
        <v>219251</v>
      </c>
      <c r="K75" s="51">
        <f t="shared" si="57"/>
        <v>190452</v>
      </c>
      <c r="L75" s="51">
        <f t="shared" si="58"/>
        <v>12156</v>
      </c>
      <c r="M75" s="51">
        <f t="shared" si="59"/>
        <v>10420</v>
      </c>
      <c r="N75" s="1">
        <f t="shared" si="60"/>
        <v>-28799</v>
      </c>
      <c r="O75" s="1">
        <f t="shared" si="61"/>
        <v>-1736</v>
      </c>
      <c r="P75" s="1">
        <f t="shared" si="62"/>
        <v>-30535</v>
      </c>
      <c r="Q75" s="52">
        <f t="shared" si="63"/>
        <v>-0.13195365740880785</v>
      </c>
      <c r="V75" s="10">
        <v>1674</v>
      </c>
    </row>
    <row r="76" spans="1:22" x14ac:dyDescent="0.3">
      <c r="A76" s="5">
        <f t="shared" si="55"/>
        <v>65</v>
      </c>
      <c r="B76" s="13" t="str">
        <f t="shared" si="64"/>
        <v>53E - Company Owned</v>
      </c>
      <c r="C76" s="12" t="s">
        <v>12</v>
      </c>
      <c r="D76" s="17" t="s">
        <v>22</v>
      </c>
      <c r="E76" s="10">
        <f>SUM('[1]Exhibit No.__(JAP-LIGHT RD) '!$C$189:$C$194)</f>
        <v>17</v>
      </c>
      <c r="F76" s="48">
        <f>+'TRF Lighting Eff 5-1-18'!G134</f>
        <v>16.25</v>
      </c>
      <c r="G76" s="48">
        <f>+'TRF Lighting Eff 6-1-18'!G134</f>
        <v>14.23</v>
      </c>
      <c r="H76" s="48">
        <f>+'Proposed Sch 140 Eff 5-1-18'!G70</f>
        <v>0.87000000000000011</v>
      </c>
      <c r="I76">
        <f>+'Proposed Sch 140 Eff 6-1-18'!G70</f>
        <v>0.75</v>
      </c>
      <c r="J76" s="51">
        <f t="shared" si="56"/>
        <v>3315</v>
      </c>
      <c r="K76" s="51">
        <f t="shared" si="57"/>
        <v>2903</v>
      </c>
      <c r="L76" s="51">
        <f t="shared" si="58"/>
        <v>177</v>
      </c>
      <c r="M76" s="51">
        <f t="shared" si="59"/>
        <v>153</v>
      </c>
      <c r="N76" s="1">
        <f t="shared" si="60"/>
        <v>-412</v>
      </c>
      <c r="O76" s="1">
        <f t="shared" si="61"/>
        <v>-24</v>
      </c>
      <c r="P76" s="1">
        <f t="shared" si="62"/>
        <v>-436</v>
      </c>
      <c r="Q76" s="52">
        <f t="shared" si="63"/>
        <v>-0.12485681557846506</v>
      </c>
      <c r="V76" s="10">
        <v>71</v>
      </c>
    </row>
    <row r="77" spans="1:22" x14ac:dyDescent="0.3">
      <c r="A77" s="5">
        <f t="shared" si="55"/>
        <v>66</v>
      </c>
      <c r="B77" s="13" t="str">
        <f t="shared" si="64"/>
        <v>53E - Company Owned</v>
      </c>
      <c r="C77" s="12" t="s">
        <v>12</v>
      </c>
      <c r="D77" s="17" t="s">
        <v>21</v>
      </c>
      <c r="E77" s="10">
        <f>SUM('[1]Exhibit No.__(JAP-LIGHT RD) '!$C$195:$C$200)</f>
        <v>213</v>
      </c>
      <c r="F77" s="48">
        <f>+'TRF Lighting Eff 5-1-18'!G140</f>
        <v>17.34</v>
      </c>
      <c r="G77" s="48">
        <f>+'TRF Lighting Eff 6-1-18'!G140</f>
        <v>15.29</v>
      </c>
      <c r="H77" s="48">
        <f>+'Proposed Sch 140 Eff 5-1-18'!G71</f>
        <v>0.90000000000000013</v>
      </c>
      <c r="I77">
        <f>+'Proposed Sch 140 Eff 6-1-18'!G71</f>
        <v>0.78</v>
      </c>
      <c r="J77" s="51">
        <f t="shared" si="56"/>
        <v>44321</v>
      </c>
      <c r="K77" s="51">
        <f t="shared" si="57"/>
        <v>39081</v>
      </c>
      <c r="L77" s="51">
        <f t="shared" si="58"/>
        <v>2300</v>
      </c>
      <c r="M77" s="51">
        <f t="shared" si="59"/>
        <v>1994</v>
      </c>
      <c r="N77" s="1">
        <f t="shared" si="60"/>
        <v>-5240</v>
      </c>
      <c r="O77" s="1">
        <f t="shared" si="61"/>
        <v>-306</v>
      </c>
      <c r="P77" s="1">
        <f t="shared" si="62"/>
        <v>-5546</v>
      </c>
      <c r="Q77" s="52">
        <f t="shared" si="63"/>
        <v>-0.11895926728298406</v>
      </c>
      <c r="V77" s="10">
        <v>360</v>
      </c>
    </row>
    <row r="78" spans="1:22" x14ac:dyDescent="0.3">
      <c r="A78" s="5">
        <f t="shared" si="55"/>
        <v>67</v>
      </c>
      <c r="B78" s="13" t="str">
        <f t="shared" si="64"/>
        <v>53E - Company Owned</v>
      </c>
      <c r="C78" s="12" t="s">
        <v>12</v>
      </c>
      <c r="D78" s="17" t="s">
        <v>20</v>
      </c>
      <c r="E78" s="10">
        <f>SUM('[1]Exhibit No.__(JAP-LIGHT RD) '!$C$201:$C$206)</f>
        <v>0</v>
      </c>
      <c r="F78" s="48">
        <f>+'TRF Lighting Eff 5-1-18'!G146</f>
        <v>18.440000000000001</v>
      </c>
      <c r="G78" s="48">
        <f>+'TRF Lighting Eff 6-1-18'!G146</f>
        <v>16.36</v>
      </c>
      <c r="H78" s="48">
        <f>+'Proposed Sch 140 Eff 5-1-18'!G72</f>
        <v>0.92999999999999994</v>
      </c>
      <c r="I78">
        <f>+'Proposed Sch 140 Eff 6-1-18'!G72</f>
        <v>0.81</v>
      </c>
      <c r="J78" s="51">
        <f t="shared" si="56"/>
        <v>0</v>
      </c>
      <c r="K78" s="51">
        <f t="shared" si="57"/>
        <v>0</v>
      </c>
      <c r="L78" s="51">
        <f t="shared" si="58"/>
        <v>0</v>
      </c>
      <c r="M78" s="51">
        <f t="shared" si="59"/>
        <v>0</v>
      </c>
      <c r="N78" s="1">
        <f t="shared" si="60"/>
        <v>0</v>
      </c>
      <c r="O78" s="1">
        <f t="shared" si="61"/>
        <v>0</v>
      </c>
      <c r="P78" s="1">
        <f t="shared" si="62"/>
        <v>0</v>
      </c>
      <c r="Q78" s="52">
        <f t="shared" si="63"/>
        <v>0</v>
      </c>
      <c r="V78" s="10">
        <v>0</v>
      </c>
    </row>
    <row r="79" spans="1:22" x14ac:dyDescent="0.3">
      <c r="A79" s="5">
        <f t="shared" si="55"/>
        <v>68</v>
      </c>
      <c r="B79" s="13" t="str">
        <f t="shared" si="64"/>
        <v>53E - Company Owned</v>
      </c>
      <c r="C79" s="12" t="s">
        <v>12</v>
      </c>
      <c r="D79" s="17" t="s">
        <v>19</v>
      </c>
      <c r="E79" s="10">
        <f>SUM('[1]Exhibit No.__(JAP-LIGHT RD) '!$C$207:$C$212)</f>
        <v>25</v>
      </c>
      <c r="F79" s="48">
        <f>+'TRF Lighting Eff 5-1-18'!G152</f>
        <v>19.54</v>
      </c>
      <c r="G79" s="48">
        <f>+'TRF Lighting Eff 6-1-18'!G152</f>
        <v>17.420000000000002</v>
      </c>
      <c r="H79" s="48">
        <f>+'Proposed Sch 140 Eff 5-1-18'!G73</f>
        <v>0.96</v>
      </c>
      <c r="I79">
        <f>+'Proposed Sch 140 Eff 6-1-18'!G73</f>
        <v>0.84000000000000008</v>
      </c>
      <c r="J79" s="51">
        <f t="shared" si="56"/>
        <v>5862</v>
      </c>
      <c r="K79" s="51">
        <f t="shared" si="57"/>
        <v>5226</v>
      </c>
      <c r="L79" s="51">
        <f t="shared" si="58"/>
        <v>288</v>
      </c>
      <c r="M79" s="51">
        <f t="shared" si="59"/>
        <v>252</v>
      </c>
      <c r="N79" s="1">
        <f t="shared" si="60"/>
        <v>-636</v>
      </c>
      <c r="O79" s="1">
        <f t="shared" si="61"/>
        <v>-36</v>
      </c>
      <c r="P79" s="1">
        <f t="shared" si="62"/>
        <v>-672</v>
      </c>
      <c r="Q79" s="52">
        <f t="shared" si="63"/>
        <v>-0.10926829268292683</v>
      </c>
      <c r="V79" s="10">
        <v>24</v>
      </c>
    </row>
    <row r="80" spans="1:22" x14ac:dyDescent="0.3">
      <c r="A80" s="5">
        <f t="shared" si="55"/>
        <v>69</v>
      </c>
      <c r="B80" s="13" t="str">
        <f t="shared" si="64"/>
        <v>53E - Company Owned</v>
      </c>
      <c r="C80" s="12" t="s">
        <v>12</v>
      </c>
      <c r="D80" s="17" t="s">
        <v>18</v>
      </c>
      <c r="E80" s="10">
        <f>SUM('[1]Exhibit No.__(JAP-LIGHT RD) '!$C$213:$C$218)</f>
        <v>74</v>
      </c>
      <c r="F80" s="48">
        <f>+'TRF Lighting Eff 5-1-18'!G158</f>
        <v>20.63</v>
      </c>
      <c r="G80" s="48">
        <f>+'TRF Lighting Eff 6-1-18'!G158</f>
        <v>18.489999999999998</v>
      </c>
      <c r="H80" s="48">
        <f>+'Proposed Sch 140 Eff 5-1-18'!G74</f>
        <v>0.99</v>
      </c>
      <c r="I80">
        <f>+'Proposed Sch 140 Eff 6-1-18'!G74</f>
        <v>0.87000000000000011</v>
      </c>
      <c r="J80" s="51">
        <f t="shared" si="56"/>
        <v>18319</v>
      </c>
      <c r="K80" s="51">
        <f t="shared" si="57"/>
        <v>16419</v>
      </c>
      <c r="L80" s="51">
        <f t="shared" si="58"/>
        <v>879</v>
      </c>
      <c r="M80" s="51">
        <f t="shared" si="59"/>
        <v>773</v>
      </c>
      <c r="N80" s="1">
        <f t="shared" si="60"/>
        <v>-1900</v>
      </c>
      <c r="O80" s="1">
        <f t="shared" si="61"/>
        <v>-106</v>
      </c>
      <c r="P80" s="1">
        <f t="shared" si="62"/>
        <v>-2006</v>
      </c>
      <c r="Q80" s="52">
        <f t="shared" si="63"/>
        <v>-0.10449005104698406</v>
      </c>
      <c r="V80" s="10">
        <v>97</v>
      </c>
    </row>
    <row r="81" spans="1:22" x14ac:dyDescent="0.3">
      <c r="A81" s="5">
        <f t="shared" si="55"/>
        <v>70</v>
      </c>
      <c r="B81" s="13"/>
      <c r="C81" s="12"/>
      <c r="D81" s="12"/>
      <c r="E81" s="10"/>
      <c r="F81" s="48"/>
      <c r="G81" s="48"/>
      <c r="H81" s="48"/>
      <c r="J81" s="10"/>
      <c r="K81" s="10"/>
      <c r="L81" s="10"/>
      <c r="M81" s="10"/>
      <c r="N81" s="10"/>
      <c r="O81" s="10"/>
      <c r="P81" s="10"/>
      <c r="Q81" s="52"/>
      <c r="V81" s="10"/>
    </row>
    <row r="82" spans="1:22" x14ac:dyDescent="0.3">
      <c r="A82" s="5">
        <f t="shared" si="55"/>
        <v>71</v>
      </c>
      <c r="B82" s="13" t="s">
        <v>37</v>
      </c>
      <c r="C82" s="12" t="s">
        <v>29</v>
      </c>
      <c r="D82" s="12">
        <v>50</v>
      </c>
      <c r="E82" s="10">
        <f>+'[1]Exhibit No.__(JAP-LIGHT RD) '!C220</f>
        <v>5</v>
      </c>
      <c r="F82" s="48">
        <f>+'TRF Lighting Eff 5-1-18'!G165</f>
        <v>3.64</v>
      </c>
      <c r="G82" s="48">
        <f>+'TRF Lighting Eff 6-1-18'!G165</f>
        <v>3.64</v>
      </c>
      <c r="H82" s="48">
        <f>+'Proposed Sch 140 Eff 5-1-18'!G76</f>
        <v>0.03</v>
      </c>
      <c r="I82">
        <f>+'Proposed Sch 140 Eff 6-1-18'!G76</f>
        <v>0.03</v>
      </c>
      <c r="J82" s="51">
        <f t="shared" ref="J82:J90" si="65">ROUND(+$E82*SUM(F82)*12,0)</f>
        <v>218</v>
      </c>
      <c r="K82" s="51">
        <f t="shared" ref="K82:K90" si="66">ROUND(+$E82*SUM(G82)*12,0)</f>
        <v>218</v>
      </c>
      <c r="L82" s="51">
        <f t="shared" ref="L82:L90" si="67">ROUND(+$E82*SUM(H82)*12,0)</f>
        <v>2</v>
      </c>
      <c r="M82" s="51">
        <f t="shared" ref="M82:M90" si="68">ROUND(+$E82*SUM(I82)*12,0)</f>
        <v>2</v>
      </c>
      <c r="N82" s="1">
        <f t="shared" ref="N82:N90" si="69">+K82-J82</f>
        <v>0</v>
      </c>
      <c r="O82" s="1">
        <f t="shared" ref="O82:O90" si="70">+M82-L82</f>
        <v>0</v>
      </c>
      <c r="P82" s="1">
        <f t="shared" ref="P82:P90" si="71">SUM(N82:O82)</f>
        <v>0</v>
      </c>
      <c r="Q82" s="52">
        <f t="shared" ref="Q82:Q90" si="72">IF(L82+J82=0,0,+P82/SUM(L82,J82))</f>
        <v>0</v>
      </c>
      <c r="V82" s="10">
        <v>0</v>
      </c>
    </row>
    <row r="83" spans="1:22" x14ac:dyDescent="0.3">
      <c r="A83" s="5">
        <f t="shared" si="55"/>
        <v>72</v>
      </c>
      <c r="B83" s="13" t="str">
        <f t="shared" ref="B83:B90" si="73">+B82</f>
        <v>53E - Customer Owned</v>
      </c>
      <c r="C83" s="12" t="s">
        <v>29</v>
      </c>
      <c r="D83" s="12">
        <v>70</v>
      </c>
      <c r="E83" s="10">
        <f>+'[1]Exhibit No.__(JAP-LIGHT RD) '!C221</f>
        <v>91</v>
      </c>
      <c r="F83" s="48">
        <f>+'TRF Lighting Eff 5-1-18'!G166</f>
        <v>4.26</v>
      </c>
      <c r="G83" s="48">
        <f>+'TRF Lighting Eff 6-1-18'!G166</f>
        <v>4.26</v>
      </c>
      <c r="H83" s="48">
        <f>+'Proposed Sch 140 Eff 5-1-18'!G77</f>
        <v>0.05</v>
      </c>
      <c r="I83">
        <f>+'Proposed Sch 140 Eff 6-1-18'!G77</f>
        <v>0.05</v>
      </c>
      <c r="J83" s="51">
        <f t="shared" si="65"/>
        <v>4652</v>
      </c>
      <c r="K83" s="51">
        <f t="shared" si="66"/>
        <v>4652</v>
      </c>
      <c r="L83" s="51">
        <f t="shared" si="67"/>
        <v>55</v>
      </c>
      <c r="M83" s="51">
        <f t="shared" si="68"/>
        <v>55</v>
      </c>
      <c r="N83" s="1">
        <f t="shared" si="69"/>
        <v>0</v>
      </c>
      <c r="O83" s="1">
        <f t="shared" si="70"/>
        <v>0</v>
      </c>
      <c r="P83" s="1">
        <f t="shared" si="71"/>
        <v>0</v>
      </c>
      <c r="Q83" s="52">
        <f t="shared" si="72"/>
        <v>0</v>
      </c>
      <c r="V83" s="10">
        <v>57</v>
      </c>
    </row>
    <row r="84" spans="1:22" x14ac:dyDescent="0.3">
      <c r="A84" s="5">
        <f t="shared" si="55"/>
        <v>73</v>
      </c>
      <c r="B84" s="13" t="str">
        <f t="shared" si="73"/>
        <v>53E - Customer Owned</v>
      </c>
      <c r="C84" s="12" t="s">
        <v>29</v>
      </c>
      <c r="D84" s="12">
        <v>100</v>
      </c>
      <c r="E84" s="10">
        <f>+'[1]Exhibit No.__(JAP-LIGHT RD) '!C222</f>
        <v>409</v>
      </c>
      <c r="F84" s="48">
        <f>+'TRF Lighting Eff 5-1-18'!G167</f>
        <v>5.19</v>
      </c>
      <c r="G84" s="48">
        <f>+'TRF Lighting Eff 6-1-18'!G167</f>
        <v>5.19</v>
      </c>
      <c r="H84" s="48">
        <f>+'Proposed Sch 140 Eff 5-1-18'!G78</f>
        <v>0.06</v>
      </c>
      <c r="I84">
        <f>+'Proposed Sch 140 Eff 6-1-18'!G78</f>
        <v>7.0000000000000007E-2</v>
      </c>
      <c r="J84" s="51">
        <f t="shared" si="65"/>
        <v>25473</v>
      </c>
      <c r="K84" s="51">
        <f t="shared" si="66"/>
        <v>25473</v>
      </c>
      <c r="L84" s="51">
        <f t="shared" si="67"/>
        <v>294</v>
      </c>
      <c r="M84" s="51">
        <f t="shared" si="68"/>
        <v>344</v>
      </c>
      <c r="N84" s="1">
        <f t="shared" si="69"/>
        <v>0</v>
      </c>
      <c r="O84" s="1">
        <f t="shared" si="70"/>
        <v>50</v>
      </c>
      <c r="P84" s="1">
        <f t="shared" si="71"/>
        <v>50</v>
      </c>
      <c r="Q84" s="52">
        <f t="shared" si="72"/>
        <v>1.9404664881437497E-3</v>
      </c>
      <c r="V84" s="10">
        <v>284</v>
      </c>
    </row>
    <row r="85" spans="1:22" x14ac:dyDescent="0.3">
      <c r="A85" s="5">
        <f t="shared" si="55"/>
        <v>74</v>
      </c>
      <c r="B85" s="13" t="str">
        <f t="shared" si="73"/>
        <v>53E - Customer Owned</v>
      </c>
      <c r="C85" s="12" t="s">
        <v>29</v>
      </c>
      <c r="D85" s="12">
        <v>150</v>
      </c>
      <c r="E85" s="10">
        <f>+'[1]Exhibit No.__(JAP-LIGHT RD) '!C223</f>
        <v>259</v>
      </c>
      <c r="F85" s="48">
        <f>+'TRF Lighting Eff 5-1-18'!G168</f>
        <v>6.73</v>
      </c>
      <c r="G85" s="48">
        <f>+'TRF Lighting Eff 6-1-18'!G168</f>
        <v>6.73</v>
      </c>
      <c r="H85" s="48">
        <f>+'Proposed Sch 140 Eff 5-1-18'!G79</f>
        <v>0.1</v>
      </c>
      <c r="I85">
        <f>+'Proposed Sch 140 Eff 6-1-18'!G79</f>
        <v>0.1</v>
      </c>
      <c r="J85" s="51">
        <f t="shared" si="65"/>
        <v>20917</v>
      </c>
      <c r="K85" s="51">
        <f t="shared" si="66"/>
        <v>20917</v>
      </c>
      <c r="L85" s="51">
        <f t="shared" si="67"/>
        <v>311</v>
      </c>
      <c r="M85" s="51">
        <f t="shared" si="68"/>
        <v>311</v>
      </c>
      <c r="N85" s="1">
        <f t="shared" si="69"/>
        <v>0</v>
      </c>
      <c r="O85" s="1">
        <f t="shared" si="70"/>
        <v>0</v>
      </c>
      <c r="P85" s="1">
        <f t="shared" si="71"/>
        <v>0</v>
      </c>
      <c r="Q85" s="52">
        <f t="shared" si="72"/>
        <v>0</v>
      </c>
      <c r="V85" s="10">
        <v>156</v>
      </c>
    </row>
    <row r="86" spans="1:22" x14ac:dyDescent="0.3">
      <c r="A86" s="5">
        <f t="shared" si="55"/>
        <v>75</v>
      </c>
      <c r="B86" s="13" t="str">
        <f t="shared" si="73"/>
        <v>53E - Customer Owned</v>
      </c>
      <c r="C86" s="12" t="s">
        <v>29</v>
      </c>
      <c r="D86" s="12">
        <v>200</v>
      </c>
      <c r="E86" s="10">
        <f>+'[1]Exhibit No.__(JAP-LIGHT RD) '!C224</f>
        <v>817</v>
      </c>
      <c r="F86" s="48">
        <f>+'TRF Lighting Eff 5-1-18'!G169</f>
        <v>8.27</v>
      </c>
      <c r="G86" s="48">
        <f>+'TRF Lighting Eff 6-1-18'!G169</f>
        <v>8.27</v>
      </c>
      <c r="H86" s="48">
        <f>+'Proposed Sch 140 Eff 5-1-18'!G80</f>
        <v>0.13</v>
      </c>
      <c r="I86">
        <f>+'Proposed Sch 140 Eff 6-1-18'!G80</f>
        <v>0.13</v>
      </c>
      <c r="J86" s="51">
        <f t="shared" si="65"/>
        <v>81079</v>
      </c>
      <c r="K86" s="51">
        <f t="shared" si="66"/>
        <v>81079</v>
      </c>
      <c r="L86" s="51">
        <f t="shared" si="67"/>
        <v>1275</v>
      </c>
      <c r="M86" s="51">
        <f t="shared" si="68"/>
        <v>1275</v>
      </c>
      <c r="N86" s="1">
        <f t="shared" si="69"/>
        <v>0</v>
      </c>
      <c r="O86" s="1">
        <f t="shared" si="70"/>
        <v>0</v>
      </c>
      <c r="P86" s="1">
        <f t="shared" si="71"/>
        <v>0</v>
      </c>
      <c r="Q86" s="52">
        <f t="shared" si="72"/>
        <v>0</v>
      </c>
      <c r="V86" s="10">
        <v>438</v>
      </c>
    </row>
    <row r="87" spans="1:22" x14ac:dyDescent="0.3">
      <c r="A87" s="5">
        <f t="shared" si="55"/>
        <v>76</v>
      </c>
      <c r="B87" s="13" t="str">
        <f t="shared" si="73"/>
        <v>53E - Customer Owned</v>
      </c>
      <c r="C87" s="12" t="s">
        <v>29</v>
      </c>
      <c r="D87" s="12">
        <v>250</v>
      </c>
      <c r="E87" s="10">
        <f>+'[1]Exhibit No.__(JAP-LIGHT RD) '!C225</f>
        <v>570</v>
      </c>
      <c r="F87" s="48">
        <f>+'TRF Lighting Eff 5-1-18'!G170</f>
        <v>9.82</v>
      </c>
      <c r="G87" s="48">
        <f>+'TRF Lighting Eff 6-1-18'!G170</f>
        <v>9.82</v>
      </c>
      <c r="H87" s="48">
        <f>+'Proposed Sch 140 Eff 5-1-18'!G81</f>
        <v>0.16</v>
      </c>
      <c r="I87">
        <f>+'Proposed Sch 140 Eff 6-1-18'!G81</f>
        <v>0.16999999999999998</v>
      </c>
      <c r="J87" s="51">
        <f t="shared" si="65"/>
        <v>67169</v>
      </c>
      <c r="K87" s="51">
        <f t="shared" si="66"/>
        <v>67169</v>
      </c>
      <c r="L87" s="51">
        <f t="shared" si="67"/>
        <v>1094</v>
      </c>
      <c r="M87" s="51">
        <f t="shared" si="68"/>
        <v>1163</v>
      </c>
      <c r="N87" s="1">
        <f t="shared" si="69"/>
        <v>0</v>
      </c>
      <c r="O87" s="1">
        <f t="shared" si="70"/>
        <v>69</v>
      </c>
      <c r="P87" s="1">
        <f t="shared" si="71"/>
        <v>69</v>
      </c>
      <c r="Q87" s="52">
        <f t="shared" si="72"/>
        <v>1.0107964783264726E-3</v>
      </c>
      <c r="V87" s="10">
        <v>353</v>
      </c>
    </row>
    <row r="88" spans="1:22" x14ac:dyDescent="0.3">
      <c r="A88" s="5">
        <f t="shared" si="55"/>
        <v>77</v>
      </c>
      <c r="B88" s="13" t="str">
        <f t="shared" si="73"/>
        <v>53E - Customer Owned</v>
      </c>
      <c r="C88" s="12" t="s">
        <v>29</v>
      </c>
      <c r="D88" s="12">
        <v>310</v>
      </c>
      <c r="E88" s="10">
        <f>+'[1]Exhibit No.__(JAP-LIGHT RD) '!C226</f>
        <v>19</v>
      </c>
      <c r="F88" s="48">
        <f>+'TRF Lighting Eff 5-1-18'!G171</f>
        <v>11.67</v>
      </c>
      <c r="G88" s="48">
        <f>+'TRF Lighting Eff 6-1-18'!G171</f>
        <v>11.67</v>
      </c>
      <c r="H88" s="48">
        <f>+'Proposed Sch 140 Eff 5-1-18'!G82</f>
        <v>0.2</v>
      </c>
      <c r="I88">
        <f>+'Proposed Sch 140 Eff 6-1-18'!G82</f>
        <v>0.21000000000000002</v>
      </c>
      <c r="J88" s="51">
        <f t="shared" si="65"/>
        <v>2661</v>
      </c>
      <c r="K88" s="51">
        <f t="shared" si="66"/>
        <v>2661</v>
      </c>
      <c r="L88" s="51">
        <f t="shared" si="67"/>
        <v>46</v>
      </c>
      <c r="M88" s="51">
        <f t="shared" si="68"/>
        <v>48</v>
      </c>
      <c r="N88" s="1">
        <f t="shared" si="69"/>
        <v>0</v>
      </c>
      <c r="O88" s="1">
        <f t="shared" si="70"/>
        <v>2</v>
      </c>
      <c r="P88" s="1">
        <f t="shared" si="71"/>
        <v>2</v>
      </c>
      <c r="Q88" s="52">
        <f t="shared" si="72"/>
        <v>7.3882526782415958E-4</v>
      </c>
      <c r="V88" s="10">
        <v>7</v>
      </c>
    </row>
    <row r="89" spans="1:22" x14ac:dyDescent="0.3">
      <c r="A89" s="5">
        <f t="shared" si="55"/>
        <v>78</v>
      </c>
      <c r="B89" s="13" t="str">
        <f t="shared" si="73"/>
        <v>53E - Customer Owned</v>
      </c>
      <c r="C89" s="12" t="s">
        <v>29</v>
      </c>
      <c r="D89" s="12">
        <v>400</v>
      </c>
      <c r="E89" s="10">
        <f>+'[1]Exhibit No.__(JAP-LIGHT RD) '!C227</f>
        <v>964</v>
      </c>
      <c r="F89" s="48">
        <f>+'TRF Lighting Eff 5-1-18'!G172</f>
        <v>14.45</v>
      </c>
      <c r="G89" s="48">
        <f>+'TRF Lighting Eff 6-1-18'!G172</f>
        <v>14.45</v>
      </c>
      <c r="H89" s="48">
        <f>+'Proposed Sch 140 Eff 5-1-18'!G83</f>
        <v>0.26</v>
      </c>
      <c r="I89">
        <f>+'Proposed Sch 140 Eff 6-1-18'!G83</f>
        <v>0.27</v>
      </c>
      <c r="J89" s="51">
        <f t="shared" si="65"/>
        <v>167158</v>
      </c>
      <c r="K89" s="51">
        <f t="shared" si="66"/>
        <v>167158</v>
      </c>
      <c r="L89" s="51">
        <f t="shared" si="67"/>
        <v>3008</v>
      </c>
      <c r="M89" s="51">
        <f t="shared" si="68"/>
        <v>3123</v>
      </c>
      <c r="N89" s="1">
        <f t="shared" si="69"/>
        <v>0</v>
      </c>
      <c r="O89" s="1">
        <f t="shared" si="70"/>
        <v>115</v>
      </c>
      <c r="P89" s="1">
        <f t="shared" si="71"/>
        <v>115</v>
      </c>
      <c r="Q89" s="52">
        <f t="shared" si="72"/>
        <v>6.7581067898405084E-4</v>
      </c>
      <c r="V89" s="10">
        <v>537</v>
      </c>
    </row>
    <row r="90" spans="1:22" x14ac:dyDescent="0.3">
      <c r="A90" s="5">
        <f t="shared" si="55"/>
        <v>79</v>
      </c>
      <c r="B90" s="13" t="str">
        <f t="shared" si="73"/>
        <v>53E - Customer Owned</v>
      </c>
      <c r="C90" s="12" t="s">
        <v>29</v>
      </c>
      <c r="D90" s="12">
        <v>1000</v>
      </c>
      <c r="E90" s="10">
        <f>+'[1]Exhibit No.__(JAP-LIGHT RD) '!C228</f>
        <v>0</v>
      </c>
      <c r="F90" s="48">
        <f>+'TRF Lighting Eff 5-1-18'!G173</f>
        <v>32.97</v>
      </c>
      <c r="G90" s="48">
        <f>+'TRF Lighting Eff 6-1-18'!G173</f>
        <v>32.97</v>
      </c>
      <c r="H90" s="48">
        <f>+'Proposed Sch 140 Eff 5-1-18'!G84</f>
        <v>0.64999999999999991</v>
      </c>
      <c r="I90">
        <f>+'Proposed Sch 140 Eff 6-1-18'!G84</f>
        <v>0.65999999999999992</v>
      </c>
      <c r="J90" s="51">
        <f t="shared" si="65"/>
        <v>0</v>
      </c>
      <c r="K90" s="51">
        <f t="shared" si="66"/>
        <v>0</v>
      </c>
      <c r="L90" s="51">
        <f t="shared" si="67"/>
        <v>0</v>
      </c>
      <c r="M90" s="51">
        <f t="shared" si="68"/>
        <v>0</v>
      </c>
      <c r="N90" s="1">
        <f t="shared" si="69"/>
        <v>0</v>
      </c>
      <c r="O90" s="1">
        <f t="shared" si="70"/>
        <v>0</v>
      </c>
      <c r="P90" s="1">
        <f t="shared" si="71"/>
        <v>0</v>
      </c>
      <c r="Q90" s="52">
        <f t="shared" si="72"/>
        <v>0</v>
      </c>
      <c r="V90" s="10">
        <v>0</v>
      </c>
    </row>
    <row r="91" spans="1:22" x14ac:dyDescent="0.3">
      <c r="A91" s="5">
        <f t="shared" si="55"/>
        <v>80</v>
      </c>
      <c r="B91" s="13"/>
      <c r="C91" s="12"/>
      <c r="D91" s="12"/>
      <c r="E91" s="10"/>
      <c r="F91" s="48"/>
      <c r="G91" s="48"/>
      <c r="H91" s="48"/>
      <c r="J91" s="10"/>
      <c r="K91" s="10"/>
      <c r="L91" s="10"/>
      <c r="M91" s="10"/>
      <c r="N91" s="10"/>
      <c r="O91" s="10"/>
      <c r="P91" s="10"/>
      <c r="Q91" s="52"/>
      <c r="V91" s="10"/>
    </row>
    <row r="92" spans="1:22" x14ac:dyDescent="0.3">
      <c r="A92" s="5">
        <f t="shared" si="55"/>
        <v>81</v>
      </c>
      <c r="B92" s="13" t="str">
        <f>+B90</f>
        <v>53E - Customer Owned</v>
      </c>
      <c r="C92" s="12" t="s">
        <v>28</v>
      </c>
      <c r="D92" s="12">
        <v>70</v>
      </c>
      <c r="E92" s="10">
        <f>+'[1]Exhibit No.__(JAP-LIGHT RD) '!C230</f>
        <v>0</v>
      </c>
      <c r="F92" s="48">
        <f>+'TRF Lighting Eff 5-1-18'!G175</f>
        <v>6.36</v>
      </c>
      <c r="G92" s="48">
        <f>+'TRF Lighting Eff 6-1-18'!G175</f>
        <v>6.36</v>
      </c>
      <c r="H92" s="48">
        <f>+'Proposed Sch 140 Eff 5-1-18'!G86</f>
        <v>0.05</v>
      </c>
      <c r="I92">
        <f>+'Proposed Sch 140 Eff 6-1-18'!G86</f>
        <v>0.05</v>
      </c>
      <c r="J92" s="51">
        <f t="shared" ref="J92:M97" si="74">ROUND(+$E92*SUM(F92)*12,0)</f>
        <v>0</v>
      </c>
      <c r="K92" s="51">
        <f t="shared" si="74"/>
        <v>0</v>
      </c>
      <c r="L92" s="51">
        <f t="shared" si="74"/>
        <v>0</v>
      </c>
      <c r="M92" s="51">
        <f t="shared" si="74"/>
        <v>0</v>
      </c>
      <c r="N92" s="1">
        <f t="shared" ref="N92:N97" si="75">+K92-J92</f>
        <v>0</v>
      </c>
      <c r="O92" s="1">
        <f t="shared" ref="O92:O97" si="76">+M92-L92</f>
        <v>0</v>
      </c>
      <c r="P92" s="1">
        <f t="shared" ref="P92:P97" si="77">SUM(N92:O92)</f>
        <v>0</v>
      </c>
      <c r="Q92" s="52">
        <f t="shared" ref="Q92:Q97" si="78">IF(L92+J92=0,0,+P92/SUM(L92,J92))</f>
        <v>0</v>
      </c>
      <c r="V92" s="10">
        <v>0</v>
      </c>
    </row>
    <row r="93" spans="1:22" x14ac:dyDescent="0.3">
      <c r="A93" s="5">
        <f t="shared" si="55"/>
        <v>82</v>
      </c>
      <c r="B93" s="13" t="str">
        <f>+B92</f>
        <v>53E - Customer Owned</v>
      </c>
      <c r="C93" s="12" t="s">
        <v>28</v>
      </c>
      <c r="D93" s="12">
        <v>100</v>
      </c>
      <c r="E93" s="10">
        <f>+'[1]Exhibit No.__(JAP-LIGHT RD) '!C231</f>
        <v>0</v>
      </c>
      <c r="F93" s="48">
        <f>+'TRF Lighting Eff 5-1-18'!G176</f>
        <v>7.28</v>
      </c>
      <c r="G93" s="48">
        <f>+'TRF Lighting Eff 6-1-18'!G176</f>
        <v>7.28</v>
      </c>
      <c r="H93" s="48">
        <f>+'Proposed Sch 140 Eff 5-1-18'!G87</f>
        <v>0.06</v>
      </c>
      <c r="I93">
        <f>+'Proposed Sch 140 Eff 6-1-18'!G87</f>
        <v>7.0000000000000007E-2</v>
      </c>
      <c r="J93" s="51">
        <f t="shared" si="74"/>
        <v>0</v>
      </c>
      <c r="K93" s="51">
        <f t="shared" si="74"/>
        <v>0</v>
      </c>
      <c r="L93" s="51">
        <f t="shared" si="74"/>
        <v>0</v>
      </c>
      <c r="M93" s="51">
        <f t="shared" si="74"/>
        <v>0</v>
      </c>
      <c r="N93" s="1">
        <f t="shared" si="75"/>
        <v>0</v>
      </c>
      <c r="O93" s="1">
        <f t="shared" si="76"/>
        <v>0</v>
      </c>
      <c r="P93" s="1">
        <f t="shared" si="77"/>
        <v>0</v>
      </c>
      <c r="Q93" s="52">
        <f t="shared" si="78"/>
        <v>0</v>
      </c>
      <c r="V93" s="10">
        <v>0</v>
      </c>
    </row>
    <row r="94" spans="1:22" x14ac:dyDescent="0.3">
      <c r="A94" s="5">
        <f t="shared" si="55"/>
        <v>83</v>
      </c>
      <c r="B94" s="13" t="str">
        <f>+B93</f>
        <v>53E - Customer Owned</v>
      </c>
      <c r="C94" s="12" t="s">
        <v>28</v>
      </c>
      <c r="D94" s="12">
        <v>150</v>
      </c>
      <c r="E94" s="10">
        <f>+'[1]Exhibit No.__(JAP-LIGHT RD) '!C232</f>
        <v>0</v>
      </c>
      <c r="F94" s="48">
        <f>+'TRF Lighting Eff 5-1-18'!G177</f>
        <v>8.83</v>
      </c>
      <c r="G94" s="48">
        <f>+'TRF Lighting Eff 6-1-18'!G177</f>
        <v>8.83</v>
      </c>
      <c r="H94" s="48">
        <f>+'Proposed Sch 140 Eff 5-1-18'!G88</f>
        <v>0.1</v>
      </c>
      <c r="I94">
        <f>+'Proposed Sch 140 Eff 6-1-18'!G88</f>
        <v>0.1</v>
      </c>
      <c r="J94" s="51">
        <f t="shared" si="74"/>
        <v>0</v>
      </c>
      <c r="K94" s="51">
        <f t="shared" si="74"/>
        <v>0</v>
      </c>
      <c r="L94" s="51">
        <f t="shared" si="74"/>
        <v>0</v>
      </c>
      <c r="M94" s="51">
        <f t="shared" si="74"/>
        <v>0</v>
      </c>
      <c r="N94" s="1">
        <f t="shared" si="75"/>
        <v>0</v>
      </c>
      <c r="O94" s="1">
        <f t="shared" si="76"/>
        <v>0</v>
      </c>
      <c r="P94" s="1">
        <f t="shared" si="77"/>
        <v>0</v>
      </c>
      <c r="Q94" s="52">
        <f t="shared" si="78"/>
        <v>0</v>
      </c>
      <c r="V94" s="10">
        <v>0</v>
      </c>
    </row>
    <row r="95" spans="1:22" x14ac:dyDescent="0.3">
      <c r="A95" s="5">
        <f t="shared" si="55"/>
        <v>84</v>
      </c>
      <c r="B95" s="13" t="str">
        <f>+B94</f>
        <v>53E - Customer Owned</v>
      </c>
      <c r="C95" s="12" t="s">
        <v>28</v>
      </c>
      <c r="D95" s="12">
        <v>175</v>
      </c>
      <c r="E95" s="10">
        <f>+'[1]Exhibit No.__(JAP-LIGHT RD) '!C233</f>
        <v>4</v>
      </c>
      <c r="F95" s="48">
        <f>+'TRF Lighting Eff 5-1-18'!G178</f>
        <v>9.6</v>
      </c>
      <c r="G95" s="48">
        <f>+'TRF Lighting Eff 6-1-18'!G178</f>
        <v>9.6</v>
      </c>
      <c r="H95" s="48">
        <f>+'Proposed Sch 140 Eff 5-1-18'!G89</f>
        <v>0.11000000000000001</v>
      </c>
      <c r="I95">
        <f>+'Proposed Sch 140 Eff 6-1-18'!G89</f>
        <v>0.12000000000000001</v>
      </c>
      <c r="J95" s="51">
        <f t="shared" si="74"/>
        <v>461</v>
      </c>
      <c r="K95" s="51">
        <f t="shared" si="74"/>
        <v>461</v>
      </c>
      <c r="L95" s="51">
        <f t="shared" si="74"/>
        <v>5</v>
      </c>
      <c r="M95" s="51">
        <f t="shared" si="74"/>
        <v>6</v>
      </c>
      <c r="N95" s="1">
        <f t="shared" si="75"/>
        <v>0</v>
      </c>
      <c r="O95" s="1">
        <f t="shared" si="76"/>
        <v>1</v>
      </c>
      <c r="P95" s="1">
        <f t="shared" si="77"/>
        <v>1</v>
      </c>
      <c r="Q95" s="52">
        <f t="shared" si="78"/>
        <v>2.1459227467811159E-3</v>
      </c>
      <c r="V95" s="10">
        <v>4</v>
      </c>
    </row>
    <row r="96" spans="1:22" x14ac:dyDescent="0.3">
      <c r="A96" s="5">
        <f t="shared" si="55"/>
        <v>85</v>
      </c>
      <c r="B96" s="13" t="str">
        <f>+B95</f>
        <v>53E - Customer Owned</v>
      </c>
      <c r="C96" s="12" t="s">
        <v>28</v>
      </c>
      <c r="D96" s="12">
        <v>250</v>
      </c>
      <c r="E96" s="10">
        <f>+'[1]Exhibit No.__(JAP-LIGHT RD) '!C234</f>
        <v>0</v>
      </c>
      <c r="F96" s="48">
        <f>+'TRF Lighting Eff 5-1-18'!G179</f>
        <v>11.91</v>
      </c>
      <c r="G96" s="48">
        <f>+'TRF Lighting Eff 6-1-18'!G179</f>
        <v>11.91</v>
      </c>
      <c r="H96" s="48">
        <f>+'Proposed Sch 140 Eff 5-1-18'!G90</f>
        <v>0.16</v>
      </c>
      <c r="I96">
        <f>+'Proposed Sch 140 Eff 6-1-18'!G90</f>
        <v>0.16999999999999998</v>
      </c>
      <c r="J96" s="51">
        <f t="shared" si="74"/>
        <v>0</v>
      </c>
      <c r="K96" s="51">
        <f t="shared" si="74"/>
        <v>0</v>
      </c>
      <c r="L96" s="51">
        <f t="shared" si="74"/>
        <v>0</v>
      </c>
      <c r="M96" s="51">
        <f t="shared" si="74"/>
        <v>0</v>
      </c>
      <c r="N96" s="1">
        <f t="shared" si="75"/>
        <v>0</v>
      </c>
      <c r="O96" s="1">
        <f t="shared" si="76"/>
        <v>0</v>
      </c>
      <c r="P96" s="1">
        <f t="shared" si="77"/>
        <v>0</v>
      </c>
      <c r="Q96" s="52">
        <f t="shared" si="78"/>
        <v>0</v>
      </c>
      <c r="V96" s="10">
        <v>0</v>
      </c>
    </row>
    <row r="97" spans="1:22" x14ac:dyDescent="0.3">
      <c r="A97" s="5">
        <f t="shared" si="55"/>
        <v>86</v>
      </c>
      <c r="B97" s="13" t="str">
        <f>+B96</f>
        <v>53E - Customer Owned</v>
      </c>
      <c r="C97" s="12" t="s">
        <v>28</v>
      </c>
      <c r="D97" s="12">
        <v>400</v>
      </c>
      <c r="E97" s="10">
        <f>+'[1]Exhibit No.__(JAP-LIGHT RD) '!C235</f>
        <v>0</v>
      </c>
      <c r="F97" s="48">
        <f>+'TRF Lighting Eff 5-1-18'!G180</f>
        <v>16.55</v>
      </c>
      <c r="G97" s="48">
        <f>+'TRF Lighting Eff 6-1-18'!G180</f>
        <v>16.55</v>
      </c>
      <c r="H97" s="48">
        <f>+'Proposed Sch 140 Eff 5-1-18'!G91</f>
        <v>0.26</v>
      </c>
      <c r="I97">
        <f>+'Proposed Sch 140 Eff 6-1-18'!G91</f>
        <v>0.27</v>
      </c>
      <c r="J97" s="51">
        <f t="shared" si="74"/>
        <v>0</v>
      </c>
      <c r="K97" s="51">
        <f t="shared" si="74"/>
        <v>0</v>
      </c>
      <c r="L97" s="51">
        <f t="shared" si="74"/>
        <v>0</v>
      </c>
      <c r="M97" s="51">
        <f t="shared" si="74"/>
        <v>0</v>
      </c>
      <c r="N97" s="1">
        <f t="shared" si="75"/>
        <v>0</v>
      </c>
      <c r="O97" s="1">
        <f t="shared" si="76"/>
        <v>0</v>
      </c>
      <c r="P97" s="1">
        <f t="shared" si="77"/>
        <v>0</v>
      </c>
      <c r="Q97" s="52">
        <f t="shared" si="78"/>
        <v>0</v>
      </c>
      <c r="V97" s="10">
        <v>0</v>
      </c>
    </row>
    <row r="98" spans="1:22" x14ac:dyDescent="0.3">
      <c r="A98" s="5">
        <f t="shared" si="55"/>
        <v>87</v>
      </c>
      <c r="B98" s="13"/>
      <c r="C98" s="12"/>
      <c r="D98" s="12"/>
      <c r="E98" s="10"/>
      <c r="F98" s="48"/>
      <c r="G98" s="48"/>
      <c r="H98" s="48"/>
      <c r="J98" s="10"/>
      <c r="K98" s="10"/>
      <c r="L98" s="10"/>
      <c r="M98" s="10"/>
      <c r="N98" s="10"/>
      <c r="O98" s="10"/>
      <c r="P98" s="10"/>
      <c r="Q98" s="52"/>
      <c r="V98" s="10"/>
    </row>
    <row r="99" spans="1:22" x14ac:dyDescent="0.3">
      <c r="A99" s="5">
        <f t="shared" si="55"/>
        <v>88</v>
      </c>
      <c r="B99" s="13" t="str">
        <f>+B97</f>
        <v>53E - Customer Owned</v>
      </c>
      <c r="C99" s="12" t="s">
        <v>12</v>
      </c>
      <c r="D99" s="17" t="s">
        <v>26</v>
      </c>
      <c r="E99" s="10">
        <f>SUM('[1]Exhibit No.__(JAP-LIGHT RD) '!$C$237:$C$242)</f>
        <v>296</v>
      </c>
      <c r="F99" s="48">
        <f>+'TRF Lighting Eff 5-1-18'!G182</f>
        <v>1.81</v>
      </c>
      <c r="G99" s="48">
        <f>+'TRF Lighting Eff 6-1-18'!G182</f>
        <v>1.81</v>
      </c>
      <c r="H99" s="48">
        <f>+'Proposed Sch 140 Eff 5-1-18'!G93</f>
        <v>0.03</v>
      </c>
      <c r="I99">
        <f>+'Proposed Sch 140 Eff 6-1-18'!G93</f>
        <v>0.03</v>
      </c>
      <c r="J99" s="51">
        <f t="shared" ref="J99:J107" si="79">ROUND(+$E99*SUM(F99)*12,0)</f>
        <v>6429</v>
      </c>
      <c r="K99" s="51">
        <f t="shared" ref="K99:K107" si="80">ROUND(+$E99*SUM(G99)*12,0)</f>
        <v>6429</v>
      </c>
      <c r="L99" s="51">
        <f t="shared" ref="L99:L107" si="81">ROUND(+$E99*SUM(H99)*12,0)</f>
        <v>107</v>
      </c>
      <c r="M99" s="51">
        <f t="shared" ref="M99:M107" si="82">ROUND(+$E99*SUM(I99)*12,0)</f>
        <v>107</v>
      </c>
      <c r="N99" s="1">
        <f t="shared" ref="N99:N107" si="83">+K99-J99</f>
        <v>0</v>
      </c>
      <c r="O99" s="1">
        <f t="shared" ref="O99:O107" si="84">+M99-L99</f>
        <v>0</v>
      </c>
      <c r="P99" s="1">
        <f t="shared" ref="P99:P107" si="85">SUM(N99:O99)</f>
        <v>0</v>
      </c>
      <c r="Q99" s="52">
        <f t="shared" ref="Q99:Q107" si="86">IF(L99+J99=0,0,+P99/SUM(L99,J99))</f>
        <v>0</v>
      </c>
      <c r="V99" s="10">
        <v>630</v>
      </c>
    </row>
    <row r="100" spans="1:22" x14ac:dyDescent="0.3">
      <c r="A100" s="5">
        <f t="shared" si="55"/>
        <v>89</v>
      </c>
      <c r="B100" s="13" t="str">
        <f t="shared" ref="B100:B107" si="87">B99</f>
        <v>53E - Customer Owned</v>
      </c>
      <c r="C100" s="12" t="s">
        <v>12</v>
      </c>
      <c r="D100" s="17" t="s">
        <v>25</v>
      </c>
      <c r="E100" s="10">
        <f>SUM('[1]Exhibit No.__(JAP-LIGHT RD) '!$C$243:$C$248)</f>
        <v>409</v>
      </c>
      <c r="F100" s="48">
        <f>+'TRF Lighting Eff 5-1-18'!G188</f>
        <v>2.74</v>
      </c>
      <c r="G100" s="48">
        <f>+'TRF Lighting Eff 6-1-18'!G188</f>
        <v>2.74</v>
      </c>
      <c r="H100" s="48">
        <f>+'Proposed Sch 140 Eff 5-1-18'!G94</f>
        <v>0.05</v>
      </c>
      <c r="I100">
        <f>+'Proposed Sch 140 Eff 6-1-18'!G94</f>
        <v>0.05</v>
      </c>
      <c r="J100" s="51">
        <f t="shared" si="79"/>
        <v>13448</v>
      </c>
      <c r="K100" s="51">
        <f t="shared" si="80"/>
        <v>13448</v>
      </c>
      <c r="L100" s="51">
        <f t="shared" si="81"/>
        <v>245</v>
      </c>
      <c r="M100" s="51">
        <f t="shared" si="82"/>
        <v>245</v>
      </c>
      <c r="N100" s="1">
        <f t="shared" si="83"/>
        <v>0</v>
      </c>
      <c r="O100" s="1">
        <f t="shared" si="84"/>
        <v>0</v>
      </c>
      <c r="P100" s="1">
        <f t="shared" si="85"/>
        <v>0</v>
      </c>
      <c r="Q100" s="52">
        <f t="shared" si="86"/>
        <v>0</v>
      </c>
      <c r="V100" s="10">
        <v>612</v>
      </c>
    </row>
    <row r="101" spans="1:22" x14ac:dyDescent="0.3">
      <c r="A101" s="5">
        <f t="shared" si="55"/>
        <v>90</v>
      </c>
      <c r="B101" s="13" t="str">
        <f t="shared" si="87"/>
        <v>53E - Customer Owned</v>
      </c>
      <c r="C101" s="12" t="s">
        <v>12</v>
      </c>
      <c r="D101" s="17" t="s">
        <v>24</v>
      </c>
      <c r="E101" s="10">
        <f>SUM('[1]Exhibit No.__(JAP-LIGHT RD) '!$C$249:$C$254)</f>
        <v>452</v>
      </c>
      <c r="F101" s="48">
        <f>+'TRF Lighting Eff 5-1-18'!G194</f>
        <v>3.66</v>
      </c>
      <c r="G101" s="48">
        <f>+'TRF Lighting Eff 6-1-18'!G194</f>
        <v>3.66</v>
      </c>
      <c r="H101" s="48">
        <f>+'Proposed Sch 140 Eff 5-1-18'!G95</f>
        <v>7.0000000000000007E-2</v>
      </c>
      <c r="I101">
        <f>+'Proposed Sch 140 Eff 6-1-18'!G95</f>
        <v>7.0000000000000007E-2</v>
      </c>
      <c r="J101" s="51">
        <f t="shared" si="79"/>
        <v>19852</v>
      </c>
      <c r="K101" s="51">
        <f t="shared" si="80"/>
        <v>19852</v>
      </c>
      <c r="L101" s="51">
        <f t="shared" si="81"/>
        <v>380</v>
      </c>
      <c r="M101" s="51">
        <f t="shared" si="82"/>
        <v>380</v>
      </c>
      <c r="N101" s="1">
        <f t="shared" si="83"/>
        <v>0</v>
      </c>
      <c r="O101" s="1">
        <f t="shared" si="84"/>
        <v>0</v>
      </c>
      <c r="P101" s="1">
        <f t="shared" si="85"/>
        <v>0</v>
      </c>
      <c r="Q101" s="52">
        <f t="shared" si="86"/>
        <v>0</v>
      </c>
      <c r="V101" s="10">
        <v>863</v>
      </c>
    </row>
    <row r="102" spans="1:22" x14ac:dyDescent="0.3">
      <c r="A102" s="5">
        <f t="shared" si="55"/>
        <v>91</v>
      </c>
      <c r="B102" s="13" t="str">
        <f t="shared" si="87"/>
        <v>53E - Customer Owned</v>
      </c>
      <c r="C102" s="12" t="s">
        <v>12</v>
      </c>
      <c r="D102" s="17" t="s">
        <v>23</v>
      </c>
      <c r="E102" s="10">
        <f>SUM('[1]Exhibit No.__(JAP-LIGHT RD) '!$C$255:$C$260)</f>
        <v>10</v>
      </c>
      <c r="F102" s="48">
        <f>+'TRF Lighting Eff 5-1-18'!G200</f>
        <v>4.59</v>
      </c>
      <c r="G102" s="48">
        <f>+'TRF Lighting Eff 6-1-18'!G200</f>
        <v>4.59</v>
      </c>
      <c r="H102" s="48">
        <f>+'Proposed Sch 140 Eff 5-1-18'!G96</f>
        <v>0.09</v>
      </c>
      <c r="I102">
        <f>+'Proposed Sch 140 Eff 6-1-18'!G96</f>
        <v>0.09</v>
      </c>
      <c r="J102" s="51">
        <f t="shared" si="79"/>
        <v>551</v>
      </c>
      <c r="K102" s="51">
        <f t="shared" si="80"/>
        <v>551</v>
      </c>
      <c r="L102" s="51">
        <f t="shared" si="81"/>
        <v>11</v>
      </c>
      <c r="M102" s="51">
        <f t="shared" si="82"/>
        <v>11</v>
      </c>
      <c r="N102" s="1">
        <f t="shared" si="83"/>
        <v>0</v>
      </c>
      <c r="O102" s="1">
        <f t="shared" si="84"/>
        <v>0</v>
      </c>
      <c r="P102" s="1">
        <f t="shared" si="85"/>
        <v>0</v>
      </c>
      <c r="Q102" s="52">
        <f t="shared" si="86"/>
        <v>0</v>
      </c>
      <c r="V102" s="10">
        <v>64</v>
      </c>
    </row>
    <row r="103" spans="1:22" x14ac:dyDescent="0.3">
      <c r="A103" s="5">
        <f t="shared" ref="A103:A134" si="88">A102+1</f>
        <v>92</v>
      </c>
      <c r="B103" s="13" t="str">
        <f t="shared" si="87"/>
        <v>53E - Customer Owned</v>
      </c>
      <c r="C103" s="12" t="s">
        <v>12</v>
      </c>
      <c r="D103" s="17" t="s">
        <v>22</v>
      </c>
      <c r="E103" s="10">
        <f>SUM('[1]Exhibit No.__(JAP-LIGHT RD) '!$C$261:$C$266)</f>
        <v>987</v>
      </c>
      <c r="F103" s="48">
        <f>+'TRF Lighting Eff 5-1-18'!G206</f>
        <v>5.51</v>
      </c>
      <c r="G103" s="48">
        <f>+'TRF Lighting Eff 6-1-18'!G206</f>
        <v>5.51</v>
      </c>
      <c r="H103" s="48">
        <f>+'Proposed Sch 140 Eff 5-1-18'!G97</f>
        <v>0.11000000000000001</v>
      </c>
      <c r="I103">
        <f>+'Proposed Sch 140 Eff 6-1-18'!G97</f>
        <v>0.11000000000000001</v>
      </c>
      <c r="J103" s="51">
        <f t="shared" si="79"/>
        <v>65260</v>
      </c>
      <c r="K103" s="51">
        <f t="shared" si="80"/>
        <v>65260</v>
      </c>
      <c r="L103" s="51">
        <f t="shared" si="81"/>
        <v>1303</v>
      </c>
      <c r="M103" s="51">
        <f t="shared" si="82"/>
        <v>1303</v>
      </c>
      <c r="N103" s="1">
        <f t="shared" si="83"/>
        <v>0</v>
      </c>
      <c r="O103" s="1">
        <f t="shared" si="84"/>
        <v>0</v>
      </c>
      <c r="P103" s="1">
        <f t="shared" si="85"/>
        <v>0</v>
      </c>
      <c r="Q103" s="52">
        <f t="shared" si="86"/>
        <v>0</v>
      </c>
      <c r="V103" s="10">
        <v>1315</v>
      </c>
    </row>
    <row r="104" spans="1:22" x14ac:dyDescent="0.3">
      <c r="A104" s="5">
        <f t="shared" si="88"/>
        <v>93</v>
      </c>
      <c r="B104" s="13" t="str">
        <f t="shared" si="87"/>
        <v>53E - Customer Owned</v>
      </c>
      <c r="C104" s="12" t="s">
        <v>12</v>
      </c>
      <c r="D104" s="17" t="s">
        <v>21</v>
      </c>
      <c r="E104" s="10">
        <f>SUM('[1]Exhibit No.__(JAP-LIGHT RD) '!$C$267:$C$272)</f>
        <v>1</v>
      </c>
      <c r="F104" s="48">
        <f>+'TRF Lighting Eff 5-1-18'!G212</f>
        <v>6.44</v>
      </c>
      <c r="G104" s="48">
        <f>+'TRF Lighting Eff 6-1-18'!G212</f>
        <v>6.44</v>
      </c>
      <c r="H104" s="48">
        <f>+'Proposed Sch 140 Eff 5-1-18'!G98</f>
        <v>0.13</v>
      </c>
      <c r="I104">
        <f>+'Proposed Sch 140 Eff 6-1-18'!G98</f>
        <v>0.13</v>
      </c>
      <c r="J104" s="51">
        <f t="shared" si="79"/>
        <v>77</v>
      </c>
      <c r="K104" s="51">
        <f t="shared" si="80"/>
        <v>77</v>
      </c>
      <c r="L104" s="51">
        <f t="shared" si="81"/>
        <v>2</v>
      </c>
      <c r="M104" s="51">
        <f t="shared" si="82"/>
        <v>2</v>
      </c>
      <c r="N104" s="1">
        <f t="shared" si="83"/>
        <v>0</v>
      </c>
      <c r="O104" s="1">
        <f t="shared" si="84"/>
        <v>0</v>
      </c>
      <c r="P104" s="1">
        <f t="shared" si="85"/>
        <v>0</v>
      </c>
      <c r="Q104" s="52">
        <f t="shared" si="86"/>
        <v>0</v>
      </c>
      <c r="V104" s="10">
        <v>90</v>
      </c>
    </row>
    <row r="105" spans="1:22" x14ac:dyDescent="0.3">
      <c r="A105" s="5">
        <f t="shared" si="88"/>
        <v>94</v>
      </c>
      <c r="B105" s="13" t="str">
        <f t="shared" si="87"/>
        <v>53E - Customer Owned</v>
      </c>
      <c r="C105" s="12" t="s">
        <v>12</v>
      </c>
      <c r="D105" s="17" t="s">
        <v>20</v>
      </c>
      <c r="E105" s="10">
        <f>SUM('[1]Exhibit No.__(JAP-LIGHT RD) '!$C$273:$C$278)</f>
        <v>0</v>
      </c>
      <c r="F105" s="48">
        <f>+'TRF Lighting Eff 5-1-18'!G218</f>
        <v>7.37</v>
      </c>
      <c r="G105" s="48">
        <f>+'TRF Lighting Eff 6-1-18'!G218</f>
        <v>7.37</v>
      </c>
      <c r="H105" s="48">
        <f>+'Proposed Sch 140 Eff 5-1-18'!G99</f>
        <v>0.15</v>
      </c>
      <c r="I105">
        <f>+'Proposed Sch 140 Eff 6-1-18'!G99</f>
        <v>0.15</v>
      </c>
      <c r="J105" s="51">
        <f t="shared" si="79"/>
        <v>0</v>
      </c>
      <c r="K105" s="51">
        <f t="shared" si="80"/>
        <v>0</v>
      </c>
      <c r="L105" s="51">
        <f t="shared" si="81"/>
        <v>0</v>
      </c>
      <c r="M105" s="51">
        <f t="shared" si="82"/>
        <v>0</v>
      </c>
      <c r="N105" s="1">
        <f t="shared" si="83"/>
        <v>0</v>
      </c>
      <c r="O105" s="1">
        <f t="shared" si="84"/>
        <v>0</v>
      </c>
      <c r="P105" s="1">
        <f t="shared" si="85"/>
        <v>0</v>
      </c>
      <c r="Q105" s="52">
        <f t="shared" si="86"/>
        <v>0</v>
      </c>
      <c r="V105" s="10">
        <v>0</v>
      </c>
    </row>
    <row r="106" spans="1:22" x14ac:dyDescent="0.3">
      <c r="A106" s="5">
        <f t="shared" si="88"/>
        <v>95</v>
      </c>
      <c r="B106" s="13" t="str">
        <f t="shared" si="87"/>
        <v>53E - Customer Owned</v>
      </c>
      <c r="C106" s="12" t="s">
        <v>12</v>
      </c>
      <c r="D106" s="17" t="s">
        <v>19</v>
      </c>
      <c r="E106" s="10">
        <f>SUM('[1]Exhibit No.__(JAP-LIGHT RD) '!$C$279:$C$284)</f>
        <v>0</v>
      </c>
      <c r="F106" s="48">
        <f>+'TRF Lighting Eff 5-1-18'!G224</f>
        <v>8.2899999999999991</v>
      </c>
      <c r="G106" s="48">
        <f>+'TRF Lighting Eff 6-1-18'!G224</f>
        <v>8.2899999999999991</v>
      </c>
      <c r="H106" s="48">
        <f>+'Proposed Sch 140 Eff 5-1-18'!G100</f>
        <v>0.16</v>
      </c>
      <c r="I106">
        <f>+'Proposed Sch 140 Eff 6-1-18'!G100</f>
        <v>0.16999999999999998</v>
      </c>
      <c r="J106" s="51">
        <f t="shared" si="79"/>
        <v>0</v>
      </c>
      <c r="K106" s="51">
        <f t="shared" si="80"/>
        <v>0</v>
      </c>
      <c r="L106" s="51">
        <f t="shared" si="81"/>
        <v>0</v>
      </c>
      <c r="M106" s="51">
        <f t="shared" si="82"/>
        <v>0</v>
      </c>
      <c r="N106" s="1">
        <f t="shared" si="83"/>
        <v>0</v>
      </c>
      <c r="O106" s="1">
        <f t="shared" si="84"/>
        <v>0</v>
      </c>
      <c r="P106" s="1">
        <f t="shared" si="85"/>
        <v>0</v>
      </c>
      <c r="Q106" s="52">
        <f t="shared" si="86"/>
        <v>0</v>
      </c>
      <c r="V106" s="10">
        <v>0</v>
      </c>
    </row>
    <row r="107" spans="1:22" x14ac:dyDescent="0.3">
      <c r="A107" s="5">
        <f t="shared" si="88"/>
        <v>96</v>
      </c>
      <c r="B107" s="13" t="str">
        <f t="shared" si="87"/>
        <v>53E - Customer Owned</v>
      </c>
      <c r="C107" s="12" t="s">
        <v>12</v>
      </c>
      <c r="D107" s="17" t="s">
        <v>18</v>
      </c>
      <c r="E107" s="10">
        <f>SUM('[1]Exhibit No.__(JAP-LIGHT RD) '!$C$285:$C$290)</f>
        <v>0</v>
      </c>
      <c r="F107" s="48">
        <f>+'TRF Lighting Eff 5-1-18'!G230</f>
        <v>9.2200000000000006</v>
      </c>
      <c r="G107" s="48">
        <f>+'TRF Lighting Eff 6-1-18'!G230</f>
        <v>9.2200000000000006</v>
      </c>
      <c r="H107" s="48">
        <f>+'Proposed Sch 140 Eff 5-1-18'!G101</f>
        <v>0.18</v>
      </c>
      <c r="I107">
        <f>+'Proposed Sch 140 Eff 6-1-18'!G101</f>
        <v>0.19</v>
      </c>
      <c r="J107" s="51">
        <f t="shared" si="79"/>
        <v>0</v>
      </c>
      <c r="K107" s="51">
        <f t="shared" si="80"/>
        <v>0</v>
      </c>
      <c r="L107" s="51">
        <f t="shared" si="81"/>
        <v>0</v>
      </c>
      <c r="M107" s="51">
        <f t="shared" si="82"/>
        <v>0</v>
      </c>
      <c r="N107" s="1">
        <f t="shared" si="83"/>
        <v>0</v>
      </c>
      <c r="O107" s="1">
        <f t="shared" si="84"/>
        <v>0</v>
      </c>
      <c r="P107" s="1">
        <f t="shared" si="85"/>
        <v>0</v>
      </c>
      <c r="Q107" s="52">
        <f t="shared" si="86"/>
        <v>0</v>
      </c>
      <c r="V107" s="10">
        <v>0</v>
      </c>
    </row>
    <row r="108" spans="1:22" x14ac:dyDescent="0.3">
      <c r="A108" s="5">
        <f t="shared" si="88"/>
        <v>97</v>
      </c>
      <c r="B108" s="16"/>
      <c r="C108" s="12"/>
      <c r="D108" s="12"/>
      <c r="E108" s="10"/>
      <c r="F108" s="48"/>
      <c r="G108" s="48"/>
      <c r="H108" s="48"/>
      <c r="J108" s="10"/>
      <c r="K108" s="10"/>
      <c r="L108" s="10"/>
      <c r="M108" s="10"/>
      <c r="N108" s="10"/>
      <c r="O108" s="10"/>
      <c r="P108" s="10"/>
      <c r="Q108" s="52"/>
      <c r="V108" s="10"/>
    </row>
    <row r="109" spans="1:22" x14ac:dyDescent="0.3">
      <c r="A109" s="5">
        <f t="shared" si="88"/>
        <v>98</v>
      </c>
      <c r="B109" s="4" t="s">
        <v>36</v>
      </c>
      <c r="C109" s="4"/>
      <c r="D109" s="4"/>
      <c r="E109" s="10"/>
      <c r="F109" s="48"/>
      <c r="G109" s="48"/>
      <c r="H109" s="48"/>
      <c r="J109" s="10"/>
      <c r="K109" s="10"/>
      <c r="L109" s="10"/>
      <c r="M109" s="10"/>
      <c r="N109" s="10"/>
      <c r="O109" s="10"/>
      <c r="P109" s="10"/>
      <c r="Q109" s="52"/>
      <c r="V109" s="10"/>
    </row>
    <row r="110" spans="1:22" x14ac:dyDescent="0.3">
      <c r="A110" s="5">
        <f t="shared" si="88"/>
        <v>99</v>
      </c>
      <c r="B110" s="13" t="s">
        <v>35</v>
      </c>
      <c r="C110" s="12" t="s">
        <v>29</v>
      </c>
      <c r="D110" s="12">
        <v>50</v>
      </c>
      <c r="E110" s="10">
        <f>+'[1]Exhibit No.__(JAP-LIGHT RD) '!C305</f>
        <v>38</v>
      </c>
      <c r="F110" s="48">
        <f>+'TRF Lighting Eff 5-1-18'!G237</f>
        <v>1.54</v>
      </c>
      <c r="G110" s="48">
        <f>+'TRF Lighting Eff 6-1-18'!G237</f>
        <v>1.54</v>
      </c>
      <c r="H110" s="48">
        <f>+'Proposed Sch 140 Eff 5-1-18'!G104</f>
        <v>0.03</v>
      </c>
      <c r="I110">
        <f>+'Proposed Sch 140 Eff 6-1-18'!G104</f>
        <v>0.03</v>
      </c>
      <c r="J110" s="51">
        <f t="shared" ref="J110:J118" si="89">ROUND(+$E110*SUM(F110)*12,0)</f>
        <v>702</v>
      </c>
      <c r="K110" s="51">
        <f t="shared" ref="K110:K118" si="90">ROUND(+$E110*SUM(G110)*12,0)</f>
        <v>702</v>
      </c>
      <c r="L110" s="51">
        <f t="shared" ref="L110:L118" si="91">ROUND(+$E110*SUM(H110)*12,0)</f>
        <v>14</v>
      </c>
      <c r="M110" s="51">
        <f t="shared" ref="M110:M118" si="92">ROUND(+$E110*SUM(I110)*12,0)</f>
        <v>14</v>
      </c>
      <c r="N110" s="1">
        <f t="shared" ref="N110:N118" si="93">+K110-J110</f>
        <v>0</v>
      </c>
      <c r="O110" s="1">
        <f t="shared" ref="O110:O118" si="94">+M110-L110</f>
        <v>0</v>
      </c>
      <c r="P110" s="1">
        <f t="shared" ref="P110:P118" si="95">SUM(N110:O110)</f>
        <v>0</v>
      </c>
      <c r="Q110" s="52">
        <f t="shared" ref="Q110:Q118" si="96">IF(L110+J110=0,0,+P110/SUM(L110,J110))</f>
        <v>0</v>
      </c>
      <c r="V110" s="10">
        <v>38</v>
      </c>
    </row>
    <row r="111" spans="1:22" x14ac:dyDescent="0.3">
      <c r="A111" s="5">
        <f t="shared" si="88"/>
        <v>100</v>
      </c>
      <c r="B111" s="13" t="str">
        <f t="shared" ref="B111:B118" si="97">+B110</f>
        <v>54E</v>
      </c>
      <c r="C111" s="12" t="s">
        <v>29</v>
      </c>
      <c r="D111" s="12">
        <v>70</v>
      </c>
      <c r="E111" s="10">
        <f>+'[1]Exhibit No.__(JAP-LIGHT RD) '!C306</f>
        <v>797</v>
      </c>
      <c r="F111" s="48">
        <f>+'TRF Lighting Eff 5-1-18'!G238</f>
        <v>2.16</v>
      </c>
      <c r="G111" s="48">
        <f>+'TRF Lighting Eff 6-1-18'!G238</f>
        <v>2.16</v>
      </c>
      <c r="H111" s="48">
        <f>+'Proposed Sch 140 Eff 5-1-18'!G105</f>
        <v>0.05</v>
      </c>
      <c r="I111">
        <f>+'Proposed Sch 140 Eff 6-1-18'!G105</f>
        <v>0.05</v>
      </c>
      <c r="J111" s="51">
        <f t="shared" si="89"/>
        <v>20658</v>
      </c>
      <c r="K111" s="51">
        <f t="shared" si="90"/>
        <v>20658</v>
      </c>
      <c r="L111" s="51">
        <f t="shared" si="91"/>
        <v>478</v>
      </c>
      <c r="M111" s="51">
        <f t="shared" si="92"/>
        <v>478</v>
      </c>
      <c r="N111" s="1">
        <f t="shared" si="93"/>
        <v>0</v>
      </c>
      <c r="O111" s="1">
        <f t="shared" si="94"/>
        <v>0</v>
      </c>
      <c r="P111" s="1">
        <f t="shared" si="95"/>
        <v>0</v>
      </c>
      <c r="Q111" s="52">
        <f t="shared" si="96"/>
        <v>0</v>
      </c>
      <c r="V111" s="10">
        <v>761</v>
      </c>
    </row>
    <row r="112" spans="1:22" x14ac:dyDescent="0.3">
      <c r="A112" s="5">
        <f t="shared" si="88"/>
        <v>101</v>
      </c>
      <c r="B112" s="13" t="str">
        <f t="shared" si="97"/>
        <v>54E</v>
      </c>
      <c r="C112" s="12" t="s">
        <v>29</v>
      </c>
      <c r="D112" s="12">
        <v>100</v>
      </c>
      <c r="E112" s="10">
        <f>+'[1]Exhibit No.__(JAP-LIGHT RD) '!C307</f>
        <v>1936</v>
      </c>
      <c r="F112" s="48">
        <f>+'TRF Lighting Eff 5-1-18'!G239</f>
        <v>3.09</v>
      </c>
      <c r="G112" s="48">
        <f>+'TRF Lighting Eff 6-1-18'!G239</f>
        <v>3.09</v>
      </c>
      <c r="H112" s="48">
        <f>+'Proposed Sch 140 Eff 5-1-18'!G106</f>
        <v>0.06</v>
      </c>
      <c r="I112">
        <f>+'Proposed Sch 140 Eff 6-1-18'!G106</f>
        <v>7.0000000000000007E-2</v>
      </c>
      <c r="J112" s="51">
        <f t="shared" si="89"/>
        <v>71787</v>
      </c>
      <c r="K112" s="51">
        <f t="shared" si="90"/>
        <v>71787</v>
      </c>
      <c r="L112" s="51">
        <f t="shared" si="91"/>
        <v>1394</v>
      </c>
      <c r="M112" s="51">
        <f t="shared" si="92"/>
        <v>1626</v>
      </c>
      <c r="N112" s="1">
        <f t="shared" si="93"/>
        <v>0</v>
      </c>
      <c r="O112" s="1">
        <f t="shared" si="94"/>
        <v>232</v>
      </c>
      <c r="P112" s="1">
        <f t="shared" si="95"/>
        <v>232</v>
      </c>
      <c r="Q112" s="52">
        <f t="shared" si="96"/>
        <v>3.170221778877031E-3</v>
      </c>
      <c r="V112" s="10">
        <v>1718</v>
      </c>
    </row>
    <row r="113" spans="1:22" x14ac:dyDescent="0.3">
      <c r="A113" s="5">
        <f t="shared" si="88"/>
        <v>102</v>
      </c>
      <c r="B113" s="13" t="str">
        <f t="shared" si="97"/>
        <v>54E</v>
      </c>
      <c r="C113" s="12" t="s">
        <v>29</v>
      </c>
      <c r="D113" s="12">
        <v>150</v>
      </c>
      <c r="E113" s="10">
        <f>+'[1]Exhibit No.__(JAP-LIGHT RD) '!C308</f>
        <v>746</v>
      </c>
      <c r="F113" s="48">
        <f>+'TRF Lighting Eff 5-1-18'!G240</f>
        <v>4.63</v>
      </c>
      <c r="G113" s="48">
        <f>+'TRF Lighting Eff 6-1-18'!G240</f>
        <v>4.63</v>
      </c>
      <c r="H113" s="48">
        <f>+'Proposed Sch 140 Eff 5-1-18'!G107</f>
        <v>0.1</v>
      </c>
      <c r="I113">
        <f>+'Proposed Sch 140 Eff 6-1-18'!G107</f>
        <v>0.1</v>
      </c>
      <c r="J113" s="51">
        <f t="shared" si="89"/>
        <v>41448</v>
      </c>
      <c r="K113" s="51">
        <f t="shared" si="90"/>
        <v>41448</v>
      </c>
      <c r="L113" s="51">
        <f t="shared" si="91"/>
        <v>895</v>
      </c>
      <c r="M113" s="51">
        <f t="shared" si="92"/>
        <v>895</v>
      </c>
      <c r="N113" s="1">
        <f t="shared" si="93"/>
        <v>0</v>
      </c>
      <c r="O113" s="1">
        <f t="shared" si="94"/>
        <v>0</v>
      </c>
      <c r="P113" s="1">
        <f t="shared" si="95"/>
        <v>0</v>
      </c>
      <c r="Q113" s="52">
        <f t="shared" si="96"/>
        <v>0</v>
      </c>
      <c r="V113" s="10">
        <v>516</v>
      </c>
    </row>
    <row r="114" spans="1:22" x14ac:dyDescent="0.3">
      <c r="A114" s="5">
        <f t="shared" si="88"/>
        <v>103</v>
      </c>
      <c r="B114" s="13" t="str">
        <f t="shared" si="97"/>
        <v>54E</v>
      </c>
      <c r="C114" s="12" t="s">
        <v>29</v>
      </c>
      <c r="D114" s="12">
        <v>200</v>
      </c>
      <c r="E114" s="10">
        <f>+'[1]Exhibit No.__(JAP-LIGHT RD) '!C309</f>
        <v>756</v>
      </c>
      <c r="F114" s="48">
        <f>+'TRF Lighting Eff 5-1-18'!G241</f>
        <v>6.17</v>
      </c>
      <c r="G114" s="48">
        <f>+'TRF Lighting Eff 6-1-18'!G241</f>
        <v>6.17</v>
      </c>
      <c r="H114" s="48">
        <f>+'Proposed Sch 140 Eff 5-1-18'!G108</f>
        <v>0.13</v>
      </c>
      <c r="I114">
        <f>+'Proposed Sch 140 Eff 6-1-18'!G108</f>
        <v>0.13</v>
      </c>
      <c r="J114" s="51">
        <f t="shared" si="89"/>
        <v>55974</v>
      </c>
      <c r="K114" s="51">
        <f t="shared" si="90"/>
        <v>55974</v>
      </c>
      <c r="L114" s="51">
        <f t="shared" si="91"/>
        <v>1179</v>
      </c>
      <c r="M114" s="51">
        <f t="shared" si="92"/>
        <v>1179</v>
      </c>
      <c r="N114" s="1">
        <f t="shared" si="93"/>
        <v>0</v>
      </c>
      <c r="O114" s="1">
        <f t="shared" si="94"/>
        <v>0</v>
      </c>
      <c r="P114" s="1">
        <f t="shared" si="95"/>
        <v>0</v>
      </c>
      <c r="Q114" s="52">
        <f t="shared" si="96"/>
        <v>0</v>
      </c>
      <c r="V114" s="10">
        <v>680</v>
      </c>
    </row>
    <row r="115" spans="1:22" x14ac:dyDescent="0.3">
      <c r="A115" s="5">
        <f t="shared" si="88"/>
        <v>104</v>
      </c>
      <c r="B115" s="13" t="str">
        <f t="shared" si="97"/>
        <v>54E</v>
      </c>
      <c r="C115" s="12" t="s">
        <v>29</v>
      </c>
      <c r="D115" s="12">
        <v>250</v>
      </c>
      <c r="E115" s="10">
        <f>+'[1]Exhibit No.__(JAP-LIGHT RD) '!C310</f>
        <v>1872</v>
      </c>
      <c r="F115" s="48">
        <f>+'TRF Lighting Eff 5-1-18'!G242</f>
        <v>7.72</v>
      </c>
      <c r="G115" s="48">
        <f>+'TRF Lighting Eff 6-1-18'!G242</f>
        <v>7.72</v>
      </c>
      <c r="H115" s="48">
        <f>+'Proposed Sch 140 Eff 5-1-18'!G109</f>
        <v>0.16</v>
      </c>
      <c r="I115">
        <f>+'Proposed Sch 140 Eff 6-1-18'!G109</f>
        <v>0.16999999999999998</v>
      </c>
      <c r="J115" s="51">
        <f t="shared" si="89"/>
        <v>173422</v>
      </c>
      <c r="K115" s="51">
        <f t="shared" si="90"/>
        <v>173422</v>
      </c>
      <c r="L115" s="51">
        <f t="shared" si="91"/>
        <v>3594</v>
      </c>
      <c r="M115" s="51">
        <f t="shared" si="92"/>
        <v>3819</v>
      </c>
      <c r="N115" s="1">
        <f t="shared" si="93"/>
        <v>0</v>
      </c>
      <c r="O115" s="1">
        <f t="shared" si="94"/>
        <v>225</v>
      </c>
      <c r="P115" s="1">
        <f t="shared" si="95"/>
        <v>225</v>
      </c>
      <c r="Q115" s="52">
        <f t="shared" si="96"/>
        <v>1.2710715415555655E-3</v>
      </c>
      <c r="V115" s="10">
        <v>1535</v>
      </c>
    </row>
    <row r="116" spans="1:22" x14ac:dyDescent="0.3">
      <c r="A116" s="5">
        <f t="shared" si="88"/>
        <v>105</v>
      </c>
      <c r="B116" s="13" t="str">
        <f t="shared" si="97"/>
        <v>54E</v>
      </c>
      <c r="C116" s="12" t="s">
        <v>29</v>
      </c>
      <c r="D116" s="12">
        <v>310</v>
      </c>
      <c r="E116" s="10">
        <f>+'[1]Exhibit No.__(JAP-LIGHT RD) '!C311</f>
        <v>77</v>
      </c>
      <c r="F116" s="48">
        <f>+'TRF Lighting Eff 5-1-18'!G243</f>
        <v>9.57</v>
      </c>
      <c r="G116" s="48">
        <f>+'TRF Lighting Eff 6-1-18'!G243</f>
        <v>9.57</v>
      </c>
      <c r="H116" s="48">
        <f>+'Proposed Sch 140 Eff 5-1-18'!G110</f>
        <v>0.2</v>
      </c>
      <c r="I116">
        <f>+'Proposed Sch 140 Eff 6-1-18'!G110</f>
        <v>0.21000000000000002</v>
      </c>
      <c r="J116" s="51">
        <f t="shared" si="89"/>
        <v>8843</v>
      </c>
      <c r="K116" s="51">
        <f t="shared" si="90"/>
        <v>8843</v>
      </c>
      <c r="L116" s="51">
        <f t="shared" si="91"/>
        <v>185</v>
      </c>
      <c r="M116" s="51">
        <f t="shared" si="92"/>
        <v>194</v>
      </c>
      <c r="N116" s="1">
        <f t="shared" si="93"/>
        <v>0</v>
      </c>
      <c r="O116" s="1">
        <f t="shared" si="94"/>
        <v>9</v>
      </c>
      <c r="P116" s="1">
        <f t="shared" si="95"/>
        <v>9</v>
      </c>
      <c r="Q116" s="52">
        <f t="shared" si="96"/>
        <v>9.9689853788214439E-4</v>
      </c>
      <c r="V116" s="10">
        <v>77</v>
      </c>
    </row>
    <row r="117" spans="1:22" x14ac:dyDescent="0.3">
      <c r="A117" s="5">
        <f t="shared" si="88"/>
        <v>106</v>
      </c>
      <c r="B117" s="13" t="str">
        <f t="shared" si="97"/>
        <v>54E</v>
      </c>
      <c r="C117" s="12" t="s">
        <v>29</v>
      </c>
      <c r="D117" s="12">
        <v>400</v>
      </c>
      <c r="E117" s="10">
        <f>+'[1]Exhibit No.__(JAP-LIGHT RD) '!C312</f>
        <v>1401</v>
      </c>
      <c r="F117" s="48">
        <f>+'TRF Lighting Eff 5-1-18'!G244</f>
        <v>12.35</v>
      </c>
      <c r="G117" s="48">
        <f>+'TRF Lighting Eff 6-1-18'!G244</f>
        <v>12.35</v>
      </c>
      <c r="H117" s="48">
        <f>+'Proposed Sch 140 Eff 5-1-18'!G111</f>
        <v>0.26</v>
      </c>
      <c r="I117">
        <f>+'Proposed Sch 140 Eff 6-1-18'!G111</f>
        <v>0.27</v>
      </c>
      <c r="J117" s="51">
        <f t="shared" si="89"/>
        <v>207628</v>
      </c>
      <c r="K117" s="51">
        <f t="shared" si="90"/>
        <v>207628</v>
      </c>
      <c r="L117" s="51">
        <f t="shared" si="91"/>
        <v>4371</v>
      </c>
      <c r="M117" s="51">
        <f t="shared" si="92"/>
        <v>4539</v>
      </c>
      <c r="N117" s="1">
        <f t="shared" si="93"/>
        <v>0</v>
      </c>
      <c r="O117" s="1">
        <f t="shared" si="94"/>
        <v>168</v>
      </c>
      <c r="P117" s="1">
        <f t="shared" si="95"/>
        <v>168</v>
      </c>
      <c r="Q117" s="52">
        <f t="shared" si="96"/>
        <v>7.9245656819135939E-4</v>
      </c>
      <c r="V117" s="10">
        <v>755</v>
      </c>
    </row>
    <row r="118" spans="1:22" x14ac:dyDescent="0.3">
      <c r="A118" s="5">
        <f t="shared" si="88"/>
        <v>107</v>
      </c>
      <c r="B118" s="13" t="str">
        <f t="shared" si="97"/>
        <v>54E</v>
      </c>
      <c r="C118" s="12" t="s">
        <v>29</v>
      </c>
      <c r="D118" s="12">
        <v>1000</v>
      </c>
      <c r="E118" s="10">
        <f>+'[1]Exhibit No.__(JAP-LIGHT RD) '!C313</f>
        <v>11</v>
      </c>
      <c r="F118" s="48">
        <f>+'TRF Lighting Eff 5-1-18'!G245</f>
        <v>30.87</v>
      </c>
      <c r="G118" s="48">
        <f>+'TRF Lighting Eff 6-1-18'!G245</f>
        <v>30.87</v>
      </c>
      <c r="H118" s="48">
        <f>+'Proposed Sch 140 Eff 5-1-18'!G112</f>
        <v>0.64999999999999991</v>
      </c>
      <c r="I118">
        <f>+'Proposed Sch 140 Eff 6-1-18'!G112</f>
        <v>0.65999999999999992</v>
      </c>
      <c r="J118" s="51">
        <f t="shared" si="89"/>
        <v>4075</v>
      </c>
      <c r="K118" s="51">
        <f t="shared" si="90"/>
        <v>4075</v>
      </c>
      <c r="L118" s="51">
        <f t="shared" si="91"/>
        <v>86</v>
      </c>
      <c r="M118" s="51">
        <f t="shared" si="92"/>
        <v>87</v>
      </c>
      <c r="N118" s="1">
        <f t="shared" si="93"/>
        <v>0</v>
      </c>
      <c r="O118" s="1">
        <f t="shared" si="94"/>
        <v>1</v>
      </c>
      <c r="P118" s="1">
        <f t="shared" si="95"/>
        <v>1</v>
      </c>
      <c r="Q118" s="52">
        <f t="shared" si="96"/>
        <v>2.4032684450853159E-4</v>
      </c>
      <c r="V118" s="10">
        <v>11</v>
      </c>
    </row>
    <row r="119" spans="1:22" x14ac:dyDescent="0.3">
      <c r="A119" s="5">
        <f t="shared" si="88"/>
        <v>108</v>
      </c>
      <c r="B119" s="16"/>
      <c r="C119" s="12"/>
      <c r="D119" s="12"/>
      <c r="E119" s="10"/>
      <c r="F119" s="48"/>
      <c r="G119" s="48"/>
      <c r="H119" s="48"/>
      <c r="J119" s="10"/>
      <c r="K119" s="10"/>
      <c r="L119" s="10"/>
      <c r="M119" s="10"/>
      <c r="N119" s="10"/>
      <c r="O119" s="10"/>
      <c r="P119" s="10"/>
      <c r="Q119" s="52"/>
      <c r="V119" s="10"/>
    </row>
    <row r="120" spans="1:22" x14ac:dyDescent="0.3">
      <c r="A120" s="5">
        <f t="shared" si="88"/>
        <v>109</v>
      </c>
      <c r="B120" s="16"/>
      <c r="C120" s="12"/>
      <c r="D120" s="12"/>
      <c r="E120" s="10"/>
      <c r="J120" s="10"/>
      <c r="K120" s="10"/>
      <c r="L120" s="10"/>
      <c r="M120" s="10"/>
      <c r="N120" s="10"/>
      <c r="O120" s="10"/>
      <c r="P120" s="10"/>
      <c r="Q120" s="52"/>
      <c r="V120" s="10"/>
    </row>
    <row r="121" spans="1:22" x14ac:dyDescent="0.3">
      <c r="A121" s="5">
        <f t="shared" si="88"/>
        <v>110</v>
      </c>
      <c r="B121" s="13" t="str">
        <f>+B118</f>
        <v>54E</v>
      </c>
      <c r="C121" s="12" t="s">
        <v>12</v>
      </c>
      <c r="D121" s="17" t="s">
        <v>26</v>
      </c>
      <c r="E121" s="10">
        <f>SUM('[1]Exhibit No.__(JAP-LIGHT RD) '!$C$315:$C$320)</f>
        <v>1132</v>
      </c>
      <c r="F121" s="48">
        <f>+'TRF Lighting Eff 5-1-18'!G247</f>
        <v>1.39</v>
      </c>
      <c r="G121" s="48">
        <f>+'TRF Lighting Eff 6-1-18'!G247</f>
        <v>1.39</v>
      </c>
      <c r="H121" s="48">
        <f>+'Proposed Sch 140 Eff 5-1-18'!G115</f>
        <v>0.03</v>
      </c>
      <c r="I121">
        <f>+'Proposed Sch 140 Eff 6-1-18'!G115</f>
        <v>0.03</v>
      </c>
      <c r="J121" s="51">
        <f t="shared" ref="J121:J129" si="98">ROUND(+$E121*SUM(F121)*12,0)</f>
        <v>18882</v>
      </c>
      <c r="K121" s="51">
        <f t="shared" ref="K121:K129" si="99">ROUND(+$E121*SUM(G121)*12,0)</f>
        <v>18882</v>
      </c>
      <c r="L121" s="51">
        <f t="shared" ref="L121:L129" si="100">ROUND(+$E121*SUM(H121)*12,0)</f>
        <v>408</v>
      </c>
      <c r="M121" s="51">
        <f t="shared" ref="M121:M129" si="101">ROUND(+$E121*SUM(I121)*12,0)</f>
        <v>408</v>
      </c>
      <c r="N121" s="1">
        <f t="shared" ref="N121:N129" si="102">+K121-J121</f>
        <v>0</v>
      </c>
      <c r="O121" s="1">
        <f t="shared" ref="O121:O129" si="103">+M121-L121</f>
        <v>0</v>
      </c>
      <c r="P121" s="1">
        <f t="shared" ref="P121:P129" si="104">SUM(N121:O121)</f>
        <v>0</v>
      </c>
      <c r="Q121" s="52">
        <f t="shared" ref="Q121:Q129" si="105">IF(L121+J121=0,0,+P121/SUM(L121,J121))</f>
        <v>0</v>
      </c>
      <c r="V121" s="10">
        <v>1451</v>
      </c>
    </row>
    <row r="122" spans="1:22" x14ac:dyDescent="0.3">
      <c r="A122" s="5">
        <f t="shared" si="88"/>
        <v>111</v>
      </c>
      <c r="B122" s="13" t="str">
        <f t="shared" ref="B122:B129" si="106">+B121</f>
        <v>54E</v>
      </c>
      <c r="C122" s="12" t="s">
        <v>12</v>
      </c>
      <c r="D122" s="17" t="s">
        <v>25</v>
      </c>
      <c r="E122" s="10">
        <f>SUM('[1]Exhibit No.__(JAP-LIGHT RD) '!$C$321:$C$326)</f>
        <v>0</v>
      </c>
      <c r="F122" s="48">
        <f>+'TRF Lighting Eff 5-1-18'!G253</f>
        <v>2.3199999999999998</v>
      </c>
      <c r="G122" s="48">
        <f>+'TRF Lighting Eff 6-1-18'!G253</f>
        <v>2.3199999999999998</v>
      </c>
      <c r="H122" s="48">
        <f>+'Proposed Sch 140 Eff 5-1-18'!G116</f>
        <v>0.05</v>
      </c>
      <c r="I122">
        <f>+'Proposed Sch 140 Eff 6-1-18'!G116</f>
        <v>0.05</v>
      </c>
      <c r="J122" s="51">
        <f t="shared" si="98"/>
        <v>0</v>
      </c>
      <c r="K122" s="51">
        <f t="shared" si="99"/>
        <v>0</v>
      </c>
      <c r="L122" s="51">
        <f t="shared" si="100"/>
        <v>0</v>
      </c>
      <c r="M122" s="51">
        <f t="shared" si="101"/>
        <v>0</v>
      </c>
      <c r="N122" s="1">
        <f t="shared" si="102"/>
        <v>0</v>
      </c>
      <c r="O122" s="1">
        <f t="shared" si="103"/>
        <v>0</v>
      </c>
      <c r="P122" s="1">
        <f t="shared" si="104"/>
        <v>0</v>
      </c>
      <c r="Q122" s="52">
        <f t="shared" si="105"/>
        <v>0</v>
      </c>
      <c r="V122" s="10">
        <v>0</v>
      </c>
    </row>
    <row r="123" spans="1:22" x14ac:dyDescent="0.3">
      <c r="A123" s="5">
        <f t="shared" si="88"/>
        <v>112</v>
      </c>
      <c r="B123" s="13" t="str">
        <f t="shared" si="106"/>
        <v>54E</v>
      </c>
      <c r="C123" s="12" t="s">
        <v>12</v>
      </c>
      <c r="D123" s="17" t="s">
        <v>24</v>
      </c>
      <c r="E123" s="10">
        <f>SUM('[1]Exhibit No.__(JAP-LIGHT RD) '!$C$327:$C$332)</f>
        <v>1517</v>
      </c>
      <c r="F123" s="48">
        <f>+'TRF Lighting Eff 5-1-18'!G259</f>
        <v>3.24</v>
      </c>
      <c r="G123" s="48">
        <f>+'TRF Lighting Eff 6-1-18'!G259</f>
        <v>3.24</v>
      </c>
      <c r="H123" s="48">
        <f>+'Proposed Sch 140 Eff 5-1-18'!G117</f>
        <v>7.0000000000000007E-2</v>
      </c>
      <c r="I123">
        <f>+'Proposed Sch 140 Eff 6-1-18'!G117</f>
        <v>7.0000000000000007E-2</v>
      </c>
      <c r="J123" s="51">
        <f t="shared" si="98"/>
        <v>58981</v>
      </c>
      <c r="K123" s="51">
        <f t="shared" si="99"/>
        <v>58981</v>
      </c>
      <c r="L123" s="51">
        <f t="shared" si="100"/>
        <v>1274</v>
      </c>
      <c r="M123" s="51">
        <f t="shared" si="101"/>
        <v>1274</v>
      </c>
      <c r="N123" s="1">
        <f t="shared" si="102"/>
        <v>0</v>
      </c>
      <c r="O123" s="1">
        <f t="shared" si="103"/>
        <v>0</v>
      </c>
      <c r="P123" s="1">
        <f t="shared" si="104"/>
        <v>0</v>
      </c>
      <c r="Q123" s="52">
        <f t="shared" si="105"/>
        <v>0</v>
      </c>
      <c r="V123" s="10">
        <v>1702</v>
      </c>
    </row>
    <row r="124" spans="1:22" x14ac:dyDescent="0.3">
      <c r="A124" s="5">
        <f t="shared" si="88"/>
        <v>113</v>
      </c>
      <c r="B124" s="13" t="str">
        <f t="shared" si="106"/>
        <v>54E</v>
      </c>
      <c r="C124" s="12" t="s">
        <v>12</v>
      </c>
      <c r="D124" s="17" t="s">
        <v>23</v>
      </c>
      <c r="E124" s="10">
        <f>SUM('[1]Exhibit No.__(JAP-LIGHT RD) '!$C$333:$C$338)</f>
        <v>722</v>
      </c>
      <c r="F124" s="48">
        <f>+'TRF Lighting Eff 5-1-18'!G265</f>
        <v>4.17</v>
      </c>
      <c r="G124" s="48">
        <f>+'TRF Lighting Eff 6-1-18'!G265</f>
        <v>4.17</v>
      </c>
      <c r="H124" s="48">
        <f>+'Proposed Sch 140 Eff 5-1-18'!G118</f>
        <v>0.09</v>
      </c>
      <c r="I124">
        <f>+'Proposed Sch 140 Eff 6-1-18'!G118</f>
        <v>0.09</v>
      </c>
      <c r="J124" s="51">
        <f t="shared" si="98"/>
        <v>36129</v>
      </c>
      <c r="K124" s="51">
        <f t="shared" si="99"/>
        <v>36129</v>
      </c>
      <c r="L124" s="51">
        <f t="shared" si="100"/>
        <v>780</v>
      </c>
      <c r="M124" s="51">
        <f t="shared" si="101"/>
        <v>780</v>
      </c>
      <c r="N124" s="1">
        <f t="shared" si="102"/>
        <v>0</v>
      </c>
      <c r="O124" s="1">
        <f t="shared" si="103"/>
        <v>0</v>
      </c>
      <c r="P124" s="1">
        <f t="shared" si="104"/>
        <v>0</v>
      </c>
      <c r="Q124" s="52">
        <f t="shared" si="105"/>
        <v>0</v>
      </c>
      <c r="V124" s="10">
        <v>796</v>
      </c>
    </row>
    <row r="125" spans="1:22" x14ac:dyDescent="0.3">
      <c r="A125" s="5">
        <f t="shared" si="88"/>
        <v>114</v>
      </c>
      <c r="B125" s="13" t="str">
        <f t="shared" si="106"/>
        <v>54E</v>
      </c>
      <c r="C125" s="12" t="s">
        <v>12</v>
      </c>
      <c r="D125" s="17" t="s">
        <v>22</v>
      </c>
      <c r="E125" s="10">
        <f>SUM('[1]Exhibit No.__(JAP-LIGHT RD) '!$C$339:$C$344)</f>
        <v>290</v>
      </c>
      <c r="F125" s="48">
        <f>+'TRF Lighting Eff 5-1-18'!G271</f>
        <v>5.09</v>
      </c>
      <c r="G125" s="48">
        <f>+'TRF Lighting Eff 6-1-18'!G271</f>
        <v>5.09</v>
      </c>
      <c r="H125" s="48">
        <f>+'Proposed Sch 140 Eff 5-1-18'!G119</f>
        <v>0.11000000000000001</v>
      </c>
      <c r="I125">
        <f>+'Proposed Sch 140 Eff 6-1-18'!G119</f>
        <v>0.11000000000000001</v>
      </c>
      <c r="J125" s="51">
        <f t="shared" si="98"/>
        <v>17713</v>
      </c>
      <c r="K125" s="51">
        <f t="shared" si="99"/>
        <v>17713</v>
      </c>
      <c r="L125" s="51">
        <f t="shared" si="100"/>
        <v>383</v>
      </c>
      <c r="M125" s="51">
        <f t="shared" si="101"/>
        <v>383</v>
      </c>
      <c r="N125" s="1">
        <f t="shared" si="102"/>
        <v>0</v>
      </c>
      <c r="O125" s="1">
        <f t="shared" si="103"/>
        <v>0</v>
      </c>
      <c r="P125" s="1">
        <f t="shared" si="104"/>
        <v>0</v>
      </c>
      <c r="Q125" s="52">
        <f t="shared" si="105"/>
        <v>0</v>
      </c>
      <c r="V125" s="10">
        <v>316</v>
      </c>
    </row>
    <row r="126" spans="1:22" x14ac:dyDescent="0.3">
      <c r="A126" s="5">
        <f t="shared" si="88"/>
        <v>115</v>
      </c>
      <c r="B126" s="13" t="str">
        <f t="shared" si="106"/>
        <v>54E</v>
      </c>
      <c r="C126" s="12" t="s">
        <v>12</v>
      </c>
      <c r="D126" s="17" t="s">
        <v>21</v>
      </c>
      <c r="E126" s="10">
        <f>SUM('[1]Exhibit No.__(JAP-LIGHT RD) '!$C$345:$C$350)</f>
        <v>0</v>
      </c>
      <c r="F126" s="48">
        <f>+'TRF Lighting Eff 5-1-18'!G277</f>
        <v>6.02</v>
      </c>
      <c r="G126" s="48">
        <f>+'TRF Lighting Eff 6-1-18'!G277</f>
        <v>6.02</v>
      </c>
      <c r="H126" s="48">
        <f>+'Proposed Sch 140 Eff 5-1-18'!G120</f>
        <v>0.13</v>
      </c>
      <c r="I126">
        <f>+'Proposed Sch 140 Eff 6-1-18'!G120</f>
        <v>0.13</v>
      </c>
      <c r="J126" s="51">
        <f t="shared" si="98"/>
        <v>0</v>
      </c>
      <c r="K126" s="51">
        <f t="shared" si="99"/>
        <v>0</v>
      </c>
      <c r="L126" s="51">
        <f t="shared" si="100"/>
        <v>0</v>
      </c>
      <c r="M126" s="51">
        <f t="shared" si="101"/>
        <v>0</v>
      </c>
      <c r="N126" s="1">
        <f t="shared" si="102"/>
        <v>0</v>
      </c>
      <c r="O126" s="1">
        <f t="shared" si="103"/>
        <v>0</v>
      </c>
      <c r="P126" s="1">
        <f t="shared" si="104"/>
        <v>0</v>
      </c>
      <c r="Q126" s="52">
        <f t="shared" si="105"/>
        <v>0</v>
      </c>
      <c r="V126" s="10">
        <v>4</v>
      </c>
    </row>
    <row r="127" spans="1:22" x14ac:dyDescent="0.3">
      <c r="A127" s="5">
        <f t="shared" si="88"/>
        <v>116</v>
      </c>
      <c r="B127" s="13" t="str">
        <f t="shared" si="106"/>
        <v>54E</v>
      </c>
      <c r="C127" s="12" t="s">
        <v>12</v>
      </c>
      <c r="D127" s="17" t="s">
        <v>20</v>
      </c>
      <c r="E127" s="10">
        <f>SUM('[1]Exhibit No.__(JAP-LIGHT RD) '!$C$351:$C$356)</f>
        <v>0</v>
      </c>
      <c r="F127" s="48">
        <f>+'TRF Lighting Eff 5-1-18'!G283</f>
        <v>6.95</v>
      </c>
      <c r="G127" s="48">
        <f>+'TRF Lighting Eff 6-1-18'!G283</f>
        <v>6.95</v>
      </c>
      <c r="H127" s="48">
        <f>+'Proposed Sch 140 Eff 5-1-18'!G121</f>
        <v>0.15</v>
      </c>
      <c r="I127">
        <f>+'Proposed Sch 140 Eff 6-1-18'!G121</f>
        <v>0.15</v>
      </c>
      <c r="J127" s="51">
        <f t="shared" si="98"/>
        <v>0</v>
      </c>
      <c r="K127" s="51">
        <f t="shared" si="99"/>
        <v>0</v>
      </c>
      <c r="L127" s="51">
        <f t="shared" si="100"/>
        <v>0</v>
      </c>
      <c r="M127" s="51">
        <f t="shared" si="101"/>
        <v>0</v>
      </c>
      <c r="N127" s="1">
        <f t="shared" si="102"/>
        <v>0</v>
      </c>
      <c r="O127" s="1">
        <f t="shared" si="103"/>
        <v>0</v>
      </c>
      <c r="P127" s="1">
        <f t="shared" si="104"/>
        <v>0</v>
      </c>
      <c r="Q127" s="52">
        <f t="shared" si="105"/>
        <v>0</v>
      </c>
      <c r="V127" s="10">
        <v>0</v>
      </c>
    </row>
    <row r="128" spans="1:22" x14ac:dyDescent="0.3">
      <c r="A128" s="5">
        <f t="shared" si="88"/>
        <v>117</v>
      </c>
      <c r="B128" s="13" t="str">
        <f t="shared" si="106"/>
        <v>54E</v>
      </c>
      <c r="C128" s="12" t="s">
        <v>12</v>
      </c>
      <c r="D128" s="17" t="s">
        <v>19</v>
      </c>
      <c r="E128" s="10">
        <f>SUM('[1]Exhibit No.__(JAP-LIGHT RD) '!$C$357:$C$362)</f>
        <v>0</v>
      </c>
      <c r="F128" s="48">
        <f>+'TRF Lighting Eff 5-1-18'!G289</f>
        <v>7.87</v>
      </c>
      <c r="G128" s="48">
        <f>+'TRF Lighting Eff 6-1-18'!G289</f>
        <v>7.87</v>
      </c>
      <c r="H128" s="48">
        <f>+'Proposed Sch 140 Eff 5-1-18'!G122</f>
        <v>0.16</v>
      </c>
      <c r="I128">
        <f>+'Proposed Sch 140 Eff 6-1-18'!G122</f>
        <v>0.16999999999999998</v>
      </c>
      <c r="J128" s="51">
        <f t="shared" si="98"/>
        <v>0</v>
      </c>
      <c r="K128" s="51">
        <f t="shared" si="99"/>
        <v>0</v>
      </c>
      <c r="L128" s="51">
        <f t="shared" si="100"/>
        <v>0</v>
      </c>
      <c r="M128" s="51">
        <f t="shared" si="101"/>
        <v>0</v>
      </c>
      <c r="N128" s="1">
        <f t="shared" si="102"/>
        <v>0</v>
      </c>
      <c r="O128" s="1">
        <f t="shared" si="103"/>
        <v>0</v>
      </c>
      <c r="P128" s="1">
        <f t="shared" si="104"/>
        <v>0</v>
      </c>
      <c r="Q128" s="52">
        <f t="shared" si="105"/>
        <v>0</v>
      </c>
      <c r="V128" s="10">
        <v>0</v>
      </c>
    </row>
    <row r="129" spans="1:22" x14ac:dyDescent="0.3">
      <c r="A129" s="5">
        <f t="shared" si="88"/>
        <v>118</v>
      </c>
      <c r="B129" s="13" t="str">
        <f t="shared" si="106"/>
        <v>54E</v>
      </c>
      <c r="C129" s="12" t="s">
        <v>12</v>
      </c>
      <c r="D129" s="17" t="s">
        <v>18</v>
      </c>
      <c r="E129" s="10">
        <f>SUM('[1]Exhibit No.__(JAP-LIGHT RD) '!$C$363:$C$368)</f>
        <v>0</v>
      </c>
      <c r="F129" s="48">
        <f>+'TRF Lighting Eff 5-1-18'!G295</f>
        <v>8.8000000000000007</v>
      </c>
      <c r="G129" s="48">
        <f>+'TRF Lighting Eff 6-1-18'!G295</f>
        <v>8.8000000000000007</v>
      </c>
      <c r="H129" s="48">
        <f>+'Proposed Sch 140 Eff 5-1-18'!G123</f>
        <v>0.18</v>
      </c>
      <c r="I129">
        <f>+'Proposed Sch 140 Eff 6-1-18'!G123</f>
        <v>0.19</v>
      </c>
      <c r="J129" s="51">
        <f t="shared" si="98"/>
        <v>0</v>
      </c>
      <c r="K129" s="51">
        <f t="shared" si="99"/>
        <v>0</v>
      </c>
      <c r="L129" s="51">
        <f t="shared" si="100"/>
        <v>0</v>
      </c>
      <c r="M129" s="51">
        <f t="shared" si="101"/>
        <v>0</v>
      </c>
      <c r="N129" s="1">
        <f t="shared" si="102"/>
        <v>0</v>
      </c>
      <c r="O129" s="1">
        <f t="shared" si="103"/>
        <v>0</v>
      </c>
      <c r="P129" s="1">
        <f t="shared" si="104"/>
        <v>0</v>
      </c>
      <c r="Q129" s="52">
        <f t="shared" si="105"/>
        <v>0</v>
      </c>
      <c r="V129" s="10">
        <v>0</v>
      </c>
    </row>
    <row r="130" spans="1:22" x14ac:dyDescent="0.3">
      <c r="A130" s="5">
        <f t="shared" si="88"/>
        <v>119</v>
      </c>
      <c r="B130" s="16"/>
      <c r="C130" s="12"/>
      <c r="D130" s="12"/>
      <c r="E130" s="10"/>
      <c r="F130" s="48"/>
      <c r="G130" s="48"/>
      <c r="H130" s="48"/>
      <c r="J130" s="10"/>
      <c r="K130" s="10"/>
      <c r="L130" s="10"/>
      <c r="M130" s="10"/>
      <c r="N130" s="10"/>
      <c r="O130" s="10"/>
      <c r="P130" s="10"/>
      <c r="Q130" s="52"/>
      <c r="V130" s="10"/>
    </row>
    <row r="131" spans="1:22" x14ac:dyDescent="0.3">
      <c r="A131" s="5">
        <f t="shared" si="88"/>
        <v>120</v>
      </c>
      <c r="B131" s="4" t="s">
        <v>34</v>
      </c>
      <c r="C131" s="12"/>
      <c r="D131" s="12"/>
      <c r="E131" s="10"/>
      <c r="F131" s="48"/>
      <c r="G131" s="48"/>
      <c r="H131" s="48"/>
      <c r="J131" s="10"/>
      <c r="K131" s="10"/>
      <c r="L131" s="10"/>
      <c r="M131" s="10"/>
      <c r="N131" s="10"/>
      <c r="O131" s="10"/>
      <c r="P131" s="10"/>
      <c r="Q131" s="52"/>
      <c r="V131" s="10"/>
    </row>
    <row r="132" spans="1:22" x14ac:dyDescent="0.3">
      <c r="A132" s="5">
        <f t="shared" si="88"/>
        <v>121</v>
      </c>
      <c r="B132" s="13" t="s">
        <v>33</v>
      </c>
      <c r="C132" s="12" t="s">
        <v>29</v>
      </c>
      <c r="D132" s="12">
        <v>70</v>
      </c>
      <c r="E132" s="10">
        <f>+'[1]Exhibit No.__(JAP-LIGHT RD) '!C381</f>
        <v>19</v>
      </c>
      <c r="F132" s="48">
        <f>+'TRF Lighting Eff 5-1-18'!G302</f>
        <v>11.24</v>
      </c>
      <c r="G132" s="48">
        <f>+'TRF Lighting Eff 6-1-18'!G302</f>
        <v>11.53</v>
      </c>
      <c r="H132" s="48">
        <f>+'Proposed Sch 140 Eff 5-1-18'!G126</f>
        <v>0.54</v>
      </c>
      <c r="I132">
        <f>+'Proposed Sch 140 Eff 6-1-18'!G126</f>
        <v>0.57999999999999996</v>
      </c>
      <c r="J132" s="51">
        <f t="shared" ref="J132:M137" si="107">ROUND(+$E132*SUM(F132)*12,0)</f>
        <v>2563</v>
      </c>
      <c r="K132" s="51">
        <f t="shared" si="107"/>
        <v>2629</v>
      </c>
      <c r="L132" s="51">
        <f t="shared" si="107"/>
        <v>123</v>
      </c>
      <c r="M132" s="51">
        <f t="shared" si="107"/>
        <v>132</v>
      </c>
      <c r="N132" s="1">
        <f t="shared" ref="N132:N137" si="108">+K132-J132</f>
        <v>66</v>
      </c>
      <c r="O132" s="1">
        <f t="shared" ref="O132:O137" si="109">+M132-L132</f>
        <v>9</v>
      </c>
      <c r="P132" s="1">
        <f t="shared" ref="P132:P137" si="110">SUM(N132:O132)</f>
        <v>75</v>
      </c>
      <c r="Q132" s="52">
        <f t="shared" ref="Q132:Q137" si="111">IF(L132+J132=0,0,+P132/SUM(L132,J132))</f>
        <v>2.7922561429635145E-2</v>
      </c>
      <c r="V132" s="10">
        <v>17</v>
      </c>
    </row>
    <row r="133" spans="1:22" x14ac:dyDescent="0.3">
      <c r="A133" s="5">
        <f t="shared" si="88"/>
        <v>122</v>
      </c>
      <c r="B133" s="16" t="str">
        <f>+B132</f>
        <v>55E &amp; 56E</v>
      </c>
      <c r="C133" s="12" t="s">
        <v>29</v>
      </c>
      <c r="D133" s="12">
        <v>100</v>
      </c>
      <c r="E133" s="10">
        <f>+'[1]Exhibit No.__(JAP-LIGHT RD) '!C382</f>
        <v>4211</v>
      </c>
      <c r="F133" s="48">
        <f>+'TRF Lighting Eff 5-1-18'!G303</f>
        <v>12.42</v>
      </c>
      <c r="G133" s="48">
        <f>+'TRF Lighting Eff 6-1-18'!G303</f>
        <v>12.72</v>
      </c>
      <c r="H133" s="48">
        <f>+'Proposed Sch 140 Eff 5-1-18'!G127</f>
        <v>0.57999999999999996</v>
      </c>
      <c r="I133">
        <f>+'Proposed Sch 140 Eff 6-1-18'!G127</f>
        <v>0.61</v>
      </c>
      <c r="J133" s="51">
        <f t="shared" si="107"/>
        <v>627607</v>
      </c>
      <c r="K133" s="51">
        <f t="shared" si="107"/>
        <v>642767</v>
      </c>
      <c r="L133" s="51">
        <f t="shared" si="107"/>
        <v>29309</v>
      </c>
      <c r="M133" s="51">
        <f t="shared" si="107"/>
        <v>30825</v>
      </c>
      <c r="N133" s="1">
        <f t="shared" si="108"/>
        <v>15160</v>
      </c>
      <c r="O133" s="1">
        <f t="shared" si="109"/>
        <v>1516</v>
      </c>
      <c r="P133" s="1">
        <f t="shared" si="110"/>
        <v>16676</v>
      </c>
      <c r="Q133" s="52">
        <f t="shared" si="111"/>
        <v>2.5385285181058155E-2</v>
      </c>
      <c r="V133" s="10">
        <v>4030</v>
      </c>
    </row>
    <row r="134" spans="1:22" x14ac:dyDescent="0.3">
      <c r="A134" s="5">
        <f t="shared" si="88"/>
        <v>123</v>
      </c>
      <c r="B134" s="16" t="str">
        <f>+B133</f>
        <v>55E &amp; 56E</v>
      </c>
      <c r="C134" s="12" t="s">
        <v>29</v>
      </c>
      <c r="D134" s="12">
        <v>150</v>
      </c>
      <c r="E134" s="10">
        <f>+'[1]Exhibit No.__(JAP-LIGHT RD) '!C383</f>
        <v>575</v>
      </c>
      <c r="F134" s="48">
        <f>+'TRF Lighting Eff 5-1-18'!G304</f>
        <v>14.38</v>
      </c>
      <c r="G134" s="48">
        <f>+'TRF Lighting Eff 6-1-18'!G304</f>
        <v>14.71</v>
      </c>
      <c r="H134" s="48">
        <f>+'Proposed Sch 140 Eff 5-1-18'!G128</f>
        <v>0.64</v>
      </c>
      <c r="I134">
        <f>+'Proposed Sch 140 Eff 6-1-18'!G128</f>
        <v>0.67999999999999994</v>
      </c>
      <c r="J134" s="51">
        <f t="shared" si="107"/>
        <v>99222</v>
      </c>
      <c r="K134" s="51">
        <f t="shared" si="107"/>
        <v>101499</v>
      </c>
      <c r="L134" s="51">
        <f t="shared" si="107"/>
        <v>4416</v>
      </c>
      <c r="M134" s="51">
        <f t="shared" si="107"/>
        <v>4692</v>
      </c>
      <c r="N134" s="1">
        <f t="shared" si="108"/>
        <v>2277</v>
      </c>
      <c r="O134" s="1">
        <f t="shared" si="109"/>
        <v>276</v>
      </c>
      <c r="P134" s="1">
        <f t="shared" si="110"/>
        <v>2553</v>
      </c>
      <c r="Q134" s="52">
        <f t="shared" si="111"/>
        <v>2.4633821571238348E-2</v>
      </c>
      <c r="V134" s="10">
        <v>532</v>
      </c>
    </row>
    <row r="135" spans="1:22" x14ac:dyDescent="0.3">
      <c r="A135" s="5">
        <f t="shared" ref="A135:A166" si="112">A134+1</f>
        <v>124</v>
      </c>
      <c r="B135" s="16" t="str">
        <f>+B134</f>
        <v>55E &amp; 56E</v>
      </c>
      <c r="C135" s="12" t="s">
        <v>29</v>
      </c>
      <c r="D135" s="12">
        <v>200</v>
      </c>
      <c r="E135" s="10">
        <f>+'[1]Exhibit No.__(JAP-LIGHT RD) '!C384</f>
        <v>1208</v>
      </c>
      <c r="F135" s="48">
        <f>+'TRF Lighting Eff 5-1-18'!G305</f>
        <v>16.350000000000001</v>
      </c>
      <c r="G135" s="48">
        <f>+'TRF Lighting Eff 6-1-18'!G305</f>
        <v>16.690000000000001</v>
      </c>
      <c r="H135" s="48">
        <f>+'Proposed Sch 140 Eff 5-1-18'!G129</f>
        <v>0.7</v>
      </c>
      <c r="I135">
        <f>+'Proposed Sch 140 Eff 6-1-18'!G129</f>
        <v>0.74</v>
      </c>
      <c r="J135" s="51">
        <f t="shared" si="107"/>
        <v>237010</v>
      </c>
      <c r="K135" s="51">
        <f t="shared" si="107"/>
        <v>241938</v>
      </c>
      <c r="L135" s="51">
        <f t="shared" si="107"/>
        <v>10147</v>
      </c>
      <c r="M135" s="51">
        <f t="shared" si="107"/>
        <v>10727</v>
      </c>
      <c r="N135" s="1">
        <f t="shared" si="108"/>
        <v>4928</v>
      </c>
      <c r="O135" s="1">
        <f t="shared" si="109"/>
        <v>580</v>
      </c>
      <c r="P135" s="1">
        <f t="shared" si="110"/>
        <v>5508</v>
      </c>
      <c r="Q135" s="52">
        <f t="shared" si="111"/>
        <v>2.2285429908924285E-2</v>
      </c>
      <c r="V135" s="10">
        <v>1143</v>
      </c>
    </row>
    <row r="136" spans="1:22" x14ac:dyDescent="0.3">
      <c r="A136" s="5">
        <f t="shared" si="112"/>
        <v>125</v>
      </c>
      <c r="B136" s="16" t="str">
        <f>+B135</f>
        <v>55E &amp; 56E</v>
      </c>
      <c r="C136" s="12" t="s">
        <v>29</v>
      </c>
      <c r="D136" s="12">
        <v>250</v>
      </c>
      <c r="E136" s="10">
        <f>+'[1]Exhibit No.__(JAP-LIGHT RD) '!C385</f>
        <v>128</v>
      </c>
      <c r="F136" s="48">
        <f>+'TRF Lighting Eff 5-1-18'!G306</f>
        <v>18.32</v>
      </c>
      <c r="G136" s="48">
        <f>+'TRF Lighting Eff 6-1-18'!G306</f>
        <v>18.68</v>
      </c>
      <c r="H136" s="48">
        <f>+'Proposed Sch 140 Eff 5-1-18'!G130</f>
        <v>0.76</v>
      </c>
      <c r="I136">
        <f>+'Proposed Sch 140 Eff 6-1-18'!G130</f>
        <v>0.81</v>
      </c>
      <c r="J136" s="51">
        <f t="shared" si="107"/>
        <v>28140</v>
      </c>
      <c r="K136" s="51">
        <f t="shared" si="107"/>
        <v>28692</v>
      </c>
      <c r="L136" s="51">
        <f t="shared" si="107"/>
        <v>1167</v>
      </c>
      <c r="M136" s="51">
        <f t="shared" si="107"/>
        <v>1244</v>
      </c>
      <c r="N136" s="1">
        <f t="shared" si="108"/>
        <v>552</v>
      </c>
      <c r="O136" s="1">
        <f t="shared" si="109"/>
        <v>77</v>
      </c>
      <c r="P136" s="1">
        <f t="shared" si="110"/>
        <v>629</v>
      </c>
      <c r="Q136" s="52">
        <f t="shared" si="111"/>
        <v>2.1462449244207867E-2</v>
      </c>
      <c r="V136" s="10">
        <v>120</v>
      </c>
    </row>
    <row r="137" spans="1:22" x14ac:dyDescent="0.3">
      <c r="A137" s="5">
        <f t="shared" si="112"/>
        <v>126</v>
      </c>
      <c r="B137" s="16" t="str">
        <f>+B136</f>
        <v>55E &amp; 56E</v>
      </c>
      <c r="C137" s="12" t="s">
        <v>29</v>
      </c>
      <c r="D137" s="12">
        <v>400</v>
      </c>
      <c r="E137" s="10">
        <f>+'[1]Exhibit No.__(JAP-LIGHT RD) '!C386</f>
        <v>53</v>
      </c>
      <c r="F137" s="48">
        <f>+'TRF Lighting Eff 5-1-18'!G307</f>
        <v>24.22</v>
      </c>
      <c r="G137" s="48">
        <f>+'TRF Lighting Eff 6-1-18'!G307</f>
        <v>24.63</v>
      </c>
      <c r="H137" s="48">
        <f>+'Proposed Sch 140 Eff 5-1-18'!G131</f>
        <v>0.94</v>
      </c>
      <c r="I137">
        <f>+'Proposed Sch 140 Eff 6-1-18'!G131</f>
        <v>1</v>
      </c>
      <c r="J137" s="51">
        <f t="shared" si="107"/>
        <v>15404</v>
      </c>
      <c r="K137" s="51">
        <f t="shared" si="107"/>
        <v>15665</v>
      </c>
      <c r="L137" s="51">
        <f t="shared" si="107"/>
        <v>598</v>
      </c>
      <c r="M137" s="51">
        <f t="shared" si="107"/>
        <v>636</v>
      </c>
      <c r="N137" s="1">
        <f t="shared" si="108"/>
        <v>261</v>
      </c>
      <c r="O137" s="1">
        <f t="shared" si="109"/>
        <v>38</v>
      </c>
      <c r="P137" s="1">
        <f t="shared" si="110"/>
        <v>299</v>
      </c>
      <c r="Q137" s="52">
        <f t="shared" si="111"/>
        <v>1.8685164354455695E-2</v>
      </c>
      <c r="V137" s="10">
        <v>50</v>
      </c>
    </row>
    <row r="138" spans="1:22" x14ac:dyDescent="0.3">
      <c r="A138" s="5">
        <f t="shared" si="112"/>
        <v>127</v>
      </c>
      <c r="B138" s="16"/>
      <c r="C138" s="12"/>
      <c r="D138" s="12"/>
      <c r="E138" s="10"/>
      <c r="F138" s="48"/>
      <c r="G138" s="48"/>
      <c r="H138" s="48"/>
      <c r="J138" s="10"/>
      <c r="K138" s="10"/>
      <c r="L138" s="10"/>
      <c r="M138" s="10"/>
      <c r="N138" s="10"/>
      <c r="O138" s="10"/>
      <c r="P138" s="10"/>
      <c r="Q138" s="52"/>
      <c r="V138" s="10"/>
    </row>
    <row r="139" spans="1:22" x14ac:dyDescent="0.3">
      <c r="A139" s="5">
        <f t="shared" si="112"/>
        <v>128</v>
      </c>
      <c r="B139" s="16" t="str">
        <f>+B137</f>
        <v>55E &amp; 56E</v>
      </c>
      <c r="C139" s="12" t="s">
        <v>28</v>
      </c>
      <c r="D139" s="12">
        <v>250</v>
      </c>
      <c r="E139" s="10">
        <f>+'[1]Exhibit No.__(JAP-LIGHT RD) '!$C$388</f>
        <v>6</v>
      </c>
      <c r="F139" s="48">
        <f>+'TRF Lighting Eff 5-1-18'!G309</f>
        <v>21.4</v>
      </c>
      <c r="G139" s="48">
        <f>+'TRF Lighting Eff 6-1-18'!G309</f>
        <v>21.8</v>
      </c>
      <c r="H139" s="48">
        <f>+'Proposed Sch 140 Eff 5-1-18'!G133</f>
        <v>0.83000000000000007</v>
      </c>
      <c r="I139">
        <f>+'Proposed Sch 140 Eff 6-1-18'!G133</f>
        <v>0.88000000000000012</v>
      </c>
      <c r="J139" s="51">
        <f>ROUND(+$E139*SUM(F139)*12,0)</f>
        <v>1541</v>
      </c>
      <c r="K139" s="51">
        <f>ROUND(+$E139*SUM(G139)*12,0)</f>
        <v>1570</v>
      </c>
      <c r="L139" s="51">
        <f>ROUND(+$E139*SUM(H139)*12,0)</f>
        <v>60</v>
      </c>
      <c r="M139" s="51">
        <f>ROUND(+$E139*SUM(I139)*12,0)</f>
        <v>63</v>
      </c>
      <c r="N139" s="1">
        <f>+K139-J139</f>
        <v>29</v>
      </c>
      <c r="O139" s="1">
        <f>+M139-L139</f>
        <v>3</v>
      </c>
      <c r="P139" s="1">
        <f>SUM(N139:O139)</f>
        <v>32</v>
      </c>
      <c r="Q139" s="52">
        <f>IF(L139+J139=0,0,+P139/SUM(L139,J139))</f>
        <v>1.9987507807620236E-2</v>
      </c>
      <c r="V139" s="10">
        <v>6</v>
      </c>
    </row>
    <row r="140" spans="1:22" x14ac:dyDescent="0.3">
      <c r="A140" s="5">
        <f t="shared" si="112"/>
        <v>129</v>
      </c>
      <c r="B140" s="16"/>
      <c r="C140" s="12"/>
      <c r="D140" s="12"/>
      <c r="E140" s="10"/>
      <c r="F140" s="48"/>
      <c r="G140" s="48"/>
      <c r="H140" s="48"/>
      <c r="J140" s="10"/>
      <c r="K140" s="10"/>
      <c r="L140" s="10"/>
      <c r="M140" s="10"/>
      <c r="N140" s="10"/>
      <c r="O140" s="10"/>
      <c r="P140" s="10"/>
      <c r="Q140" s="52"/>
      <c r="V140" s="10"/>
    </row>
    <row r="141" spans="1:22" x14ac:dyDescent="0.3">
      <c r="A141" s="5">
        <f t="shared" si="112"/>
        <v>130</v>
      </c>
      <c r="B141" s="16" t="s">
        <v>33</v>
      </c>
      <c r="C141" s="12" t="s">
        <v>12</v>
      </c>
      <c r="D141" s="17" t="s">
        <v>26</v>
      </c>
      <c r="E141" s="10">
        <f>SUM('[1]Exhibit No.__(JAP-LIGHT RD) '!$C$390:$C$395)</f>
        <v>4</v>
      </c>
      <c r="F141" s="48">
        <f>+'TRF Lighting Eff 5-1-18'!G311</f>
        <v>11.88</v>
      </c>
      <c r="G141" s="48">
        <f>+'TRF Lighting Eff 6-1-18'!G311</f>
        <v>12.31</v>
      </c>
      <c r="H141" s="48">
        <f>+'Proposed Sch 140 Eff 5-1-18'!G135</f>
        <v>0.74</v>
      </c>
      <c r="I141">
        <f>+'Proposed Sch 140 Eff 6-1-18'!G135</f>
        <v>0.79</v>
      </c>
      <c r="J141" s="51">
        <f t="shared" ref="J141:J149" si="113">ROUND(+$E141*SUM(F141)*12,0)</f>
        <v>570</v>
      </c>
      <c r="K141" s="51">
        <f t="shared" ref="K141:K149" si="114">ROUND(+$E141*SUM(G141)*12,0)</f>
        <v>591</v>
      </c>
      <c r="L141" s="51">
        <f t="shared" ref="L141:L149" si="115">ROUND(+$E141*SUM(H141)*12,0)</f>
        <v>36</v>
      </c>
      <c r="M141" s="51">
        <f t="shared" ref="M141:M149" si="116">ROUND(+$E141*SUM(I141)*12,0)</f>
        <v>38</v>
      </c>
      <c r="N141" s="1">
        <f t="shared" ref="N141:N149" si="117">+K141-J141</f>
        <v>21</v>
      </c>
      <c r="O141" s="1">
        <f t="shared" ref="O141:O149" si="118">+M141-L141</f>
        <v>2</v>
      </c>
      <c r="P141" s="1">
        <f t="shared" ref="P141:P149" si="119">SUM(N141:O141)</f>
        <v>23</v>
      </c>
      <c r="Q141" s="52">
        <f t="shared" ref="Q141:Q149" si="120">IF(L141+J141=0,0,+P141/SUM(L141,J141))</f>
        <v>3.7953795379537955E-2</v>
      </c>
      <c r="V141" s="10">
        <v>310</v>
      </c>
    </row>
    <row r="142" spans="1:22" x14ac:dyDescent="0.3">
      <c r="A142" s="5">
        <f t="shared" si="112"/>
        <v>131</v>
      </c>
      <c r="B142" s="16" t="s">
        <v>33</v>
      </c>
      <c r="C142" s="12" t="s">
        <v>12</v>
      </c>
      <c r="D142" s="17" t="s">
        <v>25</v>
      </c>
      <c r="E142" s="10">
        <f>SUM('[1]Exhibit No.__(JAP-LIGHT RD) '!$C$396:$C$401)</f>
        <v>0</v>
      </c>
      <c r="F142" s="48">
        <f>+'TRF Lighting Eff 5-1-18'!G317</f>
        <v>12.99</v>
      </c>
      <c r="G142" s="48">
        <f>+'TRF Lighting Eff 6-1-18'!G317</f>
        <v>13.42</v>
      </c>
      <c r="H142" s="48">
        <f>+'Proposed Sch 140 Eff 5-1-18'!G136</f>
        <v>0.77</v>
      </c>
      <c r="I142">
        <f>+'Proposed Sch 140 Eff 6-1-18'!G136</f>
        <v>0.83000000000000007</v>
      </c>
      <c r="J142" s="51">
        <f t="shared" si="113"/>
        <v>0</v>
      </c>
      <c r="K142" s="51">
        <f t="shared" si="114"/>
        <v>0</v>
      </c>
      <c r="L142" s="51">
        <f t="shared" si="115"/>
        <v>0</v>
      </c>
      <c r="M142" s="51">
        <f t="shared" si="116"/>
        <v>0</v>
      </c>
      <c r="N142" s="1">
        <f t="shared" si="117"/>
        <v>0</v>
      </c>
      <c r="O142" s="1">
        <f t="shared" si="118"/>
        <v>0</v>
      </c>
      <c r="P142" s="1">
        <f t="shared" si="119"/>
        <v>0</v>
      </c>
      <c r="Q142" s="52">
        <f t="shared" si="120"/>
        <v>0</v>
      </c>
      <c r="V142" s="10">
        <v>0</v>
      </c>
    </row>
    <row r="143" spans="1:22" x14ac:dyDescent="0.3">
      <c r="A143" s="5">
        <f t="shared" si="112"/>
        <v>132</v>
      </c>
      <c r="B143" s="16" t="s">
        <v>33</v>
      </c>
      <c r="C143" s="12" t="s">
        <v>12</v>
      </c>
      <c r="D143" s="17" t="s">
        <v>24</v>
      </c>
      <c r="E143" s="10">
        <f>SUM('[1]Exhibit No.__(JAP-LIGHT RD) '!$C$402:$C$404)</f>
        <v>3</v>
      </c>
      <c r="F143" s="48">
        <f>+'TRF Lighting Eff 5-1-18'!G323</f>
        <v>14.1</v>
      </c>
      <c r="G143" s="48">
        <f>+'TRF Lighting Eff 6-1-18'!G323</f>
        <v>14.54</v>
      </c>
      <c r="H143" s="48">
        <f>+'Proposed Sch 140 Eff 5-1-18'!G137</f>
        <v>0.81</v>
      </c>
      <c r="I143">
        <f>+'Proposed Sch 140 Eff 6-1-18'!G137</f>
        <v>0.8600000000000001</v>
      </c>
      <c r="J143" s="51">
        <f t="shared" si="113"/>
        <v>508</v>
      </c>
      <c r="K143" s="51">
        <f t="shared" si="114"/>
        <v>523</v>
      </c>
      <c r="L143" s="51">
        <f t="shared" si="115"/>
        <v>29</v>
      </c>
      <c r="M143" s="51">
        <f t="shared" si="116"/>
        <v>31</v>
      </c>
      <c r="N143" s="1">
        <f t="shared" si="117"/>
        <v>15</v>
      </c>
      <c r="O143" s="1">
        <f t="shared" si="118"/>
        <v>2</v>
      </c>
      <c r="P143" s="1">
        <f t="shared" si="119"/>
        <v>17</v>
      </c>
      <c r="Q143" s="52">
        <f t="shared" si="120"/>
        <v>3.165735567970205E-2</v>
      </c>
      <c r="V143" s="10">
        <v>91</v>
      </c>
    </row>
    <row r="144" spans="1:22" x14ac:dyDescent="0.3">
      <c r="A144" s="5">
        <f t="shared" si="112"/>
        <v>133</v>
      </c>
      <c r="B144" s="16" t="s">
        <v>33</v>
      </c>
      <c r="C144" s="12" t="s">
        <v>12</v>
      </c>
      <c r="D144" s="17" t="s">
        <v>23</v>
      </c>
      <c r="E144" s="10">
        <f>+'[1]Exhibit No.__(JAP-LIGHT RD) '!C405</f>
        <v>0</v>
      </c>
      <c r="F144" s="48">
        <f>+'TRF Lighting Eff 5-1-18'!G326</f>
        <v>15.21</v>
      </c>
      <c r="G144" s="48">
        <f>+'TRF Lighting Eff 6-1-18'!G326</f>
        <v>15.66</v>
      </c>
      <c r="H144" s="48">
        <f>+'Proposed Sch 140 Eff 5-1-18'!G138</f>
        <v>0.84000000000000008</v>
      </c>
      <c r="I144">
        <f>+'Proposed Sch 140 Eff 6-1-18'!G138</f>
        <v>0.89000000000000012</v>
      </c>
      <c r="J144" s="51">
        <f t="shared" si="113"/>
        <v>0</v>
      </c>
      <c r="K144" s="51">
        <f t="shared" si="114"/>
        <v>0</v>
      </c>
      <c r="L144" s="51">
        <f t="shared" si="115"/>
        <v>0</v>
      </c>
      <c r="M144" s="51">
        <f t="shared" si="116"/>
        <v>0</v>
      </c>
      <c r="N144" s="1">
        <f t="shared" si="117"/>
        <v>0</v>
      </c>
      <c r="O144" s="1">
        <f t="shared" si="118"/>
        <v>0</v>
      </c>
      <c r="P144" s="1">
        <f t="shared" si="119"/>
        <v>0</v>
      </c>
      <c r="Q144" s="52">
        <f t="shared" si="120"/>
        <v>0</v>
      </c>
      <c r="V144" s="10">
        <v>0</v>
      </c>
    </row>
    <row r="145" spans="1:22" x14ac:dyDescent="0.3">
      <c r="A145" s="5">
        <f t="shared" si="112"/>
        <v>134</v>
      </c>
      <c r="B145" s="16" t="s">
        <v>33</v>
      </c>
      <c r="C145" s="12" t="s">
        <v>12</v>
      </c>
      <c r="D145" s="17" t="s">
        <v>22</v>
      </c>
      <c r="E145" s="10">
        <f>+'[1]Exhibit No.__(JAP-LIGHT RD) '!C406</f>
        <v>0</v>
      </c>
      <c r="F145" s="48">
        <f>+'TRF Lighting Eff 5-1-18'!G327</f>
        <v>16.32</v>
      </c>
      <c r="G145" s="48">
        <f>+'TRF Lighting Eff 6-1-18'!G327</f>
        <v>16.77</v>
      </c>
      <c r="H145" s="48">
        <f>+'Proposed Sch 140 Eff 5-1-18'!G139</f>
        <v>0.87000000000000011</v>
      </c>
      <c r="I145">
        <f>+'Proposed Sch 140 Eff 6-1-18'!G139</f>
        <v>0.92999999999999994</v>
      </c>
      <c r="J145" s="51">
        <f t="shared" si="113"/>
        <v>0</v>
      </c>
      <c r="K145" s="51">
        <f t="shared" si="114"/>
        <v>0</v>
      </c>
      <c r="L145" s="51">
        <f t="shared" si="115"/>
        <v>0</v>
      </c>
      <c r="M145" s="51">
        <f t="shared" si="116"/>
        <v>0</v>
      </c>
      <c r="N145" s="1">
        <f t="shared" si="117"/>
        <v>0</v>
      </c>
      <c r="O145" s="1">
        <f t="shared" si="118"/>
        <v>0</v>
      </c>
      <c r="P145" s="1">
        <f t="shared" si="119"/>
        <v>0</v>
      </c>
      <c r="Q145" s="52">
        <f t="shared" si="120"/>
        <v>0</v>
      </c>
      <c r="V145" s="10">
        <v>0</v>
      </c>
    </row>
    <row r="146" spans="1:22" x14ac:dyDescent="0.3">
      <c r="A146" s="5">
        <f t="shared" si="112"/>
        <v>135</v>
      </c>
      <c r="B146" s="16" t="s">
        <v>33</v>
      </c>
      <c r="C146" s="12" t="s">
        <v>12</v>
      </c>
      <c r="D146" s="17" t="s">
        <v>21</v>
      </c>
      <c r="E146" s="10">
        <f>+'[1]Exhibit No.__(JAP-LIGHT RD) '!C407</f>
        <v>0</v>
      </c>
      <c r="F146" s="48">
        <f>+'TRF Lighting Eff 5-1-18'!G328</f>
        <v>17.420000000000002</v>
      </c>
      <c r="G146" s="48">
        <f>+'TRF Lighting Eff 6-1-18'!G328</f>
        <v>17.89</v>
      </c>
      <c r="H146" s="48">
        <f>+'Proposed Sch 140 Eff 5-1-18'!G140</f>
        <v>0.90000000000000013</v>
      </c>
      <c r="I146">
        <f>+'Proposed Sch 140 Eff 6-1-18'!G140</f>
        <v>0.96</v>
      </c>
      <c r="J146" s="51">
        <f t="shared" si="113"/>
        <v>0</v>
      </c>
      <c r="K146" s="51">
        <f t="shared" si="114"/>
        <v>0</v>
      </c>
      <c r="L146" s="51">
        <f t="shared" si="115"/>
        <v>0</v>
      </c>
      <c r="M146" s="51">
        <f t="shared" si="116"/>
        <v>0</v>
      </c>
      <c r="N146" s="1">
        <f t="shared" si="117"/>
        <v>0</v>
      </c>
      <c r="O146" s="1">
        <f t="shared" si="118"/>
        <v>0</v>
      </c>
      <c r="P146" s="1">
        <f t="shared" si="119"/>
        <v>0</v>
      </c>
      <c r="Q146" s="52">
        <f t="shared" si="120"/>
        <v>0</v>
      </c>
      <c r="V146" s="10">
        <v>0</v>
      </c>
    </row>
    <row r="147" spans="1:22" x14ac:dyDescent="0.3">
      <c r="A147" s="5">
        <f t="shared" si="112"/>
        <v>136</v>
      </c>
      <c r="B147" s="16" t="s">
        <v>33</v>
      </c>
      <c r="C147" s="12" t="s">
        <v>12</v>
      </c>
      <c r="D147" s="17" t="s">
        <v>20</v>
      </c>
      <c r="E147" s="10">
        <f>+'[1]Exhibit No.__(JAP-LIGHT RD) '!C408</f>
        <v>0</v>
      </c>
      <c r="F147" s="48">
        <f>+'TRF Lighting Eff 5-1-18'!G329</f>
        <v>18.53</v>
      </c>
      <c r="G147" s="48">
        <f>+'TRF Lighting Eff 6-1-18'!G329</f>
        <v>19</v>
      </c>
      <c r="H147" s="48">
        <f>+'Proposed Sch 140 Eff 5-1-18'!G141</f>
        <v>0.92999999999999994</v>
      </c>
      <c r="I147">
        <f>+'Proposed Sch 140 Eff 6-1-18'!G141</f>
        <v>0.99</v>
      </c>
      <c r="J147" s="51">
        <f t="shared" si="113"/>
        <v>0</v>
      </c>
      <c r="K147" s="51">
        <f t="shared" si="114"/>
        <v>0</v>
      </c>
      <c r="L147" s="51">
        <f t="shared" si="115"/>
        <v>0</v>
      </c>
      <c r="M147" s="51">
        <f t="shared" si="116"/>
        <v>0</v>
      </c>
      <c r="N147" s="1">
        <f t="shared" si="117"/>
        <v>0</v>
      </c>
      <c r="O147" s="1">
        <f t="shared" si="118"/>
        <v>0</v>
      </c>
      <c r="P147" s="1">
        <f t="shared" si="119"/>
        <v>0</v>
      </c>
      <c r="Q147" s="52">
        <f t="shared" si="120"/>
        <v>0</v>
      </c>
      <c r="V147" s="10">
        <v>0</v>
      </c>
    </row>
    <row r="148" spans="1:22" x14ac:dyDescent="0.3">
      <c r="A148" s="5">
        <f t="shared" si="112"/>
        <v>137</v>
      </c>
      <c r="B148" s="16" t="s">
        <v>33</v>
      </c>
      <c r="C148" s="12" t="s">
        <v>12</v>
      </c>
      <c r="D148" s="17" t="s">
        <v>19</v>
      </c>
      <c r="E148" s="10">
        <f>+'[1]Exhibit No.__(JAP-LIGHT RD) '!C409</f>
        <v>0</v>
      </c>
      <c r="F148" s="48">
        <f>+'TRF Lighting Eff 5-1-18'!G330</f>
        <v>19.64</v>
      </c>
      <c r="G148" s="48">
        <f>+'TRF Lighting Eff 6-1-18'!G330</f>
        <v>20.12</v>
      </c>
      <c r="H148" s="48">
        <f>+'Proposed Sch 140 Eff 5-1-18'!G142</f>
        <v>0.96</v>
      </c>
      <c r="I148">
        <f>+'Proposed Sch 140 Eff 6-1-18'!G142</f>
        <v>1.03</v>
      </c>
      <c r="J148" s="51">
        <f t="shared" si="113"/>
        <v>0</v>
      </c>
      <c r="K148" s="51">
        <f t="shared" si="114"/>
        <v>0</v>
      </c>
      <c r="L148" s="51">
        <f t="shared" si="115"/>
        <v>0</v>
      </c>
      <c r="M148" s="51">
        <f t="shared" si="116"/>
        <v>0</v>
      </c>
      <c r="N148" s="1">
        <f t="shared" si="117"/>
        <v>0</v>
      </c>
      <c r="O148" s="1">
        <f t="shared" si="118"/>
        <v>0</v>
      </c>
      <c r="P148" s="1">
        <f t="shared" si="119"/>
        <v>0</v>
      </c>
      <c r="Q148" s="52">
        <f t="shared" si="120"/>
        <v>0</v>
      </c>
      <c r="V148" s="10">
        <v>0</v>
      </c>
    </row>
    <row r="149" spans="1:22" x14ac:dyDescent="0.3">
      <c r="A149" s="5">
        <f t="shared" si="112"/>
        <v>138</v>
      </c>
      <c r="B149" s="16" t="s">
        <v>33</v>
      </c>
      <c r="C149" s="12" t="s">
        <v>12</v>
      </c>
      <c r="D149" s="17" t="s">
        <v>18</v>
      </c>
      <c r="E149" s="10">
        <f>+'[1]Exhibit No.__(JAP-LIGHT RD) '!C410</f>
        <v>0</v>
      </c>
      <c r="F149" s="48">
        <f>+'TRF Lighting Eff 5-1-18'!G331</f>
        <v>20.75</v>
      </c>
      <c r="G149" s="48">
        <f>+'TRF Lighting Eff 6-1-18'!G331</f>
        <v>21.24</v>
      </c>
      <c r="H149" s="48">
        <f>+'Proposed Sch 140 Eff 5-1-18'!G143</f>
        <v>1</v>
      </c>
      <c r="I149">
        <f>+'Proposed Sch 140 Eff 6-1-18'!G143</f>
        <v>1.06</v>
      </c>
      <c r="J149" s="51">
        <f t="shared" si="113"/>
        <v>0</v>
      </c>
      <c r="K149" s="51">
        <f t="shared" si="114"/>
        <v>0</v>
      </c>
      <c r="L149" s="51">
        <f t="shared" si="115"/>
        <v>0</v>
      </c>
      <c r="M149" s="51">
        <f t="shared" si="116"/>
        <v>0</v>
      </c>
      <c r="N149" s="1">
        <f t="shared" si="117"/>
        <v>0</v>
      </c>
      <c r="O149" s="1">
        <f t="shared" si="118"/>
        <v>0</v>
      </c>
      <c r="P149" s="1">
        <f t="shared" si="119"/>
        <v>0</v>
      </c>
      <c r="Q149" s="52">
        <f t="shared" si="120"/>
        <v>0</v>
      </c>
      <c r="V149" s="10">
        <v>0</v>
      </c>
    </row>
    <row r="150" spans="1:22" x14ac:dyDescent="0.3">
      <c r="A150" s="5">
        <f t="shared" si="112"/>
        <v>139</v>
      </c>
      <c r="B150" s="16"/>
      <c r="C150" s="12"/>
      <c r="D150" s="12"/>
      <c r="E150" s="10"/>
      <c r="F150" s="48"/>
      <c r="G150" s="48"/>
      <c r="H150" s="48"/>
      <c r="J150" s="10"/>
      <c r="K150" s="10"/>
      <c r="L150" s="10"/>
      <c r="M150" s="10"/>
      <c r="N150" s="10"/>
      <c r="O150" s="10"/>
      <c r="P150" s="10"/>
      <c r="Q150" s="52"/>
      <c r="V150" s="10"/>
    </row>
    <row r="151" spans="1:22" x14ac:dyDescent="0.3">
      <c r="A151" s="5">
        <f t="shared" si="112"/>
        <v>140</v>
      </c>
      <c r="B151" s="4" t="s">
        <v>32</v>
      </c>
      <c r="C151" s="12"/>
      <c r="D151" s="12"/>
      <c r="E151" s="10"/>
      <c r="J151" s="10"/>
      <c r="K151" s="10"/>
      <c r="L151" s="10"/>
      <c r="M151" s="10"/>
      <c r="N151" s="10"/>
      <c r="O151" s="10"/>
      <c r="P151" s="10"/>
      <c r="Q151" s="52"/>
      <c r="V151" s="10"/>
    </row>
    <row r="152" spans="1:22" x14ac:dyDescent="0.3">
      <c r="A152" s="5">
        <f t="shared" si="112"/>
        <v>141</v>
      </c>
      <c r="B152" s="13" t="s">
        <v>31</v>
      </c>
      <c r="C152" s="12" t="s">
        <v>29</v>
      </c>
      <c r="D152" s="18">
        <v>70</v>
      </c>
      <c r="E152" s="10">
        <f>+'[1]Exhibit No.__(JAP-LIGHT RD) '!C440</f>
        <v>58</v>
      </c>
      <c r="F152" s="48">
        <f>+'TRF Lighting Eff 5-1-18'!G339</f>
        <v>11.24</v>
      </c>
      <c r="G152" s="48">
        <f>+'TRF Lighting Eff 6-1-18'!G339</f>
        <v>11.53</v>
      </c>
      <c r="H152" s="48">
        <f>+'Proposed Sch 140 Eff 5-1-18'!G146</f>
        <v>0.54</v>
      </c>
      <c r="I152">
        <f>+'Proposed Sch 140 Eff 6-1-18'!G146</f>
        <v>0.57999999999999996</v>
      </c>
      <c r="J152" s="51">
        <f t="shared" ref="J152:M157" si="121">ROUND(+$E152*SUM(F152)*12,0)</f>
        <v>7823</v>
      </c>
      <c r="K152" s="51">
        <f t="shared" si="121"/>
        <v>8025</v>
      </c>
      <c r="L152" s="51">
        <f t="shared" si="121"/>
        <v>376</v>
      </c>
      <c r="M152" s="51">
        <f t="shared" si="121"/>
        <v>404</v>
      </c>
      <c r="N152" s="1">
        <f t="shared" ref="N152:N157" si="122">+K152-J152</f>
        <v>202</v>
      </c>
      <c r="O152" s="1">
        <f t="shared" ref="O152:O157" si="123">+M152-L152</f>
        <v>28</v>
      </c>
      <c r="P152" s="1">
        <f t="shared" ref="P152:P157" si="124">SUM(N152:O152)</f>
        <v>230</v>
      </c>
      <c r="Q152" s="52">
        <f t="shared" ref="Q152:Q157" si="125">IF(L152+J152=0,0,+P152/SUM(L152,J152))</f>
        <v>2.8052201487986341E-2</v>
      </c>
      <c r="V152" s="10">
        <v>48</v>
      </c>
    </row>
    <row r="153" spans="1:22" x14ac:dyDescent="0.3">
      <c r="A153" s="5">
        <f t="shared" si="112"/>
        <v>142</v>
      </c>
      <c r="B153" s="16" t="str">
        <f>+B152</f>
        <v>58E &amp; 59E - Directional</v>
      </c>
      <c r="C153" s="12" t="s">
        <v>29</v>
      </c>
      <c r="D153" s="18">
        <v>100</v>
      </c>
      <c r="E153" s="10">
        <f>+'[1]Exhibit No.__(JAP-LIGHT RD) '!C441</f>
        <v>6</v>
      </c>
      <c r="F153" s="48">
        <f>+'TRF Lighting Eff 5-1-18'!G340</f>
        <v>12.42</v>
      </c>
      <c r="G153" s="48">
        <f>+'TRF Lighting Eff 6-1-18'!G340</f>
        <v>12.72</v>
      </c>
      <c r="H153" s="48">
        <f>+'Proposed Sch 140 Eff 5-1-18'!G147</f>
        <v>0.57999999999999996</v>
      </c>
      <c r="I153">
        <f>+'Proposed Sch 140 Eff 6-1-18'!G147</f>
        <v>0.61</v>
      </c>
      <c r="J153" s="51">
        <f t="shared" si="121"/>
        <v>894</v>
      </c>
      <c r="K153" s="51">
        <f t="shared" si="121"/>
        <v>916</v>
      </c>
      <c r="L153" s="51">
        <f t="shared" si="121"/>
        <v>42</v>
      </c>
      <c r="M153" s="51">
        <f t="shared" si="121"/>
        <v>44</v>
      </c>
      <c r="N153" s="1">
        <f t="shared" si="122"/>
        <v>22</v>
      </c>
      <c r="O153" s="1">
        <f t="shared" si="123"/>
        <v>2</v>
      </c>
      <c r="P153" s="1">
        <f t="shared" si="124"/>
        <v>24</v>
      </c>
      <c r="Q153" s="52">
        <f t="shared" si="125"/>
        <v>2.564102564102564E-2</v>
      </c>
      <c r="V153" s="10">
        <v>6</v>
      </c>
    </row>
    <row r="154" spans="1:22" x14ac:dyDescent="0.3">
      <c r="A154" s="5">
        <f t="shared" si="112"/>
        <v>143</v>
      </c>
      <c r="B154" s="16" t="str">
        <f>+B153</f>
        <v>58E &amp; 59E - Directional</v>
      </c>
      <c r="C154" s="12" t="s">
        <v>29</v>
      </c>
      <c r="D154" s="18">
        <v>150</v>
      </c>
      <c r="E154" s="10">
        <f>+'[1]Exhibit No.__(JAP-LIGHT RD) '!C442</f>
        <v>170</v>
      </c>
      <c r="F154" s="48">
        <f>+'TRF Lighting Eff 5-1-18'!G341</f>
        <v>14.38</v>
      </c>
      <c r="G154" s="48">
        <f>+'TRF Lighting Eff 6-1-18'!G341</f>
        <v>14.71</v>
      </c>
      <c r="H154" s="48">
        <f>+'Proposed Sch 140 Eff 5-1-18'!G148</f>
        <v>0.64</v>
      </c>
      <c r="I154">
        <f>+'Proposed Sch 140 Eff 6-1-18'!G148</f>
        <v>0.67999999999999994</v>
      </c>
      <c r="J154" s="51">
        <f t="shared" si="121"/>
        <v>29335</v>
      </c>
      <c r="K154" s="51">
        <f t="shared" si="121"/>
        <v>30008</v>
      </c>
      <c r="L154" s="51">
        <f t="shared" si="121"/>
        <v>1306</v>
      </c>
      <c r="M154" s="51">
        <f t="shared" si="121"/>
        <v>1387</v>
      </c>
      <c r="N154" s="1">
        <f t="shared" si="122"/>
        <v>673</v>
      </c>
      <c r="O154" s="1">
        <f t="shared" si="123"/>
        <v>81</v>
      </c>
      <c r="P154" s="1">
        <f t="shared" si="124"/>
        <v>754</v>
      </c>
      <c r="Q154" s="52">
        <f t="shared" si="125"/>
        <v>2.460755197284684E-2</v>
      </c>
      <c r="V154" s="10">
        <v>158</v>
      </c>
    </row>
    <row r="155" spans="1:22" x14ac:dyDescent="0.3">
      <c r="A155" s="5">
        <f t="shared" si="112"/>
        <v>144</v>
      </c>
      <c r="B155" s="16" t="str">
        <f>+B154</f>
        <v>58E &amp; 59E - Directional</v>
      </c>
      <c r="C155" s="12" t="s">
        <v>29</v>
      </c>
      <c r="D155" s="12">
        <v>200</v>
      </c>
      <c r="E155" s="10">
        <f>+'[1]Exhibit No.__(JAP-LIGHT RD) '!C443</f>
        <v>303</v>
      </c>
      <c r="F155" s="48">
        <f>+'TRF Lighting Eff 5-1-18'!G342</f>
        <v>16.350000000000001</v>
      </c>
      <c r="G155" s="48">
        <f>+'TRF Lighting Eff 6-1-18'!G342</f>
        <v>16.690000000000001</v>
      </c>
      <c r="H155" s="48">
        <f>+'Proposed Sch 140 Eff 5-1-18'!G149</f>
        <v>0.7</v>
      </c>
      <c r="I155">
        <f>+'Proposed Sch 140 Eff 6-1-18'!G149</f>
        <v>0.74</v>
      </c>
      <c r="J155" s="51">
        <f t="shared" si="121"/>
        <v>59449</v>
      </c>
      <c r="K155" s="51">
        <f t="shared" si="121"/>
        <v>60685</v>
      </c>
      <c r="L155" s="51">
        <f t="shared" si="121"/>
        <v>2545</v>
      </c>
      <c r="M155" s="51">
        <f t="shared" si="121"/>
        <v>2691</v>
      </c>
      <c r="N155" s="1">
        <f t="shared" si="122"/>
        <v>1236</v>
      </c>
      <c r="O155" s="1">
        <f t="shared" si="123"/>
        <v>146</v>
      </c>
      <c r="P155" s="1">
        <f t="shared" si="124"/>
        <v>1382</v>
      </c>
      <c r="Q155" s="52">
        <f t="shared" si="125"/>
        <v>2.2292479917411363E-2</v>
      </c>
      <c r="V155" s="10">
        <v>298</v>
      </c>
    </row>
    <row r="156" spans="1:22" x14ac:dyDescent="0.3">
      <c r="A156" s="5">
        <f t="shared" si="112"/>
        <v>145</v>
      </c>
      <c r="B156" s="16" t="str">
        <f>+B155</f>
        <v>58E &amp; 59E - Directional</v>
      </c>
      <c r="C156" s="12" t="s">
        <v>29</v>
      </c>
      <c r="D156" s="12">
        <v>250</v>
      </c>
      <c r="E156" s="10">
        <f>+'[1]Exhibit No.__(JAP-LIGHT RD) '!C444</f>
        <v>41</v>
      </c>
      <c r="F156" s="48">
        <f>+'TRF Lighting Eff 5-1-18'!G343</f>
        <v>18.32</v>
      </c>
      <c r="G156" s="48">
        <f>+'TRF Lighting Eff 6-1-18'!G343</f>
        <v>18.68</v>
      </c>
      <c r="H156" s="48">
        <f>+'Proposed Sch 140 Eff 5-1-18'!G150</f>
        <v>0.76</v>
      </c>
      <c r="I156">
        <f>+'Proposed Sch 140 Eff 6-1-18'!G150</f>
        <v>0.81</v>
      </c>
      <c r="J156" s="51">
        <f t="shared" si="121"/>
        <v>9013</v>
      </c>
      <c r="K156" s="51">
        <f t="shared" si="121"/>
        <v>9191</v>
      </c>
      <c r="L156" s="51">
        <f t="shared" si="121"/>
        <v>374</v>
      </c>
      <c r="M156" s="51">
        <f t="shared" si="121"/>
        <v>399</v>
      </c>
      <c r="N156" s="1">
        <f t="shared" si="122"/>
        <v>178</v>
      </c>
      <c r="O156" s="1">
        <f t="shared" si="123"/>
        <v>25</v>
      </c>
      <c r="P156" s="1">
        <f t="shared" si="124"/>
        <v>203</v>
      </c>
      <c r="Q156" s="52">
        <f t="shared" si="125"/>
        <v>2.1625652498135719E-2</v>
      </c>
      <c r="V156" s="10">
        <v>40</v>
      </c>
    </row>
    <row r="157" spans="1:22" x14ac:dyDescent="0.3">
      <c r="A157" s="5">
        <f t="shared" si="112"/>
        <v>146</v>
      </c>
      <c r="B157" s="16" t="str">
        <f>+B156</f>
        <v>58E &amp; 59E - Directional</v>
      </c>
      <c r="C157" s="12" t="s">
        <v>29</v>
      </c>
      <c r="D157" s="12">
        <v>400</v>
      </c>
      <c r="E157" s="10">
        <f>+'[1]Exhibit No.__(JAP-LIGHT RD) '!C445</f>
        <v>406</v>
      </c>
      <c r="F157" s="48">
        <f>+'TRF Lighting Eff 5-1-18'!G344</f>
        <v>24.22</v>
      </c>
      <c r="G157" s="48">
        <f>+'TRF Lighting Eff 6-1-18'!G344</f>
        <v>24.63</v>
      </c>
      <c r="H157" s="48">
        <f>+'Proposed Sch 140 Eff 5-1-18'!G151</f>
        <v>0.94</v>
      </c>
      <c r="I157">
        <f>+'Proposed Sch 140 Eff 6-1-18'!G151</f>
        <v>1</v>
      </c>
      <c r="J157" s="51">
        <f t="shared" si="121"/>
        <v>118000</v>
      </c>
      <c r="K157" s="51">
        <f t="shared" si="121"/>
        <v>119997</v>
      </c>
      <c r="L157" s="51">
        <f t="shared" si="121"/>
        <v>4580</v>
      </c>
      <c r="M157" s="51">
        <f t="shared" si="121"/>
        <v>4872</v>
      </c>
      <c r="N157" s="1">
        <f t="shared" si="122"/>
        <v>1997</v>
      </c>
      <c r="O157" s="1">
        <f t="shared" si="123"/>
        <v>292</v>
      </c>
      <c r="P157" s="1">
        <f t="shared" si="124"/>
        <v>2289</v>
      </c>
      <c r="Q157" s="52">
        <f t="shared" si="125"/>
        <v>1.8673519334312286E-2</v>
      </c>
      <c r="V157" s="10">
        <v>393</v>
      </c>
    </row>
    <row r="158" spans="1:22" x14ac:dyDescent="0.3">
      <c r="A158" s="5">
        <f t="shared" si="112"/>
        <v>147</v>
      </c>
      <c r="B158" s="16"/>
      <c r="C158" s="12"/>
      <c r="D158" s="12"/>
      <c r="E158" s="10"/>
      <c r="F158" s="48"/>
      <c r="G158" s="48"/>
      <c r="H158" s="48"/>
      <c r="J158" s="10"/>
      <c r="K158" s="10"/>
      <c r="L158" s="10"/>
      <c r="M158" s="10"/>
      <c r="N158" s="10"/>
      <c r="O158" s="10"/>
      <c r="P158" s="10"/>
      <c r="Q158" s="52"/>
      <c r="V158" s="10"/>
    </row>
    <row r="159" spans="1:22" x14ac:dyDescent="0.3">
      <c r="A159" s="5">
        <f t="shared" si="112"/>
        <v>148</v>
      </c>
      <c r="B159" s="13" t="s">
        <v>30</v>
      </c>
      <c r="C159" s="12" t="s">
        <v>29</v>
      </c>
      <c r="D159" s="12">
        <v>100</v>
      </c>
      <c r="E159" s="10">
        <f>+'[1]Exhibit No.__(JAP-LIGHT RD) '!C452</f>
        <v>1</v>
      </c>
      <c r="F159" s="48">
        <f>+'TRF Lighting Eff 5-1-18'!G351</f>
        <v>12.42</v>
      </c>
      <c r="G159" s="48">
        <f>+'TRF Lighting Eff 6-1-18'!G351</f>
        <v>12.72</v>
      </c>
      <c r="H159" s="48">
        <f>+'Proposed Sch 140 Eff 5-1-18'!G153</f>
        <v>0.57999999999999996</v>
      </c>
      <c r="I159">
        <f>+'Proposed Sch 140 Eff 6-1-18'!G153</f>
        <v>0.61</v>
      </c>
      <c r="J159" s="51">
        <f t="shared" ref="J159:M163" si="126">ROUND(+$E159*SUM(F159)*12,0)</f>
        <v>149</v>
      </c>
      <c r="K159" s="51">
        <f t="shared" si="126"/>
        <v>153</v>
      </c>
      <c r="L159" s="51">
        <f t="shared" si="126"/>
        <v>7</v>
      </c>
      <c r="M159" s="51">
        <f t="shared" si="126"/>
        <v>7</v>
      </c>
      <c r="N159" s="1">
        <f t="shared" ref="N159:N163" si="127">+K159-J159</f>
        <v>4</v>
      </c>
      <c r="O159" s="1">
        <f t="shared" ref="O159:O163" si="128">+M159-L159</f>
        <v>0</v>
      </c>
      <c r="P159" s="1">
        <f t="shared" ref="P159:P163" si="129">SUM(N159:O159)</f>
        <v>4</v>
      </c>
      <c r="Q159" s="52">
        <f t="shared" ref="Q159:Q163" si="130">IF(L159+J159=0,0,+P159/SUM(L159,J159))</f>
        <v>2.564102564102564E-2</v>
      </c>
      <c r="V159" s="10">
        <v>1</v>
      </c>
    </row>
    <row r="160" spans="1:22" x14ac:dyDescent="0.3">
      <c r="A160" s="5">
        <f t="shared" si="112"/>
        <v>149</v>
      </c>
      <c r="B160" s="16" t="str">
        <f>B159</f>
        <v>58E &amp; 59E - Horizontal</v>
      </c>
      <c r="C160" s="12" t="s">
        <v>29</v>
      </c>
      <c r="D160" s="12">
        <v>150</v>
      </c>
      <c r="E160" s="10">
        <f>+'[1]Exhibit No.__(JAP-LIGHT RD) '!C453</f>
        <v>25</v>
      </c>
      <c r="F160" s="48">
        <f>+'TRF Lighting Eff 5-1-18'!G352</f>
        <v>14.38</v>
      </c>
      <c r="G160" s="48">
        <f>+'TRF Lighting Eff 6-1-18'!G352</f>
        <v>14.71</v>
      </c>
      <c r="H160" s="48">
        <f>+'Proposed Sch 140 Eff 5-1-18'!G154</f>
        <v>0.64</v>
      </c>
      <c r="I160">
        <f>+'Proposed Sch 140 Eff 6-1-18'!G154</f>
        <v>0.67999999999999994</v>
      </c>
      <c r="J160" s="51">
        <f t="shared" si="126"/>
        <v>4314</v>
      </c>
      <c r="K160" s="51">
        <f t="shared" si="126"/>
        <v>4413</v>
      </c>
      <c r="L160" s="51">
        <f t="shared" si="126"/>
        <v>192</v>
      </c>
      <c r="M160" s="51">
        <f t="shared" si="126"/>
        <v>204</v>
      </c>
      <c r="N160" s="1">
        <f t="shared" si="127"/>
        <v>99</v>
      </c>
      <c r="O160" s="1">
        <f t="shared" si="128"/>
        <v>12</v>
      </c>
      <c r="P160" s="1">
        <f t="shared" si="129"/>
        <v>111</v>
      </c>
      <c r="Q160" s="52">
        <f t="shared" si="130"/>
        <v>2.4633821571238348E-2</v>
      </c>
      <c r="V160" s="10">
        <v>27</v>
      </c>
    </row>
    <row r="161" spans="1:22" x14ac:dyDescent="0.3">
      <c r="A161" s="5">
        <f t="shared" si="112"/>
        <v>150</v>
      </c>
      <c r="B161" s="16" t="str">
        <f>B160</f>
        <v>58E &amp; 59E - Horizontal</v>
      </c>
      <c r="C161" s="12" t="s">
        <v>29</v>
      </c>
      <c r="D161" s="12">
        <v>200</v>
      </c>
      <c r="E161" s="10">
        <f>+'[1]Exhibit No.__(JAP-LIGHT RD) '!C454</f>
        <v>13</v>
      </c>
      <c r="F161" s="48">
        <f>+'TRF Lighting Eff 5-1-18'!G353</f>
        <v>16.350000000000001</v>
      </c>
      <c r="G161" s="48">
        <f>+'TRF Lighting Eff 6-1-18'!G353</f>
        <v>16.690000000000001</v>
      </c>
      <c r="H161" s="48">
        <f>+'Proposed Sch 140 Eff 5-1-18'!G155</f>
        <v>0.7</v>
      </c>
      <c r="I161">
        <f>+'Proposed Sch 140 Eff 6-1-18'!G155</f>
        <v>0.74</v>
      </c>
      <c r="J161" s="51">
        <f t="shared" si="126"/>
        <v>2551</v>
      </c>
      <c r="K161" s="51">
        <f t="shared" si="126"/>
        <v>2604</v>
      </c>
      <c r="L161" s="51">
        <f t="shared" si="126"/>
        <v>109</v>
      </c>
      <c r="M161" s="51">
        <f t="shared" si="126"/>
        <v>115</v>
      </c>
      <c r="N161" s="1">
        <f t="shared" si="127"/>
        <v>53</v>
      </c>
      <c r="O161" s="1">
        <f t="shared" si="128"/>
        <v>6</v>
      </c>
      <c r="P161" s="1">
        <f t="shared" si="129"/>
        <v>59</v>
      </c>
      <c r="Q161" s="52">
        <f t="shared" si="130"/>
        <v>2.218045112781955E-2</v>
      </c>
      <c r="V161" s="10">
        <v>13</v>
      </c>
    </row>
    <row r="162" spans="1:22" x14ac:dyDescent="0.3">
      <c r="A162" s="5">
        <f t="shared" si="112"/>
        <v>151</v>
      </c>
      <c r="B162" s="16" t="str">
        <f>B161</f>
        <v>58E &amp; 59E - Horizontal</v>
      </c>
      <c r="C162" s="12" t="s">
        <v>29</v>
      </c>
      <c r="D162" s="12">
        <v>250</v>
      </c>
      <c r="E162" s="10">
        <f>+'[1]Exhibit No.__(JAP-LIGHT RD) '!C455</f>
        <v>34</v>
      </c>
      <c r="F162" s="48">
        <f>+'TRF Lighting Eff 5-1-18'!G354</f>
        <v>18.32</v>
      </c>
      <c r="G162" s="48">
        <f>+'TRF Lighting Eff 6-1-18'!G354</f>
        <v>18.68</v>
      </c>
      <c r="H162" s="48">
        <f>+'Proposed Sch 140 Eff 5-1-18'!G156</f>
        <v>0.76</v>
      </c>
      <c r="I162">
        <f>+'Proposed Sch 140 Eff 6-1-18'!G156</f>
        <v>0.81</v>
      </c>
      <c r="J162" s="51">
        <f t="shared" si="126"/>
        <v>7475</v>
      </c>
      <c r="K162" s="51">
        <f t="shared" si="126"/>
        <v>7621</v>
      </c>
      <c r="L162" s="51">
        <f t="shared" si="126"/>
        <v>310</v>
      </c>
      <c r="M162" s="51">
        <f t="shared" si="126"/>
        <v>330</v>
      </c>
      <c r="N162" s="1">
        <f t="shared" si="127"/>
        <v>146</v>
      </c>
      <c r="O162" s="1">
        <f t="shared" si="128"/>
        <v>20</v>
      </c>
      <c r="P162" s="1">
        <f t="shared" si="129"/>
        <v>166</v>
      </c>
      <c r="Q162" s="52">
        <f t="shared" si="130"/>
        <v>2.132305716120745E-2</v>
      </c>
      <c r="V162" s="10">
        <v>36</v>
      </c>
    </row>
    <row r="163" spans="1:22" x14ac:dyDescent="0.3">
      <c r="A163" s="5">
        <f t="shared" si="112"/>
        <v>152</v>
      </c>
      <c r="B163" s="16" t="str">
        <f>B162</f>
        <v>58E &amp; 59E - Horizontal</v>
      </c>
      <c r="C163" s="12" t="s">
        <v>29</v>
      </c>
      <c r="D163" s="12">
        <v>400</v>
      </c>
      <c r="E163" s="10">
        <f>+'[1]Exhibit No.__(JAP-LIGHT RD) '!C456</f>
        <v>65</v>
      </c>
      <c r="F163" s="48">
        <f>+'TRF Lighting Eff 5-1-18'!G355</f>
        <v>24.22</v>
      </c>
      <c r="G163" s="48">
        <f>+'TRF Lighting Eff 6-1-18'!G355</f>
        <v>24.63</v>
      </c>
      <c r="H163" s="48">
        <f>+'Proposed Sch 140 Eff 5-1-18'!G157</f>
        <v>0.94</v>
      </c>
      <c r="I163">
        <f>+'Proposed Sch 140 Eff 6-1-18'!G157</f>
        <v>1</v>
      </c>
      <c r="J163" s="51">
        <f t="shared" si="126"/>
        <v>18892</v>
      </c>
      <c r="K163" s="51">
        <f t="shared" si="126"/>
        <v>19211</v>
      </c>
      <c r="L163" s="51">
        <f t="shared" si="126"/>
        <v>733</v>
      </c>
      <c r="M163" s="51">
        <f t="shared" si="126"/>
        <v>780</v>
      </c>
      <c r="N163" s="1">
        <f t="shared" si="127"/>
        <v>319</v>
      </c>
      <c r="O163" s="1">
        <f t="shared" si="128"/>
        <v>47</v>
      </c>
      <c r="P163" s="1">
        <f t="shared" si="129"/>
        <v>366</v>
      </c>
      <c r="Q163" s="52">
        <f t="shared" si="130"/>
        <v>1.8649681528662421E-2</v>
      </c>
      <c r="V163" s="10">
        <v>48</v>
      </c>
    </row>
    <row r="164" spans="1:22" x14ac:dyDescent="0.3">
      <c r="A164" s="5">
        <f t="shared" si="112"/>
        <v>153</v>
      </c>
      <c r="B164" s="16"/>
      <c r="C164" s="12"/>
      <c r="D164" s="12"/>
      <c r="E164" s="10"/>
      <c r="F164" s="48"/>
      <c r="G164" s="48"/>
      <c r="H164" s="48"/>
      <c r="J164" s="10"/>
      <c r="K164" s="10"/>
      <c r="L164" s="10"/>
      <c r="M164" s="10"/>
      <c r="N164" s="10"/>
      <c r="O164" s="10"/>
      <c r="P164" s="10"/>
      <c r="Q164" s="52"/>
      <c r="V164" s="10"/>
    </row>
    <row r="165" spans="1:22" x14ac:dyDescent="0.3">
      <c r="A165" s="5">
        <f t="shared" si="112"/>
        <v>154</v>
      </c>
      <c r="B165" s="16" t="str">
        <f>B153</f>
        <v>58E &amp; 59E - Directional</v>
      </c>
      <c r="C165" s="12" t="s">
        <v>28</v>
      </c>
      <c r="D165" s="12">
        <v>175</v>
      </c>
      <c r="E165" s="10">
        <f>+'[1]Exhibit No.__(JAP-LIGHT RD) '!C447</f>
        <v>3</v>
      </c>
      <c r="F165" s="48">
        <f>+'TRF Lighting Eff 5-1-18'!G346</f>
        <v>18.27</v>
      </c>
      <c r="G165" s="48">
        <f>+'TRF Lighting Eff 6-1-18'!G346</f>
        <v>18.64</v>
      </c>
      <c r="H165" s="48">
        <f>+'Proposed Sch 140 Eff 5-1-18'!G159</f>
        <v>0.72</v>
      </c>
      <c r="I165">
        <f>+'Proposed Sch 140 Eff 6-1-18'!G159</f>
        <v>0.77</v>
      </c>
      <c r="J165" s="51">
        <f t="shared" ref="J165:M168" si="131">ROUND(+$E165*SUM(F165)*12,0)</f>
        <v>658</v>
      </c>
      <c r="K165" s="51">
        <f t="shared" si="131"/>
        <v>671</v>
      </c>
      <c r="L165" s="51">
        <f t="shared" si="131"/>
        <v>26</v>
      </c>
      <c r="M165" s="51">
        <f t="shared" si="131"/>
        <v>28</v>
      </c>
      <c r="N165" s="1">
        <f t="shared" ref="N165:N168" si="132">+K165-J165</f>
        <v>13</v>
      </c>
      <c r="O165" s="1">
        <f t="shared" ref="O165:O168" si="133">+M165-L165</f>
        <v>2</v>
      </c>
      <c r="P165" s="1">
        <f t="shared" ref="P165:P168" si="134">SUM(N165:O165)</f>
        <v>15</v>
      </c>
      <c r="Q165" s="52">
        <f t="shared" ref="Q165:Q168" si="135">IF(L165+J165=0,0,+P165/SUM(L165,J165))</f>
        <v>2.1929824561403508E-2</v>
      </c>
      <c r="V165" s="10">
        <v>3</v>
      </c>
    </row>
    <row r="166" spans="1:22" x14ac:dyDescent="0.3">
      <c r="A166" s="5">
        <f t="shared" si="112"/>
        <v>155</v>
      </c>
      <c r="B166" s="16" t="str">
        <f>B165</f>
        <v>58E &amp; 59E - Directional</v>
      </c>
      <c r="C166" s="12" t="s">
        <v>28</v>
      </c>
      <c r="D166" s="12">
        <v>250</v>
      </c>
      <c r="E166" s="10">
        <f>+'[1]Exhibit No.__(JAP-LIGHT RD) '!C448</f>
        <v>22</v>
      </c>
      <c r="F166" s="48">
        <f>+'TRF Lighting Eff 5-1-18'!G347</f>
        <v>21.4</v>
      </c>
      <c r="G166" s="48">
        <f>+'TRF Lighting Eff 6-1-18'!G347</f>
        <v>21.8</v>
      </c>
      <c r="H166" s="48">
        <f>+'Proposed Sch 140 Eff 5-1-18'!G160</f>
        <v>0.83000000000000007</v>
      </c>
      <c r="I166">
        <f>+'Proposed Sch 140 Eff 6-1-18'!G160</f>
        <v>0.88000000000000012</v>
      </c>
      <c r="J166" s="51">
        <f t="shared" si="131"/>
        <v>5650</v>
      </c>
      <c r="K166" s="51">
        <f t="shared" si="131"/>
        <v>5755</v>
      </c>
      <c r="L166" s="51">
        <f t="shared" si="131"/>
        <v>219</v>
      </c>
      <c r="M166" s="51">
        <f t="shared" si="131"/>
        <v>232</v>
      </c>
      <c r="N166" s="1">
        <f t="shared" si="132"/>
        <v>105</v>
      </c>
      <c r="O166" s="1">
        <f t="shared" si="133"/>
        <v>13</v>
      </c>
      <c r="P166" s="1">
        <f t="shared" si="134"/>
        <v>118</v>
      </c>
      <c r="Q166" s="52">
        <f t="shared" si="135"/>
        <v>2.0105639802351336E-2</v>
      </c>
      <c r="V166" s="10">
        <v>21</v>
      </c>
    </row>
    <row r="167" spans="1:22" x14ac:dyDescent="0.3">
      <c r="A167" s="5">
        <f t="shared" ref="A167:A199" si="136">A166+1</f>
        <v>156</v>
      </c>
      <c r="B167" s="16" t="str">
        <f>B166</f>
        <v>58E &amp; 59E - Directional</v>
      </c>
      <c r="C167" s="12" t="s">
        <v>28</v>
      </c>
      <c r="D167" s="12">
        <v>400</v>
      </c>
      <c r="E167" s="10">
        <f>+'[1]Exhibit No.__(JAP-LIGHT RD) '!C449</f>
        <v>86</v>
      </c>
      <c r="F167" s="48">
        <f>+'TRF Lighting Eff 5-1-18'!G348</f>
        <v>27.65</v>
      </c>
      <c r="G167" s="48">
        <f>+'TRF Lighting Eff 6-1-18'!G348</f>
        <v>28.12</v>
      </c>
      <c r="H167" s="48">
        <f>+'Proposed Sch 140 Eff 5-1-18'!G161</f>
        <v>1.04</v>
      </c>
      <c r="I167">
        <f>+'Proposed Sch 140 Eff 6-1-18'!G161</f>
        <v>1.0999999999999999</v>
      </c>
      <c r="J167" s="51">
        <f t="shared" si="131"/>
        <v>28535</v>
      </c>
      <c r="K167" s="51">
        <f t="shared" si="131"/>
        <v>29020</v>
      </c>
      <c r="L167" s="51">
        <f t="shared" si="131"/>
        <v>1073</v>
      </c>
      <c r="M167" s="51">
        <f t="shared" si="131"/>
        <v>1135</v>
      </c>
      <c r="N167" s="1">
        <f t="shared" si="132"/>
        <v>485</v>
      </c>
      <c r="O167" s="1">
        <f t="shared" si="133"/>
        <v>62</v>
      </c>
      <c r="P167" s="1">
        <f t="shared" si="134"/>
        <v>547</v>
      </c>
      <c r="Q167" s="52">
        <f t="shared" si="135"/>
        <v>1.847473655768711E-2</v>
      </c>
      <c r="V167" s="10">
        <v>87</v>
      </c>
    </row>
    <row r="168" spans="1:22" x14ac:dyDescent="0.3">
      <c r="A168" s="5">
        <f t="shared" si="136"/>
        <v>157</v>
      </c>
      <c r="B168" s="16" t="str">
        <f>B167</f>
        <v>58E &amp; 59E - Directional</v>
      </c>
      <c r="C168" s="12" t="s">
        <v>28</v>
      </c>
      <c r="D168" s="12">
        <v>1000</v>
      </c>
      <c r="E168" s="10">
        <f>+'[1]Exhibit No.__(JAP-LIGHT RD) '!C450</f>
        <v>139</v>
      </c>
      <c r="F168" s="48">
        <f>+'TRF Lighting Eff 5-1-18'!G349</f>
        <v>52.67</v>
      </c>
      <c r="G168" s="48">
        <f>+'TRF Lighting Eff 6-1-18'!G349</f>
        <v>53.4</v>
      </c>
      <c r="H168" s="48">
        <f>+'Proposed Sch 140 Eff 5-1-18'!G162</f>
        <v>1.8699999999999999</v>
      </c>
      <c r="I168">
        <f>+'Proposed Sch 140 Eff 6-1-18'!G162</f>
        <v>1.98</v>
      </c>
      <c r="J168" s="51">
        <f t="shared" si="131"/>
        <v>87854</v>
      </c>
      <c r="K168" s="51">
        <f t="shared" si="131"/>
        <v>89071</v>
      </c>
      <c r="L168" s="51">
        <f t="shared" si="131"/>
        <v>3119</v>
      </c>
      <c r="M168" s="51">
        <f t="shared" si="131"/>
        <v>3303</v>
      </c>
      <c r="N168" s="1">
        <f t="shared" si="132"/>
        <v>1217</v>
      </c>
      <c r="O168" s="1">
        <f t="shared" si="133"/>
        <v>184</v>
      </c>
      <c r="P168" s="1">
        <f t="shared" si="134"/>
        <v>1401</v>
      </c>
      <c r="Q168" s="52">
        <f t="shared" si="135"/>
        <v>1.5400173677904434E-2</v>
      </c>
      <c r="V168" s="10">
        <v>141</v>
      </c>
    </row>
    <row r="169" spans="1:22" x14ac:dyDescent="0.3">
      <c r="A169" s="5">
        <f t="shared" si="136"/>
        <v>158</v>
      </c>
      <c r="B169" s="16"/>
      <c r="C169" s="12"/>
      <c r="D169" s="12"/>
      <c r="E169" s="10"/>
      <c r="F169" s="48"/>
      <c r="G169" s="48"/>
      <c r="H169" s="48"/>
      <c r="J169" s="10"/>
      <c r="K169" s="10"/>
      <c r="L169" s="10"/>
      <c r="M169" s="10"/>
      <c r="N169" s="10"/>
      <c r="O169" s="10"/>
      <c r="P169" s="10"/>
      <c r="Q169" s="52"/>
      <c r="V169" s="10"/>
    </row>
    <row r="170" spans="1:22" x14ac:dyDescent="0.3">
      <c r="A170" s="5">
        <f t="shared" si="136"/>
        <v>159</v>
      </c>
      <c r="B170" s="16" t="str">
        <f>B159</f>
        <v>58E &amp; 59E - Horizontal</v>
      </c>
      <c r="C170" s="12" t="s">
        <v>28</v>
      </c>
      <c r="D170" s="12">
        <v>250</v>
      </c>
      <c r="E170" s="10">
        <f>+'[1]Exhibit No.__(JAP-LIGHT RD) '!C458</f>
        <v>11</v>
      </c>
      <c r="F170" s="48">
        <f>+'TRF Lighting Eff 5-1-18'!G357</f>
        <v>21.4</v>
      </c>
      <c r="G170" s="48">
        <f>+'TRF Lighting Eff 6-1-18'!G357</f>
        <v>21.8</v>
      </c>
      <c r="H170" s="48">
        <f>+'Proposed Sch 140 Eff 5-1-18'!G164</f>
        <v>0.83000000000000007</v>
      </c>
      <c r="I170">
        <f>+'Proposed Sch 140 Eff 6-1-18'!G164</f>
        <v>0.88000000000000012</v>
      </c>
      <c r="J170" s="51">
        <f t="shared" ref="J170:M171" si="137">ROUND(+$E170*SUM(F170)*12,0)</f>
        <v>2825</v>
      </c>
      <c r="K170" s="51">
        <f t="shared" si="137"/>
        <v>2878</v>
      </c>
      <c r="L170" s="51">
        <f t="shared" si="137"/>
        <v>110</v>
      </c>
      <c r="M170" s="51">
        <f t="shared" si="137"/>
        <v>116</v>
      </c>
      <c r="N170" s="1">
        <f t="shared" ref="N170:N171" si="138">+K170-J170</f>
        <v>53</v>
      </c>
      <c r="O170" s="1">
        <f t="shared" ref="O170:O171" si="139">+M170-L170</f>
        <v>6</v>
      </c>
      <c r="P170" s="1">
        <f t="shared" ref="P170:P171" si="140">SUM(N170:O170)</f>
        <v>59</v>
      </c>
      <c r="Q170" s="52">
        <f t="shared" ref="Q170:Q171" si="141">IF(L170+J170=0,0,+P170/SUM(L170,J170))</f>
        <v>2.0102214650766611E-2</v>
      </c>
      <c r="V170" s="10">
        <v>11</v>
      </c>
    </row>
    <row r="171" spans="1:22" x14ac:dyDescent="0.3">
      <c r="A171" s="5">
        <f t="shared" si="136"/>
        <v>160</v>
      </c>
      <c r="B171" s="16" t="str">
        <f>B170</f>
        <v>58E &amp; 59E - Horizontal</v>
      </c>
      <c r="C171" s="12" t="s">
        <v>28</v>
      </c>
      <c r="D171" s="12">
        <v>400</v>
      </c>
      <c r="E171" s="10">
        <f>+'[1]Exhibit No.__(JAP-LIGHT RD) '!C459</f>
        <v>46</v>
      </c>
      <c r="F171" s="48">
        <f>+'TRF Lighting Eff 5-1-18'!G358</f>
        <v>27.65</v>
      </c>
      <c r="G171" s="48">
        <f>+'TRF Lighting Eff 6-1-18'!G358</f>
        <v>28.12</v>
      </c>
      <c r="H171" s="48">
        <f>+'Proposed Sch 140 Eff 5-1-18'!G165</f>
        <v>1.04</v>
      </c>
      <c r="I171">
        <f>+'Proposed Sch 140 Eff 6-1-18'!G165</f>
        <v>1.0999999999999999</v>
      </c>
      <c r="J171" s="51">
        <f t="shared" si="137"/>
        <v>15263</v>
      </c>
      <c r="K171" s="51">
        <f t="shared" si="137"/>
        <v>15522</v>
      </c>
      <c r="L171" s="51">
        <f t="shared" si="137"/>
        <v>574</v>
      </c>
      <c r="M171" s="51">
        <f t="shared" si="137"/>
        <v>607</v>
      </c>
      <c r="N171" s="1">
        <f t="shared" si="138"/>
        <v>259</v>
      </c>
      <c r="O171" s="1">
        <f t="shared" si="139"/>
        <v>33</v>
      </c>
      <c r="P171" s="1">
        <f t="shared" si="140"/>
        <v>292</v>
      </c>
      <c r="Q171" s="52">
        <f t="shared" si="141"/>
        <v>1.843783544863295E-2</v>
      </c>
      <c r="V171" s="10">
        <v>40</v>
      </c>
    </row>
    <row r="172" spans="1:22" x14ac:dyDescent="0.3">
      <c r="A172" s="5">
        <f t="shared" si="136"/>
        <v>161</v>
      </c>
      <c r="B172" s="16"/>
      <c r="C172" s="12"/>
      <c r="D172" s="12"/>
      <c r="E172" s="10"/>
      <c r="F172" s="48"/>
      <c r="G172" s="48"/>
      <c r="H172" s="48"/>
      <c r="J172" s="10"/>
      <c r="K172" s="10"/>
      <c r="L172" s="10"/>
      <c r="M172" s="10"/>
      <c r="N172" s="10"/>
      <c r="O172" s="10"/>
      <c r="P172" s="10"/>
      <c r="Q172" s="52"/>
      <c r="V172" s="10"/>
    </row>
    <row r="173" spans="1:22" x14ac:dyDescent="0.3">
      <c r="A173" s="5">
        <f t="shared" si="136"/>
        <v>162</v>
      </c>
      <c r="B173" s="16"/>
      <c r="C173" s="12"/>
      <c r="D173" s="12"/>
      <c r="E173" s="10"/>
      <c r="J173" s="10"/>
      <c r="K173" s="10"/>
      <c r="L173" s="10"/>
      <c r="M173" s="10"/>
      <c r="N173" s="10"/>
      <c r="O173" s="10"/>
      <c r="P173" s="10"/>
      <c r="Q173" s="52"/>
      <c r="V173" s="10"/>
    </row>
    <row r="174" spans="1:22" x14ac:dyDescent="0.3">
      <c r="A174" s="5">
        <f t="shared" si="136"/>
        <v>163</v>
      </c>
      <c r="B174" s="16" t="s">
        <v>27</v>
      </c>
      <c r="C174" s="12" t="s">
        <v>12</v>
      </c>
      <c r="D174" s="17" t="s">
        <v>26</v>
      </c>
      <c r="E174" s="10">
        <f>SUM('[1]Exhibit No.__(JAP-LIGHT RD) '!$C$461:$C$463)</f>
        <v>0</v>
      </c>
      <c r="F174" s="48">
        <f>+'TRF Lighting Eff 5-1-18'!G360</f>
        <v>11.88</v>
      </c>
      <c r="G174" s="48">
        <f>+'TRF Lighting Eff 6-1-18'!G360</f>
        <v>12.31</v>
      </c>
      <c r="H174" s="48">
        <f>+'Proposed Sch 140 Eff 5-1-18'!G168</f>
        <v>0.74</v>
      </c>
      <c r="I174">
        <f>+'Proposed Sch 140 Eff 6-1-18'!G168</f>
        <v>0.79</v>
      </c>
      <c r="J174" s="51">
        <f t="shared" ref="J174:J188" si="142">ROUND(+$E174*SUM(F174)*12,0)</f>
        <v>0</v>
      </c>
      <c r="K174" s="51">
        <f t="shared" ref="K174:K188" si="143">ROUND(+$E174*SUM(G174)*12,0)</f>
        <v>0</v>
      </c>
      <c r="L174" s="51">
        <f t="shared" ref="L174:L188" si="144">ROUND(+$E174*SUM(H174)*12,0)</f>
        <v>0</v>
      </c>
      <c r="M174" s="51">
        <f t="shared" ref="M174:M188" si="145">ROUND(+$E174*SUM(I174)*12,0)</f>
        <v>0</v>
      </c>
      <c r="N174" s="1">
        <f t="shared" ref="N174:N188" si="146">+K174-J174</f>
        <v>0</v>
      </c>
      <c r="O174" s="1">
        <f t="shared" ref="O174:O188" si="147">+M174-L174</f>
        <v>0</v>
      </c>
      <c r="P174" s="1">
        <f t="shared" ref="P174:P188" si="148">SUM(N174:O174)</f>
        <v>0</v>
      </c>
      <c r="Q174" s="52">
        <f t="shared" ref="Q174:Q188" si="149">IF(L174+J174=0,0,+P174/SUM(L174,J174))</f>
        <v>0</v>
      </c>
      <c r="V174" s="10">
        <v>1</v>
      </c>
    </row>
    <row r="175" spans="1:22" x14ac:dyDescent="0.3">
      <c r="A175" s="5">
        <f t="shared" si="136"/>
        <v>164</v>
      </c>
      <c r="B175" s="16" t="str">
        <f t="shared" ref="B175:B188" si="150">B174</f>
        <v>58E &amp; 59E</v>
      </c>
      <c r="C175" s="12" t="s">
        <v>12</v>
      </c>
      <c r="D175" s="17" t="s">
        <v>25</v>
      </c>
      <c r="E175" s="10">
        <f>SUM('[1]Exhibit No.__(JAP-LIGHT RD) '!$C$464:$C$469)</f>
        <v>1</v>
      </c>
      <c r="F175" s="48">
        <f>+'TRF Lighting Eff 5-1-18'!G363</f>
        <v>12.99</v>
      </c>
      <c r="G175" s="48">
        <f>+'TRF Lighting Eff 6-1-18'!G363</f>
        <v>13.42</v>
      </c>
      <c r="H175" s="48">
        <f>+'Proposed Sch 140 Eff 5-1-18'!G169</f>
        <v>0.77</v>
      </c>
      <c r="I175">
        <f>+'Proposed Sch 140 Eff 6-1-18'!G169</f>
        <v>0.83000000000000007</v>
      </c>
      <c r="J175" s="51">
        <f t="shared" si="142"/>
        <v>156</v>
      </c>
      <c r="K175" s="51">
        <f t="shared" si="143"/>
        <v>161</v>
      </c>
      <c r="L175" s="51">
        <f t="shared" si="144"/>
        <v>9</v>
      </c>
      <c r="M175" s="51">
        <f t="shared" si="145"/>
        <v>10</v>
      </c>
      <c r="N175" s="1">
        <f t="shared" si="146"/>
        <v>5</v>
      </c>
      <c r="O175" s="1">
        <f t="shared" si="147"/>
        <v>1</v>
      </c>
      <c r="P175" s="1">
        <f t="shared" si="148"/>
        <v>6</v>
      </c>
      <c r="Q175" s="52">
        <f t="shared" si="149"/>
        <v>3.6363636363636362E-2</v>
      </c>
      <c r="V175" s="10">
        <v>3</v>
      </c>
    </row>
    <row r="176" spans="1:22" x14ac:dyDescent="0.3">
      <c r="A176" s="5">
        <f t="shared" si="136"/>
        <v>165</v>
      </c>
      <c r="B176" s="16" t="str">
        <f t="shared" si="150"/>
        <v>58E &amp; 59E</v>
      </c>
      <c r="C176" s="12" t="s">
        <v>12</v>
      </c>
      <c r="D176" s="17" t="s">
        <v>24</v>
      </c>
      <c r="E176" s="10">
        <f>SUM('[1]Exhibit No.__(JAP-LIGHT RD) '!$C$470:$C$474)</f>
        <v>0</v>
      </c>
      <c r="F176" s="48">
        <f>+'TRF Lighting Eff 5-1-18'!G369</f>
        <v>14.1</v>
      </c>
      <c r="G176" s="48">
        <f>+'TRF Lighting Eff 6-1-18'!G369</f>
        <v>14.54</v>
      </c>
      <c r="H176" s="48">
        <f>+'Proposed Sch 140 Eff 5-1-18'!G170</f>
        <v>0.81</v>
      </c>
      <c r="I176">
        <f>+'Proposed Sch 140 Eff 6-1-18'!G170</f>
        <v>0.8600000000000001</v>
      </c>
      <c r="J176" s="51">
        <f t="shared" si="142"/>
        <v>0</v>
      </c>
      <c r="K176" s="51">
        <f t="shared" si="143"/>
        <v>0</v>
      </c>
      <c r="L176" s="51">
        <f t="shared" si="144"/>
        <v>0</v>
      </c>
      <c r="M176" s="51">
        <f t="shared" si="145"/>
        <v>0</v>
      </c>
      <c r="N176" s="1">
        <f t="shared" si="146"/>
        <v>0</v>
      </c>
      <c r="O176" s="1">
        <f t="shared" si="147"/>
        <v>0</v>
      </c>
      <c r="P176" s="1">
        <f t="shared" si="148"/>
        <v>0</v>
      </c>
      <c r="Q176" s="52">
        <f t="shared" si="149"/>
        <v>0</v>
      </c>
      <c r="V176" s="10">
        <v>23</v>
      </c>
    </row>
    <row r="177" spans="1:22" x14ac:dyDescent="0.3">
      <c r="A177" s="5">
        <f t="shared" si="136"/>
        <v>166</v>
      </c>
      <c r="B177" s="16" t="str">
        <f t="shared" si="150"/>
        <v>58E &amp; 59E</v>
      </c>
      <c r="C177" s="12" t="s">
        <v>12</v>
      </c>
      <c r="D177" s="17" t="s">
        <v>23</v>
      </c>
      <c r="E177" s="10">
        <f>SUM('[1]Exhibit No.__(JAP-LIGHT RD) '!$C$475:$C$477)</f>
        <v>1</v>
      </c>
      <c r="F177" s="48">
        <f>+'TRF Lighting Eff 5-1-18'!G374</f>
        <v>15.21</v>
      </c>
      <c r="G177" s="48">
        <f>+'TRF Lighting Eff 6-1-18'!G374</f>
        <v>15.66</v>
      </c>
      <c r="H177" s="48">
        <f>+'Proposed Sch 140 Eff 5-1-18'!G171</f>
        <v>0.84000000000000008</v>
      </c>
      <c r="I177">
        <f>+'Proposed Sch 140 Eff 6-1-18'!G171</f>
        <v>0.89000000000000012</v>
      </c>
      <c r="J177" s="51">
        <f t="shared" si="142"/>
        <v>183</v>
      </c>
      <c r="K177" s="51">
        <f t="shared" si="143"/>
        <v>188</v>
      </c>
      <c r="L177" s="51">
        <f t="shared" si="144"/>
        <v>10</v>
      </c>
      <c r="M177" s="51">
        <f t="shared" si="145"/>
        <v>11</v>
      </c>
      <c r="N177" s="1">
        <f t="shared" si="146"/>
        <v>5</v>
      </c>
      <c r="O177" s="1">
        <f t="shared" si="147"/>
        <v>1</v>
      </c>
      <c r="P177" s="1">
        <f t="shared" si="148"/>
        <v>6</v>
      </c>
      <c r="Q177" s="52">
        <f t="shared" si="149"/>
        <v>3.1088082901554404E-2</v>
      </c>
      <c r="V177" s="10">
        <v>42</v>
      </c>
    </row>
    <row r="178" spans="1:22" x14ac:dyDescent="0.3">
      <c r="A178" s="5">
        <f t="shared" si="136"/>
        <v>167</v>
      </c>
      <c r="B178" s="16" t="str">
        <f t="shared" si="150"/>
        <v>58E &amp; 59E</v>
      </c>
      <c r="C178" s="12" t="s">
        <v>12</v>
      </c>
      <c r="D178" s="17" t="s">
        <v>22</v>
      </c>
      <c r="E178" s="10">
        <f>SUM('[1]Exhibit No.__(JAP-LIGHT RD) '!$C$478:$C$480)</f>
        <v>0</v>
      </c>
      <c r="F178" s="48">
        <f>+'TRF Lighting Eff 5-1-18'!G377</f>
        <v>16.32</v>
      </c>
      <c r="G178" s="48">
        <f>+'TRF Lighting Eff 6-1-18'!G377</f>
        <v>16.77</v>
      </c>
      <c r="H178" s="48">
        <f>+'Proposed Sch 140 Eff 5-1-18'!G172</f>
        <v>0.87000000000000011</v>
      </c>
      <c r="I178">
        <f>+'Proposed Sch 140 Eff 6-1-18'!G172</f>
        <v>0.92999999999999994</v>
      </c>
      <c r="J178" s="51">
        <f t="shared" si="142"/>
        <v>0</v>
      </c>
      <c r="K178" s="51">
        <f t="shared" si="143"/>
        <v>0</v>
      </c>
      <c r="L178" s="51">
        <f t="shared" si="144"/>
        <v>0</v>
      </c>
      <c r="M178" s="51">
        <f t="shared" si="145"/>
        <v>0</v>
      </c>
      <c r="N178" s="1">
        <f t="shared" si="146"/>
        <v>0</v>
      </c>
      <c r="O178" s="1">
        <f t="shared" si="147"/>
        <v>0</v>
      </c>
      <c r="P178" s="1">
        <f t="shared" si="148"/>
        <v>0</v>
      </c>
      <c r="Q178" s="52">
        <f t="shared" si="149"/>
        <v>0</v>
      </c>
      <c r="V178" s="10">
        <v>4</v>
      </c>
    </row>
    <row r="179" spans="1:22" x14ac:dyDescent="0.3">
      <c r="A179" s="5">
        <f t="shared" si="136"/>
        <v>168</v>
      </c>
      <c r="B179" s="16" t="str">
        <f t="shared" si="150"/>
        <v>58E &amp; 59E</v>
      </c>
      <c r="C179" s="12" t="s">
        <v>12</v>
      </c>
      <c r="D179" s="17" t="s">
        <v>21</v>
      </c>
      <c r="E179" s="10">
        <f>SUM('[1]Exhibit No.__(JAP-LIGHT RD) '!$C$481:$C$485)</f>
        <v>0</v>
      </c>
      <c r="F179" s="48">
        <f>+'TRF Lighting Eff 5-1-18'!G380</f>
        <v>17.420000000000002</v>
      </c>
      <c r="G179" s="48">
        <f>+'TRF Lighting Eff 6-1-18'!G380</f>
        <v>17.89</v>
      </c>
      <c r="H179" s="48">
        <f>+'Proposed Sch 140 Eff 5-1-18'!G173</f>
        <v>0.90000000000000013</v>
      </c>
      <c r="I179">
        <f>+'Proposed Sch 140 Eff 6-1-18'!G173</f>
        <v>0.96</v>
      </c>
      <c r="J179" s="51">
        <f t="shared" si="142"/>
        <v>0</v>
      </c>
      <c r="K179" s="51">
        <f t="shared" si="143"/>
        <v>0</v>
      </c>
      <c r="L179" s="51">
        <f t="shared" si="144"/>
        <v>0</v>
      </c>
      <c r="M179" s="51">
        <f t="shared" si="145"/>
        <v>0</v>
      </c>
      <c r="N179" s="1">
        <f t="shared" si="146"/>
        <v>0</v>
      </c>
      <c r="O179" s="1">
        <f t="shared" si="147"/>
        <v>0</v>
      </c>
      <c r="P179" s="1">
        <f t="shared" si="148"/>
        <v>0</v>
      </c>
      <c r="Q179" s="52">
        <f t="shared" si="149"/>
        <v>0</v>
      </c>
      <c r="V179" s="10">
        <v>0</v>
      </c>
    </row>
    <row r="180" spans="1:22" x14ac:dyDescent="0.3">
      <c r="A180" s="5">
        <f t="shared" si="136"/>
        <v>169</v>
      </c>
      <c r="B180" s="16" t="str">
        <f t="shared" si="150"/>
        <v>58E &amp; 59E</v>
      </c>
      <c r="C180" s="12" t="s">
        <v>12</v>
      </c>
      <c r="D180" s="17" t="s">
        <v>20</v>
      </c>
      <c r="E180" s="10">
        <f>SUM('[1]Exhibit No.__(JAP-LIGHT RD) '!$C$486:$C$488)</f>
        <v>0</v>
      </c>
      <c r="F180" s="48">
        <f>+'TRF Lighting Eff 5-1-18'!G385</f>
        <v>18.53</v>
      </c>
      <c r="G180" s="48">
        <f>+'TRF Lighting Eff 6-1-18'!G385</f>
        <v>19</v>
      </c>
      <c r="H180" s="48">
        <f>+'Proposed Sch 140 Eff 5-1-18'!G174</f>
        <v>0.92999999999999994</v>
      </c>
      <c r="I180">
        <f>+'Proposed Sch 140 Eff 6-1-18'!G174</f>
        <v>0.99</v>
      </c>
      <c r="J180" s="51">
        <f t="shared" si="142"/>
        <v>0</v>
      </c>
      <c r="K180" s="51">
        <f t="shared" si="143"/>
        <v>0</v>
      </c>
      <c r="L180" s="51">
        <f t="shared" si="144"/>
        <v>0</v>
      </c>
      <c r="M180" s="51">
        <f t="shared" si="145"/>
        <v>0</v>
      </c>
      <c r="N180" s="1">
        <f t="shared" si="146"/>
        <v>0</v>
      </c>
      <c r="O180" s="1">
        <f t="shared" si="147"/>
        <v>0</v>
      </c>
      <c r="P180" s="1">
        <f t="shared" si="148"/>
        <v>0</v>
      </c>
      <c r="Q180" s="52">
        <f t="shared" si="149"/>
        <v>0</v>
      </c>
      <c r="V180" s="10">
        <v>1</v>
      </c>
    </row>
    <row r="181" spans="1:22" x14ac:dyDescent="0.3">
      <c r="A181" s="5">
        <f t="shared" si="136"/>
        <v>170</v>
      </c>
      <c r="B181" s="16" t="str">
        <f t="shared" si="150"/>
        <v>58E &amp; 59E</v>
      </c>
      <c r="C181" s="12" t="s">
        <v>12</v>
      </c>
      <c r="D181" s="17" t="s">
        <v>19</v>
      </c>
      <c r="E181" s="10">
        <f>SUM('[1]Exhibit No.__(JAP-LIGHT RD) '!$C$489:$C$494)</f>
        <v>1</v>
      </c>
      <c r="F181" s="48">
        <f>+'TRF Lighting Eff 5-1-18'!G388</f>
        <v>19.64</v>
      </c>
      <c r="G181" s="48">
        <f>+'TRF Lighting Eff 6-1-18'!G388</f>
        <v>20.12</v>
      </c>
      <c r="H181" s="48">
        <f>+'Proposed Sch 140 Eff 5-1-18'!G175</f>
        <v>0.96</v>
      </c>
      <c r="I181">
        <f>+'Proposed Sch 140 Eff 6-1-18'!G175</f>
        <v>1.03</v>
      </c>
      <c r="J181" s="51">
        <f t="shared" si="142"/>
        <v>236</v>
      </c>
      <c r="K181" s="51">
        <f t="shared" si="143"/>
        <v>241</v>
      </c>
      <c r="L181" s="51">
        <f t="shared" si="144"/>
        <v>12</v>
      </c>
      <c r="M181" s="51">
        <f t="shared" si="145"/>
        <v>12</v>
      </c>
      <c r="N181" s="1">
        <f t="shared" si="146"/>
        <v>5</v>
      </c>
      <c r="O181" s="1">
        <f t="shared" si="147"/>
        <v>0</v>
      </c>
      <c r="P181" s="1">
        <f t="shared" si="148"/>
        <v>5</v>
      </c>
      <c r="Q181" s="52">
        <f t="shared" si="149"/>
        <v>2.0161290322580645E-2</v>
      </c>
      <c r="V181" s="10">
        <v>7</v>
      </c>
    </row>
    <row r="182" spans="1:22" x14ac:dyDescent="0.3">
      <c r="A182" s="5">
        <f t="shared" si="136"/>
        <v>171</v>
      </c>
      <c r="B182" s="16" t="str">
        <f t="shared" si="150"/>
        <v>58E &amp; 59E</v>
      </c>
      <c r="C182" s="12" t="s">
        <v>12</v>
      </c>
      <c r="D182" s="17" t="s">
        <v>18</v>
      </c>
      <c r="E182" s="10">
        <f>+'[1]Exhibit No.__(JAP-LIGHT RD) '!$C$495</f>
        <v>0</v>
      </c>
      <c r="F182" s="48">
        <f>+'TRF Lighting Eff 5-1-18'!G394</f>
        <v>20.75</v>
      </c>
      <c r="G182" s="48">
        <f>+'TRF Lighting Eff 6-1-18'!G394</f>
        <v>21.24</v>
      </c>
      <c r="H182" s="48">
        <f>+'Proposed Sch 140 Eff 5-1-18'!G176</f>
        <v>1</v>
      </c>
      <c r="I182">
        <f>+'Proposed Sch 140 Eff 6-1-18'!G176</f>
        <v>1.06</v>
      </c>
      <c r="J182" s="51">
        <f t="shared" si="142"/>
        <v>0</v>
      </c>
      <c r="K182" s="51">
        <f t="shared" si="143"/>
        <v>0</v>
      </c>
      <c r="L182" s="51">
        <f t="shared" si="144"/>
        <v>0</v>
      </c>
      <c r="M182" s="51">
        <f t="shared" si="145"/>
        <v>0</v>
      </c>
      <c r="N182" s="1">
        <f t="shared" si="146"/>
        <v>0</v>
      </c>
      <c r="O182" s="1">
        <f t="shared" si="147"/>
        <v>0</v>
      </c>
      <c r="P182" s="1">
        <f t="shared" si="148"/>
        <v>0</v>
      </c>
      <c r="Q182" s="52">
        <f t="shared" si="149"/>
        <v>0</v>
      </c>
      <c r="V182" s="10">
        <v>0</v>
      </c>
    </row>
    <row r="183" spans="1:22" x14ac:dyDescent="0.3">
      <c r="A183" s="5">
        <f t="shared" si="136"/>
        <v>172</v>
      </c>
      <c r="B183" s="16" t="str">
        <f t="shared" si="150"/>
        <v>58E &amp; 59E</v>
      </c>
      <c r="C183" s="12" t="s">
        <v>12</v>
      </c>
      <c r="D183" s="17" t="s">
        <v>17</v>
      </c>
      <c r="E183" s="10">
        <v>0</v>
      </c>
      <c r="F183" s="48">
        <f>+'TRF Lighting Eff 5-1-18'!G395</f>
        <v>23.16</v>
      </c>
      <c r="G183" s="48">
        <f>+'TRF Lighting Eff 6-1-18'!G395</f>
        <v>23.66</v>
      </c>
      <c r="H183" s="48">
        <f>+'Proposed Sch 140 Eff 5-1-18'!G177</f>
        <v>1.07</v>
      </c>
      <c r="I183">
        <f>+'Proposed Sch 140 Eff 6-1-18'!G177</f>
        <v>1.1299999999999999</v>
      </c>
      <c r="J183" s="51">
        <f t="shared" si="142"/>
        <v>0</v>
      </c>
      <c r="K183" s="51">
        <f t="shared" si="143"/>
        <v>0</v>
      </c>
      <c r="L183" s="51">
        <f t="shared" si="144"/>
        <v>0</v>
      </c>
      <c r="M183" s="51">
        <f t="shared" si="145"/>
        <v>0</v>
      </c>
      <c r="N183" s="1">
        <f t="shared" si="146"/>
        <v>0</v>
      </c>
      <c r="O183" s="1">
        <f t="shared" si="147"/>
        <v>0</v>
      </c>
      <c r="P183" s="1">
        <f t="shared" si="148"/>
        <v>0</v>
      </c>
      <c r="Q183" s="52">
        <f t="shared" si="149"/>
        <v>0</v>
      </c>
      <c r="V183" s="10">
        <v>0</v>
      </c>
    </row>
    <row r="184" spans="1:22" x14ac:dyDescent="0.3">
      <c r="A184" s="5">
        <f t="shared" si="136"/>
        <v>173</v>
      </c>
      <c r="B184" s="16" t="str">
        <f t="shared" si="150"/>
        <v>58E &amp; 59E</v>
      </c>
      <c r="C184" s="12" t="s">
        <v>12</v>
      </c>
      <c r="D184" s="17" t="s">
        <v>16</v>
      </c>
      <c r="E184" s="10">
        <v>0</v>
      </c>
      <c r="F184" s="48">
        <f>+'TRF Lighting Eff 5-1-18'!G401</f>
        <v>26.85</v>
      </c>
      <c r="G184" s="48">
        <f>+'TRF Lighting Eff 6-1-18'!G401</f>
        <v>27.38</v>
      </c>
      <c r="H184" s="48">
        <f>+'Proposed Sch 140 Eff 5-1-18'!G178</f>
        <v>1.17</v>
      </c>
      <c r="I184">
        <f>+'Proposed Sch 140 Eff 6-1-18'!G178</f>
        <v>1.24</v>
      </c>
      <c r="J184" s="51">
        <f t="shared" si="142"/>
        <v>0</v>
      </c>
      <c r="K184" s="51">
        <f t="shared" si="143"/>
        <v>0</v>
      </c>
      <c r="L184" s="51">
        <f t="shared" si="144"/>
        <v>0</v>
      </c>
      <c r="M184" s="51">
        <f t="shared" si="145"/>
        <v>0</v>
      </c>
      <c r="N184" s="1">
        <f t="shared" si="146"/>
        <v>0</v>
      </c>
      <c r="O184" s="1">
        <f t="shared" si="147"/>
        <v>0</v>
      </c>
      <c r="P184" s="1">
        <f t="shared" si="148"/>
        <v>0</v>
      </c>
      <c r="Q184" s="52">
        <f t="shared" si="149"/>
        <v>0</v>
      </c>
      <c r="V184" s="10">
        <v>0</v>
      </c>
    </row>
    <row r="185" spans="1:22" x14ac:dyDescent="0.3">
      <c r="A185" s="5">
        <f t="shared" si="136"/>
        <v>174</v>
      </c>
      <c r="B185" s="16" t="str">
        <f t="shared" si="150"/>
        <v>58E &amp; 59E</v>
      </c>
      <c r="C185" s="12" t="s">
        <v>12</v>
      </c>
      <c r="D185" s="17" t="s">
        <v>15</v>
      </c>
      <c r="E185" s="10">
        <v>0</v>
      </c>
      <c r="F185" s="48">
        <f>+'TRF Lighting Eff 5-1-18'!G402</f>
        <v>30.55</v>
      </c>
      <c r="G185" s="48">
        <f>+'TRF Lighting Eff 6-1-18'!G402</f>
        <v>31.1</v>
      </c>
      <c r="H185" s="48">
        <f>+'Proposed Sch 140 Eff 5-1-18'!G179</f>
        <v>1.28</v>
      </c>
      <c r="I185">
        <f>+'Proposed Sch 140 Eff 6-1-18'!G179</f>
        <v>1.35</v>
      </c>
      <c r="J185" s="51">
        <f t="shared" si="142"/>
        <v>0</v>
      </c>
      <c r="K185" s="51">
        <f t="shared" si="143"/>
        <v>0</v>
      </c>
      <c r="L185" s="51">
        <f t="shared" si="144"/>
        <v>0</v>
      </c>
      <c r="M185" s="51">
        <f t="shared" si="145"/>
        <v>0</v>
      </c>
      <c r="N185" s="1">
        <f t="shared" si="146"/>
        <v>0</v>
      </c>
      <c r="O185" s="1">
        <f t="shared" si="147"/>
        <v>0</v>
      </c>
      <c r="P185" s="1">
        <f t="shared" si="148"/>
        <v>0</v>
      </c>
      <c r="Q185" s="52">
        <f t="shared" si="149"/>
        <v>0</v>
      </c>
      <c r="V185" s="10">
        <v>0</v>
      </c>
    </row>
    <row r="186" spans="1:22" x14ac:dyDescent="0.3">
      <c r="A186" s="5">
        <f t="shared" si="136"/>
        <v>175</v>
      </c>
      <c r="B186" s="16" t="str">
        <f t="shared" si="150"/>
        <v>58E &amp; 59E</v>
      </c>
      <c r="C186" s="12" t="s">
        <v>12</v>
      </c>
      <c r="D186" s="17" t="s">
        <v>14</v>
      </c>
      <c r="E186" s="10">
        <v>0</v>
      </c>
      <c r="F186" s="48">
        <f>+'TRF Lighting Eff 5-1-18'!G409</f>
        <v>34.25</v>
      </c>
      <c r="G186" s="48">
        <f>+'TRF Lighting Eff 6-1-18'!G409</f>
        <v>34.82</v>
      </c>
      <c r="H186" s="48">
        <f>+'Proposed Sch 140 Eff 5-1-18'!G180</f>
        <v>1.38</v>
      </c>
      <c r="I186">
        <f>+'Proposed Sch 140 Eff 6-1-18'!G180</f>
        <v>1.46</v>
      </c>
      <c r="J186" s="51">
        <f t="shared" si="142"/>
        <v>0</v>
      </c>
      <c r="K186" s="51">
        <f t="shared" si="143"/>
        <v>0</v>
      </c>
      <c r="L186" s="51">
        <f t="shared" si="144"/>
        <v>0</v>
      </c>
      <c r="M186" s="51">
        <f t="shared" si="145"/>
        <v>0</v>
      </c>
      <c r="N186" s="1">
        <f t="shared" si="146"/>
        <v>0</v>
      </c>
      <c r="O186" s="1">
        <f t="shared" si="147"/>
        <v>0</v>
      </c>
      <c r="P186" s="1">
        <f t="shared" si="148"/>
        <v>0</v>
      </c>
      <c r="Q186" s="52">
        <f t="shared" si="149"/>
        <v>0</v>
      </c>
      <c r="V186" s="10">
        <v>0</v>
      </c>
    </row>
    <row r="187" spans="1:22" x14ac:dyDescent="0.3">
      <c r="A187" s="5">
        <f t="shared" si="136"/>
        <v>176</v>
      </c>
      <c r="B187" s="16" t="str">
        <f t="shared" si="150"/>
        <v>58E &amp; 59E</v>
      </c>
      <c r="C187" s="12" t="s">
        <v>12</v>
      </c>
      <c r="D187" s="17" t="s">
        <v>13</v>
      </c>
      <c r="E187" s="10">
        <v>0</v>
      </c>
      <c r="F187" s="48">
        <f>+'TRF Lighting Eff 5-1-18'!G410</f>
        <v>37.950000000000003</v>
      </c>
      <c r="G187" s="48">
        <f>+'TRF Lighting Eff 6-1-18'!G410</f>
        <v>38.54</v>
      </c>
      <c r="H187" s="48">
        <f>+'Proposed Sch 140 Eff 5-1-18'!G181</f>
        <v>1.4900000000000002</v>
      </c>
      <c r="I187">
        <f>+'Proposed Sch 140 Eff 6-1-18'!G181</f>
        <v>1.5699999999999998</v>
      </c>
      <c r="J187" s="51">
        <f t="shared" si="142"/>
        <v>0</v>
      </c>
      <c r="K187" s="51">
        <f t="shared" si="143"/>
        <v>0</v>
      </c>
      <c r="L187" s="51">
        <f t="shared" si="144"/>
        <v>0</v>
      </c>
      <c r="M187" s="51">
        <f t="shared" si="145"/>
        <v>0</v>
      </c>
      <c r="N187" s="1">
        <f t="shared" si="146"/>
        <v>0</v>
      </c>
      <c r="O187" s="1">
        <f t="shared" si="147"/>
        <v>0</v>
      </c>
      <c r="P187" s="1">
        <f t="shared" si="148"/>
        <v>0</v>
      </c>
      <c r="Q187" s="52">
        <f t="shared" si="149"/>
        <v>0</v>
      </c>
      <c r="V187" s="10">
        <v>0</v>
      </c>
    </row>
    <row r="188" spans="1:22" x14ac:dyDescent="0.3">
      <c r="A188" s="5">
        <f t="shared" si="136"/>
        <v>177</v>
      </c>
      <c r="B188" s="16" t="str">
        <f t="shared" si="150"/>
        <v>58E &amp; 59E</v>
      </c>
      <c r="C188" s="12" t="s">
        <v>12</v>
      </c>
      <c r="D188" s="17" t="s">
        <v>11</v>
      </c>
      <c r="E188" s="10">
        <v>0</v>
      </c>
      <c r="F188" s="48">
        <f>+'TRF Lighting Eff 5-1-18'!G411</f>
        <v>41.64</v>
      </c>
      <c r="G188" s="48">
        <f>+'TRF Lighting Eff 6-1-18'!G411</f>
        <v>42.26</v>
      </c>
      <c r="H188" s="48">
        <f>+'Proposed Sch 140 Eff 5-1-18'!G182</f>
        <v>1.5899999999999999</v>
      </c>
      <c r="I188">
        <f>+'Proposed Sch 140 Eff 6-1-18'!G182</f>
        <v>1.6800000000000002</v>
      </c>
      <c r="J188" s="51">
        <f t="shared" si="142"/>
        <v>0</v>
      </c>
      <c r="K188" s="51">
        <f t="shared" si="143"/>
        <v>0</v>
      </c>
      <c r="L188" s="51">
        <f t="shared" si="144"/>
        <v>0</v>
      </c>
      <c r="M188" s="51">
        <f t="shared" si="145"/>
        <v>0</v>
      </c>
      <c r="N188" s="1">
        <f t="shared" si="146"/>
        <v>0</v>
      </c>
      <c r="O188" s="1">
        <f t="shared" si="147"/>
        <v>0</v>
      </c>
      <c r="P188" s="1">
        <f t="shared" si="148"/>
        <v>0</v>
      </c>
      <c r="Q188" s="52">
        <f t="shared" si="149"/>
        <v>0</v>
      </c>
      <c r="V188" s="10">
        <v>0</v>
      </c>
    </row>
    <row r="189" spans="1:22" x14ac:dyDescent="0.3">
      <c r="A189" s="5">
        <f t="shared" si="136"/>
        <v>178</v>
      </c>
      <c r="B189" s="16"/>
      <c r="C189" s="12"/>
      <c r="D189" s="12"/>
      <c r="E189" s="10"/>
      <c r="F189" s="48"/>
      <c r="G189" s="48"/>
      <c r="H189" s="48"/>
      <c r="J189" s="10"/>
      <c r="K189" s="10"/>
      <c r="L189" s="10"/>
      <c r="M189" s="10"/>
      <c r="N189" s="10"/>
      <c r="O189" s="10"/>
      <c r="P189" s="10"/>
      <c r="Q189" s="52"/>
      <c r="V189" s="10"/>
    </row>
    <row r="190" spans="1:22" x14ac:dyDescent="0.3">
      <c r="A190" s="5">
        <f t="shared" si="136"/>
        <v>179</v>
      </c>
      <c r="B190" s="4" t="s">
        <v>10</v>
      </c>
      <c r="C190" s="12"/>
      <c r="D190" s="12"/>
      <c r="E190" s="10"/>
      <c r="F190" s="48"/>
      <c r="G190" s="48"/>
      <c r="H190" s="48"/>
      <c r="J190" s="10"/>
      <c r="K190" s="10"/>
      <c r="L190" s="10"/>
      <c r="M190" s="10"/>
      <c r="N190" s="10"/>
      <c r="O190" s="10"/>
      <c r="P190" s="10"/>
      <c r="Q190" s="52"/>
      <c r="V190" s="10"/>
    </row>
    <row r="191" spans="1:22" x14ac:dyDescent="0.3">
      <c r="A191" s="5">
        <f t="shared" si="136"/>
        <v>180</v>
      </c>
      <c r="B191" s="16" t="s">
        <v>9</v>
      </c>
      <c r="C191" s="12" t="s">
        <v>8</v>
      </c>
      <c r="D191" s="12">
        <v>0</v>
      </c>
      <c r="E191" s="10">
        <f>+'[1]Exhibit No.__(JAP-LIGHT RD) '!$C$426</f>
        <v>1295805</v>
      </c>
      <c r="F191" s="49">
        <f>+'TRF Lighting Eff 5-1-18'!G336</f>
        <v>3.9269999999999999E-2</v>
      </c>
      <c r="G191" s="49">
        <f>+'TRF Lighting Eff 6-1-18'!G336</f>
        <v>3.9269999999999999E-2</v>
      </c>
      <c r="H191" s="49">
        <f>+'Proposed Sch 140 Eff 5-1-18'!G185</f>
        <v>1.0999999999999998E-3</v>
      </c>
      <c r="I191">
        <f>+'Proposed Sch 140 Eff 6-1-18'!G185</f>
        <v>1.1299999999999999E-3</v>
      </c>
      <c r="J191" s="51">
        <f>ROUND(+$E191*SUM(F191)*12,0)</f>
        <v>610635</v>
      </c>
      <c r="K191" s="51">
        <f>ROUND(+$E191*SUM(G191)*12,0)</f>
        <v>610635</v>
      </c>
      <c r="L191" s="51">
        <f>ROUND(+$E191*SUM(H191)*12,0)</f>
        <v>17105</v>
      </c>
      <c r="M191" s="51">
        <f>ROUND(+$E191*SUM(I191)*12,0)</f>
        <v>17571</v>
      </c>
      <c r="N191" s="1">
        <f>+K191-J191</f>
        <v>0</v>
      </c>
      <c r="O191" s="1">
        <f>+M191-L191</f>
        <v>466</v>
      </c>
      <c r="P191" s="1">
        <f>SUM(N191:O191)</f>
        <v>466</v>
      </c>
      <c r="Q191" s="52">
        <f>IF(L191+J191=0,0,+P191/SUM(L191,J191))</f>
        <v>7.4234555707777101E-4</v>
      </c>
      <c r="V191" s="10">
        <f>14067530/12</f>
        <v>1172294.1666666667</v>
      </c>
    </row>
    <row r="192" spans="1:22" x14ac:dyDescent="0.3">
      <c r="A192" s="5">
        <f t="shared" si="136"/>
        <v>181</v>
      </c>
      <c r="B192" s="4"/>
      <c r="C192" s="4"/>
      <c r="D192" s="4"/>
      <c r="E192" s="10"/>
      <c r="F192" s="48"/>
      <c r="G192" s="48"/>
      <c r="H192" s="48"/>
      <c r="J192" s="10"/>
      <c r="K192" s="10"/>
      <c r="L192" s="10"/>
      <c r="M192" s="10"/>
      <c r="N192" s="10"/>
      <c r="O192" s="10"/>
      <c r="P192" s="10"/>
      <c r="Q192" s="52"/>
      <c r="V192" s="10"/>
    </row>
    <row r="193" spans="1:22" x14ac:dyDescent="0.3">
      <c r="A193" s="5">
        <f t="shared" si="136"/>
        <v>182</v>
      </c>
      <c r="B193" s="4" t="s">
        <v>7</v>
      </c>
      <c r="C193" s="12"/>
      <c r="D193" s="12"/>
      <c r="E193" s="10"/>
      <c r="F193" s="48"/>
      <c r="G193" s="48"/>
      <c r="H193" s="48"/>
      <c r="J193" s="10"/>
      <c r="K193" s="10"/>
      <c r="L193" s="10"/>
      <c r="M193" s="10"/>
      <c r="N193" s="10"/>
      <c r="O193" s="10"/>
      <c r="P193" s="10"/>
      <c r="Q193" s="52"/>
      <c r="V193" s="10"/>
    </row>
    <row r="194" spans="1:22" x14ac:dyDescent="0.3">
      <c r="A194" s="5">
        <f t="shared" si="136"/>
        <v>183</v>
      </c>
      <c r="B194" s="13" t="s">
        <v>6</v>
      </c>
      <c r="C194" s="12" t="s">
        <v>3</v>
      </c>
      <c r="D194" s="12">
        <v>0</v>
      </c>
      <c r="E194" s="10">
        <f>+'[1]Exhibit No.__(JAP-LIGHT RD) '!$C$412</f>
        <v>707</v>
      </c>
      <c r="F194" s="48">
        <f>+'TRF Lighting Eff 5-1-18'!G333</f>
        <v>5.93</v>
      </c>
      <c r="G194" s="48">
        <f>+'TRF Lighting Eff 6-1-18'!G333</f>
        <v>5.93</v>
      </c>
      <c r="H194" s="48">
        <f>+'Proposed Sch 140 Eff 5-1-18'!G188</f>
        <v>0.64999999999999991</v>
      </c>
      <c r="I194">
        <f>+'Proposed Sch 140 Eff 6-1-18'!G188</f>
        <v>0.66999999999999993</v>
      </c>
      <c r="J194" s="51">
        <f t="shared" ref="J194:M195" si="151">ROUND(+$E194*SUM(F194)*12,0)</f>
        <v>50310</v>
      </c>
      <c r="K194" s="51">
        <f t="shared" si="151"/>
        <v>50310</v>
      </c>
      <c r="L194" s="51">
        <f t="shared" si="151"/>
        <v>5515</v>
      </c>
      <c r="M194" s="51">
        <f t="shared" si="151"/>
        <v>5684</v>
      </c>
      <c r="N194" s="1">
        <f t="shared" ref="N194:N195" si="152">+K194-J194</f>
        <v>0</v>
      </c>
      <c r="O194" s="1">
        <f t="shared" ref="O194:O195" si="153">+M194-L194</f>
        <v>169</v>
      </c>
      <c r="P194" s="1">
        <f t="shared" ref="P194:P195" si="154">SUM(N194:O194)</f>
        <v>169</v>
      </c>
      <c r="Q194" s="52">
        <f t="shared" ref="Q194:Q195" si="155">IF(L194+J194=0,0,+P194/SUM(L194,J194))</f>
        <v>3.0273175100761309E-3</v>
      </c>
      <c r="V194" s="10">
        <v>639</v>
      </c>
    </row>
    <row r="195" spans="1:22" x14ac:dyDescent="0.3">
      <c r="A195" s="5">
        <f t="shared" si="136"/>
        <v>184</v>
      </c>
      <c r="B195" s="13" t="s">
        <v>5</v>
      </c>
      <c r="C195" s="12" t="s">
        <v>3</v>
      </c>
      <c r="D195" s="12">
        <v>0</v>
      </c>
      <c r="E195" s="10">
        <f>+'[1]Exhibit No.__(JAP-LIGHT RD) '!$C$413</f>
        <v>303</v>
      </c>
      <c r="F195" s="48">
        <f>+'TRF Lighting Eff 5-1-18'!G334</f>
        <v>9.75</v>
      </c>
      <c r="G195" s="48">
        <f>+'TRF Lighting Eff 6-1-18'!G334</f>
        <v>9.75</v>
      </c>
      <c r="H195" s="48">
        <f>+'Proposed Sch 140 Eff 5-1-18'!G189</f>
        <v>1.31</v>
      </c>
      <c r="I195">
        <f>+'Proposed Sch 140 Eff 6-1-18'!G189</f>
        <v>1.3399999999999999</v>
      </c>
      <c r="J195" s="51">
        <f t="shared" si="151"/>
        <v>35451</v>
      </c>
      <c r="K195" s="51">
        <f t="shared" si="151"/>
        <v>35451</v>
      </c>
      <c r="L195" s="51">
        <f t="shared" si="151"/>
        <v>4763</v>
      </c>
      <c r="M195" s="51">
        <f t="shared" si="151"/>
        <v>4872</v>
      </c>
      <c r="N195" s="1">
        <f t="shared" si="152"/>
        <v>0</v>
      </c>
      <c r="O195" s="1">
        <f t="shared" si="153"/>
        <v>109</v>
      </c>
      <c r="P195" s="1">
        <f t="shared" si="154"/>
        <v>109</v>
      </c>
      <c r="Q195" s="52">
        <f t="shared" si="155"/>
        <v>2.7104988312527975E-3</v>
      </c>
      <c r="V195" s="10">
        <v>332</v>
      </c>
    </row>
    <row r="196" spans="1:22" x14ac:dyDescent="0.3">
      <c r="A196" s="5">
        <f t="shared" si="136"/>
        <v>185</v>
      </c>
      <c r="B196" s="13"/>
      <c r="C196" s="4"/>
      <c r="D196" s="4"/>
      <c r="E196" s="10"/>
      <c r="F196" s="48"/>
      <c r="G196" s="48"/>
      <c r="H196" s="48"/>
      <c r="J196" s="10"/>
      <c r="K196" s="10"/>
      <c r="L196" s="10"/>
      <c r="M196" s="10"/>
      <c r="N196" s="10"/>
      <c r="O196" s="10"/>
      <c r="P196" s="10"/>
      <c r="Q196" s="52"/>
      <c r="V196" s="10"/>
    </row>
    <row r="197" spans="1:22" x14ac:dyDescent="0.3">
      <c r="A197" s="5">
        <f t="shared" si="136"/>
        <v>186</v>
      </c>
      <c r="B197" s="13" t="s">
        <v>4</v>
      </c>
      <c r="C197" s="12" t="s">
        <v>3</v>
      </c>
      <c r="D197" s="12">
        <v>0</v>
      </c>
      <c r="E197" s="10">
        <f>+'[1]Exhibit No.__(JAP-LIGHT RD) '!$C$525</f>
        <v>160</v>
      </c>
      <c r="F197" s="48">
        <f>+'TRF Lighting Eff 5-1-18'!G424</f>
        <v>9.75</v>
      </c>
      <c r="G197" s="48">
        <f>+'TRF Lighting Eff 6-1-18'!G424</f>
        <v>9.75</v>
      </c>
      <c r="H197" s="48">
        <f>+'Proposed Sch 140 Eff 5-1-18'!G191</f>
        <v>1.31</v>
      </c>
      <c r="I197">
        <f>+'Proposed Sch 140 Eff 6-1-18'!G191</f>
        <v>1.3399999999999999</v>
      </c>
      <c r="J197" s="51">
        <f>ROUND(+$E197*SUM(F197)*12,0)</f>
        <v>18720</v>
      </c>
      <c r="K197" s="51">
        <f>ROUND(+$E197*SUM(G197)*12,0)</f>
        <v>18720</v>
      </c>
      <c r="L197" s="51">
        <f>ROUND(+$E197*SUM(H197)*12,0)</f>
        <v>2515</v>
      </c>
      <c r="M197" s="51">
        <f>ROUND(+$E197*SUM(I197)*12,0)</f>
        <v>2573</v>
      </c>
      <c r="N197" s="1">
        <f>+K197-J197</f>
        <v>0</v>
      </c>
      <c r="O197" s="1">
        <f>+M197-L197</f>
        <v>58</v>
      </c>
      <c r="P197" s="1">
        <f>SUM(N197:O197)</f>
        <v>58</v>
      </c>
      <c r="Q197" s="52">
        <f t="shared" ref="Q197" si="156">IF(L197+J197=0,0,+P197/SUM(L197,J197))</f>
        <v>2.7313397692488818E-3</v>
      </c>
      <c r="V197" s="10">
        <v>159</v>
      </c>
    </row>
    <row r="198" spans="1:22" x14ac:dyDescent="0.3">
      <c r="A198" s="5">
        <f t="shared" si="136"/>
        <v>187</v>
      </c>
      <c r="B198" s="4"/>
      <c r="C198" s="4"/>
      <c r="D198" s="4"/>
      <c r="E198" s="3"/>
      <c r="F198" s="3"/>
      <c r="G198" s="3"/>
      <c r="H198" s="3"/>
      <c r="I198" s="3"/>
      <c r="V198" s="3"/>
    </row>
    <row r="199" spans="1:22" x14ac:dyDescent="0.3">
      <c r="A199" s="5">
        <f t="shared" si="136"/>
        <v>188</v>
      </c>
      <c r="B199" s="7" t="s">
        <v>2</v>
      </c>
      <c r="C199" s="4"/>
      <c r="D199" s="4"/>
      <c r="E199" s="8">
        <f>SUM(E10:E197)</f>
        <v>60662745</v>
      </c>
      <c r="F199" s="8"/>
      <c r="G199" s="8"/>
      <c r="H199" s="8"/>
      <c r="I199" s="8"/>
      <c r="J199" s="1">
        <f t="shared" ref="J199:P199" si="157">SUM(J10:J197)</f>
        <v>18007863</v>
      </c>
      <c r="K199" s="1">
        <f t="shared" si="157"/>
        <v>17975920</v>
      </c>
      <c r="L199" s="1">
        <f t="shared" si="157"/>
        <v>709432</v>
      </c>
      <c r="M199" s="1">
        <f t="shared" si="157"/>
        <v>725479</v>
      </c>
      <c r="N199" s="1">
        <f t="shared" si="157"/>
        <v>-31943</v>
      </c>
      <c r="O199" s="1">
        <f t="shared" si="157"/>
        <v>16047</v>
      </c>
      <c r="P199" s="1">
        <f t="shared" si="157"/>
        <v>-15896</v>
      </c>
      <c r="Q199" s="52">
        <f>IF(L199+J199=0,0,+P199/SUM(L199,J199))</f>
        <v>-8.4926801655901666E-4</v>
      </c>
      <c r="V199" s="8">
        <f>SUM(V10:V197)</f>
        <v>68225437.083333343</v>
      </c>
    </row>
    <row r="200" spans="1:22" x14ac:dyDescent="0.3">
      <c r="A200" s="5">
        <f t="shared" ref="A200:A214" si="158">A199+1</f>
        <v>189</v>
      </c>
      <c r="B200" s="4"/>
      <c r="C200" s="4"/>
      <c r="D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52"/>
      <c r="V200" s="3"/>
    </row>
    <row r="201" spans="1:22" x14ac:dyDescent="0.3">
      <c r="A201" s="5">
        <f t="shared" si="158"/>
        <v>190</v>
      </c>
      <c r="B201" s="7"/>
      <c r="C201" s="4"/>
      <c r="D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52"/>
      <c r="V201" s="3"/>
    </row>
    <row r="202" spans="1:22" x14ac:dyDescent="0.3">
      <c r="A202" s="5">
        <f t="shared" si="158"/>
        <v>191</v>
      </c>
      <c r="B202" s="4" t="s">
        <v>251</v>
      </c>
      <c r="D202" s="4"/>
      <c r="E202" s="54">
        <f>SUM(E10:E18)</f>
        <v>194</v>
      </c>
      <c r="F202" s="3"/>
      <c r="G202" s="10"/>
      <c r="H202" s="3"/>
      <c r="I202" s="51"/>
      <c r="J202" s="51">
        <f t="shared" ref="J202:P202" si="159">SUM(J10:J18)</f>
        <v>15707</v>
      </c>
      <c r="K202" s="51">
        <f t="shared" si="159"/>
        <v>15707</v>
      </c>
      <c r="L202" s="51">
        <f t="shared" si="159"/>
        <v>296</v>
      </c>
      <c r="M202" s="51">
        <f t="shared" si="159"/>
        <v>312</v>
      </c>
      <c r="N202" s="51">
        <f t="shared" si="159"/>
        <v>0</v>
      </c>
      <c r="O202" s="51">
        <f t="shared" si="159"/>
        <v>16</v>
      </c>
      <c r="P202" s="51">
        <f t="shared" si="159"/>
        <v>16</v>
      </c>
      <c r="Q202" s="52">
        <f t="shared" ref="Q202:Q214" si="160">IF(L202+J202=0,0,+P202/SUM(L202,J202))</f>
        <v>9.9981253514965949E-4</v>
      </c>
      <c r="V202" s="54">
        <f>SUM(V10:V18)</f>
        <v>102</v>
      </c>
    </row>
    <row r="203" spans="1:22" x14ac:dyDescent="0.3">
      <c r="A203" s="5">
        <f t="shared" si="158"/>
        <v>192</v>
      </c>
      <c r="B203" s="4" t="s">
        <v>252</v>
      </c>
      <c r="D203" s="4"/>
      <c r="E203" s="54">
        <f>SUM(E24:E32)</f>
        <v>1241</v>
      </c>
      <c r="F203" s="57"/>
      <c r="G203" s="10"/>
      <c r="H203" s="3"/>
      <c r="I203" s="58"/>
      <c r="J203" s="51">
        <f t="shared" ref="J203:P203" si="161">SUM(J24:J32)</f>
        <v>40090</v>
      </c>
      <c r="K203" s="51">
        <f t="shared" si="161"/>
        <v>40090</v>
      </c>
      <c r="L203" s="51">
        <f t="shared" si="161"/>
        <v>861</v>
      </c>
      <c r="M203" s="51">
        <f t="shared" si="161"/>
        <v>866</v>
      </c>
      <c r="N203" s="51">
        <f t="shared" si="161"/>
        <v>0</v>
      </c>
      <c r="O203" s="51">
        <f t="shared" si="161"/>
        <v>5</v>
      </c>
      <c r="P203" s="51">
        <f t="shared" si="161"/>
        <v>5</v>
      </c>
      <c r="Q203" s="52">
        <f t="shared" si="160"/>
        <v>1.2209714048496984E-4</v>
      </c>
      <c r="V203" s="54">
        <f>SUM(V24:V32)</f>
        <v>3490</v>
      </c>
    </row>
    <row r="204" spans="1:22" x14ac:dyDescent="0.3">
      <c r="A204" s="5">
        <f t="shared" si="158"/>
        <v>193</v>
      </c>
      <c r="B204" s="4" t="s">
        <v>253</v>
      </c>
      <c r="D204" s="4"/>
      <c r="E204" s="54">
        <f>SUM(E38:E53)</f>
        <v>20161</v>
      </c>
      <c r="F204" s="54"/>
      <c r="G204" s="10"/>
      <c r="H204" s="2"/>
      <c r="I204" s="58"/>
      <c r="J204" s="51">
        <f t="shared" ref="J204:P204" si="162">SUM(J38:J53)</f>
        <v>1059333</v>
      </c>
      <c r="K204" s="51">
        <f t="shared" si="162"/>
        <v>1059333</v>
      </c>
      <c r="L204" s="51">
        <f t="shared" si="162"/>
        <v>21795</v>
      </c>
      <c r="M204" s="51">
        <f t="shared" si="162"/>
        <v>23381</v>
      </c>
      <c r="N204" s="51">
        <f t="shared" si="162"/>
        <v>0</v>
      </c>
      <c r="O204" s="51">
        <f t="shared" si="162"/>
        <v>1586</v>
      </c>
      <c r="P204" s="51">
        <f t="shared" si="162"/>
        <v>1586</v>
      </c>
      <c r="Q204" s="52">
        <f t="shared" si="160"/>
        <v>1.4669863327931567E-3</v>
      </c>
      <c r="V204" s="54">
        <f>SUM(V38:V53)</f>
        <v>19694</v>
      </c>
    </row>
    <row r="205" spans="1:22" x14ac:dyDescent="0.3">
      <c r="A205" s="5">
        <f t="shared" si="158"/>
        <v>194</v>
      </c>
      <c r="B205" s="4" t="s">
        <v>254</v>
      </c>
      <c r="D205" s="4"/>
      <c r="E205" s="54">
        <f>SUM(E56:E107)</f>
        <v>80680</v>
      </c>
      <c r="F205" s="54"/>
      <c r="G205" s="10"/>
      <c r="H205" s="2"/>
      <c r="I205" s="58"/>
      <c r="J205" s="51">
        <f t="shared" ref="J205:P205" si="163">SUM(J56:J107)</f>
        <v>12400186</v>
      </c>
      <c r="K205" s="51">
        <f t="shared" si="163"/>
        <v>12370997</v>
      </c>
      <c r="L205" s="51">
        <f t="shared" si="163"/>
        <v>579930</v>
      </c>
      <c r="M205" s="51">
        <f t="shared" si="163"/>
        <v>589469</v>
      </c>
      <c r="N205" s="51">
        <f t="shared" si="163"/>
        <v>-29189</v>
      </c>
      <c r="O205" s="51">
        <f t="shared" si="163"/>
        <v>9539</v>
      </c>
      <c r="P205" s="51">
        <f t="shared" si="163"/>
        <v>-19650</v>
      </c>
      <c r="Q205" s="52">
        <f t="shared" si="160"/>
        <v>-1.5138539593945077E-3</v>
      </c>
      <c r="V205" s="54">
        <f>SUM(V56:V107)</f>
        <v>79503</v>
      </c>
    </row>
    <row r="206" spans="1:22" x14ac:dyDescent="0.3">
      <c r="A206" s="5">
        <f t="shared" si="158"/>
        <v>195</v>
      </c>
      <c r="B206" s="4" t="s">
        <v>255</v>
      </c>
      <c r="E206" s="55">
        <f>SUM(E110:E129)</f>
        <v>11295</v>
      </c>
      <c r="F206" s="55"/>
      <c r="G206" s="10"/>
      <c r="I206" s="59"/>
      <c r="J206" s="56">
        <f t="shared" ref="J206:P206" si="164">SUM(J110:J129)</f>
        <v>716242</v>
      </c>
      <c r="K206" s="56">
        <f t="shared" si="164"/>
        <v>716242</v>
      </c>
      <c r="L206" s="56">
        <f t="shared" si="164"/>
        <v>15041</v>
      </c>
      <c r="M206" s="56">
        <f t="shared" si="164"/>
        <v>15676</v>
      </c>
      <c r="N206" s="56">
        <f t="shared" si="164"/>
        <v>0</v>
      </c>
      <c r="O206" s="56">
        <f t="shared" si="164"/>
        <v>635</v>
      </c>
      <c r="P206" s="56">
        <f t="shared" si="164"/>
        <v>635</v>
      </c>
      <c r="Q206" s="52">
        <f t="shared" si="160"/>
        <v>8.6833688189114197E-4</v>
      </c>
      <c r="V206" s="55">
        <f>SUM(V110:V129)</f>
        <v>10360</v>
      </c>
    </row>
    <row r="207" spans="1:22" x14ac:dyDescent="0.3">
      <c r="A207" s="5">
        <f t="shared" si="158"/>
        <v>196</v>
      </c>
      <c r="B207" s="6" t="s">
        <v>257</v>
      </c>
      <c r="E207" s="55">
        <f>SUM(E132:E149)</f>
        <v>6207</v>
      </c>
      <c r="F207" s="55"/>
      <c r="G207" s="10"/>
      <c r="I207" s="59"/>
      <c r="J207" s="56">
        <f t="shared" ref="J207:P207" si="165">SUM(J132:J149)</f>
        <v>1012565</v>
      </c>
      <c r="K207" s="56">
        <f t="shared" si="165"/>
        <v>1035874</v>
      </c>
      <c r="L207" s="56">
        <f t="shared" si="165"/>
        <v>45885</v>
      </c>
      <c r="M207" s="56">
        <f t="shared" si="165"/>
        <v>48388</v>
      </c>
      <c r="N207" s="56">
        <f t="shared" si="165"/>
        <v>23309</v>
      </c>
      <c r="O207" s="56">
        <f t="shared" si="165"/>
        <v>2503</v>
      </c>
      <c r="P207" s="56">
        <f t="shared" si="165"/>
        <v>25812</v>
      </c>
      <c r="Q207" s="52">
        <f t="shared" si="160"/>
        <v>2.4386603051632105E-2</v>
      </c>
      <c r="V207" s="55">
        <f>SUM(V132:V149)</f>
        <v>6299</v>
      </c>
    </row>
    <row r="208" spans="1:22" x14ac:dyDescent="0.3">
      <c r="A208" s="5">
        <f t="shared" si="158"/>
        <v>197</v>
      </c>
      <c r="B208" s="4" t="s">
        <v>256</v>
      </c>
      <c r="E208" s="55">
        <f>+E191</f>
        <v>1295805</v>
      </c>
      <c r="F208" s="55"/>
      <c r="G208" s="10"/>
      <c r="I208" s="59"/>
      <c r="J208" s="56">
        <f t="shared" ref="J208:P208" si="166">+J191</f>
        <v>610635</v>
      </c>
      <c r="K208" s="56">
        <f t="shared" si="166"/>
        <v>610635</v>
      </c>
      <c r="L208" s="56">
        <f t="shared" si="166"/>
        <v>17105</v>
      </c>
      <c r="M208" s="56">
        <f t="shared" si="166"/>
        <v>17571</v>
      </c>
      <c r="N208" s="56">
        <f t="shared" si="166"/>
        <v>0</v>
      </c>
      <c r="O208" s="56">
        <f t="shared" si="166"/>
        <v>466</v>
      </c>
      <c r="P208" s="56">
        <f t="shared" si="166"/>
        <v>466</v>
      </c>
      <c r="Q208" s="52">
        <f t="shared" si="160"/>
        <v>7.4234555707777101E-4</v>
      </c>
      <c r="V208" s="55">
        <f>+V191</f>
        <v>1172294.1666666667</v>
      </c>
    </row>
    <row r="209" spans="1:22" x14ac:dyDescent="0.3">
      <c r="A209" s="5">
        <f t="shared" si="158"/>
        <v>198</v>
      </c>
      <c r="B209" s="6" t="s">
        <v>258</v>
      </c>
      <c r="E209" s="55">
        <f>SUM(E152:E188)</f>
        <v>1432</v>
      </c>
      <c r="F209" s="55"/>
      <c r="G209" s="10"/>
      <c r="I209" s="59"/>
      <c r="J209" s="56">
        <f t="shared" ref="J209:P209" si="167">SUM(J152:J188)</f>
        <v>399255</v>
      </c>
      <c r="K209" s="56">
        <f t="shared" si="167"/>
        <v>406331</v>
      </c>
      <c r="L209" s="56">
        <f t="shared" si="167"/>
        <v>15726</v>
      </c>
      <c r="M209" s="56">
        <f t="shared" si="167"/>
        <v>16687</v>
      </c>
      <c r="N209" s="56">
        <f t="shared" si="167"/>
        <v>7076</v>
      </c>
      <c r="O209" s="56">
        <f t="shared" si="167"/>
        <v>961</v>
      </c>
      <c r="P209" s="56">
        <f t="shared" si="167"/>
        <v>8037</v>
      </c>
      <c r="Q209" s="52">
        <f t="shared" si="160"/>
        <v>1.9367151749116223E-2</v>
      </c>
      <c r="V209" s="55">
        <f>SUM(V152:V188)</f>
        <v>1452</v>
      </c>
    </row>
    <row r="210" spans="1:22" x14ac:dyDescent="0.3">
      <c r="A210" s="5">
        <f t="shared" si="158"/>
        <v>199</v>
      </c>
      <c r="B210" s="6" t="s">
        <v>259</v>
      </c>
      <c r="E210" s="55">
        <f>SUM(E21:E22)</f>
        <v>4187059</v>
      </c>
      <c r="F210" s="55"/>
      <c r="G210" s="10"/>
      <c r="I210" s="59"/>
      <c r="J210" s="56">
        <f t="shared" ref="J210:P210" si="168">SUM(J21:J22)</f>
        <v>116568</v>
      </c>
      <c r="K210" s="56">
        <f t="shared" si="168"/>
        <v>37181</v>
      </c>
      <c r="L210" s="56">
        <f t="shared" si="168"/>
        <v>0</v>
      </c>
      <c r="M210" s="56">
        <f t="shared" si="168"/>
        <v>0</v>
      </c>
      <c r="N210" s="56">
        <f t="shared" si="168"/>
        <v>-79387</v>
      </c>
      <c r="O210" s="56">
        <f t="shared" si="168"/>
        <v>0</v>
      </c>
      <c r="P210" s="56">
        <f t="shared" si="168"/>
        <v>-79387</v>
      </c>
      <c r="Q210" s="52">
        <f t="shared" si="160"/>
        <v>-0.68103596184201498</v>
      </c>
      <c r="V210" s="55">
        <f>SUM(V21:V22)</f>
        <v>12515147.083333334</v>
      </c>
    </row>
    <row r="211" spans="1:22" x14ac:dyDescent="0.3">
      <c r="A211" s="5">
        <f t="shared" si="158"/>
        <v>200</v>
      </c>
      <c r="B211" s="6" t="s">
        <v>260</v>
      </c>
      <c r="E211" s="55">
        <f>SUM(E35:E36)</f>
        <v>55057501</v>
      </c>
      <c r="F211" s="55"/>
      <c r="G211" s="10"/>
      <c r="I211" s="59"/>
      <c r="J211" s="56">
        <f t="shared" ref="J211:P211" si="169">SUM(J35:J36)</f>
        <v>1532801</v>
      </c>
      <c r="K211" s="56">
        <f t="shared" si="169"/>
        <v>1579049</v>
      </c>
      <c r="L211" s="56">
        <f t="shared" si="169"/>
        <v>0</v>
      </c>
      <c r="M211" s="56">
        <f t="shared" si="169"/>
        <v>0</v>
      </c>
      <c r="N211" s="56">
        <f t="shared" si="169"/>
        <v>46248</v>
      </c>
      <c r="O211" s="56">
        <f t="shared" si="169"/>
        <v>0</v>
      </c>
      <c r="P211" s="56">
        <f t="shared" si="169"/>
        <v>46248</v>
      </c>
      <c r="Q211" s="52">
        <f t="shared" si="160"/>
        <v>3.0172214136081593E-2</v>
      </c>
      <c r="V211" s="55">
        <f>SUM(V35:V36)</f>
        <v>54415965.833333336</v>
      </c>
    </row>
    <row r="212" spans="1:22" x14ac:dyDescent="0.3">
      <c r="A212" s="5">
        <f t="shared" si="158"/>
        <v>201</v>
      </c>
      <c r="B212" s="6" t="s">
        <v>265</v>
      </c>
      <c r="E212" s="55">
        <f>SUM(E194:E195)</f>
        <v>1010</v>
      </c>
      <c r="F212" s="55"/>
      <c r="G212" s="10"/>
      <c r="I212" s="59"/>
      <c r="J212" s="56">
        <f t="shared" ref="J212:P212" si="170">SUM(J194:J195)</f>
        <v>85761</v>
      </c>
      <c r="K212" s="56">
        <f t="shared" si="170"/>
        <v>85761</v>
      </c>
      <c r="L212" s="56">
        <f t="shared" si="170"/>
        <v>10278</v>
      </c>
      <c r="M212" s="56">
        <f t="shared" si="170"/>
        <v>10556</v>
      </c>
      <c r="N212" s="56">
        <f t="shared" si="170"/>
        <v>0</v>
      </c>
      <c r="O212" s="56">
        <f t="shared" si="170"/>
        <v>278</v>
      </c>
      <c r="P212" s="56">
        <f t="shared" si="170"/>
        <v>278</v>
      </c>
      <c r="Q212" s="52">
        <f t="shared" si="160"/>
        <v>2.8946573787732065E-3</v>
      </c>
      <c r="V212" s="55">
        <f>SUM(V194:V195)</f>
        <v>971</v>
      </c>
    </row>
    <row r="213" spans="1:22" x14ac:dyDescent="0.3">
      <c r="A213" s="5">
        <f t="shared" si="158"/>
        <v>202</v>
      </c>
      <c r="B213" s="6" t="s">
        <v>266</v>
      </c>
      <c r="E213" s="55">
        <f>SUM(E197)</f>
        <v>160</v>
      </c>
      <c r="F213" s="55"/>
      <c r="G213" s="10"/>
      <c r="I213" s="59"/>
      <c r="J213" s="56">
        <f t="shared" ref="J213:P213" si="171">SUM(J197)</f>
        <v>18720</v>
      </c>
      <c r="K213" s="56">
        <f t="shared" si="171"/>
        <v>18720</v>
      </c>
      <c r="L213" s="56">
        <f t="shared" si="171"/>
        <v>2515</v>
      </c>
      <c r="M213" s="56">
        <f t="shared" si="171"/>
        <v>2573</v>
      </c>
      <c r="N213" s="56">
        <f t="shared" si="171"/>
        <v>0</v>
      </c>
      <c r="O213" s="56">
        <f t="shared" si="171"/>
        <v>58</v>
      </c>
      <c r="P213" s="56">
        <f t="shared" si="171"/>
        <v>58</v>
      </c>
      <c r="Q213" s="52">
        <f t="shared" si="160"/>
        <v>2.7313397692488818E-3</v>
      </c>
      <c r="V213" s="55">
        <f>SUM(V197)</f>
        <v>159</v>
      </c>
    </row>
    <row r="214" spans="1:22" x14ac:dyDescent="0.3">
      <c r="A214" s="5">
        <f t="shared" si="158"/>
        <v>203</v>
      </c>
      <c r="B214" s="6" t="s">
        <v>267</v>
      </c>
      <c r="E214" s="55">
        <f>SUM(E202:E213)</f>
        <v>60662745</v>
      </c>
      <c r="F214" s="55"/>
      <c r="I214" s="53"/>
      <c r="J214" s="56">
        <f t="shared" ref="J214:P214" si="172">SUM(J202:J213)</f>
        <v>18007863</v>
      </c>
      <c r="K214" s="56">
        <f>SUM(K202:K213)</f>
        <v>17975920</v>
      </c>
      <c r="L214" s="56">
        <f>SUM(L202:L213)</f>
        <v>709432</v>
      </c>
      <c r="M214" s="56">
        <f>SUM(M202:M213)</f>
        <v>725479</v>
      </c>
      <c r="N214" s="56">
        <f>SUM(N202:N213)</f>
        <v>-31943</v>
      </c>
      <c r="O214" s="56">
        <f>SUM(O202:O213)</f>
        <v>16047</v>
      </c>
      <c r="P214" s="56">
        <f>SUM(P202:P213)</f>
        <v>-15896</v>
      </c>
      <c r="Q214" s="52">
        <f>IF(L214+J214=0,0,+P214/SUM(L214,J214))</f>
        <v>-8.4926801655901666E-4</v>
      </c>
      <c r="V214" s="55">
        <f>SUM(V202:V213)</f>
        <v>68225437.083333343</v>
      </c>
    </row>
    <row r="215" spans="1:22" x14ac:dyDescent="0.3">
      <c r="I215" s="53"/>
      <c r="L215" s="53"/>
      <c r="M215" s="53"/>
    </row>
    <row r="216" spans="1:22" x14ac:dyDescent="0.3">
      <c r="L216" s="53"/>
      <c r="M216" s="53"/>
    </row>
    <row r="217" spans="1:22" x14ac:dyDescent="0.3">
      <c r="B217" s="20" t="s">
        <v>283</v>
      </c>
      <c r="J217" s="53">
        <f>SUM(J203,J210)</f>
        <v>156658</v>
      </c>
      <c r="K217" s="53">
        <f t="shared" ref="K217:P218" si="173">SUM(K203,K210)</f>
        <v>77271</v>
      </c>
      <c r="L217" s="53">
        <f t="shared" si="173"/>
        <v>861</v>
      </c>
      <c r="M217" s="53">
        <f t="shared" si="173"/>
        <v>866</v>
      </c>
      <c r="N217" s="53">
        <f t="shared" si="173"/>
        <v>-79387</v>
      </c>
      <c r="O217" s="53">
        <f t="shared" si="173"/>
        <v>5</v>
      </c>
      <c r="P217" s="53">
        <f t="shared" si="173"/>
        <v>-79382</v>
      </c>
      <c r="Q217" s="52">
        <f t="shared" ref="Q217:Q220" si="174">IF(L217+J217=0,0,+P217/SUM(L217,J217))</f>
        <v>-0.50395190421472968</v>
      </c>
    </row>
    <row r="218" spans="1:22" x14ac:dyDescent="0.3">
      <c r="B218" s="20" t="s">
        <v>284</v>
      </c>
      <c r="J218" s="53">
        <f>SUM(J204,J211)</f>
        <v>2592134</v>
      </c>
      <c r="K218" s="53">
        <f t="shared" si="173"/>
        <v>2638382</v>
      </c>
      <c r="L218" s="53">
        <f t="shared" si="173"/>
        <v>21795</v>
      </c>
      <c r="M218" s="53">
        <f t="shared" si="173"/>
        <v>23381</v>
      </c>
      <c r="N218" s="53">
        <f t="shared" si="173"/>
        <v>46248</v>
      </c>
      <c r="O218" s="53">
        <f t="shared" si="173"/>
        <v>1586</v>
      </c>
      <c r="P218" s="53">
        <f t="shared" si="173"/>
        <v>47834</v>
      </c>
      <c r="Q218" s="52">
        <f t="shared" si="174"/>
        <v>1.8299655422928471E-2</v>
      </c>
    </row>
    <row r="219" spans="1:22" x14ac:dyDescent="0.3">
      <c r="B219" s="20" t="s">
        <v>285</v>
      </c>
      <c r="J219" s="53">
        <f>SUM(J207,J212)</f>
        <v>1098326</v>
      </c>
      <c r="K219" s="53">
        <f t="shared" ref="K219:P219" si="175">SUM(K207,K212)</f>
        <v>1121635</v>
      </c>
      <c r="L219" s="53">
        <f t="shared" si="175"/>
        <v>56163</v>
      </c>
      <c r="M219" s="53">
        <f t="shared" si="175"/>
        <v>58944</v>
      </c>
      <c r="N219" s="53">
        <f t="shared" si="175"/>
        <v>23309</v>
      </c>
      <c r="O219" s="53">
        <f t="shared" si="175"/>
        <v>2781</v>
      </c>
      <c r="P219" s="53">
        <f t="shared" si="175"/>
        <v>26090</v>
      </c>
      <c r="Q219" s="52">
        <f t="shared" si="174"/>
        <v>2.2598742820416653E-2</v>
      </c>
    </row>
    <row r="220" spans="1:22" x14ac:dyDescent="0.3">
      <c r="B220" s="20" t="s">
        <v>286</v>
      </c>
      <c r="J220" s="53">
        <f>SUM(J209,J213)</f>
        <v>417975</v>
      </c>
      <c r="K220" s="53">
        <f t="shared" ref="K220:P220" si="176">SUM(K209,K213)</f>
        <v>425051</v>
      </c>
      <c r="L220" s="53">
        <f t="shared" si="176"/>
        <v>18241</v>
      </c>
      <c r="M220" s="53">
        <f t="shared" si="176"/>
        <v>19260</v>
      </c>
      <c r="N220" s="53">
        <f t="shared" si="176"/>
        <v>7076</v>
      </c>
      <c r="O220" s="53">
        <f t="shared" si="176"/>
        <v>1019</v>
      </c>
      <c r="P220" s="53">
        <f t="shared" si="176"/>
        <v>8095</v>
      </c>
      <c r="Q220" s="52">
        <f t="shared" si="174"/>
        <v>1.8557320226676693E-2</v>
      </c>
    </row>
  </sheetData>
  <mergeCells count="5">
    <mergeCell ref="A1:R1"/>
    <mergeCell ref="A2:R2"/>
    <mergeCell ref="A3:R3"/>
    <mergeCell ref="A4:R4"/>
    <mergeCell ref="B5:D5"/>
  </mergeCells>
  <printOptions horizontalCentered="1"/>
  <pageMargins left="0.7" right="0.7" top="0.75" bottom="0.75" header="0.3" footer="0.3"/>
  <pageSetup scale="84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workbookViewId="0">
      <pane xSplit="4" ySplit="8" topLeftCell="E180" activePane="bottomRight" state="frozen"/>
      <selection activeCell="E8" sqref="E8"/>
      <selection pane="topRight" activeCell="E8" sqref="E8"/>
      <selection pane="bottomLeft" activeCell="E8" sqref="E8"/>
      <selection pane="bottomRight" activeCell="G6" sqref="G6:G14"/>
    </sheetView>
  </sheetViews>
  <sheetFormatPr defaultRowHeight="14.4" x14ac:dyDescent="0.3"/>
  <cols>
    <col min="1" max="1" width="4.44140625" bestFit="1" customWidth="1"/>
    <col min="2" max="2" width="29.6640625" bestFit="1" customWidth="1"/>
    <col min="3" max="3" width="18.6640625" bestFit="1" customWidth="1"/>
    <col min="4" max="4" width="12.33203125" bestFit="1" customWidth="1"/>
    <col min="5" max="7" width="12.88671875" customWidth="1"/>
    <col min="8" max="8" width="10.21875" bestFit="1" customWidth="1"/>
    <col min="9" max="10" width="10.21875" customWidth="1"/>
    <col min="11" max="11" width="9.77734375" bestFit="1" customWidth="1"/>
  </cols>
  <sheetData>
    <row r="1" spans="1:11" x14ac:dyDescent="0.3">
      <c r="A1" s="60" t="s">
        <v>75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3">
      <c r="A2" s="60" t="s">
        <v>74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3">
      <c r="A3" s="61" t="s">
        <v>73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3">
      <c r="A4" s="60" t="s">
        <v>72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x14ac:dyDescent="0.3">
      <c r="A5" s="5"/>
      <c r="B5" s="62"/>
      <c r="C5" s="62"/>
      <c r="D5" s="62"/>
      <c r="E5" s="62"/>
      <c r="F5" s="62"/>
      <c r="G5" s="62"/>
      <c r="H5" s="3"/>
      <c r="I5" s="3"/>
      <c r="J5" s="3"/>
      <c r="K5" s="3"/>
    </row>
    <row r="6" spans="1:11" ht="79.8" x14ac:dyDescent="0.3">
      <c r="A6" s="30" t="s">
        <v>71</v>
      </c>
      <c r="B6" s="30" t="s">
        <v>70</v>
      </c>
      <c r="C6" s="30" t="s">
        <v>69</v>
      </c>
      <c r="D6" s="30" t="s">
        <v>68</v>
      </c>
      <c r="E6" s="31" t="s">
        <v>67</v>
      </c>
      <c r="F6" s="31" t="s">
        <v>66</v>
      </c>
      <c r="G6" s="31" t="s">
        <v>65</v>
      </c>
      <c r="H6" s="30" t="s">
        <v>64</v>
      </c>
      <c r="I6" s="31" t="s">
        <v>63</v>
      </c>
      <c r="J6" s="31" t="s">
        <v>62</v>
      </c>
      <c r="K6" s="30" t="s">
        <v>61</v>
      </c>
    </row>
    <row r="7" spans="1:11" x14ac:dyDescent="0.3">
      <c r="A7" s="5"/>
      <c r="B7" s="28"/>
      <c r="C7" s="28"/>
      <c r="D7" s="24"/>
      <c r="E7" s="28" t="s">
        <v>60</v>
      </c>
      <c r="F7" s="28" t="s">
        <v>59</v>
      </c>
      <c r="G7" s="24" t="s">
        <v>58</v>
      </c>
      <c r="H7" s="29" t="s">
        <v>57</v>
      </c>
      <c r="I7" s="29" t="s">
        <v>56</v>
      </c>
      <c r="J7" s="29" t="s">
        <v>55</v>
      </c>
      <c r="K7" s="29" t="s">
        <v>54</v>
      </c>
    </row>
    <row r="8" spans="1:11" ht="27" x14ac:dyDescent="0.3">
      <c r="A8" s="5"/>
      <c r="B8" s="28"/>
      <c r="C8" s="28"/>
      <c r="D8" s="24"/>
      <c r="E8" s="24"/>
      <c r="F8" s="24"/>
      <c r="G8" s="23" t="s">
        <v>53</v>
      </c>
      <c r="H8" s="3"/>
      <c r="I8" s="27" t="s">
        <v>52</v>
      </c>
      <c r="J8" s="27" t="s">
        <v>51</v>
      </c>
      <c r="K8" s="23" t="s">
        <v>50</v>
      </c>
    </row>
    <row r="9" spans="1:11" x14ac:dyDescent="0.3">
      <c r="A9" s="5">
        <v>1</v>
      </c>
      <c r="B9" s="4" t="s">
        <v>49</v>
      </c>
      <c r="C9" s="4"/>
      <c r="D9" s="4"/>
      <c r="E9" s="4"/>
      <c r="F9" s="4"/>
      <c r="G9" s="14"/>
      <c r="H9" s="3"/>
      <c r="I9" s="3"/>
      <c r="J9" s="3"/>
      <c r="K9" s="3"/>
    </row>
    <row r="10" spans="1:11" x14ac:dyDescent="0.3">
      <c r="A10" s="5">
        <f>A9+1</f>
        <v>2</v>
      </c>
      <c r="B10" s="13" t="s">
        <v>48</v>
      </c>
      <c r="C10" s="6" t="s">
        <v>47</v>
      </c>
      <c r="D10" s="26">
        <v>22</v>
      </c>
      <c r="E10" s="11">
        <v>0.01</v>
      </c>
      <c r="F10" s="11">
        <v>0</v>
      </c>
      <c r="G10" s="11">
        <f>SUM(E10:F10)</f>
        <v>0.01</v>
      </c>
      <c r="H10" s="10">
        <v>59</v>
      </c>
      <c r="I10" s="1">
        <f>ROUND($H10*E10*12,0)</f>
        <v>7</v>
      </c>
      <c r="J10" s="1">
        <f>ROUND($H10*F10*12,0)</f>
        <v>0</v>
      </c>
      <c r="K10" s="1">
        <f>SUM(I10:J10)</f>
        <v>7</v>
      </c>
    </row>
    <row r="11" spans="1:11" x14ac:dyDescent="0.3">
      <c r="A11" s="5">
        <f t="shared" ref="A11:A74" si="0">A10+1</f>
        <v>3</v>
      </c>
      <c r="B11" s="25"/>
      <c r="C11" s="24"/>
      <c r="D11" s="23"/>
      <c r="E11" s="14"/>
      <c r="F11" s="14"/>
      <c r="G11" s="14"/>
      <c r="H11" s="10"/>
      <c r="I11" s="10"/>
      <c r="J11" s="10"/>
      <c r="K11" s="3"/>
    </row>
    <row r="12" spans="1:11" x14ac:dyDescent="0.3">
      <c r="A12" s="5">
        <f t="shared" si="0"/>
        <v>4</v>
      </c>
      <c r="B12" s="13" t="s">
        <v>46</v>
      </c>
      <c r="C12" s="21" t="s">
        <v>45</v>
      </c>
      <c r="D12" s="17">
        <v>100</v>
      </c>
      <c r="E12" s="11">
        <v>0.04</v>
      </c>
      <c r="F12" s="11">
        <v>0.02</v>
      </c>
      <c r="G12" s="11">
        <f t="shared" ref="G12:G18" si="1">SUM(E12:F12)</f>
        <v>0.06</v>
      </c>
      <c r="H12" s="10">
        <v>3</v>
      </c>
      <c r="I12" s="1">
        <f t="shared" ref="I12:J18" si="2">ROUND($H12*E12*12,0)</f>
        <v>1</v>
      </c>
      <c r="J12" s="1">
        <f t="shared" si="2"/>
        <v>1</v>
      </c>
      <c r="K12" s="1">
        <f t="shared" ref="K12:K18" si="3">SUM(I12:J12)</f>
        <v>2</v>
      </c>
    </row>
    <row r="13" spans="1:11" x14ac:dyDescent="0.3">
      <c r="A13" s="5">
        <f t="shared" si="0"/>
        <v>5</v>
      </c>
      <c r="B13" s="13" t="str">
        <f>+B12</f>
        <v>50E-A</v>
      </c>
      <c r="C13" s="21" t="str">
        <f>+C12</f>
        <v>Mercury Vapor</v>
      </c>
      <c r="D13" s="17">
        <v>175</v>
      </c>
      <c r="E13" s="11">
        <v>7.0000000000000007E-2</v>
      </c>
      <c r="F13" s="11">
        <v>0.04</v>
      </c>
      <c r="G13" s="11">
        <f t="shared" si="1"/>
        <v>0.11000000000000001</v>
      </c>
      <c r="H13" s="10">
        <v>19</v>
      </c>
      <c r="I13" s="1">
        <f t="shared" si="2"/>
        <v>16</v>
      </c>
      <c r="J13" s="1">
        <f t="shared" si="2"/>
        <v>9</v>
      </c>
      <c r="K13" s="1">
        <f t="shared" si="3"/>
        <v>25</v>
      </c>
    </row>
    <row r="14" spans="1:11" x14ac:dyDescent="0.3">
      <c r="A14" s="5">
        <f t="shared" si="0"/>
        <v>6</v>
      </c>
      <c r="B14" s="13" t="str">
        <f>+B13</f>
        <v>50E-A</v>
      </c>
      <c r="C14" s="21" t="str">
        <f>+C13</f>
        <v>Mercury Vapor</v>
      </c>
      <c r="D14" s="17">
        <v>400</v>
      </c>
      <c r="E14" s="11">
        <v>0.16</v>
      </c>
      <c r="F14" s="11">
        <v>0.1</v>
      </c>
      <c r="G14" s="11">
        <f t="shared" si="1"/>
        <v>0.26</v>
      </c>
      <c r="H14" s="10">
        <v>20</v>
      </c>
      <c r="I14" s="1">
        <f t="shared" si="2"/>
        <v>38</v>
      </c>
      <c r="J14" s="1">
        <f t="shared" si="2"/>
        <v>24</v>
      </c>
      <c r="K14" s="1">
        <f t="shared" si="3"/>
        <v>62</v>
      </c>
    </row>
    <row r="15" spans="1:11" x14ac:dyDescent="0.3">
      <c r="A15" s="5">
        <f t="shared" si="0"/>
        <v>7</v>
      </c>
      <c r="B15" s="13" t="s">
        <v>44</v>
      </c>
      <c r="C15" s="21" t="str">
        <f>+C14</f>
        <v>Mercury Vapor</v>
      </c>
      <c r="D15" s="17">
        <v>100</v>
      </c>
      <c r="E15" s="11">
        <v>0.04</v>
      </c>
      <c r="F15" s="11">
        <v>0.02</v>
      </c>
      <c r="G15" s="11">
        <f t="shared" si="1"/>
        <v>0.06</v>
      </c>
      <c r="H15" s="10">
        <v>0</v>
      </c>
      <c r="I15" s="1">
        <f t="shared" si="2"/>
        <v>0</v>
      </c>
      <c r="J15" s="1">
        <f t="shared" si="2"/>
        <v>0</v>
      </c>
      <c r="K15" s="1">
        <f t="shared" si="3"/>
        <v>0</v>
      </c>
    </row>
    <row r="16" spans="1:11" x14ac:dyDescent="0.3">
      <c r="A16" s="5">
        <f t="shared" si="0"/>
        <v>8</v>
      </c>
      <c r="B16" s="13" t="str">
        <f t="shared" ref="B16:C18" si="4">+B15</f>
        <v>50E-B</v>
      </c>
      <c r="C16" s="21" t="str">
        <f t="shared" si="4"/>
        <v>Mercury Vapor</v>
      </c>
      <c r="D16" s="17">
        <v>175</v>
      </c>
      <c r="E16" s="11">
        <v>7.0000000000000007E-2</v>
      </c>
      <c r="F16" s="11">
        <v>0.04</v>
      </c>
      <c r="G16" s="11">
        <f t="shared" si="1"/>
        <v>0.11000000000000001</v>
      </c>
      <c r="H16" s="10">
        <v>1</v>
      </c>
      <c r="I16" s="1">
        <f t="shared" si="2"/>
        <v>1</v>
      </c>
      <c r="J16" s="1">
        <f t="shared" si="2"/>
        <v>0</v>
      </c>
      <c r="K16" s="1">
        <f t="shared" si="3"/>
        <v>1</v>
      </c>
    </row>
    <row r="17" spans="1:11" x14ac:dyDescent="0.3">
      <c r="A17" s="5">
        <f t="shared" si="0"/>
        <v>9</v>
      </c>
      <c r="B17" s="13" t="str">
        <f t="shared" si="4"/>
        <v>50E-B</v>
      </c>
      <c r="C17" s="21" t="str">
        <f t="shared" si="4"/>
        <v>Mercury Vapor</v>
      </c>
      <c r="D17" s="17">
        <v>400</v>
      </c>
      <c r="E17" s="11">
        <v>0.16</v>
      </c>
      <c r="F17" s="11">
        <v>0.1</v>
      </c>
      <c r="G17" s="11">
        <f t="shared" si="1"/>
        <v>0.26</v>
      </c>
      <c r="H17" s="10">
        <v>0</v>
      </c>
      <c r="I17" s="1">
        <f t="shared" si="2"/>
        <v>0</v>
      </c>
      <c r="J17" s="1">
        <f t="shared" si="2"/>
        <v>0</v>
      </c>
      <c r="K17" s="1">
        <f t="shared" si="3"/>
        <v>0</v>
      </c>
    </row>
    <row r="18" spans="1:11" x14ac:dyDescent="0.3">
      <c r="A18" s="5">
        <f t="shared" si="0"/>
        <v>10</v>
      </c>
      <c r="B18" s="13" t="str">
        <f t="shared" si="4"/>
        <v>50E-B</v>
      </c>
      <c r="C18" s="21" t="str">
        <f t="shared" si="4"/>
        <v>Mercury Vapor</v>
      </c>
      <c r="D18" s="17">
        <v>700</v>
      </c>
      <c r="E18" s="11">
        <v>0.28000000000000003</v>
      </c>
      <c r="F18" s="11">
        <v>0.17</v>
      </c>
      <c r="G18" s="11">
        <f t="shared" si="1"/>
        <v>0.45000000000000007</v>
      </c>
      <c r="H18" s="10">
        <v>0</v>
      </c>
      <c r="I18" s="1">
        <f t="shared" si="2"/>
        <v>0</v>
      </c>
      <c r="J18" s="1">
        <f t="shared" si="2"/>
        <v>0</v>
      </c>
      <c r="K18" s="1">
        <f t="shared" si="3"/>
        <v>0</v>
      </c>
    </row>
    <row r="19" spans="1:11" x14ac:dyDescent="0.3">
      <c r="A19" s="5">
        <f t="shared" si="0"/>
        <v>11</v>
      </c>
      <c r="B19" s="19"/>
      <c r="C19" s="22"/>
      <c r="D19" s="4"/>
      <c r="E19" s="14"/>
      <c r="F19" s="14"/>
      <c r="G19" s="14"/>
      <c r="H19" s="10"/>
      <c r="I19" s="10"/>
      <c r="J19" s="10"/>
      <c r="K19" s="3"/>
    </row>
    <row r="20" spans="1:11" x14ac:dyDescent="0.3">
      <c r="A20" s="5">
        <f t="shared" si="0"/>
        <v>12</v>
      </c>
      <c r="B20" s="19" t="s">
        <v>43</v>
      </c>
      <c r="C20" s="22"/>
      <c r="D20" s="4"/>
      <c r="E20" s="14"/>
      <c r="F20" s="14"/>
      <c r="G20" s="14"/>
      <c r="H20" s="10"/>
      <c r="I20" s="10"/>
      <c r="J20" s="10"/>
      <c r="K20" s="3"/>
    </row>
    <row r="21" spans="1:11" x14ac:dyDescent="0.3">
      <c r="A21" s="5">
        <f t="shared" si="0"/>
        <v>13</v>
      </c>
      <c r="B21" s="13" t="s">
        <v>42</v>
      </c>
      <c r="C21" s="21" t="s">
        <v>12</v>
      </c>
      <c r="D21" s="17" t="s">
        <v>26</v>
      </c>
      <c r="E21" s="11">
        <v>0.02</v>
      </c>
      <c r="F21" s="11">
        <v>0.01</v>
      </c>
      <c r="G21" s="11">
        <f t="shared" ref="G21:G29" si="5">SUM(E21:F21)</f>
        <v>0.03</v>
      </c>
      <c r="H21" s="10">
        <v>1604</v>
      </c>
      <c r="I21" s="1">
        <f t="shared" ref="I21:J29" si="6">ROUND($H21*E21*12,0)</f>
        <v>385</v>
      </c>
      <c r="J21" s="1">
        <f t="shared" si="6"/>
        <v>192</v>
      </c>
      <c r="K21" s="1">
        <f t="shared" ref="K21:K29" si="7">SUM(I21:J21)</f>
        <v>577</v>
      </c>
    </row>
    <row r="22" spans="1:11" x14ac:dyDescent="0.3">
      <c r="A22" s="5">
        <f t="shared" si="0"/>
        <v>14</v>
      </c>
      <c r="B22" s="13" t="s">
        <v>42</v>
      </c>
      <c r="C22" s="21" t="s">
        <v>12</v>
      </c>
      <c r="D22" s="17" t="s">
        <v>25</v>
      </c>
      <c r="E22" s="11">
        <v>0.03</v>
      </c>
      <c r="F22" s="11">
        <v>0.02</v>
      </c>
      <c r="G22" s="11">
        <f t="shared" si="5"/>
        <v>0.05</v>
      </c>
      <c r="H22" s="10">
        <v>818</v>
      </c>
      <c r="I22" s="1">
        <f t="shared" si="6"/>
        <v>294</v>
      </c>
      <c r="J22" s="1">
        <f t="shared" si="6"/>
        <v>196</v>
      </c>
      <c r="K22" s="1">
        <f t="shared" si="7"/>
        <v>490</v>
      </c>
    </row>
    <row r="23" spans="1:11" x14ac:dyDescent="0.3">
      <c r="A23" s="5">
        <f t="shared" si="0"/>
        <v>15</v>
      </c>
      <c r="B23" s="13" t="s">
        <v>42</v>
      </c>
      <c r="C23" s="21" t="s">
        <v>12</v>
      </c>
      <c r="D23" s="17" t="s">
        <v>24</v>
      </c>
      <c r="E23" s="11">
        <v>0.04</v>
      </c>
      <c r="F23" s="11">
        <v>0.03</v>
      </c>
      <c r="G23" s="11">
        <f t="shared" si="5"/>
        <v>7.0000000000000007E-2</v>
      </c>
      <c r="H23" s="10">
        <v>551</v>
      </c>
      <c r="I23" s="1">
        <f t="shared" si="6"/>
        <v>264</v>
      </c>
      <c r="J23" s="1">
        <f t="shared" si="6"/>
        <v>198</v>
      </c>
      <c r="K23" s="1">
        <f t="shared" si="7"/>
        <v>462</v>
      </c>
    </row>
    <row r="24" spans="1:11" x14ac:dyDescent="0.3">
      <c r="A24" s="5">
        <f t="shared" si="0"/>
        <v>16</v>
      </c>
      <c r="B24" s="13" t="s">
        <v>42</v>
      </c>
      <c r="C24" s="21" t="s">
        <v>12</v>
      </c>
      <c r="D24" s="17" t="s">
        <v>23</v>
      </c>
      <c r="E24" s="11">
        <v>0.06</v>
      </c>
      <c r="F24" s="11">
        <v>0.03</v>
      </c>
      <c r="G24" s="11">
        <f t="shared" si="5"/>
        <v>0.09</v>
      </c>
      <c r="H24" s="10">
        <v>240</v>
      </c>
      <c r="I24" s="1">
        <f t="shared" si="6"/>
        <v>173</v>
      </c>
      <c r="J24" s="1">
        <f t="shared" si="6"/>
        <v>86</v>
      </c>
      <c r="K24" s="1">
        <f t="shared" si="7"/>
        <v>259</v>
      </c>
    </row>
    <row r="25" spans="1:11" x14ac:dyDescent="0.3">
      <c r="A25" s="5">
        <f t="shared" si="0"/>
        <v>17</v>
      </c>
      <c r="B25" s="13" t="s">
        <v>42</v>
      </c>
      <c r="C25" s="21" t="s">
        <v>12</v>
      </c>
      <c r="D25" s="17" t="s">
        <v>22</v>
      </c>
      <c r="E25" s="11">
        <v>7.0000000000000007E-2</v>
      </c>
      <c r="F25" s="11">
        <v>0.04</v>
      </c>
      <c r="G25" s="11">
        <f t="shared" si="5"/>
        <v>0.11000000000000001</v>
      </c>
      <c r="H25" s="10">
        <v>49</v>
      </c>
      <c r="I25" s="1">
        <f t="shared" si="6"/>
        <v>41</v>
      </c>
      <c r="J25" s="1">
        <f t="shared" si="6"/>
        <v>24</v>
      </c>
      <c r="K25" s="1">
        <f t="shared" si="7"/>
        <v>65</v>
      </c>
    </row>
    <row r="26" spans="1:11" x14ac:dyDescent="0.3">
      <c r="A26" s="5">
        <f t="shared" si="0"/>
        <v>18</v>
      </c>
      <c r="B26" s="13" t="s">
        <v>42</v>
      </c>
      <c r="C26" s="21" t="s">
        <v>12</v>
      </c>
      <c r="D26" s="17" t="s">
        <v>21</v>
      </c>
      <c r="E26" s="11">
        <v>0.08</v>
      </c>
      <c r="F26" s="11">
        <v>0.05</v>
      </c>
      <c r="G26" s="11">
        <f t="shared" si="5"/>
        <v>0.13</v>
      </c>
      <c r="H26" s="10">
        <v>169</v>
      </c>
      <c r="I26" s="1">
        <f t="shared" si="6"/>
        <v>162</v>
      </c>
      <c r="J26" s="1">
        <f t="shared" si="6"/>
        <v>101</v>
      </c>
      <c r="K26" s="1">
        <f t="shared" si="7"/>
        <v>263</v>
      </c>
    </row>
    <row r="27" spans="1:11" x14ac:dyDescent="0.3">
      <c r="A27" s="5">
        <f t="shared" si="0"/>
        <v>19</v>
      </c>
      <c r="B27" s="13" t="s">
        <v>42</v>
      </c>
      <c r="C27" s="21" t="s">
        <v>12</v>
      </c>
      <c r="D27" s="17" t="s">
        <v>20</v>
      </c>
      <c r="E27" s="11">
        <v>0.09</v>
      </c>
      <c r="F27" s="11">
        <v>0.06</v>
      </c>
      <c r="G27" s="11">
        <f t="shared" si="5"/>
        <v>0.15</v>
      </c>
      <c r="H27" s="10">
        <v>0</v>
      </c>
      <c r="I27" s="1">
        <f t="shared" si="6"/>
        <v>0</v>
      </c>
      <c r="J27" s="1">
        <f t="shared" si="6"/>
        <v>0</v>
      </c>
      <c r="K27" s="1">
        <f t="shared" si="7"/>
        <v>0</v>
      </c>
    </row>
    <row r="28" spans="1:11" x14ac:dyDescent="0.3">
      <c r="A28" s="5">
        <f t="shared" si="0"/>
        <v>20</v>
      </c>
      <c r="B28" s="13" t="s">
        <v>42</v>
      </c>
      <c r="C28" s="21" t="s">
        <v>12</v>
      </c>
      <c r="D28" s="17" t="s">
        <v>19</v>
      </c>
      <c r="E28" s="11">
        <v>0.1</v>
      </c>
      <c r="F28" s="11">
        <v>0.06</v>
      </c>
      <c r="G28" s="11">
        <f t="shared" si="5"/>
        <v>0.16</v>
      </c>
      <c r="H28" s="10">
        <v>10</v>
      </c>
      <c r="I28" s="1">
        <f t="shared" si="6"/>
        <v>12</v>
      </c>
      <c r="J28" s="1">
        <f t="shared" si="6"/>
        <v>7</v>
      </c>
      <c r="K28" s="1">
        <f t="shared" si="7"/>
        <v>19</v>
      </c>
    </row>
    <row r="29" spans="1:11" x14ac:dyDescent="0.3">
      <c r="A29" s="5">
        <f t="shared" si="0"/>
        <v>21</v>
      </c>
      <c r="B29" s="13" t="s">
        <v>42</v>
      </c>
      <c r="C29" s="21" t="s">
        <v>12</v>
      </c>
      <c r="D29" s="17" t="s">
        <v>18</v>
      </c>
      <c r="E29" s="11">
        <v>0.11</v>
      </c>
      <c r="F29" s="11">
        <v>7.0000000000000007E-2</v>
      </c>
      <c r="G29" s="11">
        <f t="shared" si="5"/>
        <v>0.18</v>
      </c>
      <c r="H29" s="10">
        <v>49</v>
      </c>
      <c r="I29" s="1">
        <f t="shared" si="6"/>
        <v>65</v>
      </c>
      <c r="J29" s="1">
        <f t="shared" si="6"/>
        <v>41</v>
      </c>
      <c r="K29" s="1">
        <f t="shared" si="7"/>
        <v>106</v>
      </c>
    </row>
    <row r="30" spans="1:11" x14ac:dyDescent="0.3">
      <c r="A30" s="5">
        <f t="shared" si="0"/>
        <v>22</v>
      </c>
      <c r="B30" s="19"/>
      <c r="C30" s="4"/>
      <c r="D30" s="4"/>
      <c r="E30" s="14"/>
      <c r="F30" s="14"/>
      <c r="G30" s="14"/>
      <c r="H30" s="10"/>
      <c r="I30" s="10"/>
      <c r="J30" s="10"/>
      <c r="K30" s="3"/>
    </row>
    <row r="31" spans="1:11" x14ac:dyDescent="0.3">
      <c r="A31" s="5">
        <f t="shared" si="0"/>
        <v>23</v>
      </c>
      <c r="B31" s="19" t="s">
        <v>41</v>
      </c>
      <c r="C31" s="4"/>
      <c r="D31" s="4"/>
      <c r="E31" s="14"/>
      <c r="F31" s="14"/>
      <c r="G31" s="14"/>
      <c r="H31" s="10"/>
      <c r="I31" s="10"/>
      <c r="J31" s="10"/>
      <c r="K31" s="3"/>
    </row>
    <row r="32" spans="1:11" x14ac:dyDescent="0.3">
      <c r="A32" s="5">
        <f t="shared" si="0"/>
        <v>24</v>
      </c>
      <c r="B32" s="13" t="s">
        <v>40</v>
      </c>
      <c r="C32" s="12" t="s">
        <v>29</v>
      </c>
      <c r="D32" s="12">
        <v>50</v>
      </c>
      <c r="E32" s="11">
        <v>0.02</v>
      </c>
      <c r="F32" s="11">
        <v>0.01</v>
      </c>
      <c r="G32" s="11">
        <f t="shared" ref="G32:G39" si="8">SUM(E32:F32)</f>
        <v>0.03</v>
      </c>
      <c r="H32" s="10">
        <v>0</v>
      </c>
      <c r="I32" s="1">
        <f t="shared" ref="I32:J39" si="9">ROUND($H32*E32*12,0)</f>
        <v>0</v>
      </c>
      <c r="J32" s="1">
        <f t="shared" si="9"/>
        <v>0</v>
      </c>
      <c r="K32" s="1">
        <f t="shared" ref="K32:K39" si="10">SUM(I32:J32)</f>
        <v>0</v>
      </c>
    </row>
    <row r="33" spans="1:11" x14ac:dyDescent="0.3">
      <c r="A33" s="5">
        <f t="shared" si="0"/>
        <v>25</v>
      </c>
      <c r="B33" s="13" t="str">
        <f t="shared" ref="B33:B39" si="11">+B32</f>
        <v xml:space="preserve">52E </v>
      </c>
      <c r="C33" s="12" t="s">
        <v>29</v>
      </c>
      <c r="D33" s="12">
        <v>70</v>
      </c>
      <c r="E33" s="11">
        <v>0.03</v>
      </c>
      <c r="F33" s="11">
        <v>0.02</v>
      </c>
      <c r="G33" s="11">
        <f t="shared" si="8"/>
        <v>0.05</v>
      </c>
      <c r="H33" s="10">
        <v>710</v>
      </c>
      <c r="I33" s="1">
        <f t="shared" si="9"/>
        <v>256</v>
      </c>
      <c r="J33" s="1">
        <f t="shared" si="9"/>
        <v>170</v>
      </c>
      <c r="K33" s="1">
        <f t="shared" si="10"/>
        <v>426</v>
      </c>
    </row>
    <row r="34" spans="1:11" x14ac:dyDescent="0.3">
      <c r="A34" s="5">
        <f t="shared" si="0"/>
        <v>26</v>
      </c>
      <c r="B34" s="13" t="str">
        <f t="shared" si="11"/>
        <v xml:space="preserve">52E </v>
      </c>
      <c r="C34" s="12" t="s">
        <v>29</v>
      </c>
      <c r="D34" s="12">
        <v>100</v>
      </c>
      <c r="E34" s="11">
        <v>0.04</v>
      </c>
      <c r="F34" s="11">
        <v>0.02</v>
      </c>
      <c r="G34" s="11">
        <f t="shared" si="8"/>
        <v>0.06</v>
      </c>
      <c r="H34" s="10">
        <v>10440</v>
      </c>
      <c r="I34" s="1">
        <f t="shared" si="9"/>
        <v>5011</v>
      </c>
      <c r="J34" s="1">
        <f t="shared" si="9"/>
        <v>2506</v>
      </c>
      <c r="K34" s="1">
        <f t="shared" si="10"/>
        <v>7517</v>
      </c>
    </row>
    <row r="35" spans="1:11" x14ac:dyDescent="0.3">
      <c r="A35" s="5">
        <f t="shared" si="0"/>
        <v>27</v>
      </c>
      <c r="B35" s="13" t="str">
        <f t="shared" si="11"/>
        <v xml:space="preserve">52E </v>
      </c>
      <c r="C35" s="12" t="s">
        <v>29</v>
      </c>
      <c r="D35" s="12">
        <v>150</v>
      </c>
      <c r="E35" s="11">
        <v>0.06</v>
      </c>
      <c r="F35" s="11">
        <v>0.04</v>
      </c>
      <c r="G35" s="11">
        <f t="shared" si="8"/>
        <v>0.1</v>
      </c>
      <c r="H35" s="10">
        <v>4649</v>
      </c>
      <c r="I35" s="1">
        <f t="shared" si="9"/>
        <v>3347</v>
      </c>
      <c r="J35" s="1">
        <f t="shared" si="9"/>
        <v>2232</v>
      </c>
      <c r="K35" s="1">
        <f t="shared" si="10"/>
        <v>5579</v>
      </c>
    </row>
    <row r="36" spans="1:11" x14ac:dyDescent="0.3">
      <c r="A36" s="5">
        <f t="shared" si="0"/>
        <v>28</v>
      </c>
      <c r="B36" s="13" t="str">
        <f t="shared" si="11"/>
        <v xml:space="preserve">52E </v>
      </c>
      <c r="C36" s="12" t="s">
        <v>29</v>
      </c>
      <c r="D36" s="12">
        <v>200</v>
      </c>
      <c r="E36" s="11">
        <v>0.08</v>
      </c>
      <c r="F36" s="11">
        <v>0.05</v>
      </c>
      <c r="G36" s="11">
        <f t="shared" si="8"/>
        <v>0.13</v>
      </c>
      <c r="H36" s="10">
        <v>1013</v>
      </c>
      <c r="I36" s="1">
        <f t="shared" si="9"/>
        <v>972</v>
      </c>
      <c r="J36" s="1">
        <f t="shared" si="9"/>
        <v>608</v>
      </c>
      <c r="K36" s="1">
        <f t="shared" si="10"/>
        <v>1580</v>
      </c>
    </row>
    <row r="37" spans="1:11" x14ac:dyDescent="0.3">
      <c r="A37" s="5">
        <f t="shared" si="0"/>
        <v>29</v>
      </c>
      <c r="B37" s="13" t="str">
        <f t="shared" si="11"/>
        <v xml:space="preserve">52E </v>
      </c>
      <c r="C37" s="12" t="s">
        <v>29</v>
      </c>
      <c r="D37" s="12">
        <v>250</v>
      </c>
      <c r="E37" s="11">
        <v>0.1</v>
      </c>
      <c r="F37" s="11">
        <v>0.06</v>
      </c>
      <c r="G37" s="11">
        <f t="shared" si="8"/>
        <v>0.16</v>
      </c>
      <c r="H37" s="10">
        <v>1491</v>
      </c>
      <c r="I37" s="1">
        <f t="shared" si="9"/>
        <v>1789</v>
      </c>
      <c r="J37" s="1">
        <f t="shared" si="9"/>
        <v>1074</v>
      </c>
      <c r="K37" s="1">
        <f t="shared" si="10"/>
        <v>2863</v>
      </c>
    </row>
    <row r="38" spans="1:11" x14ac:dyDescent="0.3">
      <c r="A38" s="5">
        <f t="shared" si="0"/>
        <v>30</v>
      </c>
      <c r="B38" s="13" t="str">
        <f t="shared" si="11"/>
        <v xml:space="preserve">52E </v>
      </c>
      <c r="C38" s="12" t="s">
        <v>29</v>
      </c>
      <c r="D38" s="12">
        <v>310</v>
      </c>
      <c r="E38" s="11">
        <v>0.12</v>
      </c>
      <c r="F38" s="11">
        <v>0.08</v>
      </c>
      <c r="G38" s="11">
        <f t="shared" si="8"/>
        <v>0.2</v>
      </c>
      <c r="H38" s="10">
        <v>149</v>
      </c>
      <c r="I38" s="1">
        <f t="shared" si="9"/>
        <v>215</v>
      </c>
      <c r="J38" s="1">
        <f t="shared" si="9"/>
        <v>143</v>
      </c>
      <c r="K38" s="1">
        <f t="shared" si="10"/>
        <v>358</v>
      </c>
    </row>
    <row r="39" spans="1:11" x14ac:dyDescent="0.3">
      <c r="A39" s="5">
        <f t="shared" si="0"/>
        <v>31</v>
      </c>
      <c r="B39" s="13" t="str">
        <f t="shared" si="11"/>
        <v xml:space="preserve">52E </v>
      </c>
      <c r="C39" s="12" t="s">
        <v>29</v>
      </c>
      <c r="D39" s="12">
        <v>400</v>
      </c>
      <c r="E39" s="11">
        <v>0.16</v>
      </c>
      <c r="F39" s="11">
        <v>0.1</v>
      </c>
      <c r="G39" s="11">
        <f t="shared" si="8"/>
        <v>0.26</v>
      </c>
      <c r="H39" s="10">
        <v>607</v>
      </c>
      <c r="I39" s="1">
        <f t="shared" si="9"/>
        <v>1165</v>
      </c>
      <c r="J39" s="1">
        <f t="shared" si="9"/>
        <v>728</v>
      </c>
      <c r="K39" s="1">
        <f t="shared" si="10"/>
        <v>1893</v>
      </c>
    </row>
    <row r="40" spans="1:11" x14ac:dyDescent="0.3">
      <c r="A40" s="5">
        <f t="shared" si="0"/>
        <v>32</v>
      </c>
      <c r="B40" s="20"/>
      <c r="C40" s="12"/>
      <c r="D40" s="12"/>
      <c r="E40" s="14"/>
      <c r="F40" s="14"/>
      <c r="G40" s="14"/>
      <c r="H40" s="10"/>
      <c r="I40" s="10"/>
      <c r="J40" s="10"/>
      <c r="K40" s="3"/>
    </row>
    <row r="41" spans="1:11" x14ac:dyDescent="0.3">
      <c r="A41" s="5">
        <f t="shared" si="0"/>
        <v>33</v>
      </c>
      <c r="B41" s="13" t="str">
        <f>+B36</f>
        <v xml:space="preserve">52E </v>
      </c>
      <c r="C41" s="12" t="s">
        <v>28</v>
      </c>
      <c r="D41" s="12">
        <v>70</v>
      </c>
      <c r="E41" s="11">
        <v>0.03</v>
      </c>
      <c r="F41" s="11">
        <v>0.02</v>
      </c>
      <c r="G41" s="11">
        <f t="shared" ref="G41:G47" si="12">SUM(E41:F41)</f>
        <v>0.05</v>
      </c>
      <c r="H41" s="10">
        <v>68</v>
      </c>
      <c r="I41" s="1">
        <f t="shared" ref="I41:J47" si="13">ROUND($H41*E41*12,0)</f>
        <v>24</v>
      </c>
      <c r="J41" s="1">
        <f t="shared" si="13"/>
        <v>16</v>
      </c>
      <c r="K41" s="1">
        <f t="shared" ref="K41:K47" si="14">SUM(I41:J41)</f>
        <v>40</v>
      </c>
    </row>
    <row r="42" spans="1:11" x14ac:dyDescent="0.3">
      <c r="A42" s="5">
        <f t="shared" si="0"/>
        <v>34</v>
      </c>
      <c r="B42" s="13" t="str">
        <f>+B37</f>
        <v xml:space="preserve">52E </v>
      </c>
      <c r="C42" s="12" t="s">
        <v>28</v>
      </c>
      <c r="D42" s="12">
        <v>100</v>
      </c>
      <c r="E42" s="11">
        <v>0.04</v>
      </c>
      <c r="F42" s="11">
        <v>0.02</v>
      </c>
      <c r="G42" s="11">
        <f t="shared" si="12"/>
        <v>0.06</v>
      </c>
      <c r="H42" s="10">
        <v>4</v>
      </c>
      <c r="I42" s="1">
        <f t="shared" si="13"/>
        <v>2</v>
      </c>
      <c r="J42" s="1">
        <f t="shared" si="13"/>
        <v>1</v>
      </c>
      <c r="K42" s="1">
        <f t="shared" si="14"/>
        <v>3</v>
      </c>
    </row>
    <row r="43" spans="1:11" x14ac:dyDescent="0.3">
      <c r="A43" s="5">
        <f t="shared" si="0"/>
        <v>35</v>
      </c>
      <c r="B43" s="13" t="str">
        <f>+B38</f>
        <v xml:space="preserve">52E </v>
      </c>
      <c r="C43" s="12" t="s">
        <v>28</v>
      </c>
      <c r="D43" s="12">
        <v>150</v>
      </c>
      <c r="E43" s="11">
        <v>0.06</v>
      </c>
      <c r="F43" s="11">
        <v>0.04</v>
      </c>
      <c r="G43" s="11">
        <f t="shared" si="12"/>
        <v>0.1</v>
      </c>
      <c r="H43" s="10">
        <v>205</v>
      </c>
      <c r="I43" s="1">
        <f t="shared" si="13"/>
        <v>148</v>
      </c>
      <c r="J43" s="1">
        <f t="shared" si="13"/>
        <v>98</v>
      </c>
      <c r="K43" s="1">
        <f t="shared" si="14"/>
        <v>246</v>
      </c>
    </row>
    <row r="44" spans="1:11" x14ac:dyDescent="0.3">
      <c r="A44" s="5">
        <f t="shared" si="0"/>
        <v>36</v>
      </c>
      <c r="B44" s="13" t="str">
        <f>+B39</f>
        <v xml:space="preserve">52E </v>
      </c>
      <c r="C44" s="12" t="s">
        <v>28</v>
      </c>
      <c r="D44" s="12">
        <v>175</v>
      </c>
      <c r="E44" s="11">
        <v>7.0000000000000007E-2</v>
      </c>
      <c r="F44" s="11">
        <v>0.04</v>
      </c>
      <c r="G44" s="11">
        <f t="shared" si="12"/>
        <v>0.11000000000000001</v>
      </c>
      <c r="H44" s="10">
        <v>222</v>
      </c>
      <c r="I44" s="1">
        <f t="shared" si="13"/>
        <v>186</v>
      </c>
      <c r="J44" s="1">
        <f t="shared" si="13"/>
        <v>107</v>
      </c>
      <c r="K44" s="1">
        <f t="shared" si="14"/>
        <v>293</v>
      </c>
    </row>
    <row r="45" spans="1:11" x14ac:dyDescent="0.3">
      <c r="A45" s="5">
        <f t="shared" si="0"/>
        <v>37</v>
      </c>
      <c r="B45" s="13" t="str">
        <f t="shared" ref="B45:C47" si="15">+B44</f>
        <v xml:space="preserve">52E </v>
      </c>
      <c r="C45" s="12" t="str">
        <f t="shared" si="15"/>
        <v>Metal Halide</v>
      </c>
      <c r="D45" s="12">
        <v>250</v>
      </c>
      <c r="E45" s="11">
        <v>0.1</v>
      </c>
      <c r="F45" s="11">
        <v>0.06</v>
      </c>
      <c r="G45" s="11">
        <f t="shared" si="12"/>
        <v>0.16</v>
      </c>
      <c r="H45" s="10">
        <v>61</v>
      </c>
      <c r="I45" s="1">
        <f t="shared" si="13"/>
        <v>73</v>
      </c>
      <c r="J45" s="1">
        <f t="shared" si="13"/>
        <v>44</v>
      </c>
      <c r="K45" s="1">
        <f t="shared" si="14"/>
        <v>117</v>
      </c>
    </row>
    <row r="46" spans="1:11" x14ac:dyDescent="0.3">
      <c r="A46" s="5">
        <f t="shared" si="0"/>
        <v>38</v>
      </c>
      <c r="B46" s="13" t="str">
        <f t="shared" si="15"/>
        <v xml:space="preserve">52E </v>
      </c>
      <c r="C46" s="12" t="str">
        <f t="shared" si="15"/>
        <v>Metal Halide</v>
      </c>
      <c r="D46" s="12">
        <v>400</v>
      </c>
      <c r="E46" s="11">
        <v>0.16</v>
      </c>
      <c r="F46" s="11">
        <v>0.1</v>
      </c>
      <c r="G46" s="11">
        <f t="shared" si="12"/>
        <v>0.26</v>
      </c>
      <c r="H46" s="10">
        <v>57</v>
      </c>
      <c r="I46" s="1">
        <f t="shared" si="13"/>
        <v>109</v>
      </c>
      <c r="J46" s="1">
        <f t="shared" si="13"/>
        <v>68</v>
      </c>
      <c r="K46" s="1">
        <f t="shared" si="14"/>
        <v>177</v>
      </c>
    </row>
    <row r="47" spans="1:11" x14ac:dyDescent="0.3">
      <c r="A47" s="5">
        <f t="shared" si="0"/>
        <v>39</v>
      </c>
      <c r="B47" s="13" t="str">
        <f t="shared" si="15"/>
        <v xml:space="preserve">52E </v>
      </c>
      <c r="C47" s="12" t="str">
        <f t="shared" si="15"/>
        <v>Metal Halide</v>
      </c>
      <c r="D47" s="12">
        <v>1000</v>
      </c>
      <c r="E47" s="11">
        <v>0.41</v>
      </c>
      <c r="F47" s="11">
        <v>0.24</v>
      </c>
      <c r="G47" s="11">
        <f t="shared" si="12"/>
        <v>0.64999999999999991</v>
      </c>
      <c r="H47" s="10">
        <v>18</v>
      </c>
      <c r="I47" s="1">
        <f t="shared" si="13"/>
        <v>89</v>
      </c>
      <c r="J47" s="1">
        <f t="shared" si="13"/>
        <v>52</v>
      </c>
      <c r="K47" s="1">
        <f t="shared" si="14"/>
        <v>141</v>
      </c>
    </row>
    <row r="48" spans="1:11" x14ac:dyDescent="0.3">
      <c r="A48" s="5">
        <f t="shared" si="0"/>
        <v>40</v>
      </c>
      <c r="B48" s="19"/>
      <c r="C48" s="4"/>
      <c r="D48" s="4"/>
      <c r="E48" s="14"/>
      <c r="F48" s="14"/>
      <c r="G48" s="14"/>
      <c r="H48" s="10"/>
      <c r="I48" s="10"/>
      <c r="J48" s="10"/>
      <c r="K48" s="3"/>
    </row>
    <row r="49" spans="1:11" x14ac:dyDescent="0.3">
      <c r="A49" s="5">
        <f t="shared" si="0"/>
        <v>41</v>
      </c>
      <c r="B49" s="19" t="s">
        <v>39</v>
      </c>
      <c r="C49" s="4"/>
      <c r="D49" s="4"/>
      <c r="E49" s="14"/>
      <c r="F49" s="14"/>
      <c r="G49" s="14"/>
      <c r="H49" s="10"/>
      <c r="I49" s="10"/>
      <c r="J49" s="10"/>
      <c r="K49" s="3"/>
    </row>
    <row r="50" spans="1:11" x14ac:dyDescent="0.3">
      <c r="A50" s="5">
        <f t="shared" si="0"/>
        <v>42</v>
      </c>
      <c r="B50" s="13" t="s">
        <v>38</v>
      </c>
      <c r="C50" s="12" t="s">
        <v>29</v>
      </c>
      <c r="D50" s="12">
        <v>50</v>
      </c>
      <c r="E50" s="11">
        <v>0.32</v>
      </c>
      <c r="F50" s="11">
        <v>0.19</v>
      </c>
      <c r="G50" s="11">
        <f t="shared" ref="G50:G58" si="16">SUM(E50:F50)</f>
        <v>0.51</v>
      </c>
      <c r="H50" s="10">
        <v>0</v>
      </c>
      <c r="I50" s="1">
        <f t="shared" ref="I50:J58" si="17">ROUND($H50*E50*12,0)</f>
        <v>0</v>
      </c>
      <c r="J50" s="1">
        <f t="shared" si="17"/>
        <v>0</v>
      </c>
      <c r="K50" s="1">
        <f t="shared" ref="K50:K58" si="18">SUM(I50:J50)</f>
        <v>0</v>
      </c>
    </row>
    <row r="51" spans="1:11" x14ac:dyDescent="0.3">
      <c r="A51" s="5">
        <f t="shared" si="0"/>
        <v>43</v>
      </c>
      <c r="B51" s="13" t="str">
        <f t="shared" ref="B51:B58" si="19">+B50</f>
        <v>53E - Company Owned</v>
      </c>
      <c r="C51" s="12" t="s">
        <v>29</v>
      </c>
      <c r="D51" s="12">
        <v>70</v>
      </c>
      <c r="E51" s="11">
        <v>0.34</v>
      </c>
      <c r="F51" s="11">
        <v>0.2</v>
      </c>
      <c r="G51" s="11">
        <f t="shared" si="16"/>
        <v>0.54</v>
      </c>
      <c r="H51" s="10">
        <v>4920</v>
      </c>
      <c r="I51" s="1">
        <f t="shared" si="17"/>
        <v>20074</v>
      </c>
      <c r="J51" s="1">
        <f t="shared" si="17"/>
        <v>11808</v>
      </c>
      <c r="K51" s="1">
        <f t="shared" si="18"/>
        <v>31882</v>
      </c>
    </row>
    <row r="52" spans="1:11" x14ac:dyDescent="0.3">
      <c r="A52" s="5">
        <f t="shared" si="0"/>
        <v>44</v>
      </c>
      <c r="B52" s="13" t="str">
        <f t="shared" si="19"/>
        <v>53E - Company Owned</v>
      </c>
      <c r="C52" s="12" t="s">
        <v>29</v>
      </c>
      <c r="D52" s="12">
        <v>100</v>
      </c>
      <c r="E52" s="11">
        <v>0.36</v>
      </c>
      <c r="F52" s="11">
        <v>0.22</v>
      </c>
      <c r="G52" s="11">
        <f t="shared" si="16"/>
        <v>0.57999999999999996</v>
      </c>
      <c r="H52" s="10">
        <v>35437</v>
      </c>
      <c r="I52" s="1">
        <f t="shared" si="17"/>
        <v>153088</v>
      </c>
      <c r="J52" s="1">
        <f t="shared" si="17"/>
        <v>93554</v>
      </c>
      <c r="K52" s="1">
        <f t="shared" si="18"/>
        <v>246642</v>
      </c>
    </row>
    <row r="53" spans="1:11" x14ac:dyDescent="0.3">
      <c r="A53" s="5">
        <f t="shared" si="0"/>
        <v>45</v>
      </c>
      <c r="B53" s="13" t="str">
        <f t="shared" si="19"/>
        <v>53E - Company Owned</v>
      </c>
      <c r="C53" s="12" t="s">
        <v>29</v>
      </c>
      <c r="D53" s="12">
        <v>150</v>
      </c>
      <c r="E53" s="11">
        <v>0.4</v>
      </c>
      <c r="F53" s="11">
        <v>0.24</v>
      </c>
      <c r="G53" s="11">
        <f t="shared" si="16"/>
        <v>0.64</v>
      </c>
      <c r="H53" s="10">
        <v>4240</v>
      </c>
      <c r="I53" s="1">
        <f t="shared" si="17"/>
        <v>20352</v>
      </c>
      <c r="J53" s="1">
        <f t="shared" si="17"/>
        <v>12211</v>
      </c>
      <c r="K53" s="1">
        <f t="shared" si="18"/>
        <v>32563</v>
      </c>
    </row>
    <row r="54" spans="1:11" x14ac:dyDescent="0.3">
      <c r="A54" s="5">
        <f t="shared" si="0"/>
        <v>46</v>
      </c>
      <c r="B54" s="13" t="str">
        <f t="shared" si="19"/>
        <v>53E - Company Owned</v>
      </c>
      <c r="C54" s="12" t="s">
        <v>29</v>
      </c>
      <c r="D54" s="12">
        <v>200</v>
      </c>
      <c r="E54" s="11">
        <v>0.44</v>
      </c>
      <c r="F54" s="11">
        <v>0.26</v>
      </c>
      <c r="G54" s="11">
        <f t="shared" si="16"/>
        <v>0.7</v>
      </c>
      <c r="H54" s="10">
        <v>5668</v>
      </c>
      <c r="I54" s="1">
        <f t="shared" si="17"/>
        <v>29927</v>
      </c>
      <c r="J54" s="1">
        <f t="shared" si="17"/>
        <v>17684</v>
      </c>
      <c r="K54" s="1">
        <f t="shared" si="18"/>
        <v>47611</v>
      </c>
    </row>
    <row r="55" spans="1:11" x14ac:dyDescent="0.3">
      <c r="A55" s="5">
        <f t="shared" si="0"/>
        <v>47</v>
      </c>
      <c r="B55" s="13" t="str">
        <f t="shared" si="19"/>
        <v>53E - Company Owned</v>
      </c>
      <c r="C55" s="12" t="s">
        <v>29</v>
      </c>
      <c r="D55" s="12">
        <v>250</v>
      </c>
      <c r="E55" s="11">
        <v>0.47</v>
      </c>
      <c r="F55" s="11">
        <v>0.28999999999999998</v>
      </c>
      <c r="G55" s="11">
        <f t="shared" si="16"/>
        <v>0.76</v>
      </c>
      <c r="H55" s="10">
        <v>1798</v>
      </c>
      <c r="I55" s="1">
        <f t="shared" si="17"/>
        <v>10141</v>
      </c>
      <c r="J55" s="1">
        <f t="shared" si="17"/>
        <v>6257</v>
      </c>
      <c r="K55" s="1">
        <f t="shared" si="18"/>
        <v>16398</v>
      </c>
    </row>
    <row r="56" spans="1:11" x14ac:dyDescent="0.3">
      <c r="A56" s="5">
        <f t="shared" si="0"/>
        <v>48</v>
      </c>
      <c r="B56" s="13" t="str">
        <f t="shared" si="19"/>
        <v>53E - Company Owned</v>
      </c>
      <c r="C56" s="12" t="s">
        <v>29</v>
      </c>
      <c r="D56" s="12">
        <v>310</v>
      </c>
      <c r="E56" s="11">
        <v>0.52</v>
      </c>
      <c r="F56" s="11">
        <v>0.31</v>
      </c>
      <c r="G56" s="11">
        <f t="shared" si="16"/>
        <v>0.83000000000000007</v>
      </c>
      <c r="H56" s="10">
        <v>18</v>
      </c>
      <c r="I56" s="1">
        <f t="shared" si="17"/>
        <v>112</v>
      </c>
      <c r="J56" s="1">
        <f t="shared" si="17"/>
        <v>67</v>
      </c>
      <c r="K56" s="1">
        <f t="shared" si="18"/>
        <v>179</v>
      </c>
    </row>
    <row r="57" spans="1:11" x14ac:dyDescent="0.3">
      <c r="A57" s="5">
        <f t="shared" si="0"/>
        <v>49</v>
      </c>
      <c r="B57" s="13" t="str">
        <f t="shared" si="19"/>
        <v>53E - Company Owned</v>
      </c>
      <c r="C57" s="12" t="s">
        <v>29</v>
      </c>
      <c r="D57" s="12">
        <v>400</v>
      </c>
      <c r="E57" s="11">
        <v>0.59</v>
      </c>
      <c r="F57" s="11">
        <v>0.35</v>
      </c>
      <c r="G57" s="11">
        <f t="shared" si="16"/>
        <v>0.94</v>
      </c>
      <c r="H57" s="10">
        <v>1097</v>
      </c>
      <c r="I57" s="1">
        <f t="shared" si="17"/>
        <v>7767</v>
      </c>
      <c r="J57" s="1">
        <f t="shared" si="17"/>
        <v>4607</v>
      </c>
      <c r="K57" s="1">
        <f t="shared" si="18"/>
        <v>12374</v>
      </c>
    </row>
    <row r="58" spans="1:11" x14ac:dyDescent="0.3">
      <c r="A58" s="5">
        <f t="shared" si="0"/>
        <v>50</v>
      </c>
      <c r="B58" s="13" t="str">
        <f t="shared" si="19"/>
        <v>53E - Company Owned</v>
      </c>
      <c r="C58" s="12" t="s">
        <v>29</v>
      </c>
      <c r="D58" s="12">
        <v>1000</v>
      </c>
      <c r="E58" s="11">
        <v>1.04</v>
      </c>
      <c r="F58" s="11">
        <v>0.63</v>
      </c>
      <c r="G58" s="11">
        <f t="shared" si="16"/>
        <v>1.67</v>
      </c>
      <c r="H58" s="10">
        <v>0</v>
      </c>
      <c r="I58" s="1">
        <f t="shared" si="17"/>
        <v>0</v>
      </c>
      <c r="J58" s="1">
        <f t="shared" si="17"/>
        <v>0</v>
      </c>
      <c r="K58" s="1">
        <f t="shared" si="18"/>
        <v>0</v>
      </c>
    </row>
    <row r="59" spans="1:11" x14ac:dyDescent="0.3">
      <c r="A59" s="5">
        <f t="shared" si="0"/>
        <v>51</v>
      </c>
      <c r="B59" s="13"/>
      <c r="C59" s="12"/>
      <c r="D59" s="12"/>
      <c r="E59" s="14"/>
      <c r="F59" s="14"/>
      <c r="G59" s="14"/>
      <c r="H59" s="10"/>
      <c r="I59" s="10"/>
      <c r="J59" s="10"/>
      <c r="K59" s="3"/>
    </row>
    <row r="60" spans="1:11" x14ac:dyDescent="0.3">
      <c r="A60" s="5">
        <f t="shared" si="0"/>
        <v>52</v>
      </c>
      <c r="B60" s="13" t="str">
        <f>+B58</f>
        <v>53E - Company Owned</v>
      </c>
      <c r="C60" s="12" t="s">
        <v>28</v>
      </c>
      <c r="D60" s="12">
        <v>70</v>
      </c>
      <c r="E60" s="11">
        <v>0.36</v>
      </c>
      <c r="F60" s="11">
        <v>0.22</v>
      </c>
      <c r="G60" s="11">
        <f t="shared" ref="G60:G64" si="20">SUM(E60:F60)</f>
        <v>0.57999999999999996</v>
      </c>
      <c r="H60" s="10">
        <v>0</v>
      </c>
      <c r="I60" s="1">
        <f t="shared" ref="I60:J64" si="21">ROUND($H60*E60*12,0)</f>
        <v>0</v>
      </c>
      <c r="J60" s="1">
        <f t="shared" si="21"/>
        <v>0</v>
      </c>
      <c r="K60" s="1">
        <f t="shared" ref="K60:K64" si="22">SUM(I60:J60)</f>
        <v>0</v>
      </c>
    </row>
    <row r="61" spans="1:11" x14ac:dyDescent="0.3">
      <c r="A61" s="5">
        <f t="shared" si="0"/>
        <v>53</v>
      </c>
      <c r="B61" s="13" t="str">
        <f>+B60</f>
        <v>53E - Company Owned</v>
      </c>
      <c r="C61" s="12" t="s">
        <v>28</v>
      </c>
      <c r="D61" s="12">
        <v>100</v>
      </c>
      <c r="E61" s="11">
        <v>0.39</v>
      </c>
      <c r="F61" s="11">
        <v>0.23</v>
      </c>
      <c r="G61" s="11">
        <f t="shared" si="20"/>
        <v>0.62</v>
      </c>
      <c r="H61" s="10">
        <v>0</v>
      </c>
      <c r="I61" s="1">
        <f t="shared" si="21"/>
        <v>0</v>
      </c>
      <c r="J61" s="1">
        <f t="shared" si="21"/>
        <v>0</v>
      </c>
      <c r="K61" s="1">
        <f t="shared" si="22"/>
        <v>0</v>
      </c>
    </row>
    <row r="62" spans="1:11" x14ac:dyDescent="0.3">
      <c r="A62" s="5">
        <f t="shared" si="0"/>
        <v>54</v>
      </c>
      <c r="B62" s="13" t="str">
        <f>+B61</f>
        <v>53E - Company Owned</v>
      </c>
      <c r="C62" s="12" t="s">
        <v>28</v>
      </c>
      <c r="D62" s="12">
        <v>150</v>
      </c>
      <c r="E62" s="11">
        <v>0.43</v>
      </c>
      <c r="F62" s="11">
        <v>0.26</v>
      </c>
      <c r="G62" s="11">
        <f t="shared" si="20"/>
        <v>0.69</v>
      </c>
      <c r="H62" s="10">
        <v>0</v>
      </c>
      <c r="I62" s="1">
        <f t="shared" si="21"/>
        <v>0</v>
      </c>
      <c r="J62" s="1">
        <f t="shared" si="21"/>
        <v>0</v>
      </c>
      <c r="K62" s="1">
        <f t="shared" si="22"/>
        <v>0</v>
      </c>
    </row>
    <row r="63" spans="1:11" x14ac:dyDescent="0.3">
      <c r="A63" s="5">
        <f t="shared" si="0"/>
        <v>55</v>
      </c>
      <c r="B63" s="13" t="str">
        <f>B62</f>
        <v>53E - Company Owned</v>
      </c>
      <c r="C63" s="12" t="s">
        <v>28</v>
      </c>
      <c r="D63" s="12">
        <v>250</v>
      </c>
      <c r="E63" s="11">
        <v>0.52</v>
      </c>
      <c r="F63" s="11">
        <v>0.31</v>
      </c>
      <c r="G63" s="11">
        <f t="shared" si="20"/>
        <v>0.83000000000000007</v>
      </c>
      <c r="H63" s="10">
        <v>0</v>
      </c>
      <c r="I63" s="1">
        <f t="shared" si="21"/>
        <v>0</v>
      </c>
      <c r="J63" s="1">
        <f t="shared" si="21"/>
        <v>0</v>
      </c>
      <c r="K63" s="1">
        <f t="shared" si="22"/>
        <v>0</v>
      </c>
    </row>
    <row r="64" spans="1:11" x14ac:dyDescent="0.3">
      <c r="A64" s="5">
        <f t="shared" si="0"/>
        <v>56</v>
      </c>
      <c r="B64" s="13" t="str">
        <f>B63</f>
        <v>53E - Company Owned</v>
      </c>
      <c r="C64" s="12" t="s">
        <v>28</v>
      </c>
      <c r="D64" s="12">
        <v>400</v>
      </c>
      <c r="E64" s="11">
        <v>0.65</v>
      </c>
      <c r="F64" s="11">
        <v>0.39</v>
      </c>
      <c r="G64" s="11">
        <f t="shared" si="20"/>
        <v>1.04</v>
      </c>
      <c r="H64" s="10">
        <v>0</v>
      </c>
      <c r="I64" s="1">
        <f t="shared" si="21"/>
        <v>0</v>
      </c>
      <c r="J64" s="1">
        <f t="shared" si="21"/>
        <v>0</v>
      </c>
      <c r="K64" s="1">
        <f t="shared" si="22"/>
        <v>0</v>
      </c>
    </row>
    <row r="65" spans="1:11" x14ac:dyDescent="0.3">
      <c r="A65" s="5">
        <f t="shared" si="0"/>
        <v>57</v>
      </c>
      <c r="B65" s="13"/>
      <c r="C65" s="12"/>
      <c r="D65" s="12"/>
      <c r="E65" s="14"/>
      <c r="F65" s="14"/>
      <c r="G65" s="14"/>
      <c r="H65" s="10"/>
      <c r="I65" s="10"/>
      <c r="J65" s="10"/>
      <c r="K65" s="3"/>
    </row>
    <row r="66" spans="1:11" x14ac:dyDescent="0.3">
      <c r="A66" s="5">
        <f t="shared" si="0"/>
        <v>58</v>
      </c>
      <c r="B66" s="13" t="str">
        <f>+B64</f>
        <v>53E - Company Owned</v>
      </c>
      <c r="C66" s="12" t="s">
        <v>12</v>
      </c>
      <c r="D66" s="17" t="s">
        <v>26</v>
      </c>
      <c r="E66" s="11">
        <v>0.46</v>
      </c>
      <c r="F66" s="11">
        <v>0.28000000000000003</v>
      </c>
      <c r="G66" s="11">
        <f t="shared" ref="G66:G74" si="23">SUM(E66:F66)</f>
        <v>0.74</v>
      </c>
      <c r="H66" s="10">
        <v>16838</v>
      </c>
      <c r="I66" s="1">
        <f t="shared" ref="I66:J74" si="24">ROUND($H66*E66*12,0)</f>
        <v>92946</v>
      </c>
      <c r="J66" s="1">
        <f t="shared" si="24"/>
        <v>56576</v>
      </c>
      <c r="K66" s="1">
        <f t="shared" ref="K66:K74" si="25">SUM(I66:J66)</f>
        <v>149522</v>
      </c>
    </row>
    <row r="67" spans="1:11" x14ac:dyDescent="0.3">
      <c r="A67" s="5">
        <f t="shared" si="0"/>
        <v>59</v>
      </c>
      <c r="B67" s="13" t="str">
        <f>B66</f>
        <v>53E - Company Owned</v>
      </c>
      <c r="C67" s="12" t="s">
        <v>12</v>
      </c>
      <c r="D67" s="17" t="s">
        <v>25</v>
      </c>
      <c r="E67" s="11">
        <v>0.48</v>
      </c>
      <c r="F67" s="11">
        <v>0.28999999999999998</v>
      </c>
      <c r="G67" s="11">
        <f t="shared" si="23"/>
        <v>0.77</v>
      </c>
      <c r="H67" s="10">
        <v>10</v>
      </c>
      <c r="I67" s="1">
        <f t="shared" si="24"/>
        <v>58</v>
      </c>
      <c r="J67" s="1">
        <f t="shared" si="24"/>
        <v>35</v>
      </c>
      <c r="K67" s="1">
        <f t="shared" si="25"/>
        <v>93</v>
      </c>
    </row>
    <row r="68" spans="1:11" x14ac:dyDescent="0.3">
      <c r="A68" s="5">
        <f t="shared" si="0"/>
        <v>60</v>
      </c>
      <c r="B68" s="13" t="str">
        <f t="shared" ref="B68:B74" si="26">B67</f>
        <v>53E - Company Owned</v>
      </c>
      <c r="C68" s="12" t="s">
        <v>12</v>
      </c>
      <c r="D68" s="17" t="s">
        <v>24</v>
      </c>
      <c r="E68" s="11">
        <v>0.51</v>
      </c>
      <c r="F68" s="11">
        <v>0.3</v>
      </c>
      <c r="G68" s="11">
        <f t="shared" si="23"/>
        <v>0.81</v>
      </c>
      <c r="H68" s="10">
        <v>1841</v>
      </c>
      <c r="I68" s="1">
        <f t="shared" si="24"/>
        <v>11267</v>
      </c>
      <c r="J68" s="1">
        <f t="shared" si="24"/>
        <v>6628</v>
      </c>
      <c r="K68" s="1">
        <f t="shared" si="25"/>
        <v>17895</v>
      </c>
    </row>
    <row r="69" spans="1:11" x14ac:dyDescent="0.3">
      <c r="A69" s="5">
        <f t="shared" si="0"/>
        <v>61</v>
      </c>
      <c r="B69" s="13" t="str">
        <f t="shared" si="26"/>
        <v>53E - Company Owned</v>
      </c>
      <c r="C69" s="12" t="s">
        <v>12</v>
      </c>
      <c r="D69" s="17" t="s">
        <v>23</v>
      </c>
      <c r="E69" s="11">
        <v>0.52</v>
      </c>
      <c r="F69" s="11">
        <v>0.32</v>
      </c>
      <c r="G69" s="11">
        <f t="shared" si="23"/>
        <v>0.84000000000000008</v>
      </c>
      <c r="H69" s="10">
        <v>1674</v>
      </c>
      <c r="I69" s="1">
        <f t="shared" si="24"/>
        <v>10446</v>
      </c>
      <c r="J69" s="1">
        <f t="shared" si="24"/>
        <v>6428</v>
      </c>
      <c r="K69" s="1">
        <f t="shared" si="25"/>
        <v>16874</v>
      </c>
    </row>
    <row r="70" spans="1:11" x14ac:dyDescent="0.3">
      <c r="A70" s="5">
        <f t="shared" si="0"/>
        <v>62</v>
      </c>
      <c r="B70" s="13" t="str">
        <f t="shared" si="26"/>
        <v>53E - Company Owned</v>
      </c>
      <c r="C70" s="12" t="s">
        <v>12</v>
      </c>
      <c r="D70" s="17" t="s">
        <v>22</v>
      </c>
      <c r="E70" s="11">
        <v>0.54</v>
      </c>
      <c r="F70" s="11">
        <v>0.33</v>
      </c>
      <c r="G70" s="11">
        <f t="shared" si="23"/>
        <v>0.87000000000000011</v>
      </c>
      <c r="H70" s="10">
        <v>71</v>
      </c>
      <c r="I70" s="1">
        <f t="shared" si="24"/>
        <v>460</v>
      </c>
      <c r="J70" s="1">
        <f t="shared" si="24"/>
        <v>281</v>
      </c>
      <c r="K70" s="1">
        <f t="shared" si="25"/>
        <v>741</v>
      </c>
    </row>
    <row r="71" spans="1:11" x14ac:dyDescent="0.3">
      <c r="A71" s="5">
        <f t="shared" si="0"/>
        <v>63</v>
      </c>
      <c r="B71" s="13" t="str">
        <f t="shared" si="26"/>
        <v>53E - Company Owned</v>
      </c>
      <c r="C71" s="12" t="s">
        <v>12</v>
      </c>
      <c r="D71" s="17" t="s">
        <v>21</v>
      </c>
      <c r="E71" s="11">
        <v>0.56000000000000005</v>
      </c>
      <c r="F71" s="11">
        <v>0.34</v>
      </c>
      <c r="G71" s="11">
        <f t="shared" si="23"/>
        <v>0.90000000000000013</v>
      </c>
      <c r="H71" s="10">
        <v>360</v>
      </c>
      <c r="I71" s="1">
        <f t="shared" si="24"/>
        <v>2419</v>
      </c>
      <c r="J71" s="1">
        <f t="shared" si="24"/>
        <v>1469</v>
      </c>
      <c r="K71" s="1">
        <f t="shared" si="25"/>
        <v>3888</v>
      </c>
    </row>
    <row r="72" spans="1:11" x14ac:dyDescent="0.3">
      <c r="A72" s="5">
        <f t="shared" si="0"/>
        <v>64</v>
      </c>
      <c r="B72" s="13" t="str">
        <f t="shared" si="26"/>
        <v>53E - Company Owned</v>
      </c>
      <c r="C72" s="12" t="s">
        <v>12</v>
      </c>
      <c r="D72" s="17" t="s">
        <v>20</v>
      </c>
      <c r="E72" s="11">
        <v>0.57999999999999996</v>
      </c>
      <c r="F72" s="11">
        <v>0.35</v>
      </c>
      <c r="G72" s="11">
        <f t="shared" si="23"/>
        <v>0.92999999999999994</v>
      </c>
      <c r="H72" s="10">
        <v>0</v>
      </c>
      <c r="I72" s="1">
        <f t="shared" si="24"/>
        <v>0</v>
      </c>
      <c r="J72" s="1">
        <f t="shared" si="24"/>
        <v>0</v>
      </c>
      <c r="K72" s="1">
        <f t="shared" si="25"/>
        <v>0</v>
      </c>
    </row>
    <row r="73" spans="1:11" x14ac:dyDescent="0.3">
      <c r="A73" s="5">
        <f t="shared" si="0"/>
        <v>65</v>
      </c>
      <c r="B73" s="13" t="str">
        <f t="shared" si="26"/>
        <v>53E - Company Owned</v>
      </c>
      <c r="C73" s="12" t="s">
        <v>12</v>
      </c>
      <c r="D73" s="17" t="s">
        <v>19</v>
      </c>
      <c r="E73" s="11">
        <v>0.6</v>
      </c>
      <c r="F73" s="11">
        <v>0.36</v>
      </c>
      <c r="G73" s="11">
        <f t="shared" si="23"/>
        <v>0.96</v>
      </c>
      <c r="H73" s="10">
        <v>24</v>
      </c>
      <c r="I73" s="1">
        <f t="shared" si="24"/>
        <v>173</v>
      </c>
      <c r="J73" s="1">
        <f t="shared" si="24"/>
        <v>104</v>
      </c>
      <c r="K73" s="1">
        <f t="shared" si="25"/>
        <v>277</v>
      </c>
    </row>
    <row r="74" spans="1:11" x14ac:dyDescent="0.3">
      <c r="A74" s="5">
        <f t="shared" si="0"/>
        <v>66</v>
      </c>
      <c r="B74" s="13" t="str">
        <f t="shared" si="26"/>
        <v>53E - Company Owned</v>
      </c>
      <c r="C74" s="12" t="s">
        <v>12</v>
      </c>
      <c r="D74" s="17" t="s">
        <v>18</v>
      </c>
      <c r="E74" s="11">
        <v>0.62</v>
      </c>
      <c r="F74" s="11">
        <v>0.37</v>
      </c>
      <c r="G74" s="11">
        <f t="shared" si="23"/>
        <v>0.99</v>
      </c>
      <c r="H74" s="10">
        <v>97</v>
      </c>
      <c r="I74" s="1">
        <f t="shared" si="24"/>
        <v>722</v>
      </c>
      <c r="J74" s="1">
        <f t="shared" si="24"/>
        <v>431</v>
      </c>
      <c r="K74" s="1">
        <f t="shared" si="25"/>
        <v>1153</v>
      </c>
    </row>
    <row r="75" spans="1:11" x14ac:dyDescent="0.3">
      <c r="A75" s="5">
        <f t="shared" ref="A75:A138" si="27">A74+1</f>
        <v>67</v>
      </c>
      <c r="B75" s="13"/>
      <c r="C75" s="12"/>
      <c r="D75" s="12"/>
      <c r="E75" s="14"/>
      <c r="F75" s="14"/>
      <c r="G75" s="14"/>
      <c r="H75" s="10"/>
      <c r="I75" s="10"/>
      <c r="J75" s="10"/>
      <c r="K75" s="3"/>
    </row>
    <row r="76" spans="1:11" x14ac:dyDescent="0.3">
      <c r="A76" s="5">
        <f t="shared" si="27"/>
        <v>68</v>
      </c>
      <c r="B76" s="13" t="s">
        <v>37</v>
      </c>
      <c r="C76" s="12" t="s">
        <v>29</v>
      </c>
      <c r="D76" s="12">
        <v>50</v>
      </c>
      <c r="E76" s="11">
        <v>0.02</v>
      </c>
      <c r="F76" s="11">
        <v>0.01</v>
      </c>
      <c r="G76" s="11">
        <f t="shared" ref="G76:G84" si="28">SUM(E76:F76)</f>
        <v>0.03</v>
      </c>
      <c r="H76" s="10">
        <v>0</v>
      </c>
      <c r="I76" s="1">
        <f t="shared" ref="I76:J84" si="29">ROUND($H76*E76*12,0)</f>
        <v>0</v>
      </c>
      <c r="J76" s="1">
        <f t="shared" si="29"/>
        <v>0</v>
      </c>
      <c r="K76" s="1">
        <f t="shared" ref="K76:K84" si="30">SUM(I76:J76)</f>
        <v>0</v>
      </c>
    </row>
    <row r="77" spans="1:11" x14ac:dyDescent="0.3">
      <c r="A77" s="5">
        <f t="shared" si="27"/>
        <v>69</v>
      </c>
      <c r="B77" s="13" t="str">
        <f t="shared" ref="B77:B84" si="31">+B76</f>
        <v>53E - Customer Owned</v>
      </c>
      <c r="C77" s="12" t="s">
        <v>29</v>
      </c>
      <c r="D77" s="12">
        <v>70</v>
      </c>
      <c r="E77" s="11">
        <v>0.03</v>
      </c>
      <c r="F77" s="11">
        <v>0.02</v>
      </c>
      <c r="G77" s="11">
        <f t="shared" si="28"/>
        <v>0.05</v>
      </c>
      <c r="H77" s="10">
        <v>57</v>
      </c>
      <c r="I77" s="1">
        <f t="shared" si="29"/>
        <v>21</v>
      </c>
      <c r="J77" s="1">
        <f t="shared" si="29"/>
        <v>14</v>
      </c>
      <c r="K77" s="1">
        <f t="shared" si="30"/>
        <v>35</v>
      </c>
    </row>
    <row r="78" spans="1:11" x14ac:dyDescent="0.3">
      <c r="A78" s="5">
        <f t="shared" si="27"/>
        <v>70</v>
      </c>
      <c r="B78" s="13" t="str">
        <f t="shared" si="31"/>
        <v>53E - Customer Owned</v>
      </c>
      <c r="C78" s="12" t="s">
        <v>29</v>
      </c>
      <c r="D78" s="12">
        <v>100</v>
      </c>
      <c r="E78" s="11">
        <v>0.04</v>
      </c>
      <c r="F78" s="11">
        <v>0.02</v>
      </c>
      <c r="G78" s="11">
        <f t="shared" si="28"/>
        <v>0.06</v>
      </c>
      <c r="H78" s="10">
        <v>284</v>
      </c>
      <c r="I78" s="1">
        <f t="shared" si="29"/>
        <v>136</v>
      </c>
      <c r="J78" s="1">
        <f t="shared" si="29"/>
        <v>68</v>
      </c>
      <c r="K78" s="1">
        <f t="shared" si="30"/>
        <v>204</v>
      </c>
    </row>
    <row r="79" spans="1:11" x14ac:dyDescent="0.3">
      <c r="A79" s="5">
        <f t="shared" si="27"/>
        <v>71</v>
      </c>
      <c r="B79" s="13" t="str">
        <f t="shared" si="31"/>
        <v>53E - Customer Owned</v>
      </c>
      <c r="C79" s="12" t="s">
        <v>29</v>
      </c>
      <c r="D79" s="12">
        <v>150</v>
      </c>
      <c r="E79" s="11">
        <v>0.06</v>
      </c>
      <c r="F79" s="11">
        <v>0.04</v>
      </c>
      <c r="G79" s="11">
        <f t="shared" si="28"/>
        <v>0.1</v>
      </c>
      <c r="H79" s="10">
        <v>156</v>
      </c>
      <c r="I79" s="1">
        <f t="shared" si="29"/>
        <v>112</v>
      </c>
      <c r="J79" s="1">
        <f t="shared" si="29"/>
        <v>75</v>
      </c>
      <c r="K79" s="1">
        <f t="shared" si="30"/>
        <v>187</v>
      </c>
    </row>
    <row r="80" spans="1:11" x14ac:dyDescent="0.3">
      <c r="A80" s="5">
        <f t="shared" si="27"/>
        <v>72</v>
      </c>
      <c r="B80" s="13" t="str">
        <f t="shared" si="31"/>
        <v>53E - Customer Owned</v>
      </c>
      <c r="C80" s="12" t="s">
        <v>29</v>
      </c>
      <c r="D80" s="12">
        <v>200</v>
      </c>
      <c r="E80" s="11">
        <v>0.08</v>
      </c>
      <c r="F80" s="11">
        <v>0.05</v>
      </c>
      <c r="G80" s="11">
        <f t="shared" si="28"/>
        <v>0.13</v>
      </c>
      <c r="H80" s="10">
        <v>438</v>
      </c>
      <c r="I80" s="1">
        <f t="shared" si="29"/>
        <v>420</v>
      </c>
      <c r="J80" s="1">
        <f t="shared" si="29"/>
        <v>263</v>
      </c>
      <c r="K80" s="1">
        <f t="shared" si="30"/>
        <v>683</v>
      </c>
    </row>
    <row r="81" spans="1:11" x14ac:dyDescent="0.3">
      <c r="A81" s="5">
        <f t="shared" si="27"/>
        <v>73</v>
      </c>
      <c r="B81" s="13" t="str">
        <f t="shared" si="31"/>
        <v>53E - Customer Owned</v>
      </c>
      <c r="C81" s="12" t="s">
        <v>29</v>
      </c>
      <c r="D81" s="12">
        <v>250</v>
      </c>
      <c r="E81" s="11">
        <v>0.1</v>
      </c>
      <c r="F81" s="11">
        <v>0.06</v>
      </c>
      <c r="G81" s="11">
        <f t="shared" si="28"/>
        <v>0.16</v>
      </c>
      <c r="H81" s="10">
        <v>353</v>
      </c>
      <c r="I81" s="1">
        <f t="shared" si="29"/>
        <v>424</v>
      </c>
      <c r="J81" s="1">
        <f t="shared" si="29"/>
        <v>254</v>
      </c>
      <c r="K81" s="1">
        <f t="shared" si="30"/>
        <v>678</v>
      </c>
    </row>
    <row r="82" spans="1:11" x14ac:dyDescent="0.3">
      <c r="A82" s="5">
        <f t="shared" si="27"/>
        <v>74</v>
      </c>
      <c r="B82" s="13" t="str">
        <f t="shared" si="31"/>
        <v>53E - Customer Owned</v>
      </c>
      <c r="C82" s="12" t="s">
        <v>29</v>
      </c>
      <c r="D82" s="12">
        <v>310</v>
      </c>
      <c r="E82" s="11">
        <v>0.12</v>
      </c>
      <c r="F82" s="11">
        <v>0.08</v>
      </c>
      <c r="G82" s="11">
        <f t="shared" si="28"/>
        <v>0.2</v>
      </c>
      <c r="H82" s="10">
        <v>7</v>
      </c>
      <c r="I82" s="1">
        <f t="shared" si="29"/>
        <v>10</v>
      </c>
      <c r="J82" s="1">
        <f t="shared" si="29"/>
        <v>7</v>
      </c>
      <c r="K82" s="1">
        <f t="shared" si="30"/>
        <v>17</v>
      </c>
    </row>
    <row r="83" spans="1:11" x14ac:dyDescent="0.3">
      <c r="A83" s="5">
        <f t="shared" si="27"/>
        <v>75</v>
      </c>
      <c r="B83" s="13" t="str">
        <f t="shared" si="31"/>
        <v>53E - Customer Owned</v>
      </c>
      <c r="C83" s="12" t="s">
        <v>29</v>
      </c>
      <c r="D83" s="12">
        <v>400</v>
      </c>
      <c r="E83" s="11">
        <v>0.16</v>
      </c>
      <c r="F83" s="11">
        <v>0.1</v>
      </c>
      <c r="G83" s="11">
        <f t="shared" si="28"/>
        <v>0.26</v>
      </c>
      <c r="H83" s="10">
        <v>537</v>
      </c>
      <c r="I83" s="1">
        <f t="shared" si="29"/>
        <v>1031</v>
      </c>
      <c r="J83" s="1">
        <f t="shared" si="29"/>
        <v>644</v>
      </c>
      <c r="K83" s="1">
        <f t="shared" si="30"/>
        <v>1675</v>
      </c>
    </row>
    <row r="84" spans="1:11" x14ac:dyDescent="0.3">
      <c r="A84" s="5">
        <f t="shared" si="27"/>
        <v>76</v>
      </c>
      <c r="B84" s="13" t="str">
        <f t="shared" si="31"/>
        <v>53E - Customer Owned</v>
      </c>
      <c r="C84" s="12" t="s">
        <v>29</v>
      </c>
      <c r="D84" s="12">
        <v>1000</v>
      </c>
      <c r="E84" s="11">
        <v>0.41</v>
      </c>
      <c r="F84" s="11">
        <v>0.24</v>
      </c>
      <c r="G84" s="11">
        <f t="shared" si="28"/>
        <v>0.64999999999999991</v>
      </c>
      <c r="H84" s="10">
        <v>0</v>
      </c>
      <c r="I84" s="1">
        <f t="shared" si="29"/>
        <v>0</v>
      </c>
      <c r="J84" s="1">
        <f t="shared" si="29"/>
        <v>0</v>
      </c>
      <c r="K84" s="1">
        <f t="shared" si="30"/>
        <v>0</v>
      </c>
    </row>
    <row r="85" spans="1:11" x14ac:dyDescent="0.3">
      <c r="A85" s="5">
        <f t="shared" si="27"/>
        <v>77</v>
      </c>
      <c r="B85" s="13"/>
      <c r="C85" s="12"/>
      <c r="D85" s="12"/>
      <c r="E85" s="14"/>
      <c r="F85" s="14"/>
      <c r="G85" s="14"/>
      <c r="H85" s="10"/>
      <c r="I85" s="10"/>
      <c r="J85" s="10"/>
      <c r="K85" s="3"/>
    </row>
    <row r="86" spans="1:11" x14ac:dyDescent="0.3">
      <c r="A86" s="5">
        <f t="shared" si="27"/>
        <v>78</v>
      </c>
      <c r="B86" s="13" t="str">
        <f>+B84</f>
        <v>53E - Customer Owned</v>
      </c>
      <c r="C86" s="12" t="s">
        <v>28</v>
      </c>
      <c r="D86" s="12">
        <v>70</v>
      </c>
      <c r="E86" s="11">
        <v>0.03</v>
      </c>
      <c r="F86" s="11">
        <v>0.02</v>
      </c>
      <c r="G86" s="11">
        <f t="shared" ref="G86:G91" si="32">SUM(E86:F86)</f>
        <v>0.05</v>
      </c>
      <c r="H86" s="10">
        <v>0</v>
      </c>
      <c r="I86" s="1">
        <f t="shared" ref="I86:J91" si="33">ROUND($H86*E86*12,0)</f>
        <v>0</v>
      </c>
      <c r="J86" s="1">
        <f t="shared" si="33"/>
        <v>0</v>
      </c>
      <c r="K86" s="1">
        <f t="shared" ref="K86:K91" si="34">SUM(I86:J86)</f>
        <v>0</v>
      </c>
    </row>
    <row r="87" spans="1:11" x14ac:dyDescent="0.3">
      <c r="A87" s="5">
        <f t="shared" si="27"/>
        <v>79</v>
      </c>
      <c r="B87" s="13" t="str">
        <f>+B86</f>
        <v>53E - Customer Owned</v>
      </c>
      <c r="C87" s="12" t="s">
        <v>28</v>
      </c>
      <c r="D87" s="12">
        <v>100</v>
      </c>
      <c r="E87" s="11">
        <v>0.04</v>
      </c>
      <c r="F87" s="11">
        <v>0.02</v>
      </c>
      <c r="G87" s="11">
        <f t="shared" si="32"/>
        <v>0.06</v>
      </c>
      <c r="H87" s="10">
        <v>0</v>
      </c>
      <c r="I87" s="1">
        <f t="shared" si="33"/>
        <v>0</v>
      </c>
      <c r="J87" s="1">
        <f t="shared" si="33"/>
        <v>0</v>
      </c>
      <c r="K87" s="1">
        <f t="shared" si="34"/>
        <v>0</v>
      </c>
    </row>
    <row r="88" spans="1:11" x14ac:dyDescent="0.3">
      <c r="A88" s="5">
        <f t="shared" si="27"/>
        <v>80</v>
      </c>
      <c r="B88" s="13" t="str">
        <f>+B87</f>
        <v>53E - Customer Owned</v>
      </c>
      <c r="C88" s="12" t="s">
        <v>28</v>
      </c>
      <c r="D88" s="12">
        <v>150</v>
      </c>
      <c r="E88" s="11">
        <v>0.06</v>
      </c>
      <c r="F88" s="11">
        <v>0.04</v>
      </c>
      <c r="G88" s="11">
        <f t="shared" si="32"/>
        <v>0.1</v>
      </c>
      <c r="H88" s="10">
        <v>0</v>
      </c>
      <c r="I88" s="1">
        <f t="shared" si="33"/>
        <v>0</v>
      </c>
      <c r="J88" s="1">
        <f t="shared" si="33"/>
        <v>0</v>
      </c>
      <c r="K88" s="1">
        <f t="shared" si="34"/>
        <v>0</v>
      </c>
    </row>
    <row r="89" spans="1:11" x14ac:dyDescent="0.3">
      <c r="A89" s="5">
        <f t="shared" si="27"/>
        <v>81</v>
      </c>
      <c r="B89" s="13" t="str">
        <f>+B88</f>
        <v>53E - Customer Owned</v>
      </c>
      <c r="C89" s="12" t="s">
        <v>28</v>
      </c>
      <c r="D89" s="12">
        <v>175</v>
      </c>
      <c r="E89" s="11">
        <v>7.0000000000000007E-2</v>
      </c>
      <c r="F89" s="11">
        <v>0.04</v>
      </c>
      <c r="G89" s="11">
        <f t="shared" si="32"/>
        <v>0.11000000000000001</v>
      </c>
      <c r="H89" s="10">
        <v>4</v>
      </c>
      <c r="I89" s="1">
        <f t="shared" si="33"/>
        <v>3</v>
      </c>
      <c r="J89" s="1">
        <f t="shared" si="33"/>
        <v>2</v>
      </c>
      <c r="K89" s="1">
        <f t="shared" si="34"/>
        <v>5</v>
      </c>
    </row>
    <row r="90" spans="1:11" x14ac:dyDescent="0.3">
      <c r="A90" s="5">
        <f t="shared" si="27"/>
        <v>82</v>
      </c>
      <c r="B90" s="13" t="str">
        <f>+B89</f>
        <v>53E - Customer Owned</v>
      </c>
      <c r="C90" s="12" t="s">
        <v>28</v>
      </c>
      <c r="D90" s="12">
        <v>250</v>
      </c>
      <c r="E90" s="11">
        <v>0.1</v>
      </c>
      <c r="F90" s="11">
        <v>0.06</v>
      </c>
      <c r="G90" s="11">
        <f t="shared" si="32"/>
        <v>0.16</v>
      </c>
      <c r="H90" s="10">
        <v>0</v>
      </c>
      <c r="I90" s="1">
        <f t="shared" si="33"/>
        <v>0</v>
      </c>
      <c r="J90" s="1">
        <f t="shared" si="33"/>
        <v>0</v>
      </c>
      <c r="K90" s="1">
        <f t="shared" si="34"/>
        <v>0</v>
      </c>
    </row>
    <row r="91" spans="1:11" x14ac:dyDescent="0.3">
      <c r="A91" s="5">
        <f t="shared" si="27"/>
        <v>83</v>
      </c>
      <c r="B91" s="13" t="str">
        <f>+B90</f>
        <v>53E - Customer Owned</v>
      </c>
      <c r="C91" s="12" t="s">
        <v>28</v>
      </c>
      <c r="D91" s="12">
        <v>400</v>
      </c>
      <c r="E91" s="11">
        <v>0.16</v>
      </c>
      <c r="F91" s="11">
        <v>0.1</v>
      </c>
      <c r="G91" s="11">
        <f t="shared" si="32"/>
        <v>0.26</v>
      </c>
      <c r="H91" s="10">
        <v>0</v>
      </c>
      <c r="I91" s="1">
        <f t="shared" si="33"/>
        <v>0</v>
      </c>
      <c r="J91" s="1">
        <f t="shared" si="33"/>
        <v>0</v>
      </c>
      <c r="K91" s="1">
        <f t="shared" si="34"/>
        <v>0</v>
      </c>
    </row>
    <row r="92" spans="1:11" x14ac:dyDescent="0.3">
      <c r="A92" s="5">
        <f t="shared" si="27"/>
        <v>84</v>
      </c>
      <c r="B92" s="13"/>
      <c r="C92" s="12"/>
      <c r="D92" s="12"/>
      <c r="E92" s="14"/>
      <c r="F92" s="14"/>
      <c r="G92" s="14"/>
      <c r="H92" s="10"/>
      <c r="I92" s="10"/>
      <c r="J92" s="10"/>
      <c r="K92" s="3"/>
    </row>
    <row r="93" spans="1:11" x14ac:dyDescent="0.3">
      <c r="A93" s="5">
        <f t="shared" si="27"/>
        <v>85</v>
      </c>
      <c r="B93" s="13" t="str">
        <f>+B91</f>
        <v>53E - Customer Owned</v>
      </c>
      <c r="C93" s="12" t="s">
        <v>12</v>
      </c>
      <c r="D93" s="17" t="s">
        <v>26</v>
      </c>
      <c r="E93" s="11">
        <v>0.02</v>
      </c>
      <c r="F93" s="11">
        <v>0.01</v>
      </c>
      <c r="G93" s="11">
        <f t="shared" ref="G93:G101" si="35">SUM(E93:F93)</f>
        <v>0.03</v>
      </c>
      <c r="H93" s="10">
        <v>630</v>
      </c>
      <c r="I93" s="1">
        <f t="shared" ref="I93:J101" si="36">ROUND($H93*E93*12,0)</f>
        <v>151</v>
      </c>
      <c r="J93" s="1">
        <f t="shared" si="36"/>
        <v>76</v>
      </c>
      <c r="K93" s="1">
        <f t="shared" ref="K93:K101" si="37">SUM(I93:J93)</f>
        <v>227</v>
      </c>
    </row>
    <row r="94" spans="1:11" x14ac:dyDescent="0.3">
      <c r="A94" s="5">
        <f t="shared" si="27"/>
        <v>86</v>
      </c>
      <c r="B94" s="13" t="str">
        <f>B93</f>
        <v>53E - Customer Owned</v>
      </c>
      <c r="C94" s="12" t="s">
        <v>12</v>
      </c>
      <c r="D94" s="17" t="s">
        <v>25</v>
      </c>
      <c r="E94" s="11">
        <v>0.03</v>
      </c>
      <c r="F94" s="11">
        <v>0.02</v>
      </c>
      <c r="G94" s="11">
        <f t="shared" si="35"/>
        <v>0.05</v>
      </c>
      <c r="H94" s="10">
        <v>612</v>
      </c>
      <c r="I94" s="1">
        <f t="shared" si="36"/>
        <v>220</v>
      </c>
      <c r="J94" s="1">
        <f t="shared" si="36"/>
        <v>147</v>
      </c>
      <c r="K94" s="1">
        <f t="shared" si="37"/>
        <v>367</v>
      </c>
    </row>
    <row r="95" spans="1:11" x14ac:dyDescent="0.3">
      <c r="A95" s="5">
        <f t="shared" si="27"/>
        <v>87</v>
      </c>
      <c r="B95" s="13" t="str">
        <f t="shared" ref="B95:B101" si="38">B94</f>
        <v>53E - Customer Owned</v>
      </c>
      <c r="C95" s="12" t="s">
        <v>12</v>
      </c>
      <c r="D95" s="17" t="s">
        <v>24</v>
      </c>
      <c r="E95" s="11">
        <v>0.04</v>
      </c>
      <c r="F95" s="11">
        <v>0.03</v>
      </c>
      <c r="G95" s="11">
        <f t="shared" si="35"/>
        <v>7.0000000000000007E-2</v>
      </c>
      <c r="H95" s="10">
        <v>863</v>
      </c>
      <c r="I95" s="1">
        <f t="shared" si="36"/>
        <v>414</v>
      </c>
      <c r="J95" s="1">
        <f t="shared" si="36"/>
        <v>311</v>
      </c>
      <c r="K95" s="1">
        <f t="shared" si="37"/>
        <v>725</v>
      </c>
    </row>
    <row r="96" spans="1:11" x14ac:dyDescent="0.3">
      <c r="A96" s="5">
        <f t="shared" si="27"/>
        <v>88</v>
      </c>
      <c r="B96" s="13" t="str">
        <f t="shared" si="38"/>
        <v>53E - Customer Owned</v>
      </c>
      <c r="C96" s="12" t="s">
        <v>12</v>
      </c>
      <c r="D96" s="17" t="s">
        <v>23</v>
      </c>
      <c r="E96" s="11">
        <v>0.06</v>
      </c>
      <c r="F96" s="11">
        <v>0.03</v>
      </c>
      <c r="G96" s="11">
        <f t="shared" si="35"/>
        <v>0.09</v>
      </c>
      <c r="H96" s="10">
        <v>64</v>
      </c>
      <c r="I96" s="1">
        <f t="shared" si="36"/>
        <v>46</v>
      </c>
      <c r="J96" s="1">
        <f t="shared" si="36"/>
        <v>23</v>
      </c>
      <c r="K96" s="1">
        <f t="shared" si="37"/>
        <v>69</v>
      </c>
    </row>
    <row r="97" spans="1:11" x14ac:dyDescent="0.3">
      <c r="A97" s="5">
        <f t="shared" si="27"/>
        <v>89</v>
      </c>
      <c r="B97" s="13" t="str">
        <f t="shared" si="38"/>
        <v>53E - Customer Owned</v>
      </c>
      <c r="C97" s="12" t="s">
        <v>12</v>
      </c>
      <c r="D97" s="17" t="s">
        <v>22</v>
      </c>
      <c r="E97" s="11">
        <v>7.0000000000000007E-2</v>
      </c>
      <c r="F97" s="11">
        <v>0.04</v>
      </c>
      <c r="G97" s="11">
        <f t="shared" si="35"/>
        <v>0.11000000000000001</v>
      </c>
      <c r="H97" s="10">
        <v>1315</v>
      </c>
      <c r="I97" s="1">
        <f t="shared" si="36"/>
        <v>1105</v>
      </c>
      <c r="J97" s="1">
        <f t="shared" si="36"/>
        <v>631</v>
      </c>
      <c r="K97" s="1">
        <f t="shared" si="37"/>
        <v>1736</v>
      </c>
    </row>
    <row r="98" spans="1:11" x14ac:dyDescent="0.3">
      <c r="A98" s="5">
        <f t="shared" si="27"/>
        <v>90</v>
      </c>
      <c r="B98" s="13" t="str">
        <f t="shared" si="38"/>
        <v>53E - Customer Owned</v>
      </c>
      <c r="C98" s="12" t="s">
        <v>12</v>
      </c>
      <c r="D98" s="17" t="s">
        <v>21</v>
      </c>
      <c r="E98" s="11">
        <v>0.08</v>
      </c>
      <c r="F98" s="11">
        <v>0.05</v>
      </c>
      <c r="G98" s="11">
        <f t="shared" si="35"/>
        <v>0.13</v>
      </c>
      <c r="H98" s="10">
        <v>90</v>
      </c>
      <c r="I98" s="1">
        <f t="shared" si="36"/>
        <v>86</v>
      </c>
      <c r="J98" s="1">
        <f t="shared" si="36"/>
        <v>54</v>
      </c>
      <c r="K98" s="1">
        <f t="shared" si="37"/>
        <v>140</v>
      </c>
    </row>
    <row r="99" spans="1:11" x14ac:dyDescent="0.3">
      <c r="A99" s="5">
        <f t="shared" si="27"/>
        <v>91</v>
      </c>
      <c r="B99" s="13" t="str">
        <f t="shared" si="38"/>
        <v>53E - Customer Owned</v>
      </c>
      <c r="C99" s="12" t="s">
        <v>12</v>
      </c>
      <c r="D99" s="17" t="s">
        <v>20</v>
      </c>
      <c r="E99" s="11">
        <v>0.09</v>
      </c>
      <c r="F99" s="11">
        <v>0.06</v>
      </c>
      <c r="G99" s="11">
        <f t="shared" si="35"/>
        <v>0.15</v>
      </c>
      <c r="H99" s="10">
        <v>0</v>
      </c>
      <c r="I99" s="1">
        <f t="shared" si="36"/>
        <v>0</v>
      </c>
      <c r="J99" s="1">
        <f t="shared" si="36"/>
        <v>0</v>
      </c>
      <c r="K99" s="1">
        <f t="shared" si="37"/>
        <v>0</v>
      </c>
    </row>
    <row r="100" spans="1:11" x14ac:dyDescent="0.3">
      <c r="A100" s="5">
        <f t="shared" si="27"/>
        <v>92</v>
      </c>
      <c r="B100" s="13" t="str">
        <f t="shared" si="38"/>
        <v>53E - Customer Owned</v>
      </c>
      <c r="C100" s="12" t="s">
        <v>12</v>
      </c>
      <c r="D100" s="17" t="s">
        <v>19</v>
      </c>
      <c r="E100" s="11">
        <v>0.1</v>
      </c>
      <c r="F100" s="11">
        <v>0.06</v>
      </c>
      <c r="G100" s="11">
        <f t="shared" si="35"/>
        <v>0.16</v>
      </c>
      <c r="H100" s="10">
        <v>0</v>
      </c>
      <c r="I100" s="1">
        <f t="shared" si="36"/>
        <v>0</v>
      </c>
      <c r="J100" s="1">
        <f t="shared" si="36"/>
        <v>0</v>
      </c>
      <c r="K100" s="1">
        <f t="shared" si="37"/>
        <v>0</v>
      </c>
    </row>
    <row r="101" spans="1:11" x14ac:dyDescent="0.3">
      <c r="A101" s="5">
        <f t="shared" si="27"/>
        <v>93</v>
      </c>
      <c r="B101" s="13" t="str">
        <f t="shared" si="38"/>
        <v>53E - Customer Owned</v>
      </c>
      <c r="C101" s="12" t="s">
        <v>12</v>
      </c>
      <c r="D101" s="17" t="s">
        <v>18</v>
      </c>
      <c r="E101" s="11">
        <v>0.11</v>
      </c>
      <c r="F101" s="11">
        <v>7.0000000000000007E-2</v>
      </c>
      <c r="G101" s="11">
        <f t="shared" si="35"/>
        <v>0.18</v>
      </c>
      <c r="H101" s="10">
        <v>0</v>
      </c>
      <c r="I101" s="1">
        <f t="shared" si="36"/>
        <v>0</v>
      </c>
      <c r="J101" s="1">
        <f t="shared" si="36"/>
        <v>0</v>
      </c>
      <c r="K101" s="1">
        <f t="shared" si="37"/>
        <v>0</v>
      </c>
    </row>
    <row r="102" spans="1:11" x14ac:dyDescent="0.3">
      <c r="A102" s="5">
        <f t="shared" si="27"/>
        <v>94</v>
      </c>
      <c r="B102" s="16"/>
      <c r="C102" s="12"/>
      <c r="D102" s="12"/>
      <c r="E102" s="14"/>
      <c r="F102" s="14"/>
      <c r="G102" s="14"/>
      <c r="H102" s="10"/>
      <c r="I102" s="10"/>
      <c r="J102" s="10"/>
      <c r="K102" s="3"/>
    </row>
    <row r="103" spans="1:11" x14ac:dyDescent="0.3">
      <c r="A103" s="5">
        <f t="shared" si="27"/>
        <v>95</v>
      </c>
      <c r="B103" s="4" t="s">
        <v>36</v>
      </c>
      <c r="C103" s="4"/>
      <c r="D103" s="4"/>
      <c r="E103" s="14"/>
      <c r="F103" s="14"/>
      <c r="G103" s="14"/>
      <c r="H103" s="10"/>
      <c r="I103" s="10"/>
      <c r="J103" s="10"/>
      <c r="K103" s="3"/>
    </row>
    <row r="104" spans="1:11" x14ac:dyDescent="0.3">
      <c r="A104" s="5">
        <f t="shared" si="27"/>
        <v>96</v>
      </c>
      <c r="B104" s="13" t="s">
        <v>35</v>
      </c>
      <c r="C104" s="12" t="s">
        <v>29</v>
      </c>
      <c r="D104" s="12">
        <v>50</v>
      </c>
      <c r="E104" s="11">
        <v>0.02</v>
      </c>
      <c r="F104" s="11">
        <v>0.01</v>
      </c>
      <c r="G104" s="11">
        <f t="shared" ref="G104:G112" si="39">SUM(E104:F104)</f>
        <v>0.03</v>
      </c>
      <c r="H104" s="10">
        <v>38</v>
      </c>
      <c r="I104" s="1">
        <f t="shared" ref="I104:J112" si="40">ROUND($H104*E104*12,0)</f>
        <v>9</v>
      </c>
      <c r="J104" s="1">
        <f t="shared" si="40"/>
        <v>5</v>
      </c>
      <c r="K104" s="1">
        <f t="shared" ref="K104:K112" si="41">SUM(I104:J104)</f>
        <v>14</v>
      </c>
    </row>
    <row r="105" spans="1:11" x14ac:dyDescent="0.3">
      <c r="A105" s="5">
        <f t="shared" si="27"/>
        <v>97</v>
      </c>
      <c r="B105" s="13" t="str">
        <f t="shared" ref="B105:B112" si="42">+B104</f>
        <v>54E</v>
      </c>
      <c r="C105" s="12" t="s">
        <v>29</v>
      </c>
      <c r="D105" s="12">
        <v>70</v>
      </c>
      <c r="E105" s="11">
        <v>0.03</v>
      </c>
      <c r="F105" s="11">
        <v>0.02</v>
      </c>
      <c r="G105" s="11">
        <f t="shared" si="39"/>
        <v>0.05</v>
      </c>
      <c r="H105" s="10">
        <v>761</v>
      </c>
      <c r="I105" s="1">
        <f t="shared" si="40"/>
        <v>274</v>
      </c>
      <c r="J105" s="1">
        <f t="shared" si="40"/>
        <v>183</v>
      </c>
      <c r="K105" s="1">
        <f t="shared" si="41"/>
        <v>457</v>
      </c>
    </row>
    <row r="106" spans="1:11" x14ac:dyDescent="0.3">
      <c r="A106" s="5">
        <f t="shared" si="27"/>
        <v>98</v>
      </c>
      <c r="B106" s="13" t="str">
        <f t="shared" si="42"/>
        <v>54E</v>
      </c>
      <c r="C106" s="12" t="s">
        <v>29</v>
      </c>
      <c r="D106" s="12">
        <v>100</v>
      </c>
      <c r="E106" s="11">
        <v>0.04</v>
      </c>
      <c r="F106" s="11">
        <v>0.02</v>
      </c>
      <c r="G106" s="11">
        <f t="shared" si="39"/>
        <v>0.06</v>
      </c>
      <c r="H106" s="10">
        <v>1718</v>
      </c>
      <c r="I106" s="1">
        <f t="shared" si="40"/>
        <v>825</v>
      </c>
      <c r="J106" s="1">
        <f t="shared" si="40"/>
        <v>412</v>
      </c>
      <c r="K106" s="1">
        <f t="shared" si="41"/>
        <v>1237</v>
      </c>
    </row>
    <row r="107" spans="1:11" x14ac:dyDescent="0.3">
      <c r="A107" s="5">
        <f t="shared" si="27"/>
        <v>99</v>
      </c>
      <c r="B107" s="13" t="str">
        <f t="shared" si="42"/>
        <v>54E</v>
      </c>
      <c r="C107" s="12" t="s">
        <v>29</v>
      </c>
      <c r="D107" s="12">
        <v>150</v>
      </c>
      <c r="E107" s="11">
        <v>0.06</v>
      </c>
      <c r="F107" s="11">
        <v>0.04</v>
      </c>
      <c r="G107" s="11">
        <f t="shared" si="39"/>
        <v>0.1</v>
      </c>
      <c r="H107" s="10">
        <v>516</v>
      </c>
      <c r="I107" s="1">
        <f t="shared" si="40"/>
        <v>372</v>
      </c>
      <c r="J107" s="1">
        <f t="shared" si="40"/>
        <v>248</v>
      </c>
      <c r="K107" s="1">
        <f t="shared" si="41"/>
        <v>620</v>
      </c>
    </row>
    <row r="108" spans="1:11" x14ac:dyDescent="0.3">
      <c r="A108" s="5">
        <f t="shared" si="27"/>
        <v>100</v>
      </c>
      <c r="B108" s="13" t="str">
        <f t="shared" si="42"/>
        <v>54E</v>
      </c>
      <c r="C108" s="12" t="s">
        <v>29</v>
      </c>
      <c r="D108" s="12">
        <v>200</v>
      </c>
      <c r="E108" s="11">
        <v>0.08</v>
      </c>
      <c r="F108" s="11">
        <v>0.05</v>
      </c>
      <c r="G108" s="11">
        <f t="shared" si="39"/>
        <v>0.13</v>
      </c>
      <c r="H108" s="10">
        <v>680</v>
      </c>
      <c r="I108" s="1">
        <f t="shared" si="40"/>
        <v>653</v>
      </c>
      <c r="J108" s="1">
        <f t="shared" si="40"/>
        <v>408</v>
      </c>
      <c r="K108" s="1">
        <f t="shared" si="41"/>
        <v>1061</v>
      </c>
    </row>
    <row r="109" spans="1:11" x14ac:dyDescent="0.3">
      <c r="A109" s="5">
        <f t="shared" si="27"/>
        <v>101</v>
      </c>
      <c r="B109" s="13" t="str">
        <f t="shared" si="42"/>
        <v>54E</v>
      </c>
      <c r="C109" s="12" t="s">
        <v>29</v>
      </c>
      <c r="D109" s="12">
        <v>250</v>
      </c>
      <c r="E109" s="11">
        <v>0.1</v>
      </c>
      <c r="F109" s="11">
        <v>0.06</v>
      </c>
      <c r="G109" s="11">
        <f t="shared" si="39"/>
        <v>0.16</v>
      </c>
      <c r="H109" s="10">
        <v>1535</v>
      </c>
      <c r="I109" s="1">
        <f t="shared" si="40"/>
        <v>1842</v>
      </c>
      <c r="J109" s="1">
        <f t="shared" si="40"/>
        <v>1105</v>
      </c>
      <c r="K109" s="1">
        <f t="shared" si="41"/>
        <v>2947</v>
      </c>
    </row>
    <row r="110" spans="1:11" x14ac:dyDescent="0.3">
      <c r="A110" s="5">
        <f t="shared" si="27"/>
        <v>102</v>
      </c>
      <c r="B110" s="13" t="str">
        <f t="shared" si="42"/>
        <v>54E</v>
      </c>
      <c r="C110" s="12" t="s">
        <v>29</v>
      </c>
      <c r="D110" s="12">
        <v>310</v>
      </c>
      <c r="E110" s="11">
        <v>0.12</v>
      </c>
      <c r="F110" s="11">
        <v>0.08</v>
      </c>
      <c r="G110" s="11">
        <f t="shared" si="39"/>
        <v>0.2</v>
      </c>
      <c r="H110" s="10">
        <v>77</v>
      </c>
      <c r="I110" s="1">
        <f t="shared" si="40"/>
        <v>111</v>
      </c>
      <c r="J110" s="1">
        <f t="shared" si="40"/>
        <v>74</v>
      </c>
      <c r="K110" s="1">
        <f t="shared" si="41"/>
        <v>185</v>
      </c>
    </row>
    <row r="111" spans="1:11" x14ac:dyDescent="0.3">
      <c r="A111" s="5">
        <f t="shared" si="27"/>
        <v>103</v>
      </c>
      <c r="B111" s="13" t="str">
        <f t="shared" si="42"/>
        <v>54E</v>
      </c>
      <c r="C111" s="12" t="s">
        <v>29</v>
      </c>
      <c r="D111" s="12">
        <v>400</v>
      </c>
      <c r="E111" s="11">
        <v>0.16</v>
      </c>
      <c r="F111" s="11">
        <v>0.1</v>
      </c>
      <c r="G111" s="11">
        <f t="shared" si="39"/>
        <v>0.26</v>
      </c>
      <c r="H111" s="10">
        <v>755</v>
      </c>
      <c r="I111" s="1">
        <f t="shared" si="40"/>
        <v>1450</v>
      </c>
      <c r="J111" s="1">
        <f t="shared" si="40"/>
        <v>906</v>
      </c>
      <c r="K111" s="1">
        <f t="shared" si="41"/>
        <v>2356</v>
      </c>
    </row>
    <row r="112" spans="1:11" x14ac:dyDescent="0.3">
      <c r="A112" s="5">
        <f t="shared" si="27"/>
        <v>104</v>
      </c>
      <c r="B112" s="13" t="str">
        <f t="shared" si="42"/>
        <v>54E</v>
      </c>
      <c r="C112" s="12" t="s">
        <v>29</v>
      </c>
      <c r="D112" s="12">
        <v>1000</v>
      </c>
      <c r="E112" s="11">
        <v>0.41</v>
      </c>
      <c r="F112" s="11">
        <v>0.24</v>
      </c>
      <c r="G112" s="11">
        <f t="shared" si="39"/>
        <v>0.64999999999999991</v>
      </c>
      <c r="H112" s="10">
        <v>11</v>
      </c>
      <c r="I112" s="1">
        <f t="shared" si="40"/>
        <v>54</v>
      </c>
      <c r="J112" s="1">
        <f t="shared" si="40"/>
        <v>32</v>
      </c>
      <c r="K112" s="1">
        <f t="shared" si="41"/>
        <v>86</v>
      </c>
    </row>
    <row r="113" spans="1:11" x14ac:dyDescent="0.3">
      <c r="A113" s="5">
        <f t="shared" si="27"/>
        <v>105</v>
      </c>
      <c r="B113" s="16"/>
      <c r="C113" s="12"/>
      <c r="D113" s="12"/>
      <c r="E113" s="14"/>
      <c r="F113" s="14"/>
      <c r="G113" s="14"/>
      <c r="H113" s="10"/>
      <c r="I113" s="10"/>
      <c r="J113" s="10"/>
      <c r="K113" s="3"/>
    </row>
    <row r="114" spans="1:11" x14ac:dyDescent="0.3">
      <c r="A114" s="5">
        <f t="shared" si="27"/>
        <v>106</v>
      </c>
      <c r="B114" s="16"/>
      <c r="C114" s="12"/>
      <c r="D114" s="12"/>
      <c r="E114" s="14"/>
      <c r="F114" s="14"/>
      <c r="G114" s="14"/>
      <c r="H114" s="10"/>
      <c r="I114" s="10"/>
      <c r="J114" s="10"/>
      <c r="K114" s="3"/>
    </row>
    <row r="115" spans="1:11" x14ac:dyDescent="0.3">
      <c r="A115" s="5">
        <f t="shared" si="27"/>
        <v>107</v>
      </c>
      <c r="B115" s="13" t="str">
        <f>+B112</f>
        <v>54E</v>
      </c>
      <c r="C115" s="12" t="s">
        <v>12</v>
      </c>
      <c r="D115" s="17" t="s">
        <v>26</v>
      </c>
      <c r="E115" s="11">
        <v>0.02</v>
      </c>
      <c r="F115" s="11">
        <v>0.01</v>
      </c>
      <c r="G115" s="11">
        <f t="shared" ref="G115:G123" si="43">SUM(E115:F115)</f>
        <v>0.03</v>
      </c>
      <c r="H115" s="10">
        <v>1451</v>
      </c>
      <c r="I115" s="1">
        <f t="shared" ref="I115:J123" si="44">ROUND($H115*E115*12,0)</f>
        <v>348</v>
      </c>
      <c r="J115" s="1">
        <f t="shared" si="44"/>
        <v>174</v>
      </c>
      <c r="K115" s="1">
        <f t="shared" ref="K115:K123" si="45">SUM(I115:J115)</f>
        <v>522</v>
      </c>
    </row>
    <row r="116" spans="1:11" x14ac:dyDescent="0.3">
      <c r="A116" s="5">
        <f t="shared" si="27"/>
        <v>108</v>
      </c>
      <c r="B116" s="13" t="str">
        <f t="shared" ref="B116:B123" si="46">+B115</f>
        <v>54E</v>
      </c>
      <c r="C116" s="12" t="s">
        <v>12</v>
      </c>
      <c r="D116" s="17" t="s">
        <v>25</v>
      </c>
      <c r="E116" s="11">
        <v>0.03</v>
      </c>
      <c r="F116" s="11">
        <v>0.02</v>
      </c>
      <c r="G116" s="11">
        <f t="shared" si="43"/>
        <v>0.05</v>
      </c>
      <c r="H116" s="10">
        <v>0</v>
      </c>
      <c r="I116" s="1">
        <f t="shared" si="44"/>
        <v>0</v>
      </c>
      <c r="J116" s="1">
        <f t="shared" si="44"/>
        <v>0</v>
      </c>
      <c r="K116" s="1">
        <f t="shared" si="45"/>
        <v>0</v>
      </c>
    </row>
    <row r="117" spans="1:11" x14ac:dyDescent="0.3">
      <c r="A117" s="5">
        <f t="shared" si="27"/>
        <v>109</v>
      </c>
      <c r="B117" s="13" t="str">
        <f t="shared" si="46"/>
        <v>54E</v>
      </c>
      <c r="C117" s="12" t="s">
        <v>12</v>
      </c>
      <c r="D117" s="17" t="s">
        <v>24</v>
      </c>
      <c r="E117" s="11">
        <v>0.04</v>
      </c>
      <c r="F117" s="11">
        <v>0.03</v>
      </c>
      <c r="G117" s="11">
        <f t="shared" si="43"/>
        <v>7.0000000000000007E-2</v>
      </c>
      <c r="H117" s="10">
        <v>1702</v>
      </c>
      <c r="I117" s="1">
        <f t="shared" si="44"/>
        <v>817</v>
      </c>
      <c r="J117" s="1">
        <f t="shared" si="44"/>
        <v>613</v>
      </c>
      <c r="K117" s="1">
        <f t="shared" si="45"/>
        <v>1430</v>
      </c>
    </row>
    <row r="118" spans="1:11" x14ac:dyDescent="0.3">
      <c r="A118" s="5">
        <f t="shared" si="27"/>
        <v>110</v>
      </c>
      <c r="B118" s="13" t="str">
        <f t="shared" si="46"/>
        <v>54E</v>
      </c>
      <c r="C118" s="12" t="s">
        <v>12</v>
      </c>
      <c r="D118" s="17" t="s">
        <v>23</v>
      </c>
      <c r="E118" s="11">
        <v>0.06</v>
      </c>
      <c r="F118" s="11">
        <v>0.03</v>
      </c>
      <c r="G118" s="11">
        <f t="shared" si="43"/>
        <v>0.09</v>
      </c>
      <c r="H118" s="10">
        <v>796</v>
      </c>
      <c r="I118" s="1">
        <f t="shared" si="44"/>
        <v>573</v>
      </c>
      <c r="J118" s="1">
        <f t="shared" si="44"/>
        <v>287</v>
      </c>
      <c r="K118" s="1">
        <f t="shared" si="45"/>
        <v>860</v>
      </c>
    </row>
    <row r="119" spans="1:11" x14ac:dyDescent="0.3">
      <c r="A119" s="5">
        <f t="shared" si="27"/>
        <v>111</v>
      </c>
      <c r="B119" s="13" t="str">
        <f t="shared" si="46"/>
        <v>54E</v>
      </c>
      <c r="C119" s="12" t="s">
        <v>12</v>
      </c>
      <c r="D119" s="17" t="s">
        <v>22</v>
      </c>
      <c r="E119" s="11">
        <v>7.0000000000000007E-2</v>
      </c>
      <c r="F119" s="11">
        <v>0.04</v>
      </c>
      <c r="G119" s="11">
        <f t="shared" si="43"/>
        <v>0.11000000000000001</v>
      </c>
      <c r="H119" s="10">
        <v>316</v>
      </c>
      <c r="I119" s="1">
        <f t="shared" si="44"/>
        <v>265</v>
      </c>
      <c r="J119" s="1">
        <f t="shared" si="44"/>
        <v>152</v>
      </c>
      <c r="K119" s="1">
        <f t="shared" si="45"/>
        <v>417</v>
      </c>
    </row>
    <row r="120" spans="1:11" x14ac:dyDescent="0.3">
      <c r="A120" s="5">
        <f t="shared" si="27"/>
        <v>112</v>
      </c>
      <c r="B120" s="13" t="str">
        <f t="shared" si="46"/>
        <v>54E</v>
      </c>
      <c r="C120" s="12" t="s">
        <v>12</v>
      </c>
      <c r="D120" s="17" t="s">
        <v>21</v>
      </c>
      <c r="E120" s="11">
        <v>0.08</v>
      </c>
      <c r="F120" s="11">
        <v>0.05</v>
      </c>
      <c r="G120" s="11">
        <f t="shared" si="43"/>
        <v>0.13</v>
      </c>
      <c r="H120" s="10">
        <v>4</v>
      </c>
      <c r="I120" s="1">
        <f t="shared" si="44"/>
        <v>4</v>
      </c>
      <c r="J120" s="1">
        <f t="shared" si="44"/>
        <v>2</v>
      </c>
      <c r="K120" s="1">
        <f t="shared" si="45"/>
        <v>6</v>
      </c>
    </row>
    <row r="121" spans="1:11" x14ac:dyDescent="0.3">
      <c r="A121" s="5">
        <f t="shared" si="27"/>
        <v>113</v>
      </c>
      <c r="B121" s="13" t="str">
        <f t="shared" si="46"/>
        <v>54E</v>
      </c>
      <c r="C121" s="12" t="s">
        <v>12</v>
      </c>
      <c r="D121" s="17" t="s">
        <v>20</v>
      </c>
      <c r="E121" s="11">
        <v>0.09</v>
      </c>
      <c r="F121" s="11">
        <v>0.06</v>
      </c>
      <c r="G121" s="11">
        <f t="shared" si="43"/>
        <v>0.15</v>
      </c>
      <c r="H121" s="10">
        <v>0</v>
      </c>
      <c r="I121" s="1">
        <f t="shared" si="44"/>
        <v>0</v>
      </c>
      <c r="J121" s="1">
        <f t="shared" si="44"/>
        <v>0</v>
      </c>
      <c r="K121" s="1">
        <f t="shared" si="45"/>
        <v>0</v>
      </c>
    </row>
    <row r="122" spans="1:11" x14ac:dyDescent="0.3">
      <c r="A122" s="5">
        <f t="shared" si="27"/>
        <v>114</v>
      </c>
      <c r="B122" s="13" t="str">
        <f t="shared" si="46"/>
        <v>54E</v>
      </c>
      <c r="C122" s="12" t="s">
        <v>12</v>
      </c>
      <c r="D122" s="17" t="s">
        <v>19</v>
      </c>
      <c r="E122" s="11">
        <v>0.1</v>
      </c>
      <c r="F122" s="11">
        <v>0.06</v>
      </c>
      <c r="G122" s="11">
        <f t="shared" si="43"/>
        <v>0.16</v>
      </c>
      <c r="H122" s="10">
        <v>0</v>
      </c>
      <c r="I122" s="1">
        <f t="shared" si="44"/>
        <v>0</v>
      </c>
      <c r="J122" s="1">
        <f t="shared" si="44"/>
        <v>0</v>
      </c>
      <c r="K122" s="1">
        <f t="shared" si="45"/>
        <v>0</v>
      </c>
    </row>
    <row r="123" spans="1:11" x14ac:dyDescent="0.3">
      <c r="A123" s="5">
        <f t="shared" si="27"/>
        <v>115</v>
      </c>
      <c r="B123" s="13" t="str">
        <f t="shared" si="46"/>
        <v>54E</v>
      </c>
      <c r="C123" s="12" t="s">
        <v>12</v>
      </c>
      <c r="D123" s="17" t="s">
        <v>18</v>
      </c>
      <c r="E123" s="11">
        <v>0.11</v>
      </c>
      <c r="F123" s="11">
        <v>7.0000000000000007E-2</v>
      </c>
      <c r="G123" s="11">
        <f t="shared" si="43"/>
        <v>0.18</v>
      </c>
      <c r="H123" s="10">
        <v>0</v>
      </c>
      <c r="I123" s="1">
        <f t="shared" si="44"/>
        <v>0</v>
      </c>
      <c r="J123" s="1">
        <f t="shared" si="44"/>
        <v>0</v>
      </c>
      <c r="K123" s="1">
        <f t="shared" si="45"/>
        <v>0</v>
      </c>
    </row>
    <row r="124" spans="1:11" x14ac:dyDescent="0.3">
      <c r="A124" s="5">
        <f t="shared" si="27"/>
        <v>116</v>
      </c>
      <c r="B124" s="16"/>
      <c r="C124" s="12"/>
      <c r="D124" s="12"/>
      <c r="E124" s="14"/>
      <c r="F124" s="14"/>
      <c r="G124" s="14"/>
      <c r="H124" s="10"/>
      <c r="I124" s="10"/>
      <c r="J124" s="10"/>
      <c r="K124" s="3"/>
    </row>
    <row r="125" spans="1:11" x14ac:dyDescent="0.3">
      <c r="A125" s="5">
        <f t="shared" si="27"/>
        <v>117</v>
      </c>
      <c r="B125" s="4" t="s">
        <v>34</v>
      </c>
      <c r="C125" s="12"/>
      <c r="D125" s="12"/>
      <c r="E125" s="14"/>
      <c r="F125" s="14"/>
      <c r="G125" s="14"/>
      <c r="H125" s="10"/>
      <c r="I125" s="10"/>
      <c r="J125" s="10"/>
      <c r="K125" s="3"/>
    </row>
    <row r="126" spans="1:11" x14ac:dyDescent="0.3">
      <c r="A126" s="5">
        <f t="shared" si="27"/>
        <v>118</v>
      </c>
      <c r="B126" s="13" t="s">
        <v>33</v>
      </c>
      <c r="C126" s="12" t="s">
        <v>29</v>
      </c>
      <c r="D126" s="12">
        <v>70</v>
      </c>
      <c r="E126" s="11">
        <v>0.34</v>
      </c>
      <c r="F126" s="11">
        <v>0.2</v>
      </c>
      <c r="G126" s="11">
        <f t="shared" ref="G126:G131" si="47">SUM(E126:F126)</f>
        <v>0.54</v>
      </c>
      <c r="H126" s="10">
        <v>17</v>
      </c>
      <c r="I126" s="1">
        <f t="shared" ref="I126:J131" si="48">ROUND($H126*E126*12,0)</f>
        <v>69</v>
      </c>
      <c r="J126" s="1">
        <f t="shared" si="48"/>
        <v>41</v>
      </c>
      <c r="K126" s="1">
        <f t="shared" ref="K126:K131" si="49">SUM(I126:J126)</f>
        <v>110</v>
      </c>
    </row>
    <row r="127" spans="1:11" x14ac:dyDescent="0.3">
      <c r="A127" s="5">
        <f t="shared" si="27"/>
        <v>119</v>
      </c>
      <c r="B127" s="16" t="str">
        <f>+B126</f>
        <v>55E &amp; 56E</v>
      </c>
      <c r="C127" s="12" t="s">
        <v>29</v>
      </c>
      <c r="D127" s="12">
        <v>100</v>
      </c>
      <c r="E127" s="11">
        <v>0.36</v>
      </c>
      <c r="F127" s="11">
        <v>0.22</v>
      </c>
      <c r="G127" s="11">
        <f t="shared" si="47"/>
        <v>0.57999999999999996</v>
      </c>
      <c r="H127" s="10">
        <v>4030</v>
      </c>
      <c r="I127" s="1">
        <f t="shared" si="48"/>
        <v>17410</v>
      </c>
      <c r="J127" s="1">
        <f t="shared" si="48"/>
        <v>10639</v>
      </c>
      <c r="K127" s="1">
        <f t="shared" si="49"/>
        <v>28049</v>
      </c>
    </row>
    <row r="128" spans="1:11" x14ac:dyDescent="0.3">
      <c r="A128" s="5">
        <f t="shared" si="27"/>
        <v>120</v>
      </c>
      <c r="B128" s="16" t="str">
        <f>+B127</f>
        <v>55E &amp; 56E</v>
      </c>
      <c r="C128" s="12" t="s">
        <v>29</v>
      </c>
      <c r="D128" s="12">
        <v>150</v>
      </c>
      <c r="E128" s="11">
        <v>0.4</v>
      </c>
      <c r="F128" s="11">
        <v>0.24</v>
      </c>
      <c r="G128" s="11">
        <f t="shared" si="47"/>
        <v>0.64</v>
      </c>
      <c r="H128" s="10">
        <v>532</v>
      </c>
      <c r="I128" s="1">
        <f t="shared" si="48"/>
        <v>2554</v>
      </c>
      <c r="J128" s="1">
        <f t="shared" si="48"/>
        <v>1532</v>
      </c>
      <c r="K128" s="1">
        <f t="shared" si="49"/>
        <v>4086</v>
      </c>
    </row>
    <row r="129" spans="1:11" x14ac:dyDescent="0.3">
      <c r="A129" s="5">
        <f t="shared" si="27"/>
        <v>121</v>
      </c>
      <c r="B129" s="16" t="str">
        <f>+B128</f>
        <v>55E &amp; 56E</v>
      </c>
      <c r="C129" s="12" t="s">
        <v>29</v>
      </c>
      <c r="D129" s="12">
        <v>200</v>
      </c>
      <c r="E129" s="11">
        <v>0.44</v>
      </c>
      <c r="F129" s="11">
        <v>0.26</v>
      </c>
      <c r="G129" s="11">
        <f t="shared" si="47"/>
        <v>0.7</v>
      </c>
      <c r="H129" s="10">
        <v>1143</v>
      </c>
      <c r="I129" s="1">
        <f t="shared" si="48"/>
        <v>6035</v>
      </c>
      <c r="J129" s="1">
        <f t="shared" si="48"/>
        <v>3566</v>
      </c>
      <c r="K129" s="1">
        <f t="shared" si="49"/>
        <v>9601</v>
      </c>
    </row>
    <row r="130" spans="1:11" x14ac:dyDescent="0.3">
      <c r="A130" s="5">
        <f t="shared" si="27"/>
        <v>122</v>
      </c>
      <c r="B130" s="16" t="str">
        <f>+B129</f>
        <v>55E &amp; 56E</v>
      </c>
      <c r="C130" s="12" t="s">
        <v>29</v>
      </c>
      <c r="D130" s="12">
        <v>250</v>
      </c>
      <c r="E130" s="11">
        <v>0.47</v>
      </c>
      <c r="F130" s="11">
        <v>0.28999999999999998</v>
      </c>
      <c r="G130" s="11">
        <f t="shared" si="47"/>
        <v>0.76</v>
      </c>
      <c r="H130" s="10">
        <v>120</v>
      </c>
      <c r="I130" s="1">
        <f t="shared" si="48"/>
        <v>677</v>
      </c>
      <c r="J130" s="1">
        <f t="shared" si="48"/>
        <v>418</v>
      </c>
      <c r="K130" s="1">
        <f t="shared" si="49"/>
        <v>1095</v>
      </c>
    </row>
    <row r="131" spans="1:11" x14ac:dyDescent="0.3">
      <c r="A131" s="5">
        <f t="shared" si="27"/>
        <v>123</v>
      </c>
      <c r="B131" s="16" t="str">
        <f>+B130</f>
        <v>55E &amp; 56E</v>
      </c>
      <c r="C131" s="12" t="s">
        <v>29</v>
      </c>
      <c r="D131" s="12">
        <v>400</v>
      </c>
      <c r="E131" s="11">
        <v>0.59</v>
      </c>
      <c r="F131" s="11">
        <v>0.35</v>
      </c>
      <c r="G131" s="11">
        <f t="shared" si="47"/>
        <v>0.94</v>
      </c>
      <c r="H131" s="10">
        <v>50</v>
      </c>
      <c r="I131" s="1">
        <f t="shared" si="48"/>
        <v>354</v>
      </c>
      <c r="J131" s="1">
        <f t="shared" si="48"/>
        <v>210</v>
      </c>
      <c r="K131" s="1">
        <f t="shared" si="49"/>
        <v>564</v>
      </c>
    </row>
    <row r="132" spans="1:11" x14ac:dyDescent="0.3">
      <c r="A132" s="5">
        <f t="shared" si="27"/>
        <v>124</v>
      </c>
      <c r="B132" s="16"/>
      <c r="C132" s="12"/>
      <c r="D132" s="12"/>
      <c r="E132" s="14"/>
      <c r="F132" s="14"/>
      <c r="G132" s="14"/>
      <c r="H132" s="10"/>
      <c r="I132" s="10"/>
      <c r="J132" s="10"/>
      <c r="K132" s="3"/>
    </row>
    <row r="133" spans="1:11" x14ac:dyDescent="0.3">
      <c r="A133" s="5">
        <f t="shared" si="27"/>
        <v>125</v>
      </c>
      <c r="B133" s="16" t="str">
        <f>+B131</f>
        <v>55E &amp; 56E</v>
      </c>
      <c r="C133" s="12" t="s">
        <v>28</v>
      </c>
      <c r="D133" s="12">
        <v>250</v>
      </c>
      <c r="E133" s="11">
        <v>0.52</v>
      </c>
      <c r="F133" s="11">
        <v>0.31</v>
      </c>
      <c r="G133" s="11">
        <f>SUM(E133:F133)</f>
        <v>0.83000000000000007</v>
      </c>
      <c r="H133" s="10">
        <v>6</v>
      </c>
      <c r="I133" s="1">
        <f t="shared" ref="I133:J133" si="50">ROUND($H133*E133*12,0)</f>
        <v>37</v>
      </c>
      <c r="J133" s="1">
        <f t="shared" si="50"/>
        <v>22</v>
      </c>
      <c r="K133" s="1">
        <f t="shared" ref="K133" si="51">SUM(I133:J133)</f>
        <v>59</v>
      </c>
    </row>
    <row r="134" spans="1:11" x14ac:dyDescent="0.3">
      <c r="A134" s="5">
        <f t="shared" si="27"/>
        <v>126</v>
      </c>
      <c r="B134" s="16"/>
      <c r="C134" s="12"/>
      <c r="D134" s="12"/>
      <c r="E134" s="14"/>
      <c r="F134" s="14"/>
      <c r="G134" s="14"/>
      <c r="H134" s="10"/>
      <c r="I134" s="10"/>
      <c r="J134" s="10"/>
      <c r="K134" s="3"/>
    </row>
    <row r="135" spans="1:11" x14ac:dyDescent="0.3">
      <c r="A135" s="5">
        <f t="shared" si="27"/>
        <v>127</v>
      </c>
      <c r="B135" s="16" t="s">
        <v>33</v>
      </c>
      <c r="C135" s="12" t="s">
        <v>12</v>
      </c>
      <c r="D135" s="17" t="s">
        <v>26</v>
      </c>
      <c r="E135" s="11">
        <v>0.46</v>
      </c>
      <c r="F135" s="11">
        <v>0.28000000000000003</v>
      </c>
      <c r="G135" s="11">
        <f t="shared" ref="G135:G143" si="52">SUM(E135:F135)</f>
        <v>0.74</v>
      </c>
      <c r="H135" s="10">
        <v>310</v>
      </c>
      <c r="I135" s="1">
        <f t="shared" ref="I135:J143" si="53">ROUND($H135*E135*12,0)</f>
        <v>1711</v>
      </c>
      <c r="J135" s="1">
        <f t="shared" si="53"/>
        <v>1042</v>
      </c>
      <c r="K135" s="1">
        <f t="shared" ref="K135:K143" si="54">SUM(I135:J135)</f>
        <v>2753</v>
      </c>
    </row>
    <row r="136" spans="1:11" x14ac:dyDescent="0.3">
      <c r="A136" s="5">
        <f t="shared" si="27"/>
        <v>128</v>
      </c>
      <c r="B136" s="16" t="s">
        <v>33</v>
      </c>
      <c r="C136" s="12" t="s">
        <v>12</v>
      </c>
      <c r="D136" s="17" t="s">
        <v>25</v>
      </c>
      <c r="E136" s="11">
        <v>0.48</v>
      </c>
      <c r="F136" s="11">
        <v>0.28999999999999998</v>
      </c>
      <c r="G136" s="11">
        <f t="shared" si="52"/>
        <v>0.77</v>
      </c>
      <c r="H136" s="10">
        <v>0</v>
      </c>
      <c r="I136" s="1">
        <f t="shared" si="53"/>
        <v>0</v>
      </c>
      <c r="J136" s="1">
        <f t="shared" si="53"/>
        <v>0</v>
      </c>
      <c r="K136" s="1">
        <f t="shared" si="54"/>
        <v>0</v>
      </c>
    </row>
    <row r="137" spans="1:11" x14ac:dyDescent="0.3">
      <c r="A137" s="5">
        <f t="shared" si="27"/>
        <v>129</v>
      </c>
      <c r="B137" s="16" t="s">
        <v>33</v>
      </c>
      <c r="C137" s="12" t="s">
        <v>12</v>
      </c>
      <c r="D137" s="17" t="s">
        <v>24</v>
      </c>
      <c r="E137" s="11">
        <v>0.51</v>
      </c>
      <c r="F137" s="11">
        <v>0.3</v>
      </c>
      <c r="G137" s="11">
        <f t="shared" si="52"/>
        <v>0.81</v>
      </c>
      <c r="H137" s="10">
        <v>91</v>
      </c>
      <c r="I137" s="1">
        <f t="shared" si="53"/>
        <v>557</v>
      </c>
      <c r="J137" s="1">
        <f t="shared" si="53"/>
        <v>328</v>
      </c>
      <c r="K137" s="1">
        <f t="shared" si="54"/>
        <v>885</v>
      </c>
    </row>
    <row r="138" spans="1:11" x14ac:dyDescent="0.3">
      <c r="A138" s="5">
        <f t="shared" si="27"/>
        <v>130</v>
      </c>
      <c r="B138" s="16" t="s">
        <v>33</v>
      </c>
      <c r="C138" s="12" t="s">
        <v>12</v>
      </c>
      <c r="D138" s="17" t="s">
        <v>23</v>
      </c>
      <c r="E138" s="11">
        <v>0.52</v>
      </c>
      <c r="F138" s="11">
        <v>0.32</v>
      </c>
      <c r="G138" s="11">
        <f t="shared" si="52"/>
        <v>0.84000000000000008</v>
      </c>
      <c r="H138" s="10">
        <v>0</v>
      </c>
      <c r="I138" s="1">
        <f t="shared" si="53"/>
        <v>0</v>
      </c>
      <c r="J138" s="1">
        <f t="shared" si="53"/>
        <v>0</v>
      </c>
      <c r="K138" s="1">
        <f t="shared" si="54"/>
        <v>0</v>
      </c>
    </row>
    <row r="139" spans="1:11" x14ac:dyDescent="0.3">
      <c r="A139" s="5">
        <f t="shared" ref="A139:A195" si="55">A138+1</f>
        <v>131</v>
      </c>
      <c r="B139" s="16" t="s">
        <v>33</v>
      </c>
      <c r="C139" s="12" t="s">
        <v>12</v>
      </c>
      <c r="D139" s="17" t="s">
        <v>22</v>
      </c>
      <c r="E139" s="11">
        <v>0.54</v>
      </c>
      <c r="F139" s="11">
        <v>0.33</v>
      </c>
      <c r="G139" s="11">
        <f t="shared" si="52"/>
        <v>0.87000000000000011</v>
      </c>
      <c r="H139" s="10">
        <v>0</v>
      </c>
      <c r="I139" s="1">
        <f t="shared" si="53"/>
        <v>0</v>
      </c>
      <c r="J139" s="1">
        <f t="shared" si="53"/>
        <v>0</v>
      </c>
      <c r="K139" s="1">
        <f t="shared" si="54"/>
        <v>0</v>
      </c>
    </row>
    <row r="140" spans="1:11" x14ac:dyDescent="0.3">
      <c r="A140" s="5">
        <f t="shared" si="55"/>
        <v>132</v>
      </c>
      <c r="B140" s="16" t="s">
        <v>33</v>
      </c>
      <c r="C140" s="12" t="s">
        <v>12</v>
      </c>
      <c r="D140" s="17" t="s">
        <v>21</v>
      </c>
      <c r="E140" s="11">
        <v>0.56000000000000005</v>
      </c>
      <c r="F140" s="11">
        <v>0.34</v>
      </c>
      <c r="G140" s="11">
        <f t="shared" si="52"/>
        <v>0.90000000000000013</v>
      </c>
      <c r="H140" s="10">
        <v>0</v>
      </c>
      <c r="I140" s="1">
        <f t="shared" si="53"/>
        <v>0</v>
      </c>
      <c r="J140" s="1">
        <f t="shared" si="53"/>
        <v>0</v>
      </c>
      <c r="K140" s="1">
        <f t="shared" si="54"/>
        <v>0</v>
      </c>
    </row>
    <row r="141" spans="1:11" x14ac:dyDescent="0.3">
      <c r="A141" s="5">
        <f t="shared" si="55"/>
        <v>133</v>
      </c>
      <c r="B141" s="16" t="s">
        <v>33</v>
      </c>
      <c r="C141" s="12" t="s">
        <v>12</v>
      </c>
      <c r="D141" s="17" t="s">
        <v>20</v>
      </c>
      <c r="E141" s="11">
        <v>0.57999999999999996</v>
      </c>
      <c r="F141" s="11">
        <v>0.35</v>
      </c>
      <c r="G141" s="11">
        <f t="shared" si="52"/>
        <v>0.92999999999999994</v>
      </c>
      <c r="H141" s="10">
        <v>0</v>
      </c>
      <c r="I141" s="1">
        <f t="shared" si="53"/>
        <v>0</v>
      </c>
      <c r="J141" s="1">
        <f t="shared" si="53"/>
        <v>0</v>
      </c>
      <c r="K141" s="1">
        <f t="shared" si="54"/>
        <v>0</v>
      </c>
    </row>
    <row r="142" spans="1:11" x14ac:dyDescent="0.3">
      <c r="A142" s="5">
        <f t="shared" si="55"/>
        <v>134</v>
      </c>
      <c r="B142" s="16" t="s">
        <v>33</v>
      </c>
      <c r="C142" s="12" t="s">
        <v>12</v>
      </c>
      <c r="D142" s="17" t="s">
        <v>19</v>
      </c>
      <c r="E142" s="11">
        <v>0.6</v>
      </c>
      <c r="F142" s="11">
        <v>0.36</v>
      </c>
      <c r="G142" s="11">
        <f t="shared" si="52"/>
        <v>0.96</v>
      </c>
      <c r="H142" s="10">
        <v>0</v>
      </c>
      <c r="I142" s="1">
        <f t="shared" si="53"/>
        <v>0</v>
      </c>
      <c r="J142" s="1">
        <f t="shared" si="53"/>
        <v>0</v>
      </c>
      <c r="K142" s="1">
        <f t="shared" si="54"/>
        <v>0</v>
      </c>
    </row>
    <row r="143" spans="1:11" x14ac:dyDescent="0.3">
      <c r="A143" s="5">
        <f t="shared" si="55"/>
        <v>135</v>
      </c>
      <c r="B143" s="16" t="s">
        <v>33</v>
      </c>
      <c r="C143" s="12" t="s">
        <v>12</v>
      </c>
      <c r="D143" s="17" t="s">
        <v>18</v>
      </c>
      <c r="E143" s="11">
        <v>0.62</v>
      </c>
      <c r="F143" s="11">
        <v>0.38</v>
      </c>
      <c r="G143" s="11">
        <f t="shared" si="52"/>
        <v>1</v>
      </c>
      <c r="H143" s="10">
        <v>0</v>
      </c>
      <c r="I143" s="1">
        <f t="shared" si="53"/>
        <v>0</v>
      </c>
      <c r="J143" s="1">
        <f t="shared" si="53"/>
        <v>0</v>
      </c>
      <c r="K143" s="1">
        <f t="shared" si="54"/>
        <v>0</v>
      </c>
    </row>
    <row r="144" spans="1:11" x14ac:dyDescent="0.3">
      <c r="A144" s="5">
        <f t="shared" si="55"/>
        <v>136</v>
      </c>
      <c r="B144" s="16"/>
      <c r="C144" s="12"/>
      <c r="D144" s="12"/>
      <c r="E144" s="14"/>
      <c r="F144" s="14"/>
      <c r="G144" s="14"/>
      <c r="H144" s="10"/>
      <c r="I144" s="10"/>
      <c r="J144" s="10"/>
      <c r="K144" s="3"/>
    </row>
    <row r="145" spans="1:11" x14ac:dyDescent="0.3">
      <c r="A145" s="5">
        <f t="shared" si="55"/>
        <v>137</v>
      </c>
      <c r="B145" s="4" t="s">
        <v>32</v>
      </c>
      <c r="C145" s="12"/>
      <c r="D145" s="12"/>
      <c r="E145" s="14"/>
      <c r="F145" s="14"/>
      <c r="G145" s="14"/>
      <c r="H145" s="10"/>
      <c r="I145" s="10"/>
      <c r="J145" s="10"/>
      <c r="K145" s="3"/>
    </row>
    <row r="146" spans="1:11" x14ac:dyDescent="0.3">
      <c r="A146" s="5">
        <f t="shared" si="55"/>
        <v>138</v>
      </c>
      <c r="B146" s="13" t="s">
        <v>31</v>
      </c>
      <c r="C146" s="12" t="s">
        <v>29</v>
      </c>
      <c r="D146" s="18">
        <v>70</v>
      </c>
      <c r="E146" s="11">
        <v>0.34</v>
      </c>
      <c r="F146" s="11">
        <v>0.2</v>
      </c>
      <c r="G146" s="11">
        <f t="shared" ref="G146:G151" si="56">SUM(E146:F146)</f>
        <v>0.54</v>
      </c>
      <c r="H146" s="10">
        <v>48</v>
      </c>
      <c r="I146" s="1">
        <f t="shared" ref="I146:J151" si="57">ROUND($H146*E146*12,0)</f>
        <v>196</v>
      </c>
      <c r="J146" s="1">
        <f t="shared" si="57"/>
        <v>115</v>
      </c>
      <c r="K146" s="1">
        <f t="shared" ref="K146:K151" si="58">SUM(I146:J146)</f>
        <v>311</v>
      </c>
    </row>
    <row r="147" spans="1:11" x14ac:dyDescent="0.3">
      <c r="A147" s="5">
        <f t="shared" si="55"/>
        <v>139</v>
      </c>
      <c r="B147" s="16" t="str">
        <f t="shared" ref="B147:B151" si="59">+B146</f>
        <v>58E &amp; 59E - Directional</v>
      </c>
      <c r="C147" s="12" t="s">
        <v>29</v>
      </c>
      <c r="D147" s="18">
        <v>100</v>
      </c>
      <c r="E147" s="11">
        <v>0.36</v>
      </c>
      <c r="F147" s="11">
        <v>0.22</v>
      </c>
      <c r="G147" s="11">
        <f t="shared" si="56"/>
        <v>0.57999999999999996</v>
      </c>
      <c r="H147" s="10">
        <v>6</v>
      </c>
      <c r="I147" s="1">
        <f t="shared" si="57"/>
        <v>26</v>
      </c>
      <c r="J147" s="1">
        <f t="shared" si="57"/>
        <v>16</v>
      </c>
      <c r="K147" s="1">
        <f t="shared" si="58"/>
        <v>42</v>
      </c>
    </row>
    <row r="148" spans="1:11" x14ac:dyDescent="0.3">
      <c r="A148" s="5">
        <f t="shared" si="55"/>
        <v>140</v>
      </c>
      <c r="B148" s="16" t="str">
        <f t="shared" si="59"/>
        <v>58E &amp; 59E - Directional</v>
      </c>
      <c r="C148" s="12" t="s">
        <v>29</v>
      </c>
      <c r="D148" s="18">
        <v>150</v>
      </c>
      <c r="E148" s="11">
        <v>0.4</v>
      </c>
      <c r="F148" s="11">
        <v>0.24</v>
      </c>
      <c r="G148" s="11">
        <f t="shared" si="56"/>
        <v>0.64</v>
      </c>
      <c r="H148" s="10">
        <v>158</v>
      </c>
      <c r="I148" s="1">
        <f t="shared" si="57"/>
        <v>758</v>
      </c>
      <c r="J148" s="1">
        <f t="shared" si="57"/>
        <v>455</v>
      </c>
      <c r="K148" s="1">
        <f t="shared" si="58"/>
        <v>1213</v>
      </c>
    </row>
    <row r="149" spans="1:11" x14ac:dyDescent="0.3">
      <c r="A149" s="5">
        <f t="shared" si="55"/>
        <v>141</v>
      </c>
      <c r="B149" s="16" t="str">
        <f t="shared" si="59"/>
        <v>58E &amp; 59E - Directional</v>
      </c>
      <c r="C149" s="12" t="s">
        <v>29</v>
      </c>
      <c r="D149" s="12">
        <v>200</v>
      </c>
      <c r="E149" s="11">
        <v>0.44</v>
      </c>
      <c r="F149" s="11">
        <v>0.26</v>
      </c>
      <c r="G149" s="11">
        <f t="shared" si="56"/>
        <v>0.7</v>
      </c>
      <c r="H149" s="10">
        <v>298</v>
      </c>
      <c r="I149" s="1">
        <f t="shared" si="57"/>
        <v>1573</v>
      </c>
      <c r="J149" s="1">
        <f t="shared" si="57"/>
        <v>930</v>
      </c>
      <c r="K149" s="1">
        <f t="shared" si="58"/>
        <v>2503</v>
      </c>
    </row>
    <row r="150" spans="1:11" x14ac:dyDescent="0.3">
      <c r="A150" s="5">
        <f t="shared" si="55"/>
        <v>142</v>
      </c>
      <c r="B150" s="16" t="str">
        <f t="shared" si="59"/>
        <v>58E &amp; 59E - Directional</v>
      </c>
      <c r="C150" s="12" t="s">
        <v>29</v>
      </c>
      <c r="D150" s="12">
        <v>250</v>
      </c>
      <c r="E150" s="11">
        <v>0.47</v>
      </c>
      <c r="F150" s="11">
        <v>0.28999999999999998</v>
      </c>
      <c r="G150" s="11">
        <f t="shared" si="56"/>
        <v>0.76</v>
      </c>
      <c r="H150" s="10">
        <v>40</v>
      </c>
      <c r="I150" s="1">
        <f t="shared" si="57"/>
        <v>226</v>
      </c>
      <c r="J150" s="1">
        <f t="shared" si="57"/>
        <v>139</v>
      </c>
      <c r="K150" s="1">
        <f t="shared" si="58"/>
        <v>365</v>
      </c>
    </row>
    <row r="151" spans="1:11" x14ac:dyDescent="0.3">
      <c r="A151" s="5">
        <f t="shared" si="55"/>
        <v>143</v>
      </c>
      <c r="B151" s="16" t="str">
        <f t="shared" si="59"/>
        <v>58E &amp; 59E - Directional</v>
      </c>
      <c r="C151" s="12" t="s">
        <v>29</v>
      </c>
      <c r="D151" s="12">
        <v>400</v>
      </c>
      <c r="E151" s="11">
        <v>0.59</v>
      </c>
      <c r="F151" s="11">
        <v>0.35</v>
      </c>
      <c r="G151" s="11">
        <f t="shared" si="56"/>
        <v>0.94</v>
      </c>
      <c r="H151" s="10">
        <v>393</v>
      </c>
      <c r="I151" s="1">
        <f t="shared" si="57"/>
        <v>2782</v>
      </c>
      <c r="J151" s="1">
        <f t="shared" si="57"/>
        <v>1651</v>
      </c>
      <c r="K151" s="1">
        <f t="shared" si="58"/>
        <v>4433</v>
      </c>
    </row>
    <row r="152" spans="1:11" x14ac:dyDescent="0.3">
      <c r="A152" s="5">
        <f t="shared" si="55"/>
        <v>144</v>
      </c>
      <c r="B152" s="16"/>
      <c r="C152" s="12"/>
      <c r="D152" s="12"/>
      <c r="E152" s="14"/>
      <c r="F152" s="14"/>
      <c r="G152" s="14"/>
      <c r="H152" s="10"/>
      <c r="I152" s="10"/>
      <c r="J152" s="10"/>
      <c r="K152" s="3"/>
    </row>
    <row r="153" spans="1:11" x14ac:dyDescent="0.3">
      <c r="A153" s="5">
        <f t="shared" si="55"/>
        <v>145</v>
      </c>
      <c r="B153" s="13" t="s">
        <v>30</v>
      </c>
      <c r="C153" s="12" t="s">
        <v>29</v>
      </c>
      <c r="D153" s="12">
        <v>100</v>
      </c>
      <c r="E153" s="11">
        <v>0.36</v>
      </c>
      <c r="F153" s="11">
        <v>0.22</v>
      </c>
      <c r="G153" s="11">
        <f t="shared" ref="G153:G157" si="60">SUM(E153:F153)</f>
        <v>0.57999999999999996</v>
      </c>
      <c r="H153" s="10">
        <v>1</v>
      </c>
      <c r="I153" s="1">
        <f t="shared" ref="I153:J157" si="61">ROUND($H153*E153*12,0)</f>
        <v>4</v>
      </c>
      <c r="J153" s="1">
        <f t="shared" si="61"/>
        <v>3</v>
      </c>
      <c r="K153" s="1">
        <f t="shared" ref="K153:K157" si="62">SUM(I153:J153)</f>
        <v>7</v>
      </c>
    </row>
    <row r="154" spans="1:11" x14ac:dyDescent="0.3">
      <c r="A154" s="5">
        <f t="shared" si="55"/>
        <v>146</v>
      </c>
      <c r="B154" s="16" t="str">
        <f>B153</f>
        <v>58E &amp; 59E - Horizontal</v>
      </c>
      <c r="C154" s="12" t="s">
        <v>29</v>
      </c>
      <c r="D154" s="12">
        <v>150</v>
      </c>
      <c r="E154" s="11">
        <v>0.4</v>
      </c>
      <c r="F154" s="11">
        <v>0.24</v>
      </c>
      <c r="G154" s="11">
        <f t="shared" si="60"/>
        <v>0.64</v>
      </c>
      <c r="H154" s="10">
        <v>27</v>
      </c>
      <c r="I154" s="1">
        <f t="shared" si="61"/>
        <v>130</v>
      </c>
      <c r="J154" s="1">
        <f t="shared" si="61"/>
        <v>78</v>
      </c>
      <c r="K154" s="1">
        <f t="shared" si="62"/>
        <v>208</v>
      </c>
    </row>
    <row r="155" spans="1:11" x14ac:dyDescent="0.3">
      <c r="A155" s="5">
        <f t="shared" si="55"/>
        <v>147</v>
      </c>
      <c r="B155" s="16" t="str">
        <f t="shared" ref="B155:B157" si="63">B154</f>
        <v>58E &amp; 59E - Horizontal</v>
      </c>
      <c r="C155" s="12" t="s">
        <v>29</v>
      </c>
      <c r="D155" s="12">
        <v>200</v>
      </c>
      <c r="E155" s="11">
        <v>0.44</v>
      </c>
      <c r="F155" s="11">
        <v>0.26</v>
      </c>
      <c r="G155" s="11">
        <f t="shared" si="60"/>
        <v>0.7</v>
      </c>
      <c r="H155" s="10">
        <v>13</v>
      </c>
      <c r="I155" s="1">
        <f t="shared" si="61"/>
        <v>69</v>
      </c>
      <c r="J155" s="1">
        <f t="shared" si="61"/>
        <v>41</v>
      </c>
      <c r="K155" s="1">
        <f t="shared" si="62"/>
        <v>110</v>
      </c>
    </row>
    <row r="156" spans="1:11" x14ac:dyDescent="0.3">
      <c r="A156" s="5">
        <f t="shared" si="55"/>
        <v>148</v>
      </c>
      <c r="B156" s="16" t="str">
        <f t="shared" si="63"/>
        <v>58E &amp; 59E - Horizontal</v>
      </c>
      <c r="C156" s="12" t="s">
        <v>29</v>
      </c>
      <c r="D156" s="12">
        <v>250</v>
      </c>
      <c r="E156" s="11">
        <v>0.47</v>
      </c>
      <c r="F156" s="11">
        <v>0.28999999999999998</v>
      </c>
      <c r="G156" s="11">
        <f t="shared" si="60"/>
        <v>0.76</v>
      </c>
      <c r="H156" s="10">
        <v>36</v>
      </c>
      <c r="I156" s="1">
        <f t="shared" si="61"/>
        <v>203</v>
      </c>
      <c r="J156" s="1">
        <f t="shared" si="61"/>
        <v>125</v>
      </c>
      <c r="K156" s="1">
        <f t="shared" si="62"/>
        <v>328</v>
      </c>
    </row>
    <row r="157" spans="1:11" x14ac:dyDescent="0.3">
      <c r="A157" s="5">
        <f t="shared" si="55"/>
        <v>149</v>
      </c>
      <c r="B157" s="16" t="str">
        <f t="shared" si="63"/>
        <v>58E &amp; 59E - Horizontal</v>
      </c>
      <c r="C157" s="12" t="s">
        <v>29</v>
      </c>
      <c r="D157" s="12">
        <v>400</v>
      </c>
      <c r="E157" s="11">
        <v>0.59</v>
      </c>
      <c r="F157" s="11">
        <v>0.35</v>
      </c>
      <c r="G157" s="11">
        <f t="shared" si="60"/>
        <v>0.94</v>
      </c>
      <c r="H157" s="10">
        <v>48</v>
      </c>
      <c r="I157" s="1">
        <f t="shared" si="61"/>
        <v>340</v>
      </c>
      <c r="J157" s="1">
        <f t="shared" si="61"/>
        <v>202</v>
      </c>
      <c r="K157" s="1">
        <f t="shared" si="62"/>
        <v>542</v>
      </c>
    </row>
    <row r="158" spans="1:11" x14ac:dyDescent="0.3">
      <c r="A158" s="5">
        <f t="shared" si="55"/>
        <v>150</v>
      </c>
      <c r="B158" s="16"/>
      <c r="C158" s="12"/>
      <c r="D158" s="12"/>
      <c r="E158" s="14"/>
      <c r="F158" s="14"/>
      <c r="G158" s="14"/>
      <c r="H158" s="10"/>
      <c r="I158" s="10"/>
      <c r="J158" s="10"/>
      <c r="K158" s="3"/>
    </row>
    <row r="159" spans="1:11" x14ac:dyDescent="0.3">
      <c r="A159" s="5">
        <f t="shared" si="55"/>
        <v>151</v>
      </c>
      <c r="B159" s="16" t="str">
        <f>B147</f>
        <v>58E &amp; 59E - Directional</v>
      </c>
      <c r="C159" s="12" t="s">
        <v>28</v>
      </c>
      <c r="D159" s="12">
        <v>175</v>
      </c>
      <c r="E159" s="11">
        <v>0.45</v>
      </c>
      <c r="F159" s="11">
        <v>0.27</v>
      </c>
      <c r="G159" s="11">
        <f t="shared" ref="G159:G162" si="64">SUM(E159:F159)</f>
        <v>0.72</v>
      </c>
      <c r="H159" s="10">
        <v>3</v>
      </c>
      <c r="I159" s="1">
        <f t="shared" ref="I159:J162" si="65">ROUND($H159*E159*12,0)</f>
        <v>16</v>
      </c>
      <c r="J159" s="1">
        <f t="shared" si="65"/>
        <v>10</v>
      </c>
      <c r="K159" s="1">
        <f t="shared" ref="K159:K162" si="66">SUM(I159:J159)</f>
        <v>26</v>
      </c>
    </row>
    <row r="160" spans="1:11" x14ac:dyDescent="0.3">
      <c r="A160" s="5">
        <f t="shared" si="55"/>
        <v>152</v>
      </c>
      <c r="B160" s="16" t="str">
        <f>B159</f>
        <v>58E &amp; 59E - Directional</v>
      </c>
      <c r="C160" s="12" t="s">
        <v>28</v>
      </c>
      <c r="D160" s="12">
        <v>250</v>
      </c>
      <c r="E160" s="11">
        <v>0.52</v>
      </c>
      <c r="F160" s="11">
        <v>0.31</v>
      </c>
      <c r="G160" s="11">
        <f t="shared" si="64"/>
        <v>0.83000000000000007</v>
      </c>
      <c r="H160" s="10">
        <v>21</v>
      </c>
      <c r="I160" s="1">
        <f t="shared" si="65"/>
        <v>131</v>
      </c>
      <c r="J160" s="1">
        <f t="shared" si="65"/>
        <v>78</v>
      </c>
      <c r="K160" s="1">
        <f t="shared" si="66"/>
        <v>209</v>
      </c>
    </row>
    <row r="161" spans="1:11" x14ac:dyDescent="0.3">
      <c r="A161" s="5">
        <f t="shared" si="55"/>
        <v>153</v>
      </c>
      <c r="B161" s="16" t="str">
        <f t="shared" ref="B161:B162" si="67">B160</f>
        <v>58E &amp; 59E - Directional</v>
      </c>
      <c r="C161" s="12" t="s">
        <v>28</v>
      </c>
      <c r="D161" s="12">
        <v>400</v>
      </c>
      <c r="E161" s="11">
        <v>0.65</v>
      </c>
      <c r="F161" s="11">
        <v>0.39</v>
      </c>
      <c r="G161" s="11">
        <f t="shared" si="64"/>
        <v>1.04</v>
      </c>
      <c r="H161" s="10">
        <v>87</v>
      </c>
      <c r="I161" s="1">
        <f t="shared" si="65"/>
        <v>679</v>
      </c>
      <c r="J161" s="1">
        <f t="shared" si="65"/>
        <v>407</v>
      </c>
      <c r="K161" s="1">
        <f t="shared" si="66"/>
        <v>1086</v>
      </c>
    </row>
    <row r="162" spans="1:11" x14ac:dyDescent="0.3">
      <c r="A162" s="5">
        <f t="shared" si="55"/>
        <v>154</v>
      </c>
      <c r="B162" s="16" t="str">
        <f t="shared" si="67"/>
        <v>58E &amp; 59E - Directional</v>
      </c>
      <c r="C162" s="12" t="s">
        <v>28</v>
      </c>
      <c r="D162" s="12">
        <v>1000</v>
      </c>
      <c r="E162" s="11">
        <v>1.17</v>
      </c>
      <c r="F162" s="11">
        <v>0.7</v>
      </c>
      <c r="G162" s="11">
        <f t="shared" si="64"/>
        <v>1.8699999999999999</v>
      </c>
      <c r="H162" s="10">
        <v>141</v>
      </c>
      <c r="I162" s="1">
        <f t="shared" si="65"/>
        <v>1980</v>
      </c>
      <c r="J162" s="1">
        <f t="shared" si="65"/>
        <v>1184</v>
      </c>
      <c r="K162" s="1">
        <f t="shared" si="66"/>
        <v>3164</v>
      </c>
    </row>
    <row r="163" spans="1:11" x14ac:dyDescent="0.3">
      <c r="A163" s="5">
        <f t="shared" si="55"/>
        <v>155</v>
      </c>
      <c r="B163" s="16"/>
      <c r="C163" s="12"/>
      <c r="D163" s="12"/>
      <c r="E163" s="14"/>
      <c r="F163" s="14"/>
      <c r="G163" s="14"/>
      <c r="H163" s="10"/>
      <c r="I163" s="10"/>
      <c r="J163" s="10"/>
      <c r="K163" s="3"/>
    </row>
    <row r="164" spans="1:11" x14ac:dyDescent="0.3">
      <c r="A164" s="5">
        <f t="shared" si="55"/>
        <v>156</v>
      </c>
      <c r="B164" s="16" t="str">
        <f>B153</f>
        <v>58E &amp; 59E - Horizontal</v>
      </c>
      <c r="C164" s="12" t="s">
        <v>28</v>
      </c>
      <c r="D164" s="12">
        <v>250</v>
      </c>
      <c r="E164" s="11">
        <v>0.52</v>
      </c>
      <c r="F164" s="11">
        <v>0.31</v>
      </c>
      <c r="G164" s="11">
        <f t="shared" ref="G164:G165" si="68">SUM(E164:F164)</f>
        <v>0.83000000000000007</v>
      </c>
      <c r="H164" s="10">
        <v>11</v>
      </c>
      <c r="I164" s="1">
        <f t="shared" ref="I164:J165" si="69">ROUND($H164*E164*12,0)</f>
        <v>69</v>
      </c>
      <c r="J164" s="1">
        <f t="shared" si="69"/>
        <v>41</v>
      </c>
      <c r="K164" s="1">
        <f t="shared" ref="K164:K165" si="70">SUM(I164:J164)</f>
        <v>110</v>
      </c>
    </row>
    <row r="165" spans="1:11" x14ac:dyDescent="0.3">
      <c r="A165" s="5">
        <f t="shared" si="55"/>
        <v>157</v>
      </c>
      <c r="B165" s="16" t="str">
        <f>B164</f>
        <v>58E &amp; 59E - Horizontal</v>
      </c>
      <c r="C165" s="12" t="s">
        <v>28</v>
      </c>
      <c r="D165" s="12">
        <v>400</v>
      </c>
      <c r="E165" s="11">
        <v>0.65</v>
      </c>
      <c r="F165" s="11">
        <v>0.39</v>
      </c>
      <c r="G165" s="11">
        <f t="shared" si="68"/>
        <v>1.04</v>
      </c>
      <c r="H165" s="10">
        <v>40</v>
      </c>
      <c r="I165" s="1">
        <f t="shared" si="69"/>
        <v>312</v>
      </c>
      <c r="J165" s="1">
        <f t="shared" si="69"/>
        <v>187</v>
      </c>
      <c r="K165" s="1">
        <f t="shared" si="70"/>
        <v>499</v>
      </c>
    </row>
    <row r="166" spans="1:11" x14ac:dyDescent="0.3">
      <c r="A166" s="5">
        <f t="shared" si="55"/>
        <v>158</v>
      </c>
      <c r="B166" s="16"/>
      <c r="C166" s="12"/>
      <c r="D166" s="12"/>
      <c r="E166" s="14"/>
      <c r="F166" s="14"/>
      <c r="G166" s="14"/>
      <c r="H166" s="10"/>
      <c r="I166" s="10"/>
      <c r="J166" s="10"/>
      <c r="K166" s="3"/>
    </row>
    <row r="167" spans="1:11" x14ac:dyDescent="0.3">
      <c r="A167" s="5">
        <f t="shared" si="55"/>
        <v>159</v>
      </c>
      <c r="B167" s="16"/>
      <c r="C167" s="12"/>
      <c r="D167" s="12"/>
      <c r="E167" s="14"/>
      <c r="F167" s="14"/>
      <c r="G167" s="14"/>
      <c r="H167" s="10"/>
      <c r="I167" s="10"/>
      <c r="J167" s="10"/>
      <c r="K167" s="3"/>
    </row>
    <row r="168" spans="1:11" x14ac:dyDescent="0.3">
      <c r="A168" s="5">
        <f t="shared" si="55"/>
        <v>160</v>
      </c>
      <c r="B168" s="16" t="s">
        <v>27</v>
      </c>
      <c r="C168" s="12" t="s">
        <v>12</v>
      </c>
      <c r="D168" s="17" t="s">
        <v>26</v>
      </c>
      <c r="E168" s="11">
        <v>0.46</v>
      </c>
      <c r="F168" s="11">
        <v>0.28000000000000003</v>
      </c>
      <c r="G168" s="11">
        <f t="shared" ref="G168:G182" si="71">SUM(E168:F168)</f>
        <v>0.74</v>
      </c>
      <c r="H168" s="10">
        <v>1</v>
      </c>
      <c r="I168" s="1">
        <f t="shared" ref="I168:J182" si="72">ROUND($H168*E168*12,0)</f>
        <v>6</v>
      </c>
      <c r="J168" s="1">
        <f t="shared" si="72"/>
        <v>3</v>
      </c>
      <c r="K168" s="1">
        <f t="shared" ref="K168:K182" si="73">SUM(I168:J168)</f>
        <v>9</v>
      </c>
    </row>
    <row r="169" spans="1:11" x14ac:dyDescent="0.3">
      <c r="A169" s="5">
        <f t="shared" si="55"/>
        <v>161</v>
      </c>
      <c r="B169" s="16" t="str">
        <f>B168</f>
        <v>58E &amp; 59E</v>
      </c>
      <c r="C169" s="12" t="s">
        <v>12</v>
      </c>
      <c r="D169" s="17" t="s">
        <v>25</v>
      </c>
      <c r="E169" s="11">
        <v>0.48</v>
      </c>
      <c r="F169" s="11">
        <v>0.28999999999999998</v>
      </c>
      <c r="G169" s="11">
        <f t="shared" si="71"/>
        <v>0.77</v>
      </c>
      <c r="H169" s="10">
        <v>3</v>
      </c>
      <c r="I169" s="1">
        <f t="shared" si="72"/>
        <v>17</v>
      </c>
      <c r="J169" s="1">
        <f t="shared" si="72"/>
        <v>10</v>
      </c>
      <c r="K169" s="1">
        <f t="shared" si="73"/>
        <v>27</v>
      </c>
    </row>
    <row r="170" spans="1:11" x14ac:dyDescent="0.3">
      <c r="A170" s="5">
        <f t="shared" si="55"/>
        <v>162</v>
      </c>
      <c r="B170" s="16" t="str">
        <f t="shared" ref="B170:B182" si="74">B169</f>
        <v>58E &amp; 59E</v>
      </c>
      <c r="C170" s="12" t="s">
        <v>12</v>
      </c>
      <c r="D170" s="17" t="s">
        <v>24</v>
      </c>
      <c r="E170" s="11">
        <v>0.51</v>
      </c>
      <c r="F170" s="11">
        <v>0.3</v>
      </c>
      <c r="G170" s="11">
        <f t="shared" si="71"/>
        <v>0.81</v>
      </c>
      <c r="H170" s="10">
        <v>23</v>
      </c>
      <c r="I170" s="1">
        <f t="shared" si="72"/>
        <v>141</v>
      </c>
      <c r="J170" s="1">
        <f t="shared" si="72"/>
        <v>83</v>
      </c>
      <c r="K170" s="1">
        <f t="shared" si="73"/>
        <v>224</v>
      </c>
    </row>
    <row r="171" spans="1:11" x14ac:dyDescent="0.3">
      <c r="A171" s="5">
        <f t="shared" si="55"/>
        <v>163</v>
      </c>
      <c r="B171" s="16" t="str">
        <f t="shared" si="74"/>
        <v>58E &amp; 59E</v>
      </c>
      <c r="C171" s="12" t="s">
        <v>12</v>
      </c>
      <c r="D171" s="17" t="s">
        <v>23</v>
      </c>
      <c r="E171" s="11">
        <v>0.52</v>
      </c>
      <c r="F171" s="11">
        <v>0.32</v>
      </c>
      <c r="G171" s="11">
        <f t="shared" si="71"/>
        <v>0.84000000000000008</v>
      </c>
      <c r="H171" s="10">
        <v>42</v>
      </c>
      <c r="I171" s="1">
        <f t="shared" si="72"/>
        <v>262</v>
      </c>
      <c r="J171" s="1">
        <f t="shared" si="72"/>
        <v>161</v>
      </c>
      <c r="K171" s="1">
        <f t="shared" si="73"/>
        <v>423</v>
      </c>
    </row>
    <row r="172" spans="1:11" x14ac:dyDescent="0.3">
      <c r="A172" s="5">
        <f t="shared" si="55"/>
        <v>164</v>
      </c>
      <c r="B172" s="16" t="str">
        <f t="shared" si="74"/>
        <v>58E &amp; 59E</v>
      </c>
      <c r="C172" s="12" t="s">
        <v>12</v>
      </c>
      <c r="D172" s="17" t="s">
        <v>22</v>
      </c>
      <c r="E172" s="11">
        <v>0.54</v>
      </c>
      <c r="F172" s="11">
        <v>0.33</v>
      </c>
      <c r="G172" s="11">
        <f t="shared" si="71"/>
        <v>0.87000000000000011</v>
      </c>
      <c r="H172" s="10">
        <v>4</v>
      </c>
      <c r="I172" s="1">
        <f t="shared" si="72"/>
        <v>26</v>
      </c>
      <c r="J172" s="1">
        <f t="shared" si="72"/>
        <v>16</v>
      </c>
      <c r="K172" s="1">
        <f t="shared" si="73"/>
        <v>42</v>
      </c>
    </row>
    <row r="173" spans="1:11" x14ac:dyDescent="0.3">
      <c r="A173" s="5">
        <f t="shared" si="55"/>
        <v>165</v>
      </c>
      <c r="B173" s="16" t="str">
        <f t="shared" si="74"/>
        <v>58E &amp; 59E</v>
      </c>
      <c r="C173" s="12" t="s">
        <v>12</v>
      </c>
      <c r="D173" s="17" t="s">
        <v>21</v>
      </c>
      <c r="E173" s="11">
        <v>0.56000000000000005</v>
      </c>
      <c r="F173" s="11">
        <v>0.34</v>
      </c>
      <c r="G173" s="11">
        <f t="shared" si="71"/>
        <v>0.90000000000000013</v>
      </c>
      <c r="H173" s="10">
        <v>0</v>
      </c>
      <c r="I173" s="1">
        <f t="shared" si="72"/>
        <v>0</v>
      </c>
      <c r="J173" s="1">
        <f t="shared" si="72"/>
        <v>0</v>
      </c>
      <c r="K173" s="1">
        <f t="shared" si="73"/>
        <v>0</v>
      </c>
    </row>
    <row r="174" spans="1:11" x14ac:dyDescent="0.3">
      <c r="A174" s="5">
        <f t="shared" si="55"/>
        <v>166</v>
      </c>
      <c r="B174" s="16" t="str">
        <f t="shared" si="74"/>
        <v>58E &amp; 59E</v>
      </c>
      <c r="C174" s="12" t="s">
        <v>12</v>
      </c>
      <c r="D174" s="17" t="s">
        <v>20</v>
      </c>
      <c r="E174" s="11">
        <v>0.57999999999999996</v>
      </c>
      <c r="F174" s="11">
        <v>0.35</v>
      </c>
      <c r="G174" s="11">
        <f t="shared" si="71"/>
        <v>0.92999999999999994</v>
      </c>
      <c r="H174" s="10">
        <v>1</v>
      </c>
      <c r="I174" s="1">
        <f t="shared" si="72"/>
        <v>7</v>
      </c>
      <c r="J174" s="1">
        <f t="shared" si="72"/>
        <v>4</v>
      </c>
      <c r="K174" s="1">
        <f t="shared" si="73"/>
        <v>11</v>
      </c>
    </row>
    <row r="175" spans="1:11" x14ac:dyDescent="0.3">
      <c r="A175" s="5">
        <f t="shared" si="55"/>
        <v>167</v>
      </c>
      <c r="B175" s="16" t="str">
        <f t="shared" si="74"/>
        <v>58E &amp; 59E</v>
      </c>
      <c r="C175" s="12" t="s">
        <v>12</v>
      </c>
      <c r="D175" s="17" t="s">
        <v>19</v>
      </c>
      <c r="E175" s="11">
        <v>0.6</v>
      </c>
      <c r="F175" s="11">
        <v>0.36</v>
      </c>
      <c r="G175" s="11">
        <f t="shared" si="71"/>
        <v>0.96</v>
      </c>
      <c r="H175" s="10">
        <v>7</v>
      </c>
      <c r="I175" s="1">
        <f t="shared" si="72"/>
        <v>50</v>
      </c>
      <c r="J175" s="1">
        <f t="shared" si="72"/>
        <v>30</v>
      </c>
      <c r="K175" s="1">
        <f t="shared" si="73"/>
        <v>80</v>
      </c>
    </row>
    <row r="176" spans="1:11" x14ac:dyDescent="0.3">
      <c r="A176" s="5">
        <f t="shared" si="55"/>
        <v>168</v>
      </c>
      <c r="B176" s="16" t="str">
        <f t="shared" si="74"/>
        <v>58E &amp; 59E</v>
      </c>
      <c r="C176" s="12" t="s">
        <v>12</v>
      </c>
      <c r="D176" s="17" t="s">
        <v>18</v>
      </c>
      <c r="E176" s="11">
        <v>0.62</v>
      </c>
      <c r="F176" s="11">
        <v>0.38</v>
      </c>
      <c r="G176" s="11">
        <f t="shared" si="71"/>
        <v>1</v>
      </c>
      <c r="H176" s="10">
        <v>0</v>
      </c>
      <c r="I176" s="1">
        <f t="shared" si="72"/>
        <v>0</v>
      </c>
      <c r="J176" s="1">
        <f t="shared" si="72"/>
        <v>0</v>
      </c>
      <c r="K176" s="1">
        <f t="shared" si="73"/>
        <v>0</v>
      </c>
    </row>
    <row r="177" spans="1:11" x14ac:dyDescent="0.3">
      <c r="A177" s="5">
        <f t="shared" si="55"/>
        <v>169</v>
      </c>
      <c r="B177" s="16" t="str">
        <f t="shared" si="74"/>
        <v>58E &amp; 59E</v>
      </c>
      <c r="C177" s="12" t="s">
        <v>12</v>
      </c>
      <c r="D177" s="17" t="s">
        <v>17</v>
      </c>
      <c r="E177" s="11">
        <v>0.67</v>
      </c>
      <c r="F177" s="11">
        <v>0.4</v>
      </c>
      <c r="G177" s="11">
        <f t="shared" si="71"/>
        <v>1.07</v>
      </c>
      <c r="H177" s="10">
        <v>0</v>
      </c>
      <c r="I177" s="1">
        <f t="shared" si="72"/>
        <v>0</v>
      </c>
      <c r="J177" s="1">
        <f t="shared" si="72"/>
        <v>0</v>
      </c>
      <c r="K177" s="1">
        <f t="shared" si="73"/>
        <v>0</v>
      </c>
    </row>
    <row r="178" spans="1:11" x14ac:dyDescent="0.3">
      <c r="A178" s="5">
        <f t="shared" si="55"/>
        <v>170</v>
      </c>
      <c r="B178" s="16" t="str">
        <f t="shared" si="74"/>
        <v>58E &amp; 59E</v>
      </c>
      <c r="C178" s="12" t="s">
        <v>12</v>
      </c>
      <c r="D178" s="17" t="s">
        <v>16</v>
      </c>
      <c r="E178" s="11">
        <v>0.73</v>
      </c>
      <c r="F178" s="11">
        <v>0.44</v>
      </c>
      <c r="G178" s="11">
        <f t="shared" si="71"/>
        <v>1.17</v>
      </c>
      <c r="H178" s="10">
        <v>0</v>
      </c>
      <c r="I178" s="1">
        <f t="shared" si="72"/>
        <v>0</v>
      </c>
      <c r="J178" s="1">
        <f t="shared" si="72"/>
        <v>0</v>
      </c>
      <c r="K178" s="1">
        <f t="shared" si="73"/>
        <v>0</v>
      </c>
    </row>
    <row r="179" spans="1:11" x14ac:dyDescent="0.3">
      <c r="A179" s="5">
        <f t="shared" si="55"/>
        <v>171</v>
      </c>
      <c r="B179" s="16" t="str">
        <f t="shared" si="74"/>
        <v>58E &amp; 59E</v>
      </c>
      <c r="C179" s="12" t="s">
        <v>12</v>
      </c>
      <c r="D179" s="17" t="s">
        <v>15</v>
      </c>
      <c r="E179" s="11">
        <v>0.8</v>
      </c>
      <c r="F179" s="11">
        <v>0.48</v>
      </c>
      <c r="G179" s="11">
        <f t="shared" si="71"/>
        <v>1.28</v>
      </c>
      <c r="H179" s="10">
        <v>0</v>
      </c>
      <c r="I179" s="1">
        <f t="shared" si="72"/>
        <v>0</v>
      </c>
      <c r="J179" s="1">
        <f t="shared" si="72"/>
        <v>0</v>
      </c>
      <c r="K179" s="1">
        <f t="shared" si="73"/>
        <v>0</v>
      </c>
    </row>
    <row r="180" spans="1:11" x14ac:dyDescent="0.3">
      <c r="A180" s="5">
        <f t="shared" si="55"/>
        <v>172</v>
      </c>
      <c r="B180" s="16" t="str">
        <f t="shared" si="74"/>
        <v>58E &amp; 59E</v>
      </c>
      <c r="C180" s="12" t="s">
        <v>12</v>
      </c>
      <c r="D180" s="17" t="s">
        <v>14</v>
      </c>
      <c r="E180" s="11">
        <v>0.86</v>
      </c>
      <c r="F180" s="11">
        <v>0.52</v>
      </c>
      <c r="G180" s="11">
        <f t="shared" si="71"/>
        <v>1.38</v>
      </c>
      <c r="H180" s="10">
        <v>0</v>
      </c>
      <c r="I180" s="1">
        <f t="shared" si="72"/>
        <v>0</v>
      </c>
      <c r="J180" s="1">
        <f t="shared" si="72"/>
        <v>0</v>
      </c>
      <c r="K180" s="1">
        <f t="shared" si="73"/>
        <v>0</v>
      </c>
    </row>
    <row r="181" spans="1:11" x14ac:dyDescent="0.3">
      <c r="A181" s="5">
        <f t="shared" si="55"/>
        <v>173</v>
      </c>
      <c r="B181" s="16" t="str">
        <f t="shared" si="74"/>
        <v>58E &amp; 59E</v>
      </c>
      <c r="C181" s="12" t="s">
        <v>12</v>
      </c>
      <c r="D181" s="17" t="s">
        <v>13</v>
      </c>
      <c r="E181" s="11">
        <v>0.93</v>
      </c>
      <c r="F181" s="11">
        <v>0.56000000000000005</v>
      </c>
      <c r="G181" s="11">
        <f t="shared" si="71"/>
        <v>1.4900000000000002</v>
      </c>
      <c r="H181" s="10">
        <v>0</v>
      </c>
      <c r="I181" s="1">
        <f t="shared" si="72"/>
        <v>0</v>
      </c>
      <c r="J181" s="1">
        <f t="shared" si="72"/>
        <v>0</v>
      </c>
      <c r="K181" s="1">
        <f t="shared" si="73"/>
        <v>0</v>
      </c>
    </row>
    <row r="182" spans="1:11" x14ac:dyDescent="0.3">
      <c r="A182" s="5">
        <f t="shared" si="55"/>
        <v>174</v>
      </c>
      <c r="B182" s="16" t="str">
        <f t="shared" si="74"/>
        <v>58E &amp; 59E</v>
      </c>
      <c r="C182" s="12" t="s">
        <v>12</v>
      </c>
      <c r="D182" s="17" t="s">
        <v>11</v>
      </c>
      <c r="E182" s="11">
        <v>0.99</v>
      </c>
      <c r="F182" s="11">
        <v>0.6</v>
      </c>
      <c r="G182" s="11">
        <f t="shared" si="71"/>
        <v>1.5899999999999999</v>
      </c>
      <c r="H182" s="10">
        <v>0</v>
      </c>
      <c r="I182" s="1">
        <f t="shared" si="72"/>
        <v>0</v>
      </c>
      <c r="J182" s="1">
        <f t="shared" si="72"/>
        <v>0</v>
      </c>
      <c r="K182" s="1">
        <f t="shared" si="73"/>
        <v>0</v>
      </c>
    </row>
    <row r="183" spans="1:11" x14ac:dyDescent="0.3">
      <c r="A183" s="5">
        <f t="shared" si="55"/>
        <v>175</v>
      </c>
      <c r="B183" s="16"/>
      <c r="C183" s="12"/>
      <c r="D183" s="12"/>
      <c r="E183" s="14"/>
      <c r="F183" s="14"/>
      <c r="G183" s="14"/>
      <c r="H183" s="10"/>
      <c r="I183" s="10"/>
      <c r="J183" s="10"/>
      <c r="K183" s="3"/>
    </row>
    <row r="184" spans="1:11" x14ac:dyDescent="0.3">
      <c r="A184" s="5">
        <f t="shared" si="55"/>
        <v>176</v>
      </c>
      <c r="B184" s="4" t="s">
        <v>10</v>
      </c>
      <c r="C184" s="12"/>
      <c r="D184" s="12"/>
      <c r="E184" s="14"/>
      <c r="F184" s="14"/>
      <c r="G184" s="14"/>
      <c r="H184" s="10"/>
      <c r="I184" s="10"/>
      <c r="J184" s="10"/>
      <c r="K184" s="3"/>
    </row>
    <row r="185" spans="1:11" x14ac:dyDescent="0.3">
      <c r="A185" s="5">
        <f t="shared" si="55"/>
        <v>177</v>
      </c>
      <c r="B185" s="16" t="s">
        <v>9</v>
      </c>
      <c r="C185" s="12" t="s">
        <v>8</v>
      </c>
      <c r="D185" s="12">
        <v>0</v>
      </c>
      <c r="E185" s="15">
        <v>6.8999999999999997E-4</v>
      </c>
      <c r="F185" s="15">
        <v>4.0999999999999999E-4</v>
      </c>
      <c r="G185" s="15">
        <f>SUM(E185:F185)</f>
        <v>1.0999999999999998E-3</v>
      </c>
      <c r="H185" s="10">
        <v>1157433</v>
      </c>
      <c r="I185" s="1">
        <f t="shared" ref="I185:J185" si="75">ROUND($H185*E185*12,0)</f>
        <v>9584</v>
      </c>
      <c r="J185" s="1">
        <f t="shared" si="75"/>
        <v>5695</v>
      </c>
      <c r="K185" s="1">
        <f t="shared" ref="K185" si="76">SUM(I185:J185)</f>
        <v>15279</v>
      </c>
    </row>
    <row r="186" spans="1:11" x14ac:dyDescent="0.3">
      <c r="A186" s="5">
        <f t="shared" si="55"/>
        <v>178</v>
      </c>
      <c r="B186" s="4"/>
      <c r="C186" s="4"/>
      <c r="D186" s="4"/>
      <c r="E186" s="14"/>
      <c r="F186" s="14"/>
      <c r="G186" s="14"/>
      <c r="H186" s="10"/>
      <c r="I186" s="10"/>
      <c r="J186" s="10"/>
      <c r="K186" s="3"/>
    </row>
    <row r="187" spans="1:11" x14ac:dyDescent="0.3">
      <c r="A187" s="5">
        <f t="shared" si="55"/>
        <v>179</v>
      </c>
      <c r="B187" s="4" t="s">
        <v>7</v>
      </c>
      <c r="C187" s="12"/>
      <c r="D187" s="12"/>
      <c r="E187" s="14"/>
      <c r="F187" s="14"/>
      <c r="G187" s="14"/>
      <c r="H187" s="10"/>
      <c r="I187" s="10"/>
      <c r="J187" s="10"/>
      <c r="K187" s="3"/>
    </row>
    <row r="188" spans="1:11" x14ac:dyDescent="0.3">
      <c r="A188" s="5">
        <f t="shared" si="55"/>
        <v>180</v>
      </c>
      <c r="B188" s="13" t="s">
        <v>6</v>
      </c>
      <c r="C188" s="12" t="s">
        <v>3</v>
      </c>
      <c r="D188" s="12">
        <v>0</v>
      </c>
      <c r="E188" s="11">
        <v>0.41</v>
      </c>
      <c r="F188" s="11">
        <v>0.24</v>
      </c>
      <c r="G188" s="11">
        <f t="shared" ref="G188:G189" si="77">SUM(E188:F188)</f>
        <v>0.64999999999999991</v>
      </c>
      <c r="H188" s="10">
        <v>639</v>
      </c>
      <c r="I188" s="1">
        <f t="shared" ref="I188:J189" si="78">ROUND($H188*E188*12,0)</f>
        <v>3144</v>
      </c>
      <c r="J188" s="1">
        <f t="shared" si="78"/>
        <v>1840</v>
      </c>
      <c r="K188" s="1">
        <f t="shared" ref="K188:K189" si="79">SUM(I188:J188)</f>
        <v>4984</v>
      </c>
    </row>
    <row r="189" spans="1:11" x14ac:dyDescent="0.3">
      <c r="A189" s="5">
        <f t="shared" si="55"/>
        <v>181</v>
      </c>
      <c r="B189" s="13" t="s">
        <v>5</v>
      </c>
      <c r="C189" s="12" t="s">
        <v>3</v>
      </c>
      <c r="D189" s="12">
        <v>0</v>
      </c>
      <c r="E189" s="11">
        <v>0.82</v>
      </c>
      <c r="F189" s="11">
        <v>0.49</v>
      </c>
      <c r="G189" s="11">
        <f t="shared" si="77"/>
        <v>1.31</v>
      </c>
      <c r="H189" s="10">
        <v>332</v>
      </c>
      <c r="I189" s="1">
        <f t="shared" si="78"/>
        <v>3267</v>
      </c>
      <c r="J189" s="1">
        <f t="shared" si="78"/>
        <v>1952</v>
      </c>
      <c r="K189" s="1">
        <f t="shared" si="79"/>
        <v>5219</v>
      </c>
    </row>
    <row r="190" spans="1:11" x14ac:dyDescent="0.3">
      <c r="A190" s="5">
        <f t="shared" si="55"/>
        <v>182</v>
      </c>
      <c r="B190" s="13"/>
      <c r="C190" s="4"/>
      <c r="D190" s="4"/>
      <c r="E190" s="14"/>
      <c r="F190" s="14"/>
      <c r="G190" s="14"/>
      <c r="H190" s="10"/>
      <c r="I190" s="10"/>
      <c r="J190" s="10"/>
      <c r="K190" s="3"/>
    </row>
    <row r="191" spans="1:11" x14ac:dyDescent="0.3">
      <c r="A191" s="5">
        <f t="shared" si="55"/>
        <v>183</v>
      </c>
      <c r="B191" s="13" t="s">
        <v>4</v>
      </c>
      <c r="C191" s="12" t="s">
        <v>3</v>
      </c>
      <c r="D191" s="12">
        <v>0</v>
      </c>
      <c r="E191" s="11">
        <v>0.82</v>
      </c>
      <c r="F191" s="11">
        <v>0.49</v>
      </c>
      <c r="G191" s="11">
        <f>SUM(E191:F191)</f>
        <v>1.31</v>
      </c>
      <c r="H191" s="10">
        <v>159</v>
      </c>
      <c r="I191" s="1">
        <f t="shared" ref="I191:J191" si="80">ROUND($H191*E191*12,0)</f>
        <v>1565</v>
      </c>
      <c r="J191" s="1">
        <f t="shared" si="80"/>
        <v>935</v>
      </c>
      <c r="K191" s="1">
        <f t="shared" ref="K191" si="81">SUM(I191:J191)</f>
        <v>2500</v>
      </c>
    </row>
    <row r="192" spans="1:11" x14ac:dyDescent="0.3">
      <c r="A192" s="5">
        <f t="shared" si="55"/>
        <v>184</v>
      </c>
      <c r="B192" s="4"/>
      <c r="C192" s="4"/>
      <c r="D192" s="4"/>
      <c r="E192" s="4"/>
      <c r="F192" s="4"/>
      <c r="G192" s="3"/>
      <c r="H192" s="3"/>
      <c r="I192" s="3"/>
      <c r="J192" s="3"/>
      <c r="K192" s="3"/>
    </row>
    <row r="193" spans="1:11" x14ac:dyDescent="0.3">
      <c r="A193" s="5">
        <f t="shared" si="55"/>
        <v>185</v>
      </c>
      <c r="B193" s="7" t="s">
        <v>2</v>
      </c>
      <c r="C193" s="4"/>
      <c r="D193" s="4"/>
      <c r="E193" s="4"/>
      <c r="F193" s="4"/>
      <c r="G193" s="3"/>
      <c r="H193" s="8">
        <f>SUM(H10:H191)</f>
        <v>1279463</v>
      </c>
      <c r="I193" s="1">
        <f t="shared" ref="I193:J193" si="82">SUM(I10:I191)</f>
        <v>443540</v>
      </c>
      <c r="J193" s="1">
        <f t="shared" si="82"/>
        <v>268225</v>
      </c>
      <c r="K193" s="1">
        <f>SUM(K10:K191)</f>
        <v>711765</v>
      </c>
    </row>
    <row r="194" spans="1:11" x14ac:dyDescent="0.3">
      <c r="A194" s="5">
        <f t="shared" si="55"/>
        <v>186</v>
      </c>
      <c r="B194" s="9" t="s">
        <v>1</v>
      </c>
      <c r="C194" s="4"/>
      <c r="D194" s="4"/>
      <c r="E194" s="4"/>
      <c r="F194" s="4"/>
      <c r="G194" s="3"/>
      <c r="H194" s="8">
        <v>1279463</v>
      </c>
      <c r="I194" s="8">
        <v>443187.94629697769</v>
      </c>
      <c r="J194" s="8">
        <v>267042.26942346542</v>
      </c>
      <c r="K194" s="1">
        <v>710230.21572044306</v>
      </c>
    </row>
    <row r="195" spans="1:11" x14ac:dyDescent="0.3">
      <c r="A195" s="5">
        <f t="shared" si="55"/>
        <v>187</v>
      </c>
      <c r="B195" s="4" t="s">
        <v>0</v>
      </c>
      <c r="C195" s="4"/>
      <c r="D195" s="4"/>
      <c r="E195" s="4"/>
      <c r="F195" s="4"/>
      <c r="G195" s="3"/>
      <c r="H195" s="8">
        <f>+H193-H194</f>
        <v>0</v>
      </c>
      <c r="I195" s="1">
        <f t="shared" ref="I195:J195" si="83">+I193-I194</f>
        <v>352.05370302230585</v>
      </c>
      <c r="J195" s="1">
        <f t="shared" si="83"/>
        <v>1182.7305765345809</v>
      </c>
      <c r="K195" s="1">
        <f>+K193-K194</f>
        <v>1534.784279556945</v>
      </c>
    </row>
    <row r="196" spans="1:11" x14ac:dyDescent="0.3">
      <c r="A196" s="5"/>
      <c r="B196" s="4"/>
      <c r="C196" s="4"/>
      <c r="D196" s="4"/>
      <c r="E196" s="4"/>
      <c r="F196" s="4"/>
      <c r="G196" s="3"/>
      <c r="H196" s="3"/>
      <c r="I196" s="3"/>
      <c r="J196" s="3"/>
      <c r="K196" s="3"/>
    </row>
    <row r="197" spans="1:11" x14ac:dyDescent="0.3">
      <c r="A197" s="5"/>
      <c r="B197" s="7"/>
      <c r="C197" s="4"/>
      <c r="D197" s="4"/>
      <c r="E197" s="4"/>
      <c r="F197" s="4"/>
      <c r="G197" s="3"/>
      <c r="H197" s="3"/>
      <c r="I197" s="3"/>
      <c r="J197" s="3"/>
      <c r="K197" s="1"/>
    </row>
    <row r="198" spans="1:11" x14ac:dyDescent="0.3">
      <c r="A198" s="5"/>
      <c r="B198" s="7"/>
      <c r="C198" s="4"/>
      <c r="D198" s="4"/>
      <c r="E198" s="4"/>
      <c r="F198" s="4"/>
      <c r="G198" s="3"/>
      <c r="H198" s="3"/>
      <c r="I198" s="3"/>
      <c r="J198" s="3"/>
      <c r="K198" s="3"/>
    </row>
    <row r="199" spans="1:11" x14ac:dyDescent="0.3">
      <c r="A199" s="5"/>
      <c r="B199" s="4"/>
      <c r="C199" s="4"/>
      <c r="D199" s="4"/>
      <c r="E199" s="4"/>
      <c r="F199" s="4"/>
      <c r="G199" s="3"/>
      <c r="H199" s="3"/>
      <c r="I199" s="3"/>
      <c r="J199" s="3"/>
      <c r="K199" s="3"/>
    </row>
    <row r="200" spans="1:11" x14ac:dyDescent="0.3">
      <c r="A200" s="5"/>
      <c r="B200" s="6"/>
      <c r="C200" s="4"/>
      <c r="D200" s="4"/>
      <c r="E200" s="4"/>
      <c r="F200" s="4"/>
      <c r="G200" s="3"/>
      <c r="H200" s="2"/>
      <c r="I200" s="2"/>
      <c r="J200" s="2"/>
      <c r="K200" s="1"/>
    </row>
    <row r="201" spans="1:11" x14ac:dyDescent="0.3">
      <c r="A201" s="5"/>
      <c r="B201" s="4"/>
      <c r="C201" s="4"/>
      <c r="D201" s="4"/>
      <c r="E201" s="4"/>
      <c r="F201" s="4"/>
      <c r="G201" s="3"/>
      <c r="H201" s="2"/>
      <c r="I201" s="2"/>
      <c r="J201" s="2"/>
      <c r="K201" s="1"/>
    </row>
  </sheetData>
  <mergeCells count="5">
    <mergeCell ref="A1:K1"/>
    <mergeCell ref="A2:K2"/>
    <mergeCell ref="A3:K3"/>
    <mergeCell ref="A4:K4"/>
    <mergeCell ref="B5:G5"/>
  </mergeCells>
  <printOptions horizontalCentered="1"/>
  <pageMargins left="0.7" right="0.7" top="0.75" bottom="0.75" header="0.3" footer="0.3"/>
  <pageSetup scale="84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4"/>
  <sheetViews>
    <sheetView workbookViewId="0">
      <pane xSplit="2" ySplit="4" topLeftCell="C5" activePane="bottomRight" state="frozen"/>
      <selection activeCell="H150" sqref="H150"/>
      <selection pane="topRight" activeCell="H150" sqref="H150"/>
      <selection pane="bottomLeft" activeCell="H150" sqref="H150"/>
      <selection pane="bottomRight" activeCell="C5" sqref="C5"/>
    </sheetView>
  </sheetViews>
  <sheetFormatPr defaultRowHeight="15.6" x14ac:dyDescent="0.3"/>
  <cols>
    <col min="1" max="2" width="8.88671875" style="33"/>
    <col min="3" max="3" width="34.21875" style="33" bestFit="1" customWidth="1"/>
    <col min="4" max="4" width="23.6640625" style="33" bestFit="1" customWidth="1"/>
    <col min="5" max="5" width="10.6640625" style="33" customWidth="1"/>
    <col min="6" max="7" width="8.88671875" style="33"/>
    <col min="8" max="8" width="3" style="33" customWidth="1"/>
    <col min="9" max="9" width="12.5546875" style="33" customWidth="1"/>
    <col min="10" max="11" width="8.88671875" style="33"/>
    <col min="12" max="12" width="56.109375" style="33" bestFit="1" customWidth="1"/>
    <col min="13" max="16384" width="8.88671875" style="33"/>
  </cols>
  <sheetData>
    <row r="1" spans="1:10" x14ac:dyDescent="0.3">
      <c r="A1" s="32" t="s">
        <v>75</v>
      </c>
      <c r="B1" s="32"/>
      <c r="C1" s="32"/>
      <c r="D1" s="32"/>
      <c r="E1" s="32"/>
      <c r="F1" s="32"/>
      <c r="G1" s="32"/>
      <c r="I1" s="32"/>
      <c r="J1" s="32"/>
    </row>
    <row r="2" spans="1:10" x14ac:dyDescent="0.3">
      <c r="A2" s="32" t="s">
        <v>79</v>
      </c>
      <c r="B2" s="32"/>
      <c r="C2" s="32"/>
      <c r="D2" s="32"/>
      <c r="E2" s="32"/>
      <c r="F2" s="32"/>
      <c r="G2" s="32"/>
      <c r="I2" s="32"/>
      <c r="J2" s="32"/>
    </row>
    <row r="3" spans="1:10" x14ac:dyDescent="0.3">
      <c r="A3" s="32"/>
      <c r="B3" s="32"/>
      <c r="C3" s="32"/>
      <c r="D3" s="32"/>
      <c r="E3" s="32"/>
      <c r="F3" s="32"/>
      <c r="G3" s="32"/>
      <c r="I3" s="32"/>
      <c r="J3" s="32"/>
    </row>
    <row r="4" spans="1:10" ht="53.4" x14ac:dyDescent="0.3">
      <c r="A4" s="34" t="s">
        <v>71</v>
      </c>
      <c r="B4" s="34" t="s">
        <v>80</v>
      </c>
      <c r="C4" s="34" t="s">
        <v>70</v>
      </c>
      <c r="D4" s="34" t="s">
        <v>81</v>
      </c>
      <c r="E4" s="34" t="s">
        <v>82</v>
      </c>
      <c r="F4" s="34" t="s">
        <v>83</v>
      </c>
      <c r="G4" s="34" t="s">
        <v>84</v>
      </c>
      <c r="I4" s="34" t="s">
        <v>85</v>
      </c>
      <c r="J4" s="34" t="s">
        <v>86</v>
      </c>
    </row>
    <row r="5" spans="1:10" x14ac:dyDescent="0.3">
      <c r="A5" s="35"/>
      <c r="B5" s="35"/>
      <c r="C5" s="35"/>
      <c r="D5" s="36"/>
      <c r="E5" s="37" t="s">
        <v>87</v>
      </c>
      <c r="F5" s="37" t="s">
        <v>88</v>
      </c>
      <c r="G5" s="37" t="s">
        <v>89</v>
      </c>
      <c r="I5" s="37" t="s">
        <v>90</v>
      </c>
      <c r="J5" s="37" t="s">
        <v>91</v>
      </c>
    </row>
    <row r="6" spans="1:10" x14ac:dyDescent="0.3">
      <c r="A6" s="36">
        <v>1</v>
      </c>
      <c r="B6" s="36">
        <v>50</v>
      </c>
      <c r="C6" s="38" t="s">
        <v>92</v>
      </c>
      <c r="D6" s="36" t="s">
        <v>93</v>
      </c>
      <c r="E6" s="39">
        <v>41456</v>
      </c>
      <c r="F6" s="40">
        <v>0.87</v>
      </c>
      <c r="G6" s="40">
        <v>0.68</v>
      </c>
      <c r="I6" s="40">
        <v>0.71</v>
      </c>
      <c r="J6" s="40">
        <f>+G6-I6</f>
        <v>-2.9999999999999916E-2</v>
      </c>
    </row>
    <row r="7" spans="1:10" x14ac:dyDescent="0.3">
      <c r="A7" s="36">
        <f>+A6+1</f>
        <v>2</v>
      </c>
      <c r="B7" s="36">
        <f>+$B$6</f>
        <v>50</v>
      </c>
      <c r="C7" s="35" t="s">
        <v>94</v>
      </c>
      <c r="D7" s="36" t="s">
        <v>95</v>
      </c>
      <c r="E7" s="39">
        <f>+$E$6</f>
        <v>41456</v>
      </c>
      <c r="F7" s="40">
        <v>5.94</v>
      </c>
      <c r="G7" s="40">
        <v>5.19</v>
      </c>
      <c r="I7" s="40">
        <v>5.55</v>
      </c>
      <c r="J7" s="40">
        <f t="shared" ref="J7:J9" si="0">+G7-I7</f>
        <v>-0.35999999999999943</v>
      </c>
    </row>
    <row r="8" spans="1:10" x14ac:dyDescent="0.3">
      <c r="A8" s="36">
        <f t="shared" ref="A8:A71" si="1">+A7+1</f>
        <v>3</v>
      </c>
      <c r="B8" s="36">
        <f>+B7</f>
        <v>50</v>
      </c>
      <c r="C8" s="35" t="s">
        <v>94</v>
      </c>
      <c r="D8" s="36" t="s">
        <v>96</v>
      </c>
      <c r="E8" s="39">
        <f>+$E$6</f>
        <v>41456</v>
      </c>
      <c r="F8" s="40">
        <v>8.74</v>
      </c>
      <c r="G8" s="40">
        <v>7.5</v>
      </c>
      <c r="I8" s="40">
        <v>7.98</v>
      </c>
      <c r="J8" s="40">
        <f t="shared" si="0"/>
        <v>-0.48000000000000043</v>
      </c>
    </row>
    <row r="9" spans="1:10" x14ac:dyDescent="0.3">
      <c r="A9" s="36">
        <f t="shared" si="1"/>
        <v>4</v>
      </c>
      <c r="B9" s="36">
        <f>+B8</f>
        <v>50</v>
      </c>
      <c r="C9" s="35" t="s">
        <v>94</v>
      </c>
      <c r="D9" s="36" t="s">
        <v>97</v>
      </c>
      <c r="E9" s="39">
        <f>+$E$6</f>
        <v>41456</v>
      </c>
      <c r="F9" s="40">
        <v>17.149999999999999</v>
      </c>
      <c r="G9" s="40">
        <v>14.45</v>
      </c>
      <c r="I9" s="40">
        <v>15.26</v>
      </c>
      <c r="J9" s="40">
        <f t="shared" si="0"/>
        <v>-0.8100000000000005</v>
      </c>
    </row>
    <row r="10" spans="1:10" x14ac:dyDescent="0.3">
      <c r="A10" s="36">
        <f t="shared" si="1"/>
        <v>5</v>
      </c>
      <c r="B10" s="36"/>
      <c r="C10" s="35"/>
      <c r="D10" s="36"/>
      <c r="E10" s="35"/>
      <c r="F10" s="35"/>
      <c r="G10" s="40"/>
      <c r="I10" s="40"/>
      <c r="J10" s="40"/>
    </row>
    <row r="11" spans="1:10" x14ac:dyDescent="0.3">
      <c r="A11" s="36">
        <f t="shared" si="1"/>
        <v>6</v>
      </c>
      <c r="B11" s="36">
        <f>+$B$6</f>
        <v>50</v>
      </c>
      <c r="C11" s="35" t="s">
        <v>98</v>
      </c>
      <c r="D11" s="36" t="s">
        <v>95</v>
      </c>
      <c r="E11" s="39">
        <f>+$E$6</f>
        <v>41456</v>
      </c>
      <c r="F11" s="40">
        <v>4.05</v>
      </c>
      <c r="G11" s="40">
        <v>3.09</v>
      </c>
      <c r="I11" s="40">
        <v>3.24</v>
      </c>
      <c r="J11" s="40">
        <f t="shared" ref="J11:J14" si="2">+G11-I11</f>
        <v>-0.15000000000000036</v>
      </c>
    </row>
    <row r="12" spans="1:10" x14ac:dyDescent="0.3">
      <c r="A12" s="36">
        <f t="shared" si="1"/>
        <v>7</v>
      </c>
      <c r="B12" s="36">
        <f>+$B$6</f>
        <v>50</v>
      </c>
      <c r="C12" s="35" t="s">
        <v>98</v>
      </c>
      <c r="D12" s="36" t="s">
        <v>96</v>
      </c>
      <c r="E12" s="39">
        <f>+$E$6</f>
        <v>41456</v>
      </c>
      <c r="F12" s="40">
        <v>6.85</v>
      </c>
      <c r="G12" s="40">
        <v>5.4</v>
      </c>
      <c r="I12" s="40">
        <v>5.66</v>
      </c>
      <c r="J12" s="40">
        <f t="shared" si="2"/>
        <v>-0.25999999999999979</v>
      </c>
    </row>
    <row r="13" spans="1:10" x14ac:dyDescent="0.3">
      <c r="A13" s="36">
        <f t="shared" si="1"/>
        <v>8</v>
      </c>
      <c r="B13" s="36">
        <f>+$B$6</f>
        <v>50</v>
      </c>
      <c r="C13" s="35" t="s">
        <v>98</v>
      </c>
      <c r="D13" s="36" t="s">
        <v>97</v>
      </c>
      <c r="E13" s="39">
        <f>+$E$6</f>
        <v>41456</v>
      </c>
      <c r="F13" s="40">
        <v>15.14</v>
      </c>
      <c r="G13" s="40">
        <v>12.35</v>
      </c>
      <c r="I13" s="40">
        <v>12.95</v>
      </c>
      <c r="J13" s="40">
        <f t="shared" si="2"/>
        <v>-0.59999999999999964</v>
      </c>
    </row>
    <row r="14" spans="1:10" x14ac:dyDescent="0.3">
      <c r="A14" s="36">
        <f t="shared" si="1"/>
        <v>9</v>
      </c>
      <c r="B14" s="36">
        <f>+$B$6</f>
        <v>50</v>
      </c>
      <c r="C14" s="35" t="s">
        <v>98</v>
      </c>
      <c r="D14" s="36" t="s">
        <v>99</v>
      </c>
      <c r="E14" s="39">
        <f>+$E$6</f>
        <v>41456</v>
      </c>
      <c r="F14" s="40">
        <v>28.57</v>
      </c>
      <c r="G14" s="40">
        <v>21.61</v>
      </c>
      <c r="I14" s="40">
        <v>22.65</v>
      </c>
      <c r="J14" s="40">
        <f t="shared" si="2"/>
        <v>-1.0399999999999991</v>
      </c>
    </row>
    <row r="15" spans="1:10" x14ac:dyDescent="0.3">
      <c r="A15" s="36">
        <f t="shared" si="1"/>
        <v>10</v>
      </c>
      <c r="B15" s="36"/>
      <c r="C15" s="35"/>
      <c r="D15" s="36"/>
      <c r="E15" s="35"/>
      <c r="F15" s="35"/>
      <c r="G15" s="40"/>
      <c r="I15" s="40"/>
      <c r="J15" s="40"/>
    </row>
    <row r="16" spans="1:10" x14ac:dyDescent="0.3">
      <c r="A16" s="36">
        <f t="shared" si="1"/>
        <v>11</v>
      </c>
      <c r="B16" s="36">
        <v>51</v>
      </c>
      <c r="C16" s="35" t="s">
        <v>100</v>
      </c>
      <c r="D16" s="36" t="s">
        <v>101</v>
      </c>
      <c r="E16" s="39">
        <v>41043</v>
      </c>
      <c r="F16" s="41">
        <v>1.4670000000000001E-2</v>
      </c>
      <c r="G16" s="41">
        <v>1.486E-2</v>
      </c>
      <c r="I16" s="41">
        <v>1.525E-2</v>
      </c>
      <c r="J16" s="41">
        <f t="shared" ref="J16:J17" si="3">+G16-I16</f>
        <v>-3.8999999999999972E-4</v>
      </c>
    </row>
    <row r="17" spans="1:10" x14ac:dyDescent="0.3">
      <c r="A17" s="36">
        <f t="shared" si="1"/>
        <v>12</v>
      </c>
      <c r="B17" s="36">
        <f>+$B$16</f>
        <v>51</v>
      </c>
      <c r="C17" s="35" t="s">
        <v>100</v>
      </c>
      <c r="D17" s="36" t="s">
        <v>102</v>
      </c>
      <c r="E17" s="39">
        <v>41043</v>
      </c>
      <c r="F17" s="41">
        <v>1.72E-3</v>
      </c>
      <c r="G17" s="41">
        <v>2.32E-3</v>
      </c>
      <c r="I17" s="41">
        <v>2.32E-3</v>
      </c>
      <c r="J17" s="41">
        <f t="shared" si="3"/>
        <v>0</v>
      </c>
    </row>
    <row r="18" spans="1:10" x14ac:dyDescent="0.3">
      <c r="A18" s="36">
        <f t="shared" si="1"/>
        <v>13</v>
      </c>
      <c r="B18" s="36"/>
      <c r="C18" s="35"/>
      <c r="D18" s="36"/>
      <c r="E18" s="35"/>
      <c r="F18" s="35"/>
      <c r="G18" s="41"/>
      <c r="I18" s="41"/>
      <c r="J18" s="41"/>
    </row>
    <row r="19" spans="1:10" x14ac:dyDescent="0.3">
      <c r="A19" s="36">
        <f t="shared" si="1"/>
        <v>14</v>
      </c>
      <c r="B19" s="36">
        <f t="shared" ref="B19:B72" si="4">+$B$16</f>
        <v>51</v>
      </c>
      <c r="C19" s="42" t="s">
        <v>103</v>
      </c>
      <c r="D19" s="36" t="s">
        <v>104</v>
      </c>
      <c r="E19" s="39">
        <f>+E14</f>
        <v>41456</v>
      </c>
      <c r="F19" s="40">
        <v>1.1399999999999999</v>
      </c>
      <c r="G19" s="40">
        <v>1.39</v>
      </c>
      <c r="I19" s="40">
        <v>1.46</v>
      </c>
      <c r="J19" s="40">
        <f t="shared" ref="J19:J72" si="5">+G19-I19</f>
        <v>-7.0000000000000062E-2</v>
      </c>
    </row>
    <row r="20" spans="1:10" x14ac:dyDescent="0.3">
      <c r="A20" s="36">
        <f t="shared" si="1"/>
        <v>15</v>
      </c>
      <c r="B20" s="36">
        <f t="shared" si="4"/>
        <v>51</v>
      </c>
      <c r="C20" s="42" t="s">
        <v>103</v>
      </c>
      <c r="D20" s="36" t="s">
        <v>105</v>
      </c>
      <c r="E20" s="39">
        <f>+E19</f>
        <v>41456</v>
      </c>
      <c r="F20" s="40">
        <v>1.3499999999999999</v>
      </c>
      <c r="G20" s="40">
        <v>1.39</v>
      </c>
      <c r="I20" s="40">
        <v>1.46</v>
      </c>
      <c r="J20" s="40">
        <f t="shared" si="5"/>
        <v>-7.0000000000000062E-2</v>
      </c>
    </row>
    <row r="21" spans="1:10" x14ac:dyDescent="0.3">
      <c r="A21" s="36">
        <f t="shared" si="1"/>
        <v>16</v>
      </c>
      <c r="B21" s="36">
        <f t="shared" si="4"/>
        <v>51</v>
      </c>
      <c r="C21" s="42" t="s">
        <v>103</v>
      </c>
      <c r="D21" s="36" t="s">
        <v>106</v>
      </c>
      <c r="E21" s="39">
        <f t="shared" ref="E21:E72" si="6">+E20</f>
        <v>41456</v>
      </c>
      <c r="F21" s="40">
        <v>1.49</v>
      </c>
      <c r="G21" s="40">
        <v>1.39</v>
      </c>
      <c r="I21" s="40">
        <v>1.46</v>
      </c>
      <c r="J21" s="40">
        <f t="shared" si="5"/>
        <v>-7.0000000000000062E-2</v>
      </c>
    </row>
    <row r="22" spans="1:10" x14ac:dyDescent="0.3">
      <c r="A22" s="36">
        <f t="shared" si="1"/>
        <v>17</v>
      </c>
      <c r="B22" s="36">
        <f t="shared" si="4"/>
        <v>51</v>
      </c>
      <c r="C22" s="42" t="s">
        <v>103</v>
      </c>
      <c r="D22" s="36" t="s">
        <v>107</v>
      </c>
      <c r="E22" s="39">
        <f t="shared" si="6"/>
        <v>41456</v>
      </c>
      <c r="F22" s="40">
        <v>1.67</v>
      </c>
      <c r="G22" s="40">
        <v>1.39</v>
      </c>
      <c r="I22" s="40">
        <v>1.46</v>
      </c>
      <c r="J22" s="40">
        <f t="shared" si="5"/>
        <v>-7.0000000000000062E-2</v>
      </c>
    </row>
    <row r="23" spans="1:10" x14ac:dyDescent="0.3">
      <c r="A23" s="36">
        <f t="shared" si="1"/>
        <v>18</v>
      </c>
      <c r="B23" s="36">
        <f t="shared" si="4"/>
        <v>51</v>
      </c>
      <c r="C23" s="42" t="s">
        <v>103</v>
      </c>
      <c r="D23" s="36" t="s">
        <v>108</v>
      </c>
      <c r="E23" s="39">
        <f t="shared" si="6"/>
        <v>41456</v>
      </c>
      <c r="F23" s="40">
        <v>1.8399999999999999</v>
      </c>
      <c r="G23" s="40">
        <v>1.39</v>
      </c>
      <c r="I23" s="40">
        <v>1.46</v>
      </c>
      <c r="J23" s="40">
        <f t="shared" si="5"/>
        <v>-7.0000000000000062E-2</v>
      </c>
    </row>
    <row r="24" spans="1:10" x14ac:dyDescent="0.3">
      <c r="A24" s="36">
        <f t="shared" si="1"/>
        <v>19</v>
      </c>
      <c r="B24" s="36">
        <f t="shared" si="4"/>
        <v>51</v>
      </c>
      <c r="C24" s="42" t="s">
        <v>103</v>
      </c>
      <c r="D24" s="36" t="s">
        <v>109</v>
      </c>
      <c r="E24" s="39">
        <f t="shared" si="6"/>
        <v>41456</v>
      </c>
      <c r="F24" s="40">
        <v>2.0299999999999998</v>
      </c>
      <c r="G24" s="40">
        <v>1.39</v>
      </c>
      <c r="I24" s="40">
        <v>1.46</v>
      </c>
      <c r="J24" s="40">
        <f t="shared" si="5"/>
        <v>-7.0000000000000062E-2</v>
      </c>
    </row>
    <row r="25" spans="1:10" x14ac:dyDescent="0.3">
      <c r="A25" s="36">
        <f t="shared" si="1"/>
        <v>20</v>
      </c>
      <c r="B25" s="36">
        <f t="shared" si="4"/>
        <v>51</v>
      </c>
      <c r="C25" s="42" t="s">
        <v>103</v>
      </c>
      <c r="D25" s="36" t="s">
        <v>110</v>
      </c>
      <c r="E25" s="39">
        <f t="shared" si="6"/>
        <v>41456</v>
      </c>
      <c r="F25" s="40">
        <v>2.2000000000000002</v>
      </c>
      <c r="G25" s="40">
        <v>2.3199999999999998</v>
      </c>
      <c r="I25" s="40">
        <v>2.4300000000000002</v>
      </c>
      <c r="J25" s="40">
        <f t="shared" si="5"/>
        <v>-0.11000000000000032</v>
      </c>
    </row>
    <row r="26" spans="1:10" x14ac:dyDescent="0.3">
      <c r="A26" s="36">
        <f t="shared" si="1"/>
        <v>21</v>
      </c>
      <c r="B26" s="36">
        <f t="shared" si="4"/>
        <v>51</v>
      </c>
      <c r="C26" s="42" t="s">
        <v>103</v>
      </c>
      <c r="D26" s="36" t="s">
        <v>111</v>
      </c>
      <c r="E26" s="39">
        <f t="shared" si="6"/>
        <v>41456</v>
      </c>
      <c r="F26" s="40">
        <v>2.3800000000000003</v>
      </c>
      <c r="G26" s="40">
        <v>2.3199999999999998</v>
      </c>
      <c r="I26" s="40">
        <v>2.4300000000000002</v>
      </c>
      <c r="J26" s="40">
        <f t="shared" si="5"/>
        <v>-0.11000000000000032</v>
      </c>
    </row>
    <row r="27" spans="1:10" x14ac:dyDescent="0.3">
      <c r="A27" s="36">
        <f t="shared" si="1"/>
        <v>22</v>
      </c>
      <c r="B27" s="36">
        <f t="shared" si="4"/>
        <v>51</v>
      </c>
      <c r="C27" s="42" t="s">
        <v>103</v>
      </c>
      <c r="D27" s="36" t="s">
        <v>112</v>
      </c>
      <c r="E27" s="39">
        <f t="shared" si="6"/>
        <v>41456</v>
      </c>
      <c r="F27" s="40">
        <v>2.5499999999999998</v>
      </c>
      <c r="G27" s="40">
        <v>2.3199999999999998</v>
      </c>
      <c r="I27" s="40">
        <v>2.4300000000000002</v>
      </c>
      <c r="J27" s="40">
        <f t="shared" si="5"/>
        <v>-0.11000000000000032</v>
      </c>
    </row>
    <row r="28" spans="1:10" x14ac:dyDescent="0.3">
      <c r="A28" s="36">
        <f t="shared" si="1"/>
        <v>23</v>
      </c>
      <c r="B28" s="36">
        <f t="shared" si="4"/>
        <v>51</v>
      </c>
      <c r="C28" s="42" t="s">
        <v>103</v>
      </c>
      <c r="D28" s="36" t="s">
        <v>113</v>
      </c>
      <c r="E28" s="39">
        <f t="shared" si="6"/>
        <v>41456</v>
      </c>
      <c r="F28" s="40">
        <v>2.73</v>
      </c>
      <c r="G28" s="40">
        <v>2.3199999999999998</v>
      </c>
      <c r="I28" s="40">
        <v>2.4300000000000002</v>
      </c>
      <c r="J28" s="40">
        <f t="shared" si="5"/>
        <v>-0.11000000000000032</v>
      </c>
    </row>
    <row r="29" spans="1:10" x14ac:dyDescent="0.3">
      <c r="A29" s="36">
        <f t="shared" si="1"/>
        <v>24</v>
      </c>
      <c r="B29" s="36">
        <f t="shared" si="4"/>
        <v>51</v>
      </c>
      <c r="C29" s="42" t="s">
        <v>103</v>
      </c>
      <c r="D29" s="36" t="s">
        <v>114</v>
      </c>
      <c r="E29" s="39">
        <f t="shared" si="6"/>
        <v>41456</v>
      </c>
      <c r="F29" s="40">
        <v>2.9000000000000004</v>
      </c>
      <c r="G29" s="40">
        <v>2.3199999999999998</v>
      </c>
      <c r="I29" s="40">
        <v>2.4300000000000002</v>
      </c>
      <c r="J29" s="40">
        <f t="shared" si="5"/>
        <v>-0.11000000000000032</v>
      </c>
    </row>
    <row r="30" spans="1:10" x14ac:dyDescent="0.3">
      <c r="A30" s="36">
        <f t="shared" si="1"/>
        <v>25</v>
      </c>
      <c r="B30" s="36">
        <f t="shared" si="4"/>
        <v>51</v>
      </c>
      <c r="C30" s="42" t="s">
        <v>103</v>
      </c>
      <c r="D30" s="36" t="s">
        <v>115</v>
      </c>
      <c r="E30" s="39">
        <f t="shared" si="6"/>
        <v>41456</v>
      </c>
      <c r="F30" s="40">
        <v>3.07</v>
      </c>
      <c r="G30" s="40">
        <v>2.3199999999999998</v>
      </c>
      <c r="I30" s="40">
        <v>2.4300000000000002</v>
      </c>
      <c r="J30" s="40">
        <f t="shared" si="5"/>
        <v>-0.11000000000000032</v>
      </c>
    </row>
    <row r="31" spans="1:10" x14ac:dyDescent="0.3">
      <c r="A31" s="36">
        <f t="shared" si="1"/>
        <v>26</v>
      </c>
      <c r="B31" s="36">
        <f t="shared" si="4"/>
        <v>51</v>
      </c>
      <c r="C31" s="42" t="s">
        <v>103</v>
      </c>
      <c r="D31" s="36" t="s">
        <v>116</v>
      </c>
      <c r="E31" s="39">
        <f t="shared" si="6"/>
        <v>41456</v>
      </c>
      <c r="F31" s="40">
        <v>3.26</v>
      </c>
      <c r="G31" s="40">
        <v>3.24</v>
      </c>
      <c r="I31" s="40">
        <v>3.4</v>
      </c>
      <c r="J31" s="40">
        <f t="shared" si="5"/>
        <v>-0.1599999999999997</v>
      </c>
    </row>
    <row r="32" spans="1:10" x14ac:dyDescent="0.3">
      <c r="A32" s="36">
        <f t="shared" si="1"/>
        <v>27</v>
      </c>
      <c r="B32" s="36">
        <f t="shared" si="4"/>
        <v>51</v>
      </c>
      <c r="C32" s="42" t="s">
        <v>103</v>
      </c>
      <c r="D32" s="36" t="s">
        <v>117</v>
      </c>
      <c r="E32" s="39">
        <f t="shared" si="6"/>
        <v>41456</v>
      </c>
      <c r="F32" s="40">
        <v>3.43</v>
      </c>
      <c r="G32" s="40">
        <v>3.24</v>
      </c>
      <c r="I32" s="40">
        <v>3.4</v>
      </c>
      <c r="J32" s="40">
        <f t="shared" si="5"/>
        <v>-0.1599999999999997</v>
      </c>
    </row>
    <row r="33" spans="1:10" x14ac:dyDescent="0.3">
      <c r="A33" s="36">
        <f t="shared" si="1"/>
        <v>28</v>
      </c>
      <c r="B33" s="36">
        <f t="shared" si="4"/>
        <v>51</v>
      </c>
      <c r="C33" s="42" t="s">
        <v>103</v>
      </c>
      <c r="D33" s="36" t="s">
        <v>118</v>
      </c>
      <c r="E33" s="39">
        <f t="shared" si="6"/>
        <v>41456</v>
      </c>
      <c r="F33" s="40">
        <v>3.6100000000000003</v>
      </c>
      <c r="G33" s="40">
        <v>3.24</v>
      </c>
      <c r="I33" s="40">
        <v>3.4</v>
      </c>
      <c r="J33" s="40">
        <f t="shared" si="5"/>
        <v>-0.1599999999999997</v>
      </c>
    </row>
    <row r="34" spans="1:10" x14ac:dyDescent="0.3">
      <c r="A34" s="36">
        <f t="shared" si="1"/>
        <v>29</v>
      </c>
      <c r="B34" s="36">
        <f t="shared" si="4"/>
        <v>51</v>
      </c>
      <c r="C34" s="42" t="s">
        <v>103</v>
      </c>
      <c r="D34" s="36" t="s">
        <v>119</v>
      </c>
      <c r="E34" s="39">
        <f t="shared" si="6"/>
        <v>41456</v>
      </c>
      <c r="F34" s="40">
        <v>3.78</v>
      </c>
      <c r="G34" s="40">
        <v>3.24</v>
      </c>
      <c r="I34" s="40">
        <v>3.4</v>
      </c>
      <c r="J34" s="40">
        <f t="shared" si="5"/>
        <v>-0.1599999999999997</v>
      </c>
    </row>
    <row r="35" spans="1:10" x14ac:dyDescent="0.3">
      <c r="A35" s="36">
        <f t="shared" si="1"/>
        <v>30</v>
      </c>
      <c r="B35" s="36">
        <f t="shared" si="4"/>
        <v>51</v>
      </c>
      <c r="C35" s="42" t="s">
        <v>103</v>
      </c>
      <c r="D35" s="36" t="s">
        <v>120</v>
      </c>
      <c r="E35" s="39">
        <f t="shared" si="6"/>
        <v>41456</v>
      </c>
      <c r="F35" s="40">
        <v>3.96</v>
      </c>
      <c r="G35" s="40">
        <v>3.24</v>
      </c>
      <c r="I35" s="40">
        <v>3.4</v>
      </c>
      <c r="J35" s="40">
        <f t="shared" si="5"/>
        <v>-0.1599999999999997</v>
      </c>
    </row>
    <row r="36" spans="1:10" x14ac:dyDescent="0.3">
      <c r="A36" s="36">
        <f t="shared" si="1"/>
        <v>31</v>
      </c>
      <c r="B36" s="36">
        <f t="shared" si="4"/>
        <v>51</v>
      </c>
      <c r="C36" s="42" t="s">
        <v>103</v>
      </c>
      <c r="D36" s="36" t="s">
        <v>121</v>
      </c>
      <c r="E36" s="39">
        <f t="shared" si="6"/>
        <v>41456</v>
      </c>
      <c r="F36" s="40">
        <v>4.13</v>
      </c>
      <c r="G36" s="40">
        <v>3.24</v>
      </c>
      <c r="I36" s="40">
        <v>3.4</v>
      </c>
      <c r="J36" s="40">
        <f t="shared" si="5"/>
        <v>-0.1599999999999997</v>
      </c>
    </row>
    <row r="37" spans="1:10" x14ac:dyDescent="0.3">
      <c r="A37" s="36">
        <f t="shared" si="1"/>
        <v>32</v>
      </c>
      <c r="B37" s="36">
        <f t="shared" si="4"/>
        <v>51</v>
      </c>
      <c r="C37" s="42" t="s">
        <v>103</v>
      </c>
      <c r="D37" s="36" t="s">
        <v>122</v>
      </c>
      <c r="E37" s="39">
        <f t="shared" si="6"/>
        <v>41456</v>
      </c>
      <c r="F37" s="40">
        <v>4.3100000000000005</v>
      </c>
      <c r="G37" s="40">
        <v>4.17</v>
      </c>
      <c r="I37" s="40">
        <v>4.37</v>
      </c>
      <c r="J37" s="40">
        <f t="shared" si="5"/>
        <v>-0.20000000000000018</v>
      </c>
    </row>
    <row r="38" spans="1:10" x14ac:dyDescent="0.3">
      <c r="A38" s="36">
        <f t="shared" si="1"/>
        <v>33</v>
      </c>
      <c r="B38" s="36">
        <f t="shared" si="4"/>
        <v>51</v>
      </c>
      <c r="C38" s="42" t="s">
        <v>103</v>
      </c>
      <c r="D38" s="36" t="s">
        <v>123</v>
      </c>
      <c r="E38" s="39">
        <f t="shared" si="6"/>
        <v>41456</v>
      </c>
      <c r="F38" s="40">
        <v>4.49</v>
      </c>
      <c r="G38" s="40">
        <v>4.17</v>
      </c>
      <c r="I38" s="40">
        <v>4.37</v>
      </c>
      <c r="J38" s="40">
        <f t="shared" si="5"/>
        <v>-0.20000000000000018</v>
      </c>
    </row>
    <row r="39" spans="1:10" x14ac:dyDescent="0.3">
      <c r="A39" s="36">
        <f t="shared" si="1"/>
        <v>34</v>
      </c>
      <c r="B39" s="36">
        <f t="shared" si="4"/>
        <v>51</v>
      </c>
      <c r="C39" s="42" t="s">
        <v>103</v>
      </c>
      <c r="D39" s="36" t="s">
        <v>124</v>
      </c>
      <c r="E39" s="39">
        <f t="shared" si="6"/>
        <v>41456</v>
      </c>
      <c r="F39" s="40">
        <v>4.6599999999999993</v>
      </c>
      <c r="G39" s="40">
        <v>4.17</v>
      </c>
      <c r="I39" s="40">
        <v>4.37</v>
      </c>
      <c r="J39" s="40">
        <f t="shared" si="5"/>
        <v>-0.20000000000000018</v>
      </c>
    </row>
    <row r="40" spans="1:10" x14ac:dyDescent="0.3">
      <c r="A40" s="36">
        <f t="shared" si="1"/>
        <v>35</v>
      </c>
      <c r="B40" s="36">
        <f t="shared" si="4"/>
        <v>51</v>
      </c>
      <c r="C40" s="42" t="s">
        <v>103</v>
      </c>
      <c r="D40" s="36" t="s">
        <v>125</v>
      </c>
      <c r="E40" s="39">
        <f t="shared" si="6"/>
        <v>41456</v>
      </c>
      <c r="F40" s="40">
        <v>4.84</v>
      </c>
      <c r="G40" s="40">
        <v>4.17</v>
      </c>
      <c r="I40" s="40">
        <v>4.37</v>
      </c>
      <c r="J40" s="40">
        <f t="shared" si="5"/>
        <v>-0.20000000000000018</v>
      </c>
    </row>
    <row r="41" spans="1:10" x14ac:dyDescent="0.3">
      <c r="A41" s="36">
        <f t="shared" si="1"/>
        <v>36</v>
      </c>
      <c r="B41" s="36">
        <f t="shared" si="4"/>
        <v>51</v>
      </c>
      <c r="C41" s="42" t="s">
        <v>103</v>
      </c>
      <c r="D41" s="36" t="s">
        <v>126</v>
      </c>
      <c r="E41" s="39">
        <f t="shared" si="6"/>
        <v>41456</v>
      </c>
      <c r="F41" s="40">
        <v>5.01</v>
      </c>
      <c r="G41" s="40">
        <v>4.17</v>
      </c>
      <c r="I41" s="40">
        <v>4.37</v>
      </c>
      <c r="J41" s="40">
        <f t="shared" si="5"/>
        <v>-0.20000000000000018</v>
      </c>
    </row>
    <row r="42" spans="1:10" x14ac:dyDescent="0.3">
      <c r="A42" s="36">
        <f t="shared" si="1"/>
        <v>37</v>
      </c>
      <c r="B42" s="36">
        <f t="shared" si="4"/>
        <v>51</v>
      </c>
      <c r="C42" s="42" t="s">
        <v>103</v>
      </c>
      <c r="D42" s="36" t="s">
        <v>127</v>
      </c>
      <c r="E42" s="39">
        <f t="shared" si="6"/>
        <v>41456</v>
      </c>
      <c r="F42" s="40">
        <v>5.1899999999999995</v>
      </c>
      <c r="G42" s="40">
        <v>4.17</v>
      </c>
      <c r="I42" s="40">
        <v>4.37</v>
      </c>
      <c r="J42" s="40">
        <f t="shared" si="5"/>
        <v>-0.20000000000000018</v>
      </c>
    </row>
    <row r="43" spans="1:10" x14ac:dyDescent="0.3">
      <c r="A43" s="36">
        <f t="shared" si="1"/>
        <v>38</v>
      </c>
      <c r="B43" s="36">
        <f t="shared" si="4"/>
        <v>51</v>
      </c>
      <c r="C43" s="42" t="s">
        <v>103</v>
      </c>
      <c r="D43" s="36" t="s">
        <v>128</v>
      </c>
      <c r="E43" s="39">
        <f t="shared" si="6"/>
        <v>41456</v>
      </c>
      <c r="F43" s="40">
        <v>5.36</v>
      </c>
      <c r="G43" s="40">
        <v>5.09</v>
      </c>
      <c r="I43" s="40">
        <v>5.34</v>
      </c>
      <c r="J43" s="40">
        <f t="shared" si="5"/>
        <v>-0.25</v>
      </c>
    </row>
    <row r="44" spans="1:10" x14ac:dyDescent="0.3">
      <c r="A44" s="36">
        <f t="shared" si="1"/>
        <v>39</v>
      </c>
      <c r="B44" s="36">
        <f t="shared" si="4"/>
        <v>51</v>
      </c>
      <c r="C44" s="42" t="s">
        <v>103</v>
      </c>
      <c r="D44" s="36" t="s">
        <v>129</v>
      </c>
      <c r="E44" s="39">
        <f t="shared" si="6"/>
        <v>41456</v>
      </c>
      <c r="F44" s="40">
        <v>5.54</v>
      </c>
      <c r="G44" s="40">
        <v>5.09</v>
      </c>
      <c r="I44" s="40">
        <v>5.34</v>
      </c>
      <c r="J44" s="40">
        <f t="shared" si="5"/>
        <v>-0.25</v>
      </c>
    </row>
    <row r="45" spans="1:10" x14ac:dyDescent="0.3">
      <c r="A45" s="36">
        <f t="shared" si="1"/>
        <v>40</v>
      </c>
      <c r="B45" s="36">
        <f t="shared" si="4"/>
        <v>51</v>
      </c>
      <c r="C45" s="42" t="s">
        <v>103</v>
      </c>
      <c r="D45" s="36" t="s">
        <v>130</v>
      </c>
      <c r="E45" s="39">
        <f t="shared" si="6"/>
        <v>41456</v>
      </c>
      <c r="F45" s="40">
        <v>5.7200000000000006</v>
      </c>
      <c r="G45" s="40">
        <v>5.09</v>
      </c>
      <c r="I45" s="40">
        <v>5.34</v>
      </c>
      <c r="J45" s="40">
        <f t="shared" si="5"/>
        <v>-0.25</v>
      </c>
    </row>
    <row r="46" spans="1:10" x14ac:dyDescent="0.3">
      <c r="A46" s="36">
        <f t="shared" si="1"/>
        <v>41</v>
      </c>
      <c r="B46" s="36">
        <f t="shared" si="4"/>
        <v>51</v>
      </c>
      <c r="C46" s="42" t="s">
        <v>103</v>
      </c>
      <c r="D46" s="36" t="s">
        <v>131</v>
      </c>
      <c r="E46" s="39">
        <f t="shared" si="6"/>
        <v>41456</v>
      </c>
      <c r="F46" s="40">
        <v>5.9</v>
      </c>
      <c r="G46" s="40">
        <v>5.09</v>
      </c>
      <c r="I46" s="40">
        <v>5.34</v>
      </c>
      <c r="J46" s="40">
        <f t="shared" si="5"/>
        <v>-0.25</v>
      </c>
    </row>
    <row r="47" spans="1:10" x14ac:dyDescent="0.3">
      <c r="A47" s="36">
        <f t="shared" si="1"/>
        <v>42</v>
      </c>
      <c r="B47" s="36">
        <f t="shared" si="4"/>
        <v>51</v>
      </c>
      <c r="C47" s="42" t="s">
        <v>103</v>
      </c>
      <c r="D47" s="36" t="s">
        <v>132</v>
      </c>
      <c r="E47" s="39">
        <f t="shared" si="6"/>
        <v>41456</v>
      </c>
      <c r="F47" s="40">
        <v>6.0699999999999994</v>
      </c>
      <c r="G47" s="40">
        <v>5.09</v>
      </c>
      <c r="I47" s="40">
        <v>5.34</v>
      </c>
      <c r="J47" s="40">
        <f t="shared" si="5"/>
        <v>-0.25</v>
      </c>
    </row>
    <row r="48" spans="1:10" x14ac:dyDescent="0.3">
      <c r="A48" s="36">
        <f t="shared" si="1"/>
        <v>43</v>
      </c>
      <c r="B48" s="36">
        <f t="shared" si="4"/>
        <v>51</v>
      </c>
      <c r="C48" s="42" t="s">
        <v>103</v>
      </c>
      <c r="D48" s="36" t="s">
        <v>133</v>
      </c>
      <c r="E48" s="39">
        <f t="shared" si="6"/>
        <v>41456</v>
      </c>
      <c r="F48" s="40">
        <v>6.25</v>
      </c>
      <c r="G48" s="40">
        <v>5.09</v>
      </c>
      <c r="I48" s="40">
        <v>5.34</v>
      </c>
      <c r="J48" s="40">
        <f t="shared" si="5"/>
        <v>-0.25</v>
      </c>
    </row>
    <row r="49" spans="1:10" x14ac:dyDescent="0.3">
      <c r="A49" s="36">
        <f t="shared" si="1"/>
        <v>44</v>
      </c>
      <c r="B49" s="36">
        <f t="shared" si="4"/>
        <v>51</v>
      </c>
      <c r="C49" s="42" t="s">
        <v>103</v>
      </c>
      <c r="D49" s="36" t="s">
        <v>134</v>
      </c>
      <c r="E49" s="39">
        <f t="shared" si="6"/>
        <v>41456</v>
      </c>
      <c r="F49" s="40">
        <v>6.42</v>
      </c>
      <c r="G49" s="40">
        <v>6.02</v>
      </c>
      <c r="I49" s="40">
        <v>6.31</v>
      </c>
      <c r="J49" s="40">
        <f t="shared" si="5"/>
        <v>-0.29000000000000004</v>
      </c>
    </row>
    <row r="50" spans="1:10" x14ac:dyDescent="0.3">
      <c r="A50" s="36">
        <f t="shared" si="1"/>
        <v>45</v>
      </c>
      <c r="B50" s="36">
        <f t="shared" si="4"/>
        <v>51</v>
      </c>
      <c r="C50" s="42" t="s">
        <v>103</v>
      </c>
      <c r="D50" s="36" t="s">
        <v>135</v>
      </c>
      <c r="E50" s="39">
        <f t="shared" si="6"/>
        <v>41456</v>
      </c>
      <c r="F50" s="40">
        <v>6.59</v>
      </c>
      <c r="G50" s="40">
        <v>6.02</v>
      </c>
      <c r="I50" s="40">
        <v>6.31</v>
      </c>
      <c r="J50" s="40">
        <f t="shared" si="5"/>
        <v>-0.29000000000000004</v>
      </c>
    </row>
    <row r="51" spans="1:10" x14ac:dyDescent="0.3">
      <c r="A51" s="36">
        <f t="shared" si="1"/>
        <v>46</v>
      </c>
      <c r="B51" s="36">
        <f t="shared" si="4"/>
        <v>51</v>
      </c>
      <c r="C51" s="42" t="s">
        <v>103</v>
      </c>
      <c r="D51" s="36" t="s">
        <v>136</v>
      </c>
      <c r="E51" s="39">
        <f t="shared" si="6"/>
        <v>41456</v>
      </c>
      <c r="F51" s="40">
        <v>6.7700000000000005</v>
      </c>
      <c r="G51" s="40">
        <v>6.02</v>
      </c>
      <c r="I51" s="40">
        <v>6.31</v>
      </c>
      <c r="J51" s="40">
        <f t="shared" si="5"/>
        <v>-0.29000000000000004</v>
      </c>
    </row>
    <row r="52" spans="1:10" x14ac:dyDescent="0.3">
      <c r="A52" s="36">
        <f t="shared" si="1"/>
        <v>47</v>
      </c>
      <c r="B52" s="36">
        <f t="shared" si="4"/>
        <v>51</v>
      </c>
      <c r="C52" s="42" t="s">
        <v>103</v>
      </c>
      <c r="D52" s="36" t="s">
        <v>137</v>
      </c>
      <c r="E52" s="39">
        <f t="shared" si="6"/>
        <v>41456</v>
      </c>
      <c r="F52" s="40">
        <v>6.95</v>
      </c>
      <c r="G52" s="40">
        <v>6.02</v>
      </c>
      <c r="I52" s="40">
        <v>6.31</v>
      </c>
      <c r="J52" s="40">
        <f t="shared" si="5"/>
        <v>-0.29000000000000004</v>
      </c>
    </row>
    <row r="53" spans="1:10" x14ac:dyDescent="0.3">
      <c r="A53" s="36">
        <f t="shared" si="1"/>
        <v>48</v>
      </c>
      <c r="B53" s="36">
        <f t="shared" si="4"/>
        <v>51</v>
      </c>
      <c r="C53" s="42" t="s">
        <v>103</v>
      </c>
      <c r="D53" s="36" t="s">
        <v>138</v>
      </c>
      <c r="E53" s="39">
        <f t="shared" si="6"/>
        <v>41456</v>
      </c>
      <c r="F53" s="40">
        <v>7.13</v>
      </c>
      <c r="G53" s="40">
        <v>6.02</v>
      </c>
      <c r="I53" s="40">
        <v>6.31</v>
      </c>
      <c r="J53" s="40">
        <f t="shared" si="5"/>
        <v>-0.29000000000000004</v>
      </c>
    </row>
    <row r="54" spans="1:10" x14ac:dyDescent="0.3">
      <c r="A54" s="36">
        <f t="shared" si="1"/>
        <v>49</v>
      </c>
      <c r="B54" s="36">
        <f t="shared" si="4"/>
        <v>51</v>
      </c>
      <c r="C54" s="42" t="s">
        <v>103</v>
      </c>
      <c r="D54" s="36" t="s">
        <v>139</v>
      </c>
      <c r="E54" s="39">
        <f t="shared" si="6"/>
        <v>41456</v>
      </c>
      <c r="F54" s="40">
        <v>7.3</v>
      </c>
      <c r="G54" s="40">
        <v>6.02</v>
      </c>
      <c r="I54" s="40">
        <v>6.31</v>
      </c>
      <c r="J54" s="40">
        <f t="shared" si="5"/>
        <v>-0.29000000000000004</v>
      </c>
    </row>
    <row r="55" spans="1:10" x14ac:dyDescent="0.3">
      <c r="A55" s="36">
        <f t="shared" si="1"/>
        <v>50</v>
      </c>
      <c r="B55" s="36">
        <f t="shared" si="4"/>
        <v>51</v>
      </c>
      <c r="C55" s="42" t="s">
        <v>103</v>
      </c>
      <c r="D55" s="36" t="s">
        <v>140</v>
      </c>
      <c r="E55" s="39">
        <f t="shared" si="6"/>
        <v>41456</v>
      </c>
      <c r="F55" s="40">
        <v>7.4799999999999995</v>
      </c>
      <c r="G55" s="40">
        <v>6.95</v>
      </c>
      <c r="I55" s="40">
        <v>7.28</v>
      </c>
      <c r="J55" s="40">
        <f t="shared" si="5"/>
        <v>-0.33000000000000007</v>
      </c>
    </row>
    <row r="56" spans="1:10" x14ac:dyDescent="0.3">
      <c r="A56" s="36">
        <f t="shared" si="1"/>
        <v>51</v>
      </c>
      <c r="B56" s="36">
        <f t="shared" si="4"/>
        <v>51</v>
      </c>
      <c r="C56" s="42" t="s">
        <v>103</v>
      </c>
      <c r="D56" s="36" t="s">
        <v>141</v>
      </c>
      <c r="E56" s="39">
        <f t="shared" si="6"/>
        <v>41456</v>
      </c>
      <c r="F56" s="40">
        <v>7.6499999999999995</v>
      </c>
      <c r="G56" s="40">
        <v>6.95</v>
      </c>
      <c r="I56" s="40">
        <v>7.28</v>
      </c>
      <c r="J56" s="40">
        <f t="shared" si="5"/>
        <v>-0.33000000000000007</v>
      </c>
    </row>
    <row r="57" spans="1:10" x14ac:dyDescent="0.3">
      <c r="A57" s="36">
        <f t="shared" si="1"/>
        <v>52</v>
      </c>
      <c r="B57" s="36">
        <f t="shared" si="4"/>
        <v>51</v>
      </c>
      <c r="C57" s="42" t="s">
        <v>103</v>
      </c>
      <c r="D57" s="36" t="s">
        <v>142</v>
      </c>
      <c r="E57" s="39">
        <f t="shared" si="6"/>
        <v>41456</v>
      </c>
      <c r="F57" s="40">
        <v>7.83</v>
      </c>
      <c r="G57" s="40">
        <v>6.95</v>
      </c>
      <c r="I57" s="40">
        <v>7.28</v>
      </c>
      <c r="J57" s="40">
        <f t="shared" si="5"/>
        <v>-0.33000000000000007</v>
      </c>
    </row>
    <row r="58" spans="1:10" x14ac:dyDescent="0.3">
      <c r="A58" s="36">
        <f t="shared" si="1"/>
        <v>53</v>
      </c>
      <c r="B58" s="36">
        <f t="shared" si="4"/>
        <v>51</v>
      </c>
      <c r="C58" s="42" t="s">
        <v>103</v>
      </c>
      <c r="D58" s="36" t="s">
        <v>143</v>
      </c>
      <c r="E58" s="39">
        <f t="shared" si="6"/>
        <v>41456</v>
      </c>
      <c r="F58" s="40">
        <v>8</v>
      </c>
      <c r="G58" s="40">
        <v>6.95</v>
      </c>
      <c r="I58" s="40">
        <v>7.28</v>
      </c>
      <c r="J58" s="40">
        <f t="shared" si="5"/>
        <v>-0.33000000000000007</v>
      </c>
    </row>
    <row r="59" spans="1:10" x14ac:dyDescent="0.3">
      <c r="A59" s="36">
        <f t="shared" si="1"/>
        <v>54</v>
      </c>
      <c r="B59" s="36">
        <f t="shared" si="4"/>
        <v>51</v>
      </c>
      <c r="C59" s="42" t="s">
        <v>103</v>
      </c>
      <c r="D59" s="36" t="s">
        <v>144</v>
      </c>
      <c r="E59" s="39">
        <f t="shared" si="6"/>
        <v>41456</v>
      </c>
      <c r="F59" s="40">
        <v>8.19</v>
      </c>
      <c r="G59" s="40">
        <v>6.95</v>
      </c>
      <c r="I59" s="40">
        <v>7.28</v>
      </c>
      <c r="J59" s="40">
        <f t="shared" si="5"/>
        <v>-0.33000000000000007</v>
      </c>
    </row>
    <row r="60" spans="1:10" x14ac:dyDescent="0.3">
      <c r="A60" s="36">
        <f t="shared" si="1"/>
        <v>55</v>
      </c>
      <c r="B60" s="36">
        <f t="shared" si="4"/>
        <v>51</v>
      </c>
      <c r="C60" s="42" t="s">
        <v>103</v>
      </c>
      <c r="D60" s="36" t="s">
        <v>145</v>
      </c>
      <c r="E60" s="39">
        <f t="shared" si="6"/>
        <v>41456</v>
      </c>
      <c r="F60" s="40">
        <v>8.36</v>
      </c>
      <c r="G60" s="40">
        <v>6.95</v>
      </c>
      <c r="I60" s="40">
        <v>7.28</v>
      </c>
      <c r="J60" s="40">
        <f t="shared" si="5"/>
        <v>-0.33000000000000007</v>
      </c>
    </row>
    <row r="61" spans="1:10" x14ac:dyDescent="0.3">
      <c r="A61" s="36">
        <f t="shared" si="1"/>
        <v>56</v>
      </c>
      <c r="B61" s="36">
        <f t="shared" si="4"/>
        <v>51</v>
      </c>
      <c r="C61" s="42" t="s">
        <v>103</v>
      </c>
      <c r="D61" s="36" t="s">
        <v>146</v>
      </c>
      <c r="E61" s="39">
        <f t="shared" si="6"/>
        <v>41456</v>
      </c>
      <c r="F61" s="40">
        <v>8.5300000000000011</v>
      </c>
      <c r="G61" s="40">
        <v>7.87</v>
      </c>
      <c r="I61" s="40">
        <v>8.25</v>
      </c>
      <c r="J61" s="40">
        <f t="shared" si="5"/>
        <v>-0.37999999999999989</v>
      </c>
    </row>
    <row r="62" spans="1:10" x14ac:dyDescent="0.3">
      <c r="A62" s="36">
        <f t="shared" si="1"/>
        <v>57</v>
      </c>
      <c r="B62" s="36">
        <f t="shared" si="4"/>
        <v>51</v>
      </c>
      <c r="C62" s="42" t="s">
        <v>103</v>
      </c>
      <c r="D62" s="36" t="s">
        <v>147</v>
      </c>
      <c r="E62" s="39">
        <f t="shared" si="6"/>
        <v>41456</v>
      </c>
      <c r="F62" s="40">
        <v>8.7100000000000009</v>
      </c>
      <c r="G62" s="40">
        <v>7.87</v>
      </c>
      <c r="I62" s="40">
        <v>8.25</v>
      </c>
      <c r="J62" s="40">
        <f t="shared" si="5"/>
        <v>-0.37999999999999989</v>
      </c>
    </row>
    <row r="63" spans="1:10" x14ac:dyDescent="0.3">
      <c r="A63" s="36">
        <f t="shared" si="1"/>
        <v>58</v>
      </c>
      <c r="B63" s="36">
        <f t="shared" si="4"/>
        <v>51</v>
      </c>
      <c r="C63" s="42" t="s">
        <v>103</v>
      </c>
      <c r="D63" s="36" t="s">
        <v>148</v>
      </c>
      <c r="E63" s="39">
        <f t="shared" si="6"/>
        <v>41456</v>
      </c>
      <c r="F63" s="40">
        <v>8.8800000000000008</v>
      </c>
      <c r="G63" s="40">
        <v>7.87</v>
      </c>
      <c r="I63" s="40">
        <v>8.25</v>
      </c>
      <c r="J63" s="40">
        <f t="shared" si="5"/>
        <v>-0.37999999999999989</v>
      </c>
    </row>
    <row r="64" spans="1:10" x14ac:dyDescent="0.3">
      <c r="A64" s="36">
        <f t="shared" si="1"/>
        <v>59</v>
      </c>
      <c r="B64" s="36">
        <f t="shared" si="4"/>
        <v>51</v>
      </c>
      <c r="C64" s="42" t="s">
        <v>103</v>
      </c>
      <c r="D64" s="36" t="s">
        <v>149</v>
      </c>
      <c r="E64" s="39">
        <f t="shared" si="6"/>
        <v>41456</v>
      </c>
      <c r="F64" s="40">
        <v>9.06</v>
      </c>
      <c r="G64" s="40">
        <v>7.87</v>
      </c>
      <c r="I64" s="40">
        <v>8.25</v>
      </c>
      <c r="J64" s="40">
        <f t="shared" si="5"/>
        <v>-0.37999999999999989</v>
      </c>
    </row>
    <row r="65" spans="1:10" x14ac:dyDescent="0.3">
      <c r="A65" s="36">
        <f t="shared" si="1"/>
        <v>60</v>
      </c>
      <c r="B65" s="36">
        <f t="shared" si="4"/>
        <v>51</v>
      </c>
      <c r="C65" s="42" t="s">
        <v>103</v>
      </c>
      <c r="D65" s="36" t="s">
        <v>150</v>
      </c>
      <c r="E65" s="39">
        <f t="shared" si="6"/>
        <v>41456</v>
      </c>
      <c r="F65" s="40">
        <v>9.23</v>
      </c>
      <c r="G65" s="40">
        <v>7.87</v>
      </c>
      <c r="I65" s="40">
        <v>8.25</v>
      </c>
      <c r="J65" s="40">
        <f t="shared" si="5"/>
        <v>-0.37999999999999989</v>
      </c>
    </row>
    <row r="66" spans="1:10" x14ac:dyDescent="0.3">
      <c r="A66" s="36">
        <f t="shared" si="1"/>
        <v>61</v>
      </c>
      <c r="B66" s="36">
        <f t="shared" si="4"/>
        <v>51</v>
      </c>
      <c r="C66" s="42" t="s">
        <v>103</v>
      </c>
      <c r="D66" s="36" t="s">
        <v>151</v>
      </c>
      <c r="E66" s="39">
        <f t="shared" si="6"/>
        <v>41456</v>
      </c>
      <c r="F66" s="40">
        <v>9.4200000000000017</v>
      </c>
      <c r="G66" s="40">
        <v>7.87</v>
      </c>
      <c r="I66" s="40">
        <v>8.25</v>
      </c>
      <c r="J66" s="40">
        <f t="shared" si="5"/>
        <v>-0.37999999999999989</v>
      </c>
    </row>
    <row r="67" spans="1:10" x14ac:dyDescent="0.3">
      <c r="A67" s="36">
        <f t="shared" si="1"/>
        <v>62</v>
      </c>
      <c r="B67" s="36">
        <f t="shared" si="4"/>
        <v>51</v>
      </c>
      <c r="C67" s="42" t="s">
        <v>103</v>
      </c>
      <c r="D67" s="36" t="s">
        <v>152</v>
      </c>
      <c r="E67" s="39">
        <f t="shared" si="6"/>
        <v>41456</v>
      </c>
      <c r="F67" s="40">
        <v>9.59</v>
      </c>
      <c r="G67" s="40">
        <v>8.8000000000000007</v>
      </c>
      <c r="I67" s="40">
        <v>9.2200000000000006</v>
      </c>
      <c r="J67" s="40">
        <f t="shared" si="5"/>
        <v>-0.41999999999999993</v>
      </c>
    </row>
    <row r="68" spans="1:10" x14ac:dyDescent="0.3">
      <c r="A68" s="36">
        <f t="shared" si="1"/>
        <v>63</v>
      </c>
      <c r="B68" s="36">
        <f t="shared" si="4"/>
        <v>51</v>
      </c>
      <c r="C68" s="42" t="s">
        <v>103</v>
      </c>
      <c r="D68" s="36" t="s">
        <v>153</v>
      </c>
      <c r="E68" s="39">
        <f t="shared" si="6"/>
        <v>41456</v>
      </c>
      <c r="F68" s="40">
        <v>9.77</v>
      </c>
      <c r="G68" s="40">
        <v>8.8000000000000007</v>
      </c>
      <c r="I68" s="40">
        <v>9.2200000000000006</v>
      </c>
      <c r="J68" s="40">
        <f t="shared" si="5"/>
        <v>-0.41999999999999993</v>
      </c>
    </row>
    <row r="69" spans="1:10" x14ac:dyDescent="0.3">
      <c r="A69" s="36">
        <f t="shared" si="1"/>
        <v>64</v>
      </c>
      <c r="B69" s="36">
        <f t="shared" si="4"/>
        <v>51</v>
      </c>
      <c r="C69" s="42" t="s">
        <v>103</v>
      </c>
      <c r="D69" s="36" t="s">
        <v>154</v>
      </c>
      <c r="E69" s="39">
        <f t="shared" si="6"/>
        <v>41456</v>
      </c>
      <c r="F69" s="40">
        <v>9.94</v>
      </c>
      <c r="G69" s="40">
        <v>8.8000000000000007</v>
      </c>
      <c r="I69" s="40">
        <v>9.2200000000000006</v>
      </c>
      <c r="J69" s="40">
        <f t="shared" si="5"/>
        <v>-0.41999999999999993</v>
      </c>
    </row>
    <row r="70" spans="1:10" x14ac:dyDescent="0.3">
      <c r="A70" s="36">
        <f t="shared" si="1"/>
        <v>65</v>
      </c>
      <c r="B70" s="36">
        <f t="shared" si="4"/>
        <v>51</v>
      </c>
      <c r="C70" s="42" t="s">
        <v>103</v>
      </c>
      <c r="D70" s="36" t="s">
        <v>155</v>
      </c>
      <c r="E70" s="39">
        <f t="shared" si="6"/>
        <v>41456</v>
      </c>
      <c r="F70" s="40">
        <v>10.119999999999999</v>
      </c>
      <c r="G70" s="40">
        <v>8.8000000000000007</v>
      </c>
      <c r="I70" s="40">
        <v>9.2200000000000006</v>
      </c>
      <c r="J70" s="40">
        <f t="shared" si="5"/>
        <v>-0.41999999999999993</v>
      </c>
    </row>
    <row r="71" spans="1:10" x14ac:dyDescent="0.3">
      <c r="A71" s="36">
        <f t="shared" si="1"/>
        <v>66</v>
      </c>
      <c r="B71" s="36">
        <f t="shared" si="4"/>
        <v>51</v>
      </c>
      <c r="C71" s="42" t="s">
        <v>103</v>
      </c>
      <c r="D71" s="36" t="s">
        <v>156</v>
      </c>
      <c r="E71" s="39">
        <f t="shared" si="6"/>
        <v>41456</v>
      </c>
      <c r="F71" s="40">
        <v>10.29</v>
      </c>
      <c r="G71" s="40">
        <v>8.8000000000000007</v>
      </c>
      <c r="I71" s="40">
        <v>9.2200000000000006</v>
      </c>
      <c r="J71" s="40">
        <f t="shared" si="5"/>
        <v>-0.41999999999999993</v>
      </c>
    </row>
    <row r="72" spans="1:10" x14ac:dyDescent="0.3">
      <c r="A72" s="36">
        <f t="shared" ref="A72:A135" si="7">+A71+1</f>
        <v>67</v>
      </c>
      <c r="B72" s="36">
        <f t="shared" si="4"/>
        <v>51</v>
      </c>
      <c r="C72" s="42" t="s">
        <v>103</v>
      </c>
      <c r="D72" s="36" t="s">
        <v>157</v>
      </c>
      <c r="E72" s="39">
        <f t="shared" si="6"/>
        <v>41456</v>
      </c>
      <c r="F72" s="40">
        <v>10.459999999999999</v>
      </c>
      <c r="G72" s="40">
        <v>8.8000000000000007</v>
      </c>
      <c r="I72" s="40">
        <v>9.2200000000000006</v>
      </c>
      <c r="J72" s="40">
        <f t="shared" si="5"/>
        <v>-0.41999999999999993</v>
      </c>
    </row>
    <row r="73" spans="1:10" x14ac:dyDescent="0.3">
      <c r="A73" s="36">
        <f t="shared" si="7"/>
        <v>68</v>
      </c>
      <c r="B73" s="36"/>
      <c r="C73" s="35"/>
      <c r="D73" s="36"/>
      <c r="E73" s="39"/>
      <c r="F73" s="35"/>
      <c r="G73" s="40"/>
      <c r="I73" s="40"/>
      <c r="J73" s="40"/>
    </row>
    <row r="74" spans="1:10" x14ac:dyDescent="0.3">
      <c r="A74" s="36">
        <f t="shared" si="7"/>
        <v>69</v>
      </c>
      <c r="B74" s="36">
        <v>52</v>
      </c>
      <c r="C74" s="35" t="s">
        <v>158</v>
      </c>
      <c r="D74" s="36" t="s">
        <v>101</v>
      </c>
      <c r="E74" s="39">
        <f>+E19</f>
        <v>41456</v>
      </c>
      <c r="F74" s="41">
        <v>1.567E-2</v>
      </c>
      <c r="G74" s="41">
        <v>1.486E-2</v>
      </c>
      <c r="I74" s="41">
        <v>1.525E-2</v>
      </c>
      <c r="J74" s="41">
        <f t="shared" ref="J74:J75" si="8">+G74-I74</f>
        <v>-3.8999999999999972E-4</v>
      </c>
    </row>
    <row r="75" spans="1:10" x14ac:dyDescent="0.3">
      <c r="A75" s="36">
        <f t="shared" si="7"/>
        <v>70</v>
      </c>
      <c r="B75" s="36">
        <f>+$B$74</f>
        <v>52</v>
      </c>
      <c r="C75" s="35" t="s">
        <v>158</v>
      </c>
      <c r="D75" s="36" t="s">
        <v>102</v>
      </c>
      <c r="E75" s="39">
        <f>+E74</f>
        <v>41456</v>
      </c>
      <c r="F75" s="41">
        <v>2.7200000000000002E-3</v>
      </c>
      <c r="G75" s="41">
        <v>2.32E-3</v>
      </c>
      <c r="I75" s="41">
        <v>2.32E-3</v>
      </c>
      <c r="J75" s="41">
        <f t="shared" si="8"/>
        <v>0</v>
      </c>
    </row>
    <row r="76" spans="1:10" x14ac:dyDescent="0.3">
      <c r="A76" s="36">
        <f t="shared" si="7"/>
        <v>71</v>
      </c>
      <c r="B76" s="36"/>
      <c r="C76" s="35"/>
      <c r="D76" s="36"/>
      <c r="E76" s="35"/>
      <c r="F76" s="35"/>
      <c r="G76" s="40"/>
      <c r="I76" s="40"/>
      <c r="J76" s="40"/>
    </row>
    <row r="77" spans="1:10" x14ac:dyDescent="0.3">
      <c r="A77" s="36">
        <f t="shared" si="7"/>
        <v>72</v>
      </c>
      <c r="B77" s="36">
        <f t="shared" ref="B77:B84" si="9">+$B$74</f>
        <v>52</v>
      </c>
      <c r="C77" s="35" t="s">
        <v>158</v>
      </c>
      <c r="D77" s="36" t="s">
        <v>159</v>
      </c>
      <c r="E77" s="39">
        <f t="shared" ref="E77:E84" si="10">+$E$6</f>
        <v>41456</v>
      </c>
      <c r="F77" s="40">
        <v>2.02</v>
      </c>
      <c r="G77" s="40">
        <v>1.54</v>
      </c>
      <c r="I77" s="40">
        <v>1.62</v>
      </c>
      <c r="J77" s="40">
        <f t="shared" ref="J77:J84" si="11">+G77-I77</f>
        <v>-8.0000000000000071E-2</v>
      </c>
    </row>
    <row r="78" spans="1:10" x14ac:dyDescent="0.3">
      <c r="A78" s="36">
        <f t="shared" si="7"/>
        <v>73</v>
      </c>
      <c r="B78" s="36">
        <f t="shared" si="9"/>
        <v>52</v>
      </c>
      <c r="C78" s="35" t="s">
        <v>158</v>
      </c>
      <c r="D78" s="36" t="s">
        <v>160</v>
      </c>
      <c r="E78" s="39">
        <f t="shared" si="10"/>
        <v>41456</v>
      </c>
      <c r="F78" s="40">
        <v>2.94</v>
      </c>
      <c r="G78" s="40">
        <v>2.16</v>
      </c>
      <c r="I78" s="40">
        <v>2.27</v>
      </c>
      <c r="J78" s="40">
        <f t="shared" si="11"/>
        <v>-0.10999999999999988</v>
      </c>
    </row>
    <row r="79" spans="1:10" x14ac:dyDescent="0.3">
      <c r="A79" s="36">
        <f t="shared" si="7"/>
        <v>74</v>
      </c>
      <c r="B79" s="36">
        <f t="shared" si="9"/>
        <v>52</v>
      </c>
      <c r="C79" s="35" t="s">
        <v>158</v>
      </c>
      <c r="D79" s="36" t="s">
        <v>95</v>
      </c>
      <c r="E79" s="39">
        <f t="shared" si="10"/>
        <v>41456</v>
      </c>
      <c r="F79" s="40">
        <v>4.1500000000000004</v>
      </c>
      <c r="G79" s="40">
        <v>3.09</v>
      </c>
      <c r="I79" s="40">
        <v>3.24</v>
      </c>
      <c r="J79" s="40">
        <f t="shared" si="11"/>
        <v>-0.15000000000000036</v>
      </c>
    </row>
    <row r="80" spans="1:10" x14ac:dyDescent="0.3">
      <c r="A80" s="36">
        <f t="shared" si="7"/>
        <v>75</v>
      </c>
      <c r="B80" s="36">
        <f t="shared" si="9"/>
        <v>52</v>
      </c>
      <c r="C80" s="35" t="s">
        <v>158</v>
      </c>
      <c r="D80" s="36" t="s">
        <v>161</v>
      </c>
      <c r="E80" s="39">
        <f t="shared" si="10"/>
        <v>41456</v>
      </c>
      <c r="F80" s="40">
        <v>6.02</v>
      </c>
      <c r="G80" s="40">
        <v>4.63</v>
      </c>
      <c r="I80" s="40">
        <v>4.8499999999999996</v>
      </c>
      <c r="J80" s="40">
        <f t="shared" si="11"/>
        <v>-0.21999999999999975</v>
      </c>
    </row>
    <row r="81" spans="1:10" x14ac:dyDescent="0.3">
      <c r="A81" s="36">
        <f t="shared" si="7"/>
        <v>76</v>
      </c>
      <c r="B81" s="36">
        <f t="shared" si="9"/>
        <v>52</v>
      </c>
      <c r="C81" s="35" t="s">
        <v>158</v>
      </c>
      <c r="D81" s="36" t="s">
        <v>162</v>
      </c>
      <c r="E81" s="39">
        <f t="shared" si="10"/>
        <v>41456</v>
      </c>
      <c r="F81" s="40">
        <v>7.9700000000000006</v>
      </c>
      <c r="G81" s="40">
        <v>6.17</v>
      </c>
      <c r="I81" s="40">
        <v>6.47</v>
      </c>
      <c r="J81" s="40">
        <f t="shared" si="11"/>
        <v>-0.29999999999999982</v>
      </c>
    </row>
    <row r="82" spans="1:10" x14ac:dyDescent="0.3">
      <c r="A82" s="36">
        <f t="shared" si="7"/>
        <v>77</v>
      </c>
      <c r="B82" s="36">
        <f t="shared" si="9"/>
        <v>52</v>
      </c>
      <c r="C82" s="35" t="s">
        <v>158</v>
      </c>
      <c r="D82" s="36" t="s">
        <v>163</v>
      </c>
      <c r="E82" s="39">
        <f t="shared" si="10"/>
        <v>41456</v>
      </c>
      <c r="F82" s="40">
        <v>9.91</v>
      </c>
      <c r="G82" s="40">
        <v>7.72</v>
      </c>
      <c r="I82" s="40">
        <v>8.09</v>
      </c>
      <c r="J82" s="40">
        <f t="shared" si="11"/>
        <v>-0.37000000000000011</v>
      </c>
    </row>
    <row r="83" spans="1:10" x14ac:dyDescent="0.3">
      <c r="A83" s="36">
        <f t="shared" si="7"/>
        <v>78</v>
      </c>
      <c r="B83" s="36">
        <f t="shared" si="9"/>
        <v>52</v>
      </c>
      <c r="C83" s="35" t="s">
        <v>158</v>
      </c>
      <c r="D83" s="36" t="s">
        <v>164</v>
      </c>
      <c r="E83" s="39">
        <f t="shared" si="10"/>
        <v>41456</v>
      </c>
      <c r="F83" s="40">
        <v>13.51</v>
      </c>
      <c r="G83" s="40">
        <v>9.57</v>
      </c>
      <c r="I83" s="40">
        <v>10.029999999999999</v>
      </c>
      <c r="J83" s="40">
        <f t="shared" si="11"/>
        <v>-0.45999999999999908</v>
      </c>
    </row>
    <row r="84" spans="1:10" x14ac:dyDescent="0.3">
      <c r="A84" s="36">
        <f t="shared" si="7"/>
        <v>79</v>
      </c>
      <c r="B84" s="36">
        <f t="shared" si="9"/>
        <v>52</v>
      </c>
      <c r="C84" s="35" t="s">
        <v>158</v>
      </c>
      <c r="D84" s="36" t="s">
        <v>97</v>
      </c>
      <c r="E84" s="39">
        <f t="shared" si="10"/>
        <v>41456</v>
      </c>
      <c r="F84" s="40">
        <v>15.45</v>
      </c>
      <c r="G84" s="40">
        <v>12.35</v>
      </c>
      <c r="I84" s="40">
        <v>12.95</v>
      </c>
      <c r="J84" s="40">
        <f t="shared" si="11"/>
        <v>-0.59999999999999964</v>
      </c>
    </row>
    <row r="85" spans="1:10" x14ac:dyDescent="0.3">
      <c r="A85" s="36">
        <f t="shared" si="7"/>
        <v>80</v>
      </c>
      <c r="B85" s="36"/>
      <c r="C85" s="35"/>
      <c r="D85" s="36"/>
      <c r="E85" s="35"/>
      <c r="F85" s="35"/>
      <c r="G85" s="40"/>
      <c r="I85" s="40"/>
      <c r="J85" s="40"/>
    </row>
    <row r="86" spans="1:10" x14ac:dyDescent="0.3">
      <c r="A86" s="36">
        <f t="shared" si="7"/>
        <v>81</v>
      </c>
      <c r="B86" s="36">
        <f t="shared" ref="B86:B92" si="12">+$B$74</f>
        <v>52</v>
      </c>
      <c r="C86" s="35" t="s">
        <v>165</v>
      </c>
      <c r="D86" s="36" t="s">
        <v>160</v>
      </c>
      <c r="E86" s="39">
        <f t="shared" ref="E86:E92" si="13">+$E$6</f>
        <v>41456</v>
      </c>
      <c r="F86" s="40">
        <v>3.19</v>
      </c>
      <c r="G86" s="40">
        <v>2.16</v>
      </c>
      <c r="I86" s="40">
        <v>2.27</v>
      </c>
      <c r="J86" s="40">
        <f t="shared" ref="J86:J92" si="14">+G86-I86</f>
        <v>-0.10999999999999988</v>
      </c>
    </row>
    <row r="87" spans="1:10" x14ac:dyDescent="0.3">
      <c r="A87" s="36">
        <f t="shared" si="7"/>
        <v>82</v>
      </c>
      <c r="B87" s="36">
        <f t="shared" si="12"/>
        <v>52</v>
      </c>
      <c r="C87" s="35" t="s">
        <v>165</v>
      </c>
      <c r="D87" s="36" t="s">
        <v>95</v>
      </c>
      <c r="E87" s="39">
        <f t="shared" si="13"/>
        <v>41456</v>
      </c>
      <c r="F87" s="40">
        <v>4.0600000000000005</v>
      </c>
      <c r="G87" s="40">
        <v>3.09</v>
      </c>
      <c r="I87" s="40">
        <v>3.24</v>
      </c>
      <c r="J87" s="40">
        <f t="shared" si="14"/>
        <v>-0.15000000000000036</v>
      </c>
    </row>
    <row r="88" spans="1:10" x14ac:dyDescent="0.3">
      <c r="A88" s="36">
        <f t="shared" si="7"/>
        <v>83</v>
      </c>
      <c r="B88" s="36">
        <f t="shared" si="12"/>
        <v>52</v>
      </c>
      <c r="C88" s="35" t="s">
        <v>165</v>
      </c>
      <c r="D88" s="36" t="s">
        <v>161</v>
      </c>
      <c r="E88" s="39">
        <f t="shared" si="13"/>
        <v>41456</v>
      </c>
      <c r="F88" s="40">
        <v>5.8500000000000005</v>
      </c>
      <c r="G88" s="40">
        <v>4.63</v>
      </c>
      <c r="I88" s="40">
        <v>4.8499999999999996</v>
      </c>
      <c r="J88" s="40">
        <f t="shared" si="14"/>
        <v>-0.21999999999999975</v>
      </c>
    </row>
    <row r="89" spans="1:10" x14ac:dyDescent="0.3">
      <c r="A89" s="36">
        <f t="shared" si="7"/>
        <v>84</v>
      </c>
      <c r="B89" s="36">
        <f t="shared" si="12"/>
        <v>52</v>
      </c>
      <c r="C89" s="35" t="s">
        <v>165</v>
      </c>
      <c r="D89" s="36" t="s">
        <v>96</v>
      </c>
      <c r="E89" s="39">
        <f t="shared" si="13"/>
        <v>41456</v>
      </c>
      <c r="F89" s="40">
        <v>6.92</v>
      </c>
      <c r="G89" s="40">
        <v>5.4</v>
      </c>
      <c r="I89" s="40">
        <v>5.66</v>
      </c>
      <c r="J89" s="40">
        <f t="shared" si="14"/>
        <v>-0.25999999999999979</v>
      </c>
    </row>
    <row r="90" spans="1:10" x14ac:dyDescent="0.3">
      <c r="A90" s="36">
        <f t="shared" si="7"/>
        <v>85</v>
      </c>
      <c r="B90" s="36">
        <f t="shared" si="12"/>
        <v>52</v>
      </c>
      <c r="C90" s="35" t="s">
        <v>165</v>
      </c>
      <c r="D90" s="36" t="s">
        <v>163</v>
      </c>
      <c r="E90" s="39">
        <f t="shared" si="13"/>
        <v>41456</v>
      </c>
      <c r="F90" s="40">
        <v>9.41</v>
      </c>
      <c r="G90" s="40">
        <v>7.72</v>
      </c>
      <c r="I90" s="40">
        <v>8.09</v>
      </c>
      <c r="J90" s="40">
        <f t="shared" si="14"/>
        <v>-0.37000000000000011</v>
      </c>
    </row>
    <row r="91" spans="1:10" x14ac:dyDescent="0.3">
      <c r="A91" s="36">
        <f t="shared" si="7"/>
        <v>86</v>
      </c>
      <c r="B91" s="36">
        <f t="shared" si="12"/>
        <v>52</v>
      </c>
      <c r="C91" s="35" t="s">
        <v>165</v>
      </c>
      <c r="D91" s="36" t="s">
        <v>97</v>
      </c>
      <c r="E91" s="39">
        <f t="shared" si="13"/>
        <v>41456</v>
      </c>
      <c r="F91" s="40">
        <v>14.76</v>
      </c>
      <c r="G91" s="40">
        <v>12.35</v>
      </c>
      <c r="I91" s="40">
        <v>12.95</v>
      </c>
      <c r="J91" s="40">
        <f t="shared" si="14"/>
        <v>-0.59999999999999964</v>
      </c>
    </row>
    <row r="92" spans="1:10" x14ac:dyDescent="0.3">
      <c r="A92" s="36">
        <f t="shared" si="7"/>
        <v>87</v>
      </c>
      <c r="B92" s="36">
        <f t="shared" si="12"/>
        <v>52</v>
      </c>
      <c r="C92" s="35" t="s">
        <v>165</v>
      </c>
      <c r="D92" s="36" t="s">
        <v>166</v>
      </c>
      <c r="E92" s="39">
        <f t="shared" si="13"/>
        <v>41456</v>
      </c>
      <c r="F92" s="40">
        <v>35.33</v>
      </c>
      <c r="G92" s="40">
        <v>30.87</v>
      </c>
      <c r="I92" s="40">
        <v>32.36</v>
      </c>
      <c r="J92" s="40">
        <f t="shared" si="14"/>
        <v>-1.4899999999999984</v>
      </c>
    </row>
    <row r="93" spans="1:10" x14ac:dyDescent="0.3">
      <c r="A93" s="36">
        <f t="shared" si="7"/>
        <v>88</v>
      </c>
      <c r="B93" s="36"/>
      <c r="C93" s="35"/>
      <c r="D93" s="36"/>
      <c r="E93" s="35"/>
      <c r="F93" s="35"/>
      <c r="G93" s="40"/>
      <c r="I93" s="40"/>
      <c r="J93" s="40"/>
    </row>
    <row r="94" spans="1:10" x14ac:dyDescent="0.3">
      <c r="A94" s="36">
        <f t="shared" si="7"/>
        <v>89</v>
      </c>
      <c r="B94" s="36">
        <v>53</v>
      </c>
      <c r="C94" s="35" t="s">
        <v>167</v>
      </c>
      <c r="D94" s="36" t="s">
        <v>159</v>
      </c>
      <c r="E94" s="39">
        <f t="shared" ref="E94:E102" si="15">+$E$6</f>
        <v>41456</v>
      </c>
      <c r="F94" s="40">
        <v>9.0400000000000009</v>
      </c>
      <c r="G94" s="40">
        <v>10.43</v>
      </c>
      <c r="I94" s="40">
        <v>10.93</v>
      </c>
      <c r="J94" s="40">
        <f t="shared" ref="J94:J102" si="16">+G94-I94</f>
        <v>-0.5</v>
      </c>
    </row>
    <row r="95" spans="1:10" x14ac:dyDescent="0.3">
      <c r="A95" s="36">
        <f t="shared" si="7"/>
        <v>90</v>
      </c>
      <c r="B95" s="36">
        <f>+$B$94</f>
        <v>53</v>
      </c>
      <c r="C95" s="35" t="s">
        <v>167</v>
      </c>
      <c r="D95" s="36" t="s">
        <v>160</v>
      </c>
      <c r="E95" s="39">
        <f t="shared" si="15"/>
        <v>41456</v>
      </c>
      <c r="F95" s="40">
        <v>10.34</v>
      </c>
      <c r="G95" s="40">
        <v>11.21</v>
      </c>
      <c r="I95" s="40">
        <v>11.74</v>
      </c>
      <c r="J95" s="40">
        <f t="shared" si="16"/>
        <v>-0.52999999999999936</v>
      </c>
    </row>
    <row r="96" spans="1:10" x14ac:dyDescent="0.3">
      <c r="A96" s="36">
        <f t="shared" si="7"/>
        <v>91</v>
      </c>
      <c r="B96" s="36">
        <f t="shared" ref="B96:B102" si="17">+$B$94</f>
        <v>53</v>
      </c>
      <c r="C96" s="35" t="s">
        <v>167</v>
      </c>
      <c r="D96" s="36" t="s">
        <v>95</v>
      </c>
      <c r="E96" s="39">
        <f t="shared" si="15"/>
        <v>41456</v>
      </c>
      <c r="F96" s="40">
        <v>11.66</v>
      </c>
      <c r="G96" s="40">
        <v>12.37</v>
      </c>
      <c r="I96" s="40">
        <v>12.96</v>
      </c>
      <c r="J96" s="40">
        <f t="shared" si="16"/>
        <v>-0.59000000000000163</v>
      </c>
    </row>
    <row r="97" spans="1:10" x14ac:dyDescent="0.3">
      <c r="A97" s="36">
        <f t="shared" si="7"/>
        <v>92</v>
      </c>
      <c r="B97" s="36">
        <f t="shared" si="17"/>
        <v>53</v>
      </c>
      <c r="C97" s="35" t="s">
        <v>167</v>
      </c>
      <c r="D97" s="36" t="s">
        <v>161</v>
      </c>
      <c r="E97" s="39">
        <f t="shared" si="15"/>
        <v>41456</v>
      </c>
      <c r="F97" s="40">
        <v>13.78</v>
      </c>
      <c r="G97" s="40">
        <v>14.32</v>
      </c>
      <c r="I97" s="40">
        <v>14.99</v>
      </c>
      <c r="J97" s="40">
        <f t="shared" si="16"/>
        <v>-0.66999999999999993</v>
      </c>
    </row>
    <row r="98" spans="1:10" x14ac:dyDescent="0.3">
      <c r="A98" s="36">
        <f t="shared" si="7"/>
        <v>93</v>
      </c>
      <c r="B98" s="36">
        <f t="shared" si="17"/>
        <v>53</v>
      </c>
      <c r="C98" s="35" t="s">
        <v>167</v>
      </c>
      <c r="D98" s="36" t="s">
        <v>162</v>
      </c>
      <c r="E98" s="39">
        <f t="shared" si="15"/>
        <v>41456</v>
      </c>
      <c r="F98" s="40">
        <v>16.57</v>
      </c>
      <c r="G98" s="40">
        <v>16.27</v>
      </c>
      <c r="I98" s="40">
        <v>17.03</v>
      </c>
      <c r="J98" s="40">
        <f t="shared" si="16"/>
        <v>-0.76000000000000156</v>
      </c>
    </row>
    <row r="99" spans="1:10" x14ac:dyDescent="0.3">
      <c r="A99" s="36">
        <f t="shared" si="7"/>
        <v>94</v>
      </c>
      <c r="B99" s="36">
        <f t="shared" si="17"/>
        <v>53</v>
      </c>
      <c r="C99" s="35" t="s">
        <v>167</v>
      </c>
      <c r="D99" s="36" t="s">
        <v>163</v>
      </c>
      <c r="E99" s="39">
        <f t="shared" si="15"/>
        <v>41456</v>
      </c>
      <c r="F99" s="40">
        <v>18.650000000000002</v>
      </c>
      <c r="G99" s="40">
        <v>18.22</v>
      </c>
      <c r="I99" s="40">
        <v>19.059999999999999</v>
      </c>
      <c r="J99" s="40">
        <f t="shared" si="16"/>
        <v>-0.83999999999999986</v>
      </c>
    </row>
    <row r="100" spans="1:10" x14ac:dyDescent="0.3">
      <c r="A100" s="36">
        <f t="shared" si="7"/>
        <v>95</v>
      </c>
      <c r="B100" s="36">
        <f t="shared" si="17"/>
        <v>53</v>
      </c>
      <c r="C100" s="35" t="s">
        <v>167</v>
      </c>
      <c r="D100" s="36" t="s">
        <v>164</v>
      </c>
      <c r="E100" s="39">
        <f t="shared" si="15"/>
        <v>41456</v>
      </c>
      <c r="F100" s="40">
        <v>21.569999999999997</v>
      </c>
      <c r="G100" s="40">
        <v>20.55</v>
      </c>
      <c r="I100" s="40">
        <v>21.5</v>
      </c>
      <c r="J100" s="40">
        <f t="shared" si="16"/>
        <v>-0.94999999999999929</v>
      </c>
    </row>
    <row r="101" spans="1:10" x14ac:dyDescent="0.3">
      <c r="A101" s="36">
        <f t="shared" si="7"/>
        <v>96</v>
      </c>
      <c r="B101" s="36">
        <f t="shared" si="17"/>
        <v>53</v>
      </c>
      <c r="C101" s="35" t="s">
        <v>167</v>
      </c>
      <c r="D101" s="36" t="s">
        <v>97</v>
      </c>
      <c r="E101" s="39">
        <f t="shared" si="15"/>
        <v>41456</v>
      </c>
      <c r="F101" s="40">
        <v>25.21</v>
      </c>
      <c r="G101" s="40">
        <v>24.06</v>
      </c>
      <c r="I101" s="40">
        <v>25.16</v>
      </c>
      <c r="J101" s="40">
        <f t="shared" si="16"/>
        <v>-1.1000000000000014</v>
      </c>
    </row>
    <row r="102" spans="1:10" x14ac:dyDescent="0.3">
      <c r="A102" s="36">
        <f t="shared" si="7"/>
        <v>97</v>
      </c>
      <c r="B102" s="36">
        <f t="shared" si="17"/>
        <v>53</v>
      </c>
      <c r="C102" s="35" t="s">
        <v>167</v>
      </c>
      <c r="D102" s="36" t="s">
        <v>166</v>
      </c>
      <c r="E102" s="39">
        <f t="shared" si="15"/>
        <v>41456</v>
      </c>
      <c r="F102" s="40">
        <v>55.879999999999995</v>
      </c>
      <c r="G102" s="40">
        <v>47.42</v>
      </c>
      <c r="I102" s="40">
        <v>49.57</v>
      </c>
      <c r="J102" s="40">
        <f t="shared" si="16"/>
        <v>-2.1499999999999986</v>
      </c>
    </row>
    <row r="103" spans="1:10" x14ac:dyDescent="0.3">
      <c r="A103" s="36">
        <f t="shared" si="7"/>
        <v>98</v>
      </c>
      <c r="B103" s="36"/>
      <c r="C103" s="35"/>
      <c r="D103" s="36"/>
      <c r="E103" s="35"/>
      <c r="F103" s="35"/>
      <c r="G103" s="40"/>
      <c r="I103" s="40"/>
      <c r="J103" s="40"/>
    </row>
    <row r="104" spans="1:10" x14ac:dyDescent="0.3">
      <c r="A104" s="36">
        <f t="shared" si="7"/>
        <v>99</v>
      </c>
      <c r="B104" s="36">
        <f>+$B$94</f>
        <v>53</v>
      </c>
      <c r="C104" s="42" t="s">
        <v>168</v>
      </c>
      <c r="D104" s="36" t="s">
        <v>160</v>
      </c>
      <c r="E104" s="39">
        <f>+$E$6</f>
        <v>41456</v>
      </c>
      <c r="F104" s="40">
        <v>14.13</v>
      </c>
      <c r="G104" s="40">
        <v>13.86</v>
      </c>
      <c r="I104" s="40">
        <v>14.63</v>
      </c>
      <c r="J104" s="40">
        <f t="shared" ref="J104:J108" si="18">+G104-I104</f>
        <v>-0.77000000000000135</v>
      </c>
    </row>
    <row r="105" spans="1:10" x14ac:dyDescent="0.3">
      <c r="A105" s="36">
        <f t="shared" si="7"/>
        <v>100</v>
      </c>
      <c r="B105" s="36">
        <f>+$B$94</f>
        <v>53</v>
      </c>
      <c r="C105" s="42" t="s">
        <v>168</v>
      </c>
      <c r="D105" s="36" t="s">
        <v>95</v>
      </c>
      <c r="E105" s="39">
        <f>+$E$6</f>
        <v>41456</v>
      </c>
      <c r="F105" s="40">
        <v>15.11</v>
      </c>
      <c r="G105" s="40">
        <v>15.1</v>
      </c>
      <c r="I105" s="40">
        <v>15.92</v>
      </c>
      <c r="J105" s="40">
        <f t="shared" si="18"/>
        <v>-0.82000000000000028</v>
      </c>
    </row>
    <row r="106" spans="1:10" x14ac:dyDescent="0.3">
      <c r="A106" s="36">
        <f t="shared" si="7"/>
        <v>101</v>
      </c>
      <c r="B106" s="36">
        <f>+$B$94</f>
        <v>53</v>
      </c>
      <c r="C106" s="42" t="s">
        <v>168</v>
      </c>
      <c r="D106" s="36" t="s">
        <v>161</v>
      </c>
      <c r="E106" s="39">
        <f>+$E$6</f>
        <v>41456</v>
      </c>
      <c r="F106" s="40">
        <v>17.440000000000001</v>
      </c>
      <c r="G106" s="40">
        <v>17.170000000000002</v>
      </c>
      <c r="I106" s="40">
        <v>18.079999999999998</v>
      </c>
      <c r="J106" s="40">
        <f t="shared" si="18"/>
        <v>-0.90999999999999659</v>
      </c>
    </row>
    <row r="107" spans="1:10" x14ac:dyDescent="0.3">
      <c r="A107" s="36">
        <f t="shared" si="7"/>
        <v>102</v>
      </c>
      <c r="B107" s="36">
        <f>+$B$94</f>
        <v>53</v>
      </c>
      <c r="C107" s="42" t="s">
        <v>168</v>
      </c>
      <c r="D107" s="36" t="s">
        <v>163</v>
      </c>
      <c r="E107" s="39">
        <f>+$E$6</f>
        <v>41456</v>
      </c>
      <c r="F107" s="40">
        <v>22.43</v>
      </c>
      <c r="G107" s="40">
        <v>21.3</v>
      </c>
      <c r="I107" s="40">
        <v>22.39</v>
      </c>
      <c r="J107" s="40">
        <f t="shared" si="18"/>
        <v>-1.0899999999999999</v>
      </c>
    </row>
    <row r="108" spans="1:10" x14ac:dyDescent="0.3">
      <c r="A108" s="36">
        <f t="shared" si="7"/>
        <v>103</v>
      </c>
      <c r="B108" s="36">
        <f>+$B$94</f>
        <v>53</v>
      </c>
      <c r="C108" s="42" t="s">
        <v>168</v>
      </c>
      <c r="D108" s="36" t="s">
        <v>97</v>
      </c>
      <c r="E108" s="39">
        <f>+$E$6</f>
        <v>41456</v>
      </c>
      <c r="F108" s="40">
        <v>25.41</v>
      </c>
      <c r="G108" s="40">
        <v>27.49</v>
      </c>
      <c r="I108" s="40">
        <v>28.85</v>
      </c>
      <c r="J108" s="40">
        <f t="shared" si="18"/>
        <v>-1.360000000000003</v>
      </c>
    </row>
    <row r="109" spans="1:10" x14ac:dyDescent="0.3">
      <c r="A109" s="36">
        <f t="shared" si="7"/>
        <v>104</v>
      </c>
      <c r="B109" s="36"/>
      <c r="C109" s="35"/>
      <c r="D109" s="36"/>
      <c r="E109" s="35"/>
      <c r="F109" s="35"/>
      <c r="G109" s="40"/>
      <c r="I109" s="40"/>
      <c r="J109" s="40"/>
    </row>
    <row r="110" spans="1:10" x14ac:dyDescent="0.3">
      <c r="A110" s="36">
        <f t="shared" si="7"/>
        <v>105</v>
      </c>
      <c r="B110" s="36">
        <f t="shared" ref="B110:B163" si="19">+$B$94</f>
        <v>53</v>
      </c>
      <c r="C110" s="42" t="s">
        <v>169</v>
      </c>
      <c r="D110" s="36" t="s">
        <v>104</v>
      </c>
      <c r="E110" s="39">
        <f>+E105</f>
        <v>41456</v>
      </c>
      <c r="F110" s="40">
        <v>7.43</v>
      </c>
      <c r="G110" s="40">
        <v>11.86</v>
      </c>
      <c r="I110" s="40">
        <v>12.28</v>
      </c>
      <c r="J110" s="40">
        <f t="shared" ref="J110:J163" si="20">+G110-I110</f>
        <v>-0.41999999999999993</v>
      </c>
    </row>
    <row r="111" spans="1:10" x14ac:dyDescent="0.3">
      <c r="A111" s="36">
        <f t="shared" si="7"/>
        <v>106</v>
      </c>
      <c r="B111" s="36">
        <f t="shared" si="19"/>
        <v>53</v>
      </c>
      <c r="C111" s="42" t="s">
        <v>169</v>
      </c>
      <c r="D111" s="36" t="s">
        <v>105</v>
      </c>
      <c r="E111" s="39">
        <f>+E110</f>
        <v>41456</v>
      </c>
      <c r="F111" s="40">
        <v>7.6</v>
      </c>
      <c r="G111" s="40">
        <v>11.86</v>
      </c>
      <c r="I111" s="40">
        <v>12.28</v>
      </c>
      <c r="J111" s="40">
        <f t="shared" si="20"/>
        <v>-0.41999999999999993</v>
      </c>
    </row>
    <row r="112" spans="1:10" x14ac:dyDescent="0.3">
      <c r="A112" s="36">
        <f t="shared" si="7"/>
        <v>107</v>
      </c>
      <c r="B112" s="36">
        <f t="shared" si="19"/>
        <v>53</v>
      </c>
      <c r="C112" s="42" t="s">
        <v>169</v>
      </c>
      <c r="D112" s="36" t="s">
        <v>106</v>
      </c>
      <c r="E112" s="39">
        <f t="shared" ref="E112:E163" si="21">+E111</f>
        <v>41456</v>
      </c>
      <c r="F112" s="40">
        <v>7.7799999999999994</v>
      </c>
      <c r="G112" s="40">
        <v>11.86</v>
      </c>
      <c r="I112" s="40">
        <v>12.28</v>
      </c>
      <c r="J112" s="40">
        <f t="shared" si="20"/>
        <v>-0.41999999999999993</v>
      </c>
    </row>
    <row r="113" spans="1:10" x14ac:dyDescent="0.3">
      <c r="A113" s="36">
        <f t="shared" si="7"/>
        <v>108</v>
      </c>
      <c r="B113" s="36">
        <f t="shared" si="19"/>
        <v>53</v>
      </c>
      <c r="C113" s="42" t="s">
        <v>169</v>
      </c>
      <c r="D113" s="36" t="s">
        <v>107</v>
      </c>
      <c r="E113" s="39">
        <f t="shared" si="21"/>
        <v>41456</v>
      </c>
      <c r="F113" s="40">
        <v>7.9499999999999993</v>
      </c>
      <c r="G113" s="40">
        <v>11.86</v>
      </c>
      <c r="I113" s="40">
        <v>12.28</v>
      </c>
      <c r="J113" s="40">
        <f t="shared" si="20"/>
        <v>-0.41999999999999993</v>
      </c>
    </row>
    <row r="114" spans="1:10" x14ac:dyDescent="0.3">
      <c r="A114" s="36">
        <f t="shared" si="7"/>
        <v>109</v>
      </c>
      <c r="B114" s="36">
        <f t="shared" si="19"/>
        <v>53</v>
      </c>
      <c r="C114" s="42" t="s">
        <v>169</v>
      </c>
      <c r="D114" s="36" t="s">
        <v>108</v>
      </c>
      <c r="E114" s="39">
        <f t="shared" si="21"/>
        <v>41456</v>
      </c>
      <c r="F114" s="40">
        <v>8.1300000000000008</v>
      </c>
      <c r="G114" s="40">
        <v>11.86</v>
      </c>
      <c r="I114" s="40">
        <v>12.28</v>
      </c>
      <c r="J114" s="40">
        <f t="shared" si="20"/>
        <v>-0.41999999999999993</v>
      </c>
    </row>
    <row r="115" spans="1:10" x14ac:dyDescent="0.3">
      <c r="A115" s="36">
        <f t="shared" si="7"/>
        <v>110</v>
      </c>
      <c r="B115" s="36">
        <f t="shared" si="19"/>
        <v>53</v>
      </c>
      <c r="C115" s="42" t="s">
        <v>169</v>
      </c>
      <c r="D115" s="36" t="s">
        <v>109</v>
      </c>
      <c r="E115" s="39">
        <f t="shared" si="21"/>
        <v>41456</v>
      </c>
      <c r="F115" s="40">
        <v>8.31</v>
      </c>
      <c r="G115" s="40">
        <v>11.86</v>
      </c>
      <c r="I115" s="40">
        <v>12.28</v>
      </c>
      <c r="J115" s="40">
        <f t="shared" si="20"/>
        <v>-0.41999999999999993</v>
      </c>
    </row>
    <row r="116" spans="1:10" x14ac:dyDescent="0.3">
      <c r="A116" s="36">
        <f t="shared" si="7"/>
        <v>111</v>
      </c>
      <c r="B116" s="36">
        <f t="shared" si="19"/>
        <v>53</v>
      </c>
      <c r="C116" s="42" t="s">
        <v>169</v>
      </c>
      <c r="D116" s="36" t="s">
        <v>110</v>
      </c>
      <c r="E116" s="39">
        <f t="shared" si="21"/>
        <v>41456</v>
      </c>
      <c r="F116" s="40">
        <v>8.7800000000000011</v>
      </c>
      <c r="G116" s="40">
        <v>12.96</v>
      </c>
      <c r="I116" s="40">
        <v>13.43</v>
      </c>
      <c r="J116" s="40">
        <f t="shared" si="20"/>
        <v>-0.46999999999999886</v>
      </c>
    </row>
    <row r="117" spans="1:10" x14ac:dyDescent="0.3">
      <c r="A117" s="36">
        <f t="shared" si="7"/>
        <v>112</v>
      </c>
      <c r="B117" s="36">
        <f t="shared" si="19"/>
        <v>53</v>
      </c>
      <c r="C117" s="42" t="s">
        <v>169</v>
      </c>
      <c r="D117" s="36" t="s">
        <v>111</v>
      </c>
      <c r="E117" s="39">
        <f t="shared" si="21"/>
        <v>41456</v>
      </c>
      <c r="F117" s="40">
        <v>8.9500000000000011</v>
      </c>
      <c r="G117" s="40">
        <v>12.96</v>
      </c>
      <c r="I117" s="40">
        <v>13.43</v>
      </c>
      <c r="J117" s="40">
        <f t="shared" si="20"/>
        <v>-0.46999999999999886</v>
      </c>
    </row>
    <row r="118" spans="1:10" x14ac:dyDescent="0.3">
      <c r="A118" s="36">
        <f t="shared" si="7"/>
        <v>113</v>
      </c>
      <c r="B118" s="36">
        <f t="shared" si="19"/>
        <v>53</v>
      </c>
      <c r="C118" s="42" t="s">
        <v>169</v>
      </c>
      <c r="D118" s="36" t="s">
        <v>112</v>
      </c>
      <c r="E118" s="39">
        <f t="shared" si="21"/>
        <v>41456</v>
      </c>
      <c r="F118" s="40">
        <v>9.1300000000000008</v>
      </c>
      <c r="G118" s="40">
        <v>12.96</v>
      </c>
      <c r="I118" s="40">
        <v>13.43</v>
      </c>
      <c r="J118" s="40">
        <f t="shared" si="20"/>
        <v>-0.46999999999999886</v>
      </c>
    </row>
    <row r="119" spans="1:10" x14ac:dyDescent="0.3">
      <c r="A119" s="36">
        <f t="shared" si="7"/>
        <v>114</v>
      </c>
      <c r="B119" s="36">
        <f t="shared" si="19"/>
        <v>53</v>
      </c>
      <c r="C119" s="42" t="s">
        <v>169</v>
      </c>
      <c r="D119" s="36" t="s">
        <v>113</v>
      </c>
      <c r="E119" s="39">
        <f t="shared" si="21"/>
        <v>41456</v>
      </c>
      <c r="F119" s="40">
        <v>9.3000000000000007</v>
      </c>
      <c r="G119" s="40">
        <v>12.96</v>
      </c>
      <c r="I119" s="40">
        <v>13.43</v>
      </c>
      <c r="J119" s="40">
        <f t="shared" si="20"/>
        <v>-0.46999999999999886</v>
      </c>
    </row>
    <row r="120" spans="1:10" x14ac:dyDescent="0.3">
      <c r="A120" s="36">
        <f t="shared" si="7"/>
        <v>115</v>
      </c>
      <c r="B120" s="36">
        <f t="shared" si="19"/>
        <v>53</v>
      </c>
      <c r="C120" s="42" t="s">
        <v>169</v>
      </c>
      <c r="D120" s="36" t="s">
        <v>114</v>
      </c>
      <c r="E120" s="39">
        <f t="shared" si="21"/>
        <v>41456</v>
      </c>
      <c r="F120" s="40">
        <v>9.4699999999999989</v>
      </c>
      <c r="G120" s="40">
        <v>12.96</v>
      </c>
      <c r="I120" s="40">
        <v>13.43</v>
      </c>
      <c r="J120" s="40">
        <f t="shared" si="20"/>
        <v>-0.46999999999999886</v>
      </c>
    </row>
    <row r="121" spans="1:10" x14ac:dyDescent="0.3">
      <c r="A121" s="36">
        <f t="shared" si="7"/>
        <v>116</v>
      </c>
      <c r="B121" s="36">
        <f t="shared" si="19"/>
        <v>53</v>
      </c>
      <c r="C121" s="42" t="s">
        <v>169</v>
      </c>
      <c r="D121" s="36" t="s">
        <v>115</v>
      </c>
      <c r="E121" s="39">
        <f t="shared" si="21"/>
        <v>41456</v>
      </c>
      <c r="F121" s="40">
        <v>9.7999999999999989</v>
      </c>
      <c r="G121" s="40">
        <v>12.96</v>
      </c>
      <c r="I121" s="40">
        <v>13.43</v>
      </c>
      <c r="J121" s="40">
        <f t="shared" si="20"/>
        <v>-0.46999999999999886</v>
      </c>
    </row>
    <row r="122" spans="1:10" x14ac:dyDescent="0.3">
      <c r="A122" s="36">
        <f t="shared" si="7"/>
        <v>117</v>
      </c>
      <c r="B122" s="36">
        <f t="shared" si="19"/>
        <v>53</v>
      </c>
      <c r="C122" s="42" t="s">
        <v>169</v>
      </c>
      <c r="D122" s="36" t="s">
        <v>116</v>
      </c>
      <c r="E122" s="39">
        <f t="shared" si="21"/>
        <v>41456</v>
      </c>
      <c r="F122" s="40">
        <v>9.9799999999999986</v>
      </c>
      <c r="G122" s="40">
        <v>14.05</v>
      </c>
      <c r="I122" s="40">
        <v>14.57</v>
      </c>
      <c r="J122" s="40">
        <f t="shared" si="20"/>
        <v>-0.51999999999999957</v>
      </c>
    </row>
    <row r="123" spans="1:10" x14ac:dyDescent="0.3">
      <c r="A123" s="36">
        <f t="shared" si="7"/>
        <v>118</v>
      </c>
      <c r="B123" s="36">
        <f t="shared" si="19"/>
        <v>53</v>
      </c>
      <c r="C123" s="42" t="s">
        <v>169</v>
      </c>
      <c r="D123" s="36" t="s">
        <v>117</v>
      </c>
      <c r="E123" s="39">
        <f t="shared" si="21"/>
        <v>41456</v>
      </c>
      <c r="F123" s="40">
        <v>10.15</v>
      </c>
      <c r="G123" s="40">
        <v>14.05</v>
      </c>
      <c r="I123" s="40">
        <v>14.57</v>
      </c>
      <c r="J123" s="40">
        <f t="shared" si="20"/>
        <v>-0.51999999999999957</v>
      </c>
    </row>
    <row r="124" spans="1:10" x14ac:dyDescent="0.3">
      <c r="A124" s="36">
        <f t="shared" si="7"/>
        <v>119</v>
      </c>
      <c r="B124" s="36">
        <f t="shared" si="19"/>
        <v>53</v>
      </c>
      <c r="C124" s="42" t="s">
        <v>169</v>
      </c>
      <c r="D124" s="36" t="s">
        <v>118</v>
      </c>
      <c r="E124" s="39">
        <f t="shared" si="21"/>
        <v>41456</v>
      </c>
      <c r="F124" s="40">
        <v>10.33</v>
      </c>
      <c r="G124" s="40">
        <v>14.05</v>
      </c>
      <c r="I124" s="40">
        <v>14.57</v>
      </c>
      <c r="J124" s="40">
        <f t="shared" si="20"/>
        <v>-0.51999999999999957</v>
      </c>
    </row>
    <row r="125" spans="1:10" x14ac:dyDescent="0.3">
      <c r="A125" s="36">
        <f t="shared" si="7"/>
        <v>120</v>
      </c>
      <c r="B125" s="36">
        <f t="shared" si="19"/>
        <v>53</v>
      </c>
      <c r="C125" s="42" t="s">
        <v>169</v>
      </c>
      <c r="D125" s="36" t="s">
        <v>119</v>
      </c>
      <c r="E125" s="39">
        <f t="shared" si="21"/>
        <v>41456</v>
      </c>
      <c r="F125" s="40">
        <v>10.5</v>
      </c>
      <c r="G125" s="40">
        <v>14.05</v>
      </c>
      <c r="I125" s="40">
        <v>14.57</v>
      </c>
      <c r="J125" s="40">
        <f t="shared" si="20"/>
        <v>-0.51999999999999957</v>
      </c>
    </row>
    <row r="126" spans="1:10" x14ac:dyDescent="0.3">
      <c r="A126" s="36">
        <f t="shared" si="7"/>
        <v>121</v>
      </c>
      <c r="B126" s="36">
        <f t="shared" si="19"/>
        <v>53</v>
      </c>
      <c r="C126" s="42" t="s">
        <v>169</v>
      </c>
      <c r="D126" s="36" t="s">
        <v>120</v>
      </c>
      <c r="E126" s="39">
        <f t="shared" si="21"/>
        <v>41456</v>
      </c>
      <c r="F126" s="40">
        <v>10.68</v>
      </c>
      <c r="G126" s="40">
        <v>14.05</v>
      </c>
      <c r="I126" s="40">
        <v>14.57</v>
      </c>
      <c r="J126" s="40">
        <f t="shared" si="20"/>
        <v>-0.51999999999999957</v>
      </c>
    </row>
    <row r="127" spans="1:10" x14ac:dyDescent="0.3">
      <c r="A127" s="36">
        <f t="shared" si="7"/>
        <v>122</v>
      </c>
      <c r="B127" s="36">
        <f t="shared" si="19"/>
        <v>53</v>
      </c>
      <c r="C127" s="42" t="s">
        <v>169</v>
      </c>
      <c r="D127" s="36" t="s">
        <v>121</v>
      </c>
      <c r="E127" s="39">
        <f t="shared" si="21"/>
        <v>41456</v>
      </c>
      <c r="F127" s="40">
        <v>10.85</v>
      </c>
      <c r="G127" s="40">
        <v>14.05</v>
      </c>
      <c r="I127" s="40">
        <v>14.57</v>
      </c>
      <c r="J127" s="40">
        <f t="shared" si="20"/>
        <v>-0.51999999999999957</v>
      </c>
    </row>
    <row r="128" spans="1:10" x14ac:dyDescent="0.3">
      <c r="A128" s="36">
        <f t="shared" si="7"/>
        <v>123</v>
      </c>
      <c r="B128" s="36">
        <f t="shared" si="19"/>
        <v>53</v>
      </c>
      <c r="C128" s="42" t="s">
        <v>169</v>
      </c>
      <c r="D128" s="36" t="s">
        <v>122</v>
      </c>
      <c r="E128" s="39">
        <f t="shared" si="21"/>
        <v>41456</v>
      </c>
      <c r="F128" s="40">
        <v>11.03</v>
      </c>
      <c r="G128" s="40">
        <v>15.15</v>
      </c>
      <c r="I128" s="40">
        <v>15.72</v>
      </c>
      <c r="J128" s="40">
        <f t="shared" si="20"/>
        <v>-0.57000000000000028</v>
      </c>
    </row>
    <row r="129" spans="1:10" x14ac:dyDescent="0.3">
      <c r="A129" s="36">
        <f t="shared" si="7"/>
        <v>124</v>
      </c>
      <c r="B129" s="36">
        <f t="shared" si="19"/>
        <v>53</v>
      </c>
      <c r="C129" s="42" t="s">
        <v>169</v>
      </c>
      <c r="D129" s="36" t="s">
        <v>123</v>
      </c>
      <c r="E129" s="39">
        <f t="shared" si="21"/>
        <v>41456</v>
      </c>
      <c r="F129" s="40">
        <v>11.39</v>
      </c>
      <c r="G129" s="40">
        <v>15.15</v>
      </c>
      <c r="I129" s="40">
        <v>15.72</v>
      </c>
      <c r="J129" s="40">
        <f t="shared" si="20"/>
        <v>-0.57000000000000028</v>
      </c>
    </row>
    <row r="130" spans="1:10" x14ac:dyDescent="0.3">
      <c r="A130" s="36">
        <f t="shared" si="7"/>
        <v>125</v>
      </c>
      <c r="B130" s="36">
        <f t="shared" si="19"/>
        <v>53</v>
      </c>
      <c r="C130" s="42" t="s">
        <v>169</v>
      </c>
      <c r="D130" s="36" t="s">
        <v>124</v>
      </c>
      <c r="E130" s="39">
        <f t="shared" si="21"/>
        <v>41456</v>
      </c>
      <c r="F130" s="40">
        <v>11.56</v>
      </c>
      <c r="G130" s="40">
        <v>15.15</v>
      </c>
      <c r="I130" s="40">
        <v>15.72</v>
      </c>
      <c r="J130" s="40">
        <f t="shared" si="20"/>
        <v>-0.57000000000000028</v>
      </c>
    </row>
    <row r="131" spans="1:10" x14ac:dyDescent="0.3">
      <c r="A131" s="36">
        <f t="shared" si="7"/>
        <v>126</v>
      </c>
      <c r="B131" s="36">
        <f t="shared" si="19"/>
        <v>53</v>
      </c>
      <c r="C131" s="42" t="s">
        <v>169</v>
      </c>
      <c r="D131" s="36" t="s">
        <v>125</v>
      </c>
      <c r="E131" s="39">
        <f t="shared" si="21"/>
        <v>41456</v>
      </c>
      <c r="F131" s="40">
        <v>11.73</v>
      </c>
      <c r="G131" s="40">
        <v>15.15</v>
      </c>
      <c r="I131" s="40">
        <v>15.72</v>
      </c>
      <c r="J131" s="40">
        <f t="shared" si="20"/>
        <v>-0.57000000000000028</v>
      </c>
    </row>
    <row r="132" spans="1:10" x14ac:dyDescent="0.3">
      <c r="A132" s="36">
        <f t="shared" si="7"/>
        <v>127</v>
      </c>
      <c r="B132" s="36">
        <f t="shared" si="19"/>
        <v>53</v>
      </c>
      <c r="C132" s="42" t="s">
        <v>169</v>
      </c>
      <c r="D132" s="36" t="s">
        <v>126</v>
      </c>
      <c r="E132" s="39">
        <f t="shared" si="21"/>
        <v>41456</v>
      </c>
      <c r="F132" s="40">
        <v>11.91</v>
      </c>
      <c r="G132" s="40">
        <v>15.15</v>
      </c>
      <c r="I132" s="40">
        <v>15.72</v>
      </c>
      <c r="J132" s="40">
        <f t="shared" si="20"/>
        <v>-0.57000000000000028</v>
      </c>
    </row>
    <row r="133" spans="1:10" x14ac:dyDescent="0.3">
      <c r="A133" s="36">
        <f t="shared" si="7"/>
        <v>128</v>
      </c>
      <c r="B133" s="36">
        <f t="shared" si="19"/>
        <v>53</v>
      </c>
      <c r="C133" s="42" t="s">
        <v>169</v>
      </c>
      <c r="D133" s="36" t="s">
        <v>127</v>
      </c>
      <c r="E133" s="39">
        <f t="shared" si="21"/>
        <v>41456</v>
      </c>
      <c r="F133" s="40">
        <v>12.08</v>
      </c>
      <c r="G133" s="40">
        <v>15.15</v>
      </c>
      <c r="I133" s="40">
        <v>15.72</v>
      </c>
      <c r="J133" s="40">
        <f t="shared" si="20"/>
        <v>-0.57000000000000028</v>
      </c>
    </row>
    <row r="134" spans="1:10" x14ac:dyDescent="0.3">
      <c r="A134" s="36">
        <f t="shared" si="7"/>
        <v>129</v>
      </c>
      <c r="B134" s="36">
        <f t="shared" si="19"/>
        <v>53</v>
      </c>
      <c r="C134" s="42" t="s">
        <v>169</v>
      </c>
      <c r="D134" s="36" t="s">
        <v>128</v>
      </c>
      <c r="E134" s="39">
        <f t="shared" si="21"/>
        <v>41456</v>
      </c>
      <c r="F134" s="40">
        <v>12.26</v>
      </c>
      <c r="G134" s="40">
        <v>16.25</v>
      </c>
      <c r="I134" s="40">
        <v>16.87</v>
      </c>
      <c r="J134" s="40">
        <f t="shared" si="20"/>
        <v>-0.62000000000000099</v>
      </c>
    </row>
    <row r="135" spans="1:10" x14ac:dyDescent="0.3">
      <c r="A135" s="36">
        <f t="shared" si="7"/>
        <v>130</v>
      </c>
      <c r="B135" s="36">
        <f t="shared" si="19"/>
        <v>53</v>
      </c>
      <c r="C135" s="42" t="s">
        <v>169</v>
      </c>
      <c r="D135" s="36" t="s">
        <v>129</v>
      </c>
      <c r="E135" s="39">
        <f t="shared" si="21"/>
        <v>41456</v>
      </c>
      <c r="F135" s="40">
        <v>12.43</v>
      </c>
      <c r="G135" s="40">
        <v>16.25</v>
      </c>
      <c r="I135" s="40">
        <v>16.87</v>
      </c>
      <c r="J135" s="40">
        <f t="shared" si="20"/>
        <v>-0.62000000000000099</v>
      </c>
    </row>
    <row r="136" spans="1:10" x14ac:dyDescent="0.3">
      <c r="A136" s="36">
        <f t="shared" ref="A136:A199" si="22">+A135+1</f>
        <v>131</v>
      </c>
      <c r="B136" s="36">
        <f t="shared" si="19"/>
        <v>53</v>
      </c>
      <c r="C136" s="42" t="s">
        <v>169</v>
      </c>
      <c r="D136" s="36" t="s">
        <v>130</v>
      </c>
      <c r="E136" s="39">
        <f t="shared" si="21"/>
        <v>41456</v>
      </c>
      <c r="F136" s="40">
        <v>12.62</v>
      </c>
      <c r="G136" s="40">
        <v>16.25</v>
      </c>
      <c r="I136" s="40">
        <v>16.87</v>
      </c>
      <c r="J136" s="40">
        <f t="shared" si="20"/>
        <v>-0.62000000000000099</v>
      </c>
    </row>
    <row r="137" spans="1:10" x14ac:dyDescent="0.3">
      <c r="A137" s="36">
        <f t="shared" si="22"/>
        <v>132</v>
      </c>
      <c r="B137" s="36">
        <f t="shared" si="19"/>
        <v>53</v>
      </c>
      <c r="C137" s="42" t="s">
        <v>169</v>
      </c>
      <c r="D137" s="36" t="s">
        <v>131</v>
      </c>
      <c r="E137" s="39">
        <f t="shared" si="21"/>
        <v>41456</v>
      </c>
      <c r="F137" s="40">
        <v>12.79</v>
      </c>
      <c r="G137" s="40">
        <v>16.25</v>
      </c>
      <c r="I137" s="40">
        <v>16.87</v>
      </c>
      <c r="J137" s="40">
        <f t="shared" si="20"/>
        <v>-0.62000000000000099</v>
      </c>
    </row>
    <row r="138" spans="1:10" x14ac:dyDescent="0.3">
      <c r="A138" s="36">
        <f t="shared" si="22"/>
        <v>133</v>
      </c>
      <c r="B138" s="36">
        <f t="shared" si="19"/>
        <v>53</v>
      </c>
      <c r="C138" s="42" t="s">
        <v>169</v>
      </c>
      <c r="D138" s="36" t="s">
        <v>132</v>
      </c>
      <c r="E138" s="39">
        <f t="shared" si="21"/>
        <v>41456</v>
      </c>
      <c r="F138" s="40">
        <v>12.969999999999999</v>
      </c>
      <c r="G138" s="40">
        <v>16.25</v>
      </c>
      <c r="I138" s="40">
        <v>16.87</v>
      </c>
      <c r="J138" s="40">
        <f t="shared" si="20"/>
        <v>-0.62000000000000099</v>
      </c>
    </row>
    <row r="139" spans="1:10" x14ac:dyDescent="0.3">
      <c r="A139" s="36">
        <f t="shared" si="22"/>
        <v>134</v>
      </c>
      <c r="B139" s="36">
        <f t="shared" si="19"/>
        <v>53</v>
      </c>
      <c r="C139" s="42" t="s">
        <v>169</v>
      </c>
      <c r="D139" s="36" t="s">
        <v>133</v>
      </c>
      <c r="E139" s="39">
        <f t="shared" si="21"/>
        <v>41456</v>
      </c>
      <c r="F139" s="40">
        <v>14.020000000000001</v>
      </c>
      <c r="G139" s="40">
        <v>16.25</v>
      </c>
      <c r="I139" s="40">
        <v>16.87</v>
      </c>
      <c r="J139" s="40">
        <f t="shared" si="20"/>
        <v>-0.62000000000000099</v>
      </c>
    </row>
    <row r="140" spans="1:10" x14ac:dyDescent="0.3">
      <c r="A140" s="36">
        <f t="shared" si="22"/>
        <v>135</v>
      </c>
      <c r="B140" s="36">
        <f t="shared" si="19"/>
        <v>53</v>
      </c>
      <c r="C140" s="42" t="s">
        <v>169</v>
      </c>
      <c r="D140" s="36" t="s">
        <v>134</v>
      </c>
      <c r="E140" s="39">
        <f t="shared" si="21"/>
        <v>41456</v>
      </c>
      <c r="F140" s="40">
        <v>14.200000000000001</v>
      </c>
      <c r="G140" s="40">
        <v>17.34</v>
      </c>
      <c r="I140" s="40">
        <v>18.010000000000002</v>
      </c>
      <c r="J140" s="40">
        <f t="shared" si="20"/>
        <v>-0.67000000000000171</v>
      </c>
    </row>
    <row r="141" spans="1:10" x14ac:dyDescent="0.3">
      <c r="A141" s="36">
        <f t="shared" si="22"/>
        <v>136</v>
      </c>
      <c r="B141" s="36">
        <f t="shared" si="19"/>
        <v>53</v>
      </c>
      <c r="C141" s="42" t="s">
        <v>169</v>
      </c>
      <c r="D141" s="36" t="s">
        <v>135</v>
      </c>
      <c r="E141" s="39">
        <f t="shared" si="21"/>
        <v>41456</v>
      </c>
      <c r="F141" s="40">
        <v>14.370000000000001</v>
      </c>
      <c r="G141" s="40">
        <v>17.34</v>
      </c>
      <c r="I141" s="40">
        <v>18.010000000000002</v>
      </c>
      <c r="J141" s="40">
        <f t="shared" si="20"/>
        <v>-0.67000000000000171</v>
      </c>
    </row>
    <row r="142" spans="1:10" x14ac:dyDescent="0.3">
      <c r="A142" s="36">
        <f t="shared" si="22"/>
        <v>137</v>
      </c>
      <c r="B142" s="36">
        <f t="shared" si="19"/>
        <v>53</v>
      </c>
      <c r="C142" s="42" t="s">
        <v>169</v>
      </c>
      <c r="D142" s="36" t="s">
        <v>136</v>
      </c>
      <c r="E142" s="39">
        <f t="shared" si="21"/>
        <v>41456</v>
      </c>
      <c r="F142" s="40">
        <v>14.55</v>
      </c>
      <c r="G142" s="40">
        <v>17.34</v>
      </c>
      <c r="I142" s="40">
        <v>18.010000000000002</v>
      </c>
      <c r="J142" s="40">
        <f t="shared" si="20"/>
        <v>-0.67000000000000171</v>
      </c>
    </row>
    <row r="143" spans="1:10" x14ac:dyDescent="0.3">
      <c r="A143" s="36">
        <f t="shared" si="22"/>
        <v>138</v>
      </c>
      <c r="B143" s="36">
        <f t="shared" si="19"/>
        <v>53</v>
      </c>
      <c r="C143" s="42" t="s">
        <v>169</v>
      </c>
      <c r="D143" s="36" t="s">
        <v>137</v>
      </c>
      <c r="E143" s="39">
        <f t="shared" si="21"/>
        <v>41456</v>
      </c>
      <c r="F143" s="40">
        <v>14.729999999999999</v>
      </c>
      <c r="G143" s="40">
        <v>17.34</v>
      </c>
      <c r="I143" s="40">
        <v>18.010000000000002</v>
      </c>
      <c r="J143" s="40">
        <f t="shared" si="20"/>
        <v>-0.67000000000000171</v>
      </c>
    </row>
    <row r="144" spans="1:10" x14ac:dyDescent="0.3">
      <c r="A144" s="36">
        <f t="shared" si="22"/>
        <v>139</v>
      </c>
      <c r="B144" s="36">
        <f t="shared" si="19"/>
        <v>53</v>
      </c>
      <c r="C144" s="42" t="s">
        <v>169</v>
      </c>
      <c r="D144" s="36" t="s">
        <v>138</v>
      </c>
      <c r="E144" s="39">
        <f t="shared" si="21"/>
        <v>41456</v>
      </c>
      <c r="F144" s="40">
        <v>14.909999999999998</v>
      </c>
      <c r="G144" s="40">
        <v>17.34</v>
      </c>
      <c r="I144" s="40">
        <v>18.010000000000002</v>
      </c>
      <c r="J144" s="40">
        <f t="shared" si="20"/>
        <v>-0.67000000000000171</v>
      </c>
    </row>
    <row r="145" spans="1:10" x14ac:dyDescent="0.3">
      <c r="A145" s="36">
        <f t="shared" si="22"/>
        <v>140</v>
      </c>
      <c r="B145" s="36">
        <f t="shared" si="19"/>
        <v>53</v>
      </c>
      <c r="C145" s="42" t="s">
        <v>169</v>
      </c>
      <c r="D145" s="36" t="s">
        <v>139</v>
      </c>
      <c r="E145" s="39">
        <f t="shared" si="21"/>
        <v>41456</v>
      </c>
      <c r="F145" s="40">
        <v>15.08</v>
      </c>
      <c r="G145" s="40">
        <v>17.34</v>
      </c>
      <c r="I145" s="40">
        <v>18.010000000000002</v>
      </c>
      <c r="J145" s="40">
        <f t="shared" si="20"/>
        <v>-0.67000000000000171</v>
      </c>
    </row>
    <row r="146" spans="1:10" x14ac:dyDescent="0.3">
      <c r="A146" s="36">
        <f t="shared" si="22"/>
        <v>141</v>
      </c>
      <c r="B146" s="36">
        <f t="shared" si="19"/>
        <v>53</v>
      </c>
      <c r="C146" s="42" t="s">
        <v>169</v>
      </c>
      <c r="D146" s="36" t="s">
        <v>140</v>
      </c>
      <c r="E146" s="39">
        <f t="shared" si="21"/>
        <v>41456</v>
      </c>
      <c r="F146" s="40">
        <v>15.26</v>
      </c>
      <c r="G146" s="40">
        <v>18.440000000000001</v>
      </c>
      <c r="I146" s="40">
        <v>19.16</v>
      </c>
      <c r="J146" s="40">
        <f t="shared" si="20"/>
        <v>-0.71999999999999886</v>
      </c>
    </row>
    <row r="147" spans="1:10" x14ac:dyDescent="0.3">
      <c r="A147" s="36">
        <f t="shared" si="22"/>
        <v>142</v>
      </c>
      <c r="B147" s="36">
        <f t="shared" si="19"/>
        <v>53</v>
      </c>
      <c r="C147" s="42" t="s">
        <v>169</v>
      </c>
      <c r="D147" s="36" t="s">
        <v>141</v>
      </c>
      <c r="E147" s="39">
        <f t="shared" si="21"/>
        <v>41456</v>
      </c>
      <c r="F147" s="40">
        <v>15.43</v>
      </c>
      <c r="G147" s="40">
        <v>18.440000000000001</v>
      </c>
      <c r="I147" s="40">
        <v>19.16</v>
      </c>
      <c r="J147" s="40">
        <f t="shared" si="20"/>
        <v>-0.71999999999999886</v>
      </c>
    </row>
    <row r="148" spans="1:10" x14ac:dyDescent="0.3">
      <c r="A148" s="36">
        <f t="shared" si="22"/>
        <v>143</v>
      </c>
      <c r="B148" s="36">
        <f t="shared" si="19"/>
        <v>53</v>
      </c>
      <c r="C148" s="42" t="s">
        <v>169</v>
      </c>
      <c r="D148" s="36" t="s">
        <v>142</v>
      </c>
      <c r="E148" s="39">
        <f t="shared" si="21"/>
        <v>41456</v>
      </c>
      <c r="F148" s="40">
        <v>15.6</v>
      </c>
      <c r="G148" s="40">
        <v>18.440000000000001</v>
      </c>
      <c r="I148" s="40">
        <v>19.16</v>
      </c>
      <c r="J148" s="40">
        <f t="shared" si="20"/>
        <v>-0.71999999999999886</v>
      </c>
    </row>
    <row r="149" spans="1:10" x14ac:dyDescent="0.3">
      <c r="A149" s="36">
        <f t="shared" si="22"/>
        <v>144</v>
      </c>
      <c r="B149" s="36">
        <f t="shared" si="19"/>
        <v>53</v>
      </c>
      <c r="C149" s="42" t="s">
        <v>169</v>
      </c>
      <c r="D149" s="36" t="s">
        <v>143</v>
      </c>
      <c r="E149" s="39">
        <f t="shared" si="21"/>
        <v>41456</v>
      </c>
      <c r="F149" s="40">
        <v>15.860000000000001</v>
      </c>
      <c r="G149" s="40">
        <v>18.440000000000001</v>
      </c>
      <c r="I149" s="40">
        <v>19.16</v>
      </c>
      <c r="J149" s="40">
        <f t="shared" si="20"/>
        <v>-0.71999999999999886</v>
      </c>
    </row>
    <row r="150" spans="1:10" x14ac:dyDescent="0.3">
      <c r="A150" s="36">
        <f t="shared" si="22"/>
        <v>145</v>
      </c>
      <c r="B150" s="36">
        <f t="shared" si="19"/>
        <v>53</v>
      </c>
      <c r="C150" s="42" t="s">
        <v>169</v>
      </c>
      <c r="D150" s="36" t="s">
        <v>144</v>
      </c>
      <c r="E150" s="39">
        <f t="shared" si="21"/>
        <v>41456</v>
      </c>
      <c r="F150" s="40">
        <v>16.04</v>
      </c>
      <c r="G150" s="40">
        <v>18.440000000000001</v>
      </c>
      <c r="I150" s="40">
        <v>19.16</v>
      </c>
      <c r="J150" s="40">
        <f t="shared" si="20"/>
        <v>-0.71999999999999886</v>
      </c>
    </row>
    <row r="151" spans="1:10" x14ac:dyDescent="0.3">
      <c r="A151" s="36">
        <f t="shared" si="22"/>
        <v>146</v>
      </c>
      <c r="B151" s="36">
        <f t="shared" si="19"/>
        <v>53</v>
      </c>
      <c r="C151" s="42" t="s">
        <v>169</v>
      </c>
      <c r="D151" s="36" t="s">
        <v>145</v>
      </c>
      <c r="E151" s="39">
        <f t="shared" si="21"/>
        <v>41456</v>
      </c>
      <c r="F151" s="40">
        <v>16.22</v>
      </c>
      <c r="G151" s="40">
        <v>18.440000000000001</v>
      </c>
      <c r="I151" s="40">
        <v>19.16</v>
      </c>
      <c r="J151" s="40">
        <f t="shared" si="20"/>
        <v>-0.71999999999999886</v>
      </c>
    </row>
    <row r="152" spans="1:10" x14ac:dyDescent="0.3">
      <c r="A152" s="36">
        <f t="shared" si="22"/>
        <v>147</v>
      </c>
      <c r="B152" s="36">
        <f t="shared" si="19"/>
        <v>53</v>
      </c>
      <c r="C152" s="42" t="s">
        <v>169</v>
      </c>
      <c r="D152" s="36" t="s">
        <v>146</v>
      </c>
      <c r="E152" s="39">
        <f t="shared" si="21"/>
        <v>41456</v>
      </c>
      <c r="F152" s="40">
        <v>16.389999999999997</v>
      </c>
      <c r="G152" s="40">
        <v>19.54</v>
      </c>
      <c r="I152" s="40">
        <v>20.309999999999999</v>
      </c>
      <c r="J152" s="40">
        <f t="shared" si="20"/>
        <v>-0.76999999999999957</v>
      </c>
    </row>
    <row r="153" spans="1:10" x14ac:dyDescent="0.3">
      <c r="A153" s="36">
        <f t="shared" si="22"/>
        <v>148</v>
      </c>
      <c r="B153" s="36">
        <f t="shared" si="19"/>
        <v>53</v>
      </c>
      <c r="C153" s="42" t="s">
        <v>169</v>
      </c>
      <c r="D153" s="36" t="s">
        <v>147</v>
      </c>
      <c r="E153" s="39">
        <f t="shared" si="21"/>
        <v>41456</v>
      </c>
      <c r="F153" s="40">
        <v>16.559999999999999</v>
      </c>
      <c r="G153" s="40">
        <v>19.54</v>
      </c>
      <c r="I153" s="40">
        <v>20.309999999999999</v>
      </c>
      <c r="J153" s="40">
        <f t="shared" si="20"/>
        <v>-0.76999999999999957</v>
      </c>
    </row>
    <row r="154" spans="1:10" x14ac:dyDescent="0.3">
      <c r="A154" s="36">
        <f t="shared" si="22"/>
        <v>149</v>
      </c>
      <c r="B154" s="36">
        <f t="shared" si="19"/>
        <v>53</v>
      </c>
      <c r="C154" s="42" t="s">
        <v>169</v>
      </c>
      <c r="D154" s="36" t="s">
        <v>148</v>
      </c>
      <c r="E154" s="39">
        <f t="shared" si="21"/>
        <v>41456</v>
      </c>
      <c r="F154" s="40">
        <v>16.740000000000002</v>
      </c>
      <c r="G154" s="40">
        <v>19.54</v>
      </c>
      <c r="I154" s="40">
        <v>20.309999999999999</v>
      </c>
      <c r="J154" s="40">
        <f t="shared" si="20"/>
        <v>-0.76999999999999957</v>
      </c>
    </row>
    <row r="155" spans="1:10" x14ac:dyDescent="0.3">
      <c r="A155" s="36">
        <f t="shared" si="22"/>
        <v>150</v>
      </c>
      <c r="B155" s="36">
        <f t="shared" si="19"/>
        <v>53</v>
      </c>
      <c r="C155" s="42" t="s">
        <v>169</v>
      </c>
      <c r="D155" s="36" t="s">
        <v>149</v>
      </c>
      <c r="E155" s="39">
        <f t="shared" si="21"/>
        <v>41456</v>
      </c>
      <c r="F155" s="40">
        <v>16.91</v>
      </c>
      <c r="G155" s="40">
        <v>19.54</v>
      </c>
      <c r="I155" s="40">
        <v>20.309999999999999</v>
      </c>
      <c r="J155" s="40">
        <f t="shared" si="20"/>
        <v>-0.76999999999999957</v>
      </c>
    </row>
    <row r="156" spans="1:10" x14ac:dyDescent="0.3">
      <c r="A156" s="36">
        <f t="shared" si="22"/>
        <v>151</v>
      </c>
      <c r="B156" s="36">
        <f t="shared" si="19"/>
        <v>53</v>
      </c>
      <c r="C156" s="42" t="s">
        <v>169</v>
      </c>
      <c r="D156" s="36" t="s">
        <v>150</v>
      </c>
      <c r="E156" s="39">
        <f t="shared" si="21"/>
        <v>41456</v>
      </c>
      <c r="F156" s="40">
        <v>17.09</v>
      </c>
      <c r="G156" s="40">
        <v>19.54</v>
      </c>
      <c r="I156" s="40">
        <v>20.309999999999999</v>
      </c>
      <c r="J156" s="40">
        <f t="shared" si="20"/>
        <v>-0.76999999999999957</v>
      </c>
    </row>
    <row r="157" spans="1:10" x14ac:dyDescent="0.3">
      <c r="A157" s="36">
        <f t="shared" si="22"/>
        <v>152</v>
      </c>
      <c r="B157" s="36">
        <f t="shared" si="19"/>
        <v>53</v>
      </c>
      <c r="C157" s="42" t="s">
        <v>169</v>
      </c>
      <c r="D157" s="36" t="s">
        <v>151</v>
      </c>
      <c r="E157" s="39">
        <f t="shared" si="21"/>
        <v>41456</v>
      </c>
      <c r="F157" s="40">
        <v>17.27</v>
      </c>
      <c r="G157" s="40">
        <v>19.54</v>
      </c>
      <c r="I157" s="40">
        <v>20.309999999999999</v>
      </c>
      <c r="J157" s="40">
        <f t="shared" si="20"/>
        <v>-0.76999999999999957</v>
      </c>
    </row>
    <row r="158" spans="1:10" x14ac:dyDescent="0.3">
      <c r="A158" s="36">
        <f t="shared" si="22"/>
        <v>153</v>
      </c>
      <c r="B158" s="36">
        <f t="shared" si="19"/>
        <v>53</v>
      </c>
      <c r="C158" s="42" t="s">
        <v>169</v>
      </c>
      <c r="D158" s="36" t="s">
        <v>152</v>
      </c>
      <c r="E158" s="39">
        <f t="shared" si="21"/>
        <v>41456</v>
      </c>
      <c r="F158" s="40">
        <v>17.45</v>
      </c>
      <c r="G158" s="40">
        <v>20.63</v>
      </c>
      <c r="I158" s="40">
        <v>21.46</v>
      </c>
      <c r="J158" s="40">
        <f t="shared" si="20"/>
        <v>-0.83000000000000185</v>
      </c>
    </row>
    <row r="159" spans="1:10" x14ac:dyDescent="0.3">
      <c r="A159" s="36">
        <f t="shared" si="22"/>
        <v>154</v>
      </c>
      <c r="B159" s="36">
        <f t="shared" si="19"/>
        <v>53</v>
      </c>
      <c r="C159" s="42" t="s">
        <v>169</v>
      </c>
      <c r="D159" s="36" t="s">
        <v>153</v>
      </c>
      <c r="E159" s="39">
        <f t="shared" si="21"/>
        <v>41456</v>
      </c>
      <c r="F159" s="40">
        <v>17.62</v>
      </c>
      <c r="G159" s="40">
        <v>20.63</v>
      </c>
      <c r="I159" s="40">
        <v>21.46</v>
      </c>
      <c r="J159" s="40">
        <f t="shared" si="20"/>
        <v>-0.83000000000000185</v>
      </c>
    </row>
    <row r="160" spans="1:10" x14ac:dyDescent="0.3">
      <c r="A160" s="36">
        <f t="shared" si="22"/>
        <v>155</v>
      </c>
      <c r="B160" s="36">
        <f t="shared" si="19"/>
        <v>53</v>
      </c>
      <c r="C160" s="42" t="s">
        <v>169</v>
      </c>
      <c r="D160" s="36" t="s">
        <v>154</v>
      </c>
      <c r="E160" s="39">
        <f t="shared" si="21"/>
        <v>41456</v>
      </c>
      <c r="F160" s="40">
        <v>18.22</v>
      </c>
      <c r="G160" s="40">
        <v>20.63</v>
      </c>
      <c r="I160" s="40">
        <v>21.46</v>
      </c>
      <c r="J160" s="40">
        <f t="shared" si="20"/>
        <v>-0.83000000000000185</v>
      </c>
    </row>
    <row r="161" spans="1:10" x14ac:dyDescent="0.3">
      <c r="A161" s="36">
        <f t="shared" si="22"/>
        <v>156</v>
      </c>
      <c r="B161" s="36">
        <f t="shared" si="19"/>
        <v>53</v>
      </c>
      <c r="C161" s="42" t="s">
        <v>169</v>
      </c>
      <c r="D161" s="36" t="s">
        <v>155</v>
      </c>
      <c r="E161" s="39">
        <f t="shared" si="21"/>
        <v>41456</v>
      </c>
      <c r="F161" s="40">
        <v>18.399999999999999</v>
      </c>
      <c r="G161" s="40">
        <v>20.63</v>
      </c>
      <c r="I161" s="40">
        <v>21.46</v>
      </c>
      <c r="J161" s="40">
        <f t="shared" si="20"/>
        <v>-0.83000000000000185</v>
      </c>
    </row>
    <row r="162" spans="1:10" x14ac:dyDescent="0.3">
      <c r="A162" s="36">
        <f t="shared" si="22"/>
        <v>157</v>
      </c>
      <c r="B162" s="36">
        <f t="shared" si="19"/>
        <v>53</v>
      </c>
      <c r="C162" s="42" t="s">
        <v>169</v>
      </c>
      <c r="D162" s="36" t="s">
        <v>156</v>
      </c>
      <c r="E162" s="39">
        <f t="shared" si="21"/>
        <v>41456</v>
      </c>
      <c r="F162" s="40">
        <v>18.57</v>
      </c>
      <c r="G162" s="40">
        <v>20.63</v>
      </c>
      <c r="I162" s="40">
        <v>21.46</v>
      </c>
      <c r="J162" s="40">
        <f t="shared" si="20"/>
        <v>-0.83000000000000185</v>
      </c>
    </row>
    <row r="163" spans="1:10" x14ac:dyDescent="0.3">
      <c r="A163" s="36">
        <f t="shared" si="22"/>
        <v>158</v>
      </c>
      <c r="B163" s="36">
        <f t="shared" si="19"/>
        <v>53</v>
      </c>
      <c r="C163" s="42" t="s">
        <v>169</v>
      </c>
      <c r="D163" s="36" t="s">
        <v>157</v>
      </c>
      <c r="E163" s="39">
        <f t="shared" si="21"/>
        <v>41456</v>
      </c>
      <c r="F163" s="40">
        <v>18.75</v>
      </c>
      <c r="G163" s="40">
        <v>20.63</v>
      </c>
      <c r="I163" s="40">
        <v>21.46</v>
      </c>
      <c r="J163" s="40">
        <f t="shared" si="20"/>
        <v>-0.83000000000000185</v>
      </c>
    </row>
    <row r="164" spans="1:10" x14ac:dyDescent="0.3">
      <c r="A164" s="36">
        <f t="shared" si="22"/>
        <v>159</v>
      </c>
      <c r="B164" s="36"/>
      <c r="C164" s="35"/>
      <c r="D164" s="36"/>
      <c r="E164" s="39"/>
      <c r="F164" s="35"/>
      <c r="G164" s="40"/>
      <c r="I164" s="40"/>
      <c r="J164" s="40"/>
    </row>
    <row r="165" spans="1:10" x14ac:dyDescent="0.3">
      <c r="A165" s="36">
        <f t="shared" si="22"/>
        <v>160</v>
      </c>
      <c r="B165" s="36">
        <f t="shared" ref="B165:B173" si="23">+$B$94</f>
        <v>53</v>
      </c>
      <c r="C165" s="35" t="s">
        <v>170</v>
      </c>
      <c r="D165" s="36" t="s">
        <v>159</v>
      </c>
      <c r="E165" s="39">
        <f t="shared" ref="E165:E173" si="24">+$E$6</f>
        <v>41456</v>
      </c>
      <c r="F165" s="40">
        <v>4.1000000000000005</v>
      </c>
      <c r="G165" s="40">
        <v>3.64</v>
      </c>
      <c r="I165" s="40">
        <v>3.93</v>
      </c>
      <c r="J165" s="40">
        <f t="shared" ref="J165:J173" si="25">+G165-I165</f>
        <v>-0.29000000000000004</v>
      </c>
    </row>
    <row r="166" spans="1:10" x14ac:dyDescent="0.3">
      <c r="A166" s="36">
        <f t="shared" si="22"/>
        <v>161</v>
      </c>
      <c r="B166" s="36">
        <f t="shared" si="23"/>
        <v>53</v>
      </c>
      <c r="C166" s="35" t="s">
        <v>170</v>
      </c>
      <c r="D166" s="36" t="s">
        <v>160</v>
      </c>
      <c r="E166" s="39">
        <f t="shared" si="24"/>
        <v>41456</v>
      </c>
      <c r="F166" s="40">
        <v>5.1099999999999994</v>
      </c>
      <c r="G166" s="40">
        <v>4.26</v>
      </c>
      <c r="I166" s="40">
        <v>4.58</v>
      </c>
      <c r="J166" s="40">
        <f t="shared" si="25"/>
        <v>-0.32000000000000028</v>
      </c>
    </row>
    <row r="167" spans="1:10" x14ac:dyDescent="0.3">
      <c r="A167" s="36">
        <f t="shared" si="22"/>
        <v>162</v>
      </c>
      <c r="B167" s="36">
        <f t="shared" si="23"/>
        <v>53</v>
      </c>
      <c r="C167" s="35" t="s">
        <v>170</v>
      </c>
      <c r="D167" s="36" t="s">
        <v>95</v>
      </c>
      <c r="E167" s="39">
        <f t="shared" si="24"/>
        <v>41456</v>
      </c>
      <c r="F167" s="40">
        <v>6.28</v>
      </c>
      <c r="G167" s="40">
        <v>5.19</v>
      </c>
      <c r="I167" s="40">
        <v>5.55</v>
      </c>
      <c r="J167" s="40">
        <f t="shared" si="25"/>
        <v>-0.35999999999999943</v>
      </c>
    </row>
    <row r="168" spans="1:10" x14ac:dyDescent="0.3">
      <c r="A168" s="36">
        <f t="shared" si="22"/>
        <v>163</v>
      </c>
      <c r="B168" s="36">
        <f t="shared" si="23"/>
        <v>53</v>
      </c>
      <c r="C168" s="35" t="s">
        <v>170</v>
      </c>
      <c r="D168" s="36" t="s">
        <v>161</v>
      </c>
      <c r="E168" s="39">
        <f t="shared" si="24"/>
        <v>41456</v>
      </c>
      <c r="F168" s="40">
        <v>8.2100000000000009</v>
      </c>
      <c r="G168" s="40">
        <v>6.73</v>
      </c>
      <c r="I168" s="40">
        <v>7.17</v>
      </c>
      <c r="J168" s="40">
        <f t="shared" si="25"/>
        <v>-0.4399999999999995</v>
      </c>
    </row>
    <row r="169" spans="1:10" x14ac:dyDescent="0.3">
      <c r="A169" s="36">
        <f t="shared" si="22"/>
        <v>164</v>
      </c>
      <c r="B169" s="36">
        <f t="shared" si="23"/>
        <v>53</v>
      </c>
      <c r="C169" s="35" t="s">
        <v>170</v>
      </c>
      <c r="D169" s="36" t="s">
        <v>162</v>
      </c>
      <c r="E169" s="39">
        <f t="shared" si="24"/>
        <v>41456</v>
      </c>
      <c r="F169" s="40">
        <v>10.14</v>
      </c>
      <c r="G169" s="40">
        <v>8.27</v>
      </c>
      <c r="I169" s="40">
        <v>8.7799999999999994</v>
      </c>
      <c r="J169" s="40">
        <f t="shared" si="25"/>
        <v>-0.50999999999999979</v>
      </c>
    </row>
    <row r="170" spans="1:10" x14ac:dyDescent="0.3">
      <c r="A170" s="36">
        <f t="shared" si="22"/>
        <v>165</v>
      </c>
      <c r="B170" s="36">
        <f t="shared" si="23"/>
        <v>53</v>
      </c>
      <c r="C170" s="35" t="s">
        <v>170</v>
      </c>
      <c r="D170" s="36" t="s">
        <v>163</v>
      </c>
      <c r="E170" s="39">
        <f t="shared" si="24"/>
        <v>41456</v>
      </c>
      <c r="F170" s="40">
        <v>12.139999999999999</v>
      </c>
      <c r="G170" s="40">
        <v>9.82</v>
      </c>
      <c r="I170" s="40">
        <v>10.4</v>
      </c>
      <c r="J170" s="40">
        <f t="shared" si="25"/>
        <v>-0.58000000000000007</v>
      </c>
    </row>
    <row r="171" spans="1:10" x14ac:dyDescent="0.3">
      <c r="A171" s="36">
        <f t="shared" si="22"/>
        <v>166</v>
      </c>
      <c r="B171" s="36">
        <f t="shared" si="23"/>
        <v>53</v>
      </c>
      <c r="C171" s="35" t="s">
        <v>170</v>
      </c>
      <c r="D171" s="36" t="s">
        <v>164</v>
      </c>
      <c r="E171" s="39">
        <f t="shared" si="24"/>
        <v>41456</v>
      </c>
      <c r="F171" s="40">
        <v>14.629999999999999</v>
      </c>
      <c r="G171" s="40">
        <v>11.67</v>
      </c>
      <c r="I171" s="40">
        <v>12.34</v>
      </c>
      <c r="J171" s="40">
        <f t="shared" si="25"/>
        <v>-0.66999999999999993</v>
      </c>
    </row>
    <row r="172" spans="1:10" x14ac:dyDescent="0.3">
      <c r="A172" s="36">
        <f t="shared" si="22"/>
        <v>167</v>
      </c>
      <c r="B172" s="36">
        <f t="shared" si="23"/>
        <v>53</v>
      </c>
      <c r="C172" s="35" t="s">
        <v>170</v>
      </c>
      <c r="D172" s="36" t="s">
        <v>97</v>
      </c>
      <c r="E172" s="39">
        <f t="shared" si="24"/>
        <v>41456</v>
      </c>
      <c r="F172" s="40">
        <v>17.689999999999998</v>
      </c>
      <c r="G172" s="40">
        <v>14.45</v>
      </c>
      <c r="I172" s="40">
        <v>15.26</v>
      </c>
      <c r="J172" s="40">
        <f t="shared" si="25"/>
        <v>-0.8100000000000005</v>
      </c>
    </row>
    <row r="173" spans="1:10" x14ac:dyDescent="0.3">
      <c r="A173" s="36">
        <f t="shared" si="22"/>
        <v>168</v>
      </c>
      <c r="B173" s="36">
        <f t="shared" si="23"/>
        <v>53</v>
      </c>
      <c r="C173" s="35" t="s">
        <v>170</v>
      </c>
      <c r="D173" s="36" t="s">
        <v>166</v>
      </c>
      <c r="E173" s="39">
        <f t="shared" si="24"/>
        <v>41456</v>
      </c>
      <c r="F173" s="40">
        <v>42.79</v>
      </c>
      <c r="G173" s="40">
        <v>32.97</v>
      </c>
      <c r="I173" s="40">
        <v>34.68</v>
      </c>
      <c r="J173" s="40">
        <f t="shared" si="25"/>
        <v>-1.7100000000000009</v>
      </c>
    </row>
    <row r="174" spans="1:10" x14ac:dyDescent="0.3">
      <c r="A174" s="36">
        <f t="shared" si="22"/>
        <v>169</v>
      </c>
      <c r="B174" s="36"/>
      <c r="C174" s="35"/>
      <c r="D174" s="36"/>
      <c r="E174" s="35"/>
      <c r="F174" s="35"/>
      <c r="G174" s="40"/>
      <c r="I174" s="40"/>
      <c r="J174" s="40"/>
    </row>
    <row r="175" spans="1:10" x14ac:dyDescent="0.3">
      <c r="A175" s="36">
        <f t="shared" si="22"/>
        <v>170</v>
      </c>
      <c r="B175" s="36">
        <f t="shared" ref="B175:B180" si="26">+$B$94</f>
        <v>53</v>
      </c>
      <c r="C175" s="35" t="s">
        <v>171</v>
      </c>
      <c r="D175" s="36" t="s">
        <v>160</v>
      </c>
      <c r="E175" s="39">
        <f t="shared" ref="E175:E180" si="27">+$E$6</f>
        <v>41456</v>
      </c>
      <c r="F175" s="40">
        <v>9.1100000000000012</v>
      </c>
      <c r="G175" s="40">
        <v>6.36</v>
      </c>
      <c r="I175" s="40">
        <v>6.89</v>
      </c>
      <c r="J175" s="40">
        <f t="shared" ref="J175:J180" si="28">+G175-I175</f>
        <v>-0.52999999999999936</v>
      </c>
    </row>
    <row r="176" spans="1:10" x14ac:dyDescent="0.3">
      <c r="A176" s="36">
        <f t="shared" si="22"/>
        <v>171</v>
      </c>
      <c r="B176" s="36">
        <f t="shared" si="26"/>
        <v>53</v>
      </c>
      <c r="C176" s="35" t="s">
        <v>171</v>
      </c>
      <c r="D176" s="36" t="s">
        <v>95</v>
      </c>
      <c r="E176" s="39">
        <f t="shared" si="27"/>
        <v>41456</v>
      </c>
      <c r="F176" s="40">
        <v>9.9799999999999986</v>
      </c>
      <c r="G176" s="40">
        <v>7.28</v>
      </c>
      <c r="I176" s="40">
        <v>7.86</v>
      </c>
      <c r="J176" s="40">
        <f t="shared" si="28"/>
        <v>-0.58000000000000007</v>
      </c>
    </row>
    <row r="177" spans="1:10" x14ac:dyDescent="0.3">
      <c r="A177" s="36">
        <f t="shared" si="22"/>
        <v>172</v>
      </c>
      <c r="B177" s="36">
        <f t="shared" si="26"/>
        <v>53</v>
      </c>
      <c r="C177" s="35" t="s">
        <v>171</v>
      </c>
      <c r="D177" s="36" t="s">
        <v>161</v>
      </c>
      <c r="E177" s="39">
        <f t="shared" si="27"/>
        <v>41456</v>
      </c>
      <c r="F177" s="40">
        <v>12.09</v>
      </c>
      <c r="G177" s="40">
        <v>8.83</v>
      </c>
      <c r="I177" s="40">
        <v>9.48</v>
      </c>
      <c r="J177" s="40">
        <f t="shared" si="28"/>
        <v>-0.65000000000000036</v>
      </c>
    </row>
    <row r="178" spans="1:10" x14ac:dyDescent="0.3">
      <c r="A178" s="36">
        <f t="shared" si="22"/>
        <v>173</v>
      </c>
      <c r="B178" s="36">
        <f t="shared" si="26"/>
        <v>53</v>
      </c>
      <c r="C178" s="35" t="s">
        <v>171</v>
      </c>
      <c r="D178" s="36" t="s">
        <v>96</v>
      </c>
      <c r="E178" s="39">
        <f t="shared" si="27"/>
        <v>41456</v>
      </c>
      <c r="F178" s="40">
        <v>15.579999999999998</v>
      </c>
      <c r="G178" s="40">
        <v>9.6</v>
      </c>
      <c r="I178" s="40">
        <v>10.29</v>
      </c>
      <c r="J178" s="40">
        <f t="shared" si="28"/>
        <v>-0.6899999999999995</v>
      </c>
    </row>
    <row r="179" spans="1:10" x14ac:dyDescent="0.3">
      <c r="A179" s="36">
        <f t="shared" si="22"/>
        <v>174</v>
      </c>
      <c r="B179" s="36">
        <f t="shared" si="26"/>
        <v>53</v>
      </c>
      <c r="C179" s="35" t="s">
        <v>171</v>
      </c>
      <c r="D179" s="36" t="s">
        <v>163</v>
      </c>
      <c r="E179" s="39">
        <f t="shared" si="27"/>
        <v>41456</v>
      </c>
      <c r="F179" s="40">
        <v>16.079999999999998</v>
      </c>
      <c r="G179" s="40">
        <v>11.91</v>
      </c>
      <c r="I179" s="40">
        <v>12.71</v>
      </c>
      <c r="J179" s="40">
        <f t="shared" si="28"/>
        <v>-0.80000000000000071</v>
      </c>
    </row>
    <row r="180" spans="1:10" x14ac:dyDescent="0.3">
      <c r="A180" s="36">
        <f t="shared" si="22"/>
        <v>175</v>
      </c>
      <c r="B180" s="36">
        <f t="shared" si="26"/>
        <v>53</v>
      </c>
      <c r="C180" s="35" t="s">
        <v>171</v>
      </c>
      <c r="D180" s="36" t="s">
        <v>97</v>
      </c>
      <c r="E180" s="39">
        <f t="shared" si="27"/>
        <v>41456</v>
      </c>
      <c r="F180" s="40">
        <v>18.09</v>
      </c>
      <c r="G180" s="40">
        <v>16.55</v>
      </c>
      <c r="I180" s="40">
        <v>17.57</v>
      </c>
      <c r="J180" s="40">
        <f t="shared" si="28"/>
        <v>-1.0199999999999996</v>
      </c>
    </row>
    <row r="181" spans="1:10" x14ac:dyDescent="0.3">
      <c r="A181" s="36">
        <f t="shared" si="22"/>
        <v>176</v>
      </c>
      <c r="B181" s="36"/>
      <c r="C181" s="35"/>
      <c r="D181" s="36"/>
      <c r="E181" s="35"/>
      <c r="F181" s="35"/>
      <c r="G181" s="40"/>
      <c r="I181" s="40"/>
      <c r="J181" s="40"/>
    </row>
    <row r="182" spans="1:10" x14ac:dyDescent="0.3">
      <c r="A182" s="36">
        <f t="shared" si="22"/>
        <v>177</v>
      </c>
      <c r="B182" s="36">
        <f t="shared" ref="B182:B235" si="29">+$B$94</f>
        <v>53</v>
      </c>
      <c r="C182" s="42" t="s">
        <v>172</v>
      </c>
      <c r="D182" s="36" t="s">
        <v>104</v>
      </c>
      <c r="E182" s="39">
        <f>+E177</f>
        <v>41456</v>
      </c>
      <c r="F182" s="40">
        <v>2.4899999999999998</v>
      </c>
      <c r="G182" s="40">
        <v>1.81</v>
      </c>
      <c r="I182" s="40">
        <v>1.92</v>
      </c>
      <c r="J182" s="40">
        <f t="shared" ref="J182:J235" si="30">+G182-I182</f>
        <v>-0.10999999999999988</v>
      </c>
    </row>
    <row r="183" spans="1:10" x14ac:dyDescent="0.3">
      <c r="A183" s="36">
        <f t="shared" si="22"/>
        <v>178</v>
      </c>
      <c r="B183" s="36">
        <f t="shared" si="29"/>
        <v>53</v>
      </c>
      <c r="C183" s="42" t="s">
        <v>169</v>
      </c>
      <c r="D183" s="36" t="s">
        <v>105</v>
      </c>
      <c r="E183" s="39">
        <f>+E182</f>
        <v>41456</v>
      </c>
      <c r="F183" s="40">
        <v>2.67</v>
      </c>
      <c r="G183" s="40">
        <v>1.81</v>
      </c>
      <c r="I183" s="40">
        <v>1.92</v>
      </c>
      <c r="J183" s="40">
        <f t="shared" si="30"/>
        <v>-0.10999999999999988</v>
      </c>
    </row>
    <row r="184" spans="1:10" x14ac:dyDescent="0.3">
      <c r="A184" s="36">
        <f t="shared" si="22"/>
        <v>179</v>
      </c>
      <c r="B184" s="36">
        <f t="shared" si="29"/>
        <v>53</v>
      </c>
      <c r="C184" s="42" t="s">
        <v>169</v>
      </c>
      <c r="D184" s="36" t="s">
        <v>106</v>
      </c>
      <c r="E184" s="39">
        <f t="shared" ref="E184:E235" si="31">+E183</f>
        <v>41456</v>
      </c>
      <c r="F184" s="40">
        <v>2.8400000000000003</v>
      </c>
      <c r="G184" s="40">
        <v>1.81</v>
      </c>
      <c r="I184" s="40">
        <v>1.92</v>
      </c>
      <c r="J184" s="40">
        <f t="shared" si="30"/>
        <v>-0.10999999999999988</v>
      </c>
    </row>
    <row r="185" spans="1:10" x14ac:dyDescent="0.3">
      <c r="A185" s="36">
        <f t="shared" si="22"/>
        <v>180</v>
      </c>
      <c r="B185" s="36">
        <f t="shared" si="29"/>
        <v>53</v>
      </c>
      <c r="C185" s="42" t="s">
        <v>169</v>
      </c>
      <c r="D185" s="36" t="s">
        <v>107</v>
      </c>
      <c r="E185" s="39">
        <f t="shared" si="31"/>
        <v>41456</v>
      </c>
      <c r="F185" s="40">
        <v>3.02</v>
      </c>
      <c r="G185" s="40">
        <v>1.81</v>
      </c>
      <c r="I185" s="40">
        <v>1.92</v>
      </c>
      <c r="J185" s="40">
        <f t="shared" si="30"/>
        <v>-0.10999999999999988</v>
      </c>
    </row>
    <row r="186" spans="1:10" x14ac:dyDescent="0.3">
      <c r="A186" s="36">
        <f t="shared" si="22"/>
        <v>181</v>
      </c>
      <c r="B186" s="36">
        <f t="shared" si="29"/>
        <v>53</v>
      </c>
      <c r="C186" s="42" t="s">
        <v>169</v>
      </c>
      <c r="D186" s="36" t="s">
        <v>108</v>
      </c>
      <c r="E186" s="39">
        <f t="shared" si="31"/>
        <v>41456</v>
      </c>
      <c r="F186" s="40">
        <v>3.19</v>
      </c>
      <c r="G186" s="40">
        <v>1.81</v>
      </c>
      <c r="I186" s="40">
        <v>1.92</v>
      </c>
      <c r="J186" s="40">
        <f t="shared" si="30"/>
        <v>-0.10999999999999988</v>
      </c>
    </row>
    <row r="187" spans="1:10" x14ac:dyDescent="0.3">
      <c r="A187" s="36">
        <f t="shared" si="22"/>
        <v>182</v>
      </c>
      <c r="B187" s="36">
        <f t="shared" si="29"/>
        <v>53</v>
      </c>
      <c r="C187" s="42" t="s">
        <v>169</v>
      </c>
      <c r="D187" s="36" t="s">
        <v>109</v>
      </c>
      <c r="E187" s="39">
        <f t="shared" si="31"/>
        <v>41456</v>
      </c>
      <c r="F187" s="40">
        <v>3.37</v>
      </c>
      <c r="G187" s="40">
        <v>1.81</v>
      </c>
      <c r="I187" s="40">
        <v>1.92</v>
      </c>
      <c r="J187" s="40">
        <f t="shared" si="30"/>
        <v>-0.10999999999999988</v>
      </c>
    </row>
    <row r="188" spans="1:10" x14ac:dyDescent="0.3">
      <c r="A188" s="36">
        <f t="shared" si="22"/>
        <v>183</v>
      </c>
      <c r="B188" s="36">
        <f t="shared" si="29"/>
        <v>53</v>
      </c>
      <c r="C188" s="42" t="s">
        <v>169</v>
      </c>
      <c r="D188" s="36" t="s">
        <v>110</v>
      </c>
      <c r="E188" s="39">
        <f t="shared" si="31"/>
        <v>41456</v>
      </c>
      <c r="F188" s="40">
        <v>3.5500000000000003</v>
      </c>
      <c r="G188" s="40">
        <v>2.74</v>
      </c>
      <c r="I188" s="40">
        <v>2.89</v>
      </c>
      <c r="J188" s="40">
        <f t="shared" si="30"/>
        <v>-0.14999999999999991</v>
      </c>
    </row>
    <row r="189" spans="1:10" x14ac:dyDescent="0.3">
      <c r="A189" s="36">
        <f t="shared" si="22"/>
        <v>184</v>
      </c>
      <c r="B189" s="36">
        <f t="shared" si="29"/>
        <v>53</v>
      </c>
      <c r="C189" s="42" t="s">
        <v>169</v>
      </c>
      <c r="D189" s="36" t="s">
        <v>111</v>
      </c>
      <c r="E189" s="39">
        <f t="shared" si="31"/>
        <v>41456</v>
      </c>
      <c r="F189" s="40">
        <v>3.7199999999999998</v>
      </c>
      <c r="G189" s="40">
        <v>2.74</v>
      </c>
      <c r="I189" s="40">
        <v>2.89</v>
      </c>
      <c r="J189" s="40">
        <f t="shared" si="30"/>
        <v>-0.14999999999999991</v>
      </c>
    </row>
    <row r="190" spans="1:10" x14ac:dyDescent="0.3">
      <c r="A190" s="36">
        <f t="shared" si="22"/>
        <v>185</v>
      </c>
      <c r="B190" s="36">
        <f t="shared" si="29"/>
        <v>53</v>
      </c>
      <c r="C190" s="42" t="s">
        <v>169</v>
      </c>
      <c r="D190" s="36" t="s">
        <v>112</v>
      </c>
      <c r="E190" s="39">
        <f t="shared" si="31"/>
        <v>41456</v>
      </c>
      <c r="F190" s="40">
        <v>3.8999999999999995</v>
      </c>
      <c r="G190" s="40">
        <v>2.74</v>
      </c>
      <c r="I190" s="40">
        <v>2.89</v>
      </c>
      <c r="J190" s="40">
        <f t="shared" si="30"/>
        <v>-0.14999999999999991</v>
      </c>
    </row>
    <row r="191" spans="1:10" x14ac:dyDescent="0.3">
      <c r="A191" s="36">
        <f t="shared" si="22"/>
        <v>186</v>
      </c>
      <c r="B191" s="36">
        <f t="shared" si="29"/>
        <v>53</v>
      </c>
      <c r="C191" s="42" t="s">
        <v>169</v>
      </c>
      <c r="D191" s="36" t="s">
        <v>113</v>
      </c>
      <c r="E191" s="39">
        <f t="shared" si="31"/>
        <v>41456</v>
      </c>
      <c r="F191" s="40">
        <v>4.07</v>
      </c>
      <c r="G191" s="40">
        <v>2.74</v>
      </c>
      <c r="I191" s="40">
        <v>2.89</v>
      </c>
      <c r="J191" s="40">
        <f t="shared" si="30"/>
        <v>-0.14999999999999991</v>
      </c>
    </row>
    <row r="192" spans="1:10" x14ac:dyDescent="0.3">
      <c r="A192" s="36">
        <f t="shared" si="22"/>
        <v>187</v>
      </c>
      <c r="B192" s="36">
        <f t="shared" si="29"/>
        <v>53</v>
      </c>
      <c r="C192" s="42" t="s">
        <v>169</v>
      </c>
      <c r="D192" s="36" t="s">
        <v>114</v>
      </c>
      <c r="E192" s="39">
        <f t="shared" si="31"/>
        <v>41456</v>
      </c>
      <c r="F192" s="40">
        <v>4.25</v>
      </c>
      <c r="G192" s="40">
        <v>2.74</v>
      </c>
      <c r="I192" s="40">
        <v>2.89</v>
      </c>
      <c r="J192" s="40">
        <f t="shared" si="30"/>
        <v>-0.14999999999999991</v>
      </c>
    </row>
    <row r="193" spans="1:10" x14ac:dyDescent="0.3">
      <c r="A193" s="36">
        <f t="shared" si="22"/>
        <v>188</v>
      </c>
      <c r="B193" s="36">
        <f t="shared" si="29"/>
        <v>53</v>
      </c>
      <c r="C193" s="42" t="s">
        <v>169</v>
      </c>
      <c r="D193" s="36" t="s">
        <v>115</v>
      </c>
      <c r="E193" s="39">
        <f t="shared" si="31"/>
        <v>41456</v>
      </c>
      <c r="F193" s="40">
        <v>4.42</v>
      </c>
      <c r="G193" s="40">
        <v>2.74</v>
      </c>
      <c r="I193" s="40">
        <v>2.89</v>
      </c>
      <c r="J193" s="40">
        <f t="shared" si="30"/>
        <v>-0.14999999999999991</v>
      </c>
    </row>
    <row r="194" spans="1:10" x14ac:dyDescent="0.3">
      <c r="A194" s="36">
        <f t="shared" si="22"/>
        <v>189</v>
      </c>
      <c r="B194" s="36">
        <f t="shared" si="29"/>
        <v>53</v>
      </c>
      <c r="C194" s="42" t="s">
        <v>169</v>
      </c>
      <c r="D194" s="36" t="s">
        <v>116</v>
      </c>
      <c r="E194" s="39">
        <f t="shared" si="31"/>
        <v>41456</v>
      </c>
      <c r="F194" s="40">
        <v>4.6100000000000003</v>
      </c>
      <c r="G194" s="40">
        <v>3.66</v>
      </c>
      <c r="I194" s="40">
        <v>3.86</v>
      </c>
      <c r="J194" s="40">
        <f t="shared" si="30"/>
        <v>-0.19999999999999973</v>
      </c>
    </row>
    <row r="195" spans="1:10" x14ac:dyDescent="0.3">
      <c r="A195" s="36">
        <f t="shared" si="22"/>
        <v>190</v>
      </c>
      <c r="B195" s="36">
        <f t="shared" si="29"/>
        <v>53</v>
      </c>
      <c r="C195" s="42" t="s">
        <v>169</v>
      </c>
      <c r="D195" s="36" t="s">
        <v>117</v>
      </c>
      <c r="E195" s="39">
        <f t="shared" si="31"/>
        <v>41456</v>
      </c>
      <c r="F195" s="40">
        <v>4.7799999999999994</v>
      </c>
      <c r="G195" s="40">
        <v>3.66</v>
      </c>
      <c r="I195" s="40">
        <v>3.86</v>
      </c>
      <c r="J195" s="40">
        <f t="shared" si="30"/>
        <v>-0.19999999999999973</v>
      </c>
    </row>
    <row r="196" spans="1:10" x14ac:dyDescent="0.3">
      <c r="A196" s="36">
        <f t="shared" si="22"/>
        <v>191</v>
      </c>
      <c r="B196" s="36">
        <f t="shared" si="29"/>
        <v>53</v>
      </c>
      <c r="C196" s="42" t="s">
        <v>169</v>
      </c>
      <c r="D196" s="36" t="s">
        <v>118</v>
      </c>
      <c r="E196" s="39">
        <f t="shared" si="31"/>
        <v>41456</v>
      </c>
      <c r="F196" s="40">
        <v>4.96</v>
      </c>
      <c r="G196" s="40">
        <v>3.66</v>
      </c>
      <c r="I196" s="40">
        <v>3.86</v>
      </c>
      <c r="J196" s="40">
        <f t="shared" si="30"/>
        <v>-0.19999999999999973</v>
      </c>
    </row>
    <row r="197" spans="1:10" x14ac:dyDescent="0.3">
      <c r="A197" s="36">
        <f t="shared" si="22"/>
        <v>192</v>
      </c>
      <c r="B197" s="36">
        <f t="shared" si="29"/>
        <v>53</v>
      </c>
      <c r="C197" s="42" t="s">
        <v>169</v>
      </c>
      <c r="D197" s="36" t="s">
        <v>119</v>
      </c>
      <c r="E197" s="39">
        <f t="shared" si="31"/>
        <v>41456</v>
      </c>
      <c r="F197" s="40">
        <v>5.13</v>
      </c>
      <c r="G197" s="40">
        <v>3.66</v>
      </c>
      <c r="I197" s="40">
        <v>3.86</v>
      </c>
      <c r="J197" s="40">
        <f t="shared" si="30"/>
        <v>-0.19999999999999973</v>
      </c>
    </row>
    <row r="198" spans="1:10" x14ac:dyDescent="0.3">
      <c r="A198" s="36">
        <f t="shared" si="22"/>
        <v>193</v>
      </c>
      <c r="B198" s="36">
        <f t="shared" si="29"/>
        <v>53</v>
      </c>
      <c r="C198" s="42" t="s">
        <v>169</v>
      </c>
      <c r="D198" s="36" t="s">
        <v>120</v>
      </c>
      <c r="E198" s="39">
        <f t="shared" si="31"/>
        <v>41456</v>
      </c>
      <c r="F198" s="40">
        <v>5.3</v>
      </c>
      <c r="G198" s="40">
        <v>3.66</v>
      </c>
      <c r="I198" s="40">
        <v>3.86</v>
      </c>
      <c r="J198" s="40">
        <f t="shared" si="30"/>
        <v>-0.19999999999999973</v>
      </c>
    </row>
    <row r="199" spans="1:10" x14ac:dyDescent="0.3">
      <c r="A199" s="36">
        <f t="shared" si="22"/>
        <v>194</v>
      </c>
      <c r="B199" s="36">
        <f t="shared" si="29"/>
        <v>53</v>
      </c>
      <c r="C199" s="42" t="s">
        <v>169</v>
      </c>
      <c r="D199" s="36" t="s">
        <v>121</v>
      </c>
      <c r="E199" s="39">
        <f t="shared" si="31"/>
        <v>41456</v>
      </c>
      <c r="F199" s="40">
        <v>5.48</v>
      </c>
      <c r="G199" s="40">
        <v>3.66</v>
      </c>
      <c r="I199" s="40">
        <v>3.86</v>
      </c>
      <c r="J199" s="40">
        <f t="shared" si="30"/>
        <v>-0.19999999999999973</v>
      </c>
    </row>
    <row r="200" spans="1:10" x14ac:dyDescent="0.3">
      <c r="A200" s="36">
        <f t="shared" ref="A200:A263" si="32">+A199+1</f>
        <v>195</v>
      </c>
      <c r="B200" s="36">
        <f t="shared" si="29"/>
        <v>53</v>
      </c>
      <c r="C200" s="42" t="s">
        <v>169</v>
      </c>
      <c r="D200" s="36" t="s">
        <v>122</v>
      </c>
      <c r="E200" s="39">
        <f t="shared" si="31"/>
        <v>41456</v>
      </c>
      <c r="F200" s="40">
        <v>5.65</v>
      </c>
      <c r="G200" s="40">
        <v>4.59</v>
      </c>
      <c r="I200" s="40">
        <v>4.83</v>
      </c>
      <c r="J200" s="40">
        <f t="shared" si="30"/>
        <v>-0.24000000000000021</v>
      </c>
    </row>
    <row r="201" spans="1:10" x14ac:dyDescent="0.3">
      <c r="A201" s="36">
        <f t="shared" si="32"/>
        <v>196</v>
      </c>
      <c r="B201" s="36">
        <f t="shared" si="29"/>
        <v>53</v>
      </c>
      <c r="C201" s="42" t="s">
        <v>169</v>
      </c>
      <c r="D201" s="36" t="s">
        <v>123</v>
      </c>
      <c r="E201" s="39">
        <f t="shared" si="31"/>
        <v>41456</v>
      </c>
      <c r="F201" s="40">
        <v>5.84</v>
      </c>
      <c r="G201" s="40">
        <v>4.59</v>
      </c>
      <c r="I201" s="40">
        <v>4.83</v>
      </c>
      <c r="J201" s="40">
        <f t="shared" si="30"/>
        <v>-0.24000000000000021</v>
      </c>
    </row>
    <row r="202" spans="1:10" x14ac:dyDescent="0.3">
      <c r="A202" s="36">
        <f t="shared" si="32"/>
        <v>197</v>
      </c>
      <c r="B202" s="36">
        <f t="shared" si="29"/>
        <v>53</v>
      </c>
      <c r="C202" s="42" t="s">
        <v>169</v>
      </c>
      <c r="D202" s="36" t="s">
        <v>124</v>
      </c>
      <c r="E202" s="39">
        <f t="shared" si="31"/>
        <v>41456</v>
      </c>
      <c r="F202" s="40">
        <v>6.01</v>
      </c>
      <c r="G202" s="40">
        <v>4.59</v>
      </c>
      <c r="I202" s="40">
        <v>4.83</v>
      </c>
      <c r="J202" s="40">
        <f t="shared" si="30"/>
        <v>-0.24000000000000021</v>
      </c>
    </row>
    <row r="203" spans="1:10" x14ac:dyDescent="0.3">
      <c r="A203" s="36">
        <f t="shared" si="32"/>
        <v>198</v>
      </c>
      <c r="B203" s="36">
        <f t="shared" si="29"/>
        <v>53</v>
      </c>
      <c r="C203" s="42" t="s">
        <v>169</v>
      </c>
      <c r="D203" s="36" t="s">
        <v>125</v>
      </c>
      <c r="E203" s="39">
        <f t="shared" si="31"/>
        <v>41456</v>
      </c>
      <c r="F203" s="40">
        <v>6.1899999999999995</v>
      </c>
      <c r="G203" s="40">
        <v>4.59</v>
      </c>
      <c r="I203" s="40">
        <v>4.83</v>
      </c>
      <c r="J203" s="40">
        <f t="shared" si="30"/>
        <v>-0.24000000000000021</v>
      </c>
    </row>
    <row r="204" spans="1:10" x14ac:dyDescent="0.3">
      <c r="A204" s="36">
        <f t="shared" si="32"/>
        <v>199</v>
      </c>
      <c r="B204" s="36">
        <f t="shared" si="29"/>
        <v>53</v>
      </c>
      <c r="C204" s="42" t="s">
        <v>169</v>
      </c>
      <c r="D204" s="36" t="s">
        <v>126</v>
      </c>
      <c r="E204" s="39">
        <f t="shared" si="31"/>
        <v>41456</v>
      </c>
      <c r="F204" s="40">
        <v>6.3599999999999994</v>
      </c>
      <c r="G204" s="40">
        <v>4.59</v>
      </c>
      <c r="I204" s="40">
        <v>4.83</v>
      </c>
      <c r="J204" s="40">
        <f t="shared" si="30"/>
        <v>-0.24000000000000021</v>
      </c>
    </row>
    <row r="205" spans="1:10" x14ac:dyDescent="0.3">
      <c r="A205" s="36">
        <f t="shared" si="32"/>
        <v>200</v>
      </c>
      <c r="B205" s="36">
        <f t="shared" si="29"/>
        <v>53</v>
      </c>
      <c r="C205" s="42" t="s">
        <v>169</v>
      </c>
      <c r="D205" s="36" t="s">
        <v>127</v>
      </c>
      <c r="E205" s="39">
        <f t="shared" si="31"/>
        <v>41456</v>
      </c>
      <c r="F205" s="40">
        <v>6.54</v>
      </c>
      <c r="G205" s="40">
        <v>4.59</v>
      </c>
      <c r="I205" s="40">
        <v>4.83</v>
      </c>
      <c r="J205" s="40">
        <f t="shared" si="30"/>
        <v>-0.24000000000000021</v>
      </c>
    </row>
    <row r="206" spans="1:10" x14ac:dyDescent="0.3">
      <c r="A206" s="36">
        <f t="shared" si="32"/>
        <v>201</v>
      </c>
      <c r="B206" s="36">
        <f t="shared" si="29"/>
        <v>53</v>
      </c>
      <c r="C206" s="42" t="s">
        <v>169</v>
      </c>
      <c r="D206" s="36" t="s">
        <v>128</v>
      </c>
      <c r="E206" s="39">
        <f t="shared" si="31"/>
        <v>41456</v>
      </c>
      <c r="F206" s="40">
        <v>6.71</v>
      </c>
      <c r="G206" s="40">
        <v>5.51</v>
      </c>
      <c r="I206" s="40">
        <v>5.8</v>
      </c>
      <c r="J206" s="40">
        <f t="shared" si="30"/>
        <v>-0.29000000000000004</v>
      </c>
    </row>
    <row r="207" spans="1:10" x14ac:dyDescent="0.3">
      <c r="A207" s="36">
        <f t="shared" si="32"/>
        <v>202</v>
      </c>
      <c r="B207" s="36">
        <f t="shared" si="29"/>
        <v>53</v>
      </c>
      <c r="C207" s="42" t="s">
        <v>169</v>
      </c>
      <c r="D207" s="36" t="s">
        <v>129</v>
      </c>
      <c r="E207" s="39">
        <f t="shared" si="31"/>
        <v>41456</v>
      </c>
      <c r="F207" s="40">
        <v>6.89</v>
      </c>
      <c r="G207" s="40">
        <v>5.51</v>
      </c>
      <c r="I207" s="40">
        <v>5.8</v>
      </c>
      <c r="J207" s="40">
        <f t="shared" si="30"/>
        <v>-0.29000000000000004</v>
      </c>
    </row>
    <row r="208" spans="1:10" x14ac:dyDescent="0.3">
      <c r="A208" s="36">
        <f t="shared" si="32"/>
        <v>203</v>
      </c>
      <c r="B208" s="36">
        <f t="shared" si="29"/>
        <v>53</v>
      </c>
      <c r="C208" s="42" t="s">
        <v>169</v>
      </c>
      <c r="D208" s="36" t="s">
        <v>130</v>
      </c>
      <c r="E208" s="39">
        <f t="shared" si="31"/>
        <v>41456</v>
      </c>
      <c r="F208" s="40">
        <v>7.07</v>
      </c>
      <c r="G208" s="40">
        <v>5.51</v>
      </c>
      <c r="I208" s="40">
        <v>5.8</v>
      </c>
      <c r="J208" s="40">
        <f t="shared" si="30"/>
        <v>-0.29000000000000004</v>
      </c>
    </row>
    <row r="209" spans="1:10" x14ac:dyDescent="0.3">
      <c r="A209" s="36">
        <f t="shared" si="32"/>
        <v>204</v>
      </c>
      <c r="B209" s="36">
        <f t="shared" si="29"/>
        <v>53</v>
      </c>
      <c r="C209" s="42" t="s">
        <v>169</v>
      </c>
      <c r="D209" s="36" t="s">
        <v>131</v>
      </c>
      <c r="E209" s="39">
        <f t="shared" si="31"/>
        <v>41456</v>
      </c>
      <c r="F209" s="40">
        <v>7.2399999999999993</v>
      </c>
      <c r="G209" s="40">
        <v>5.51</v>
      </c>
      <c r="I209" s="40">
        <v>5.8</v>
      </c>
      <c r="J209" s="40">
        <f t="shared" si="30"/>
        <v>-0.29000000000000004</v>
      </c>
    </row>
    <row r="210" spans="1:10" x14ac:dyDescent="0.3">
      <c r="A210" s="36">
        <f t="shared" si="32"/>
        <v>205</v>
      </c>
      <c r="B210" s="36">
        <f t="shared" si="29"/>
        <v>53</v>
      </c>
      <c r="C210" s="42" t="s">
        <v>169</v>
      </c>
      <c r="D210" s="36" t="s">
        <v>132</v>
      </c>
      <c r="E210" s="39">
        <f t="shared" si="31"/>
        <v>41456</v>
      </c>
      <c r="F210" s="40">
        <v>7.42</v>
      </c>
      <c r="G210" s="40">
        <v>5.51</v>
      </c>
      <c r="I210" s="40">
        <v>5.8</v>
      </c>
      <c r="J210" s="40">
        <f t="shared" si="30"/>
        <v>-0.29000000000000004</v>
      </c>
    </row>
    <row r="211" spans="1:10" x14ac:dyDescent="0.3">
      <c r="A211" s="36">
        <f t="shared" si="32"/>
        <v>206</v>
      </c>
      <c r="B211" s="36">
        <f t="shared" si="29"/>
        <v>53</v>
      </c>
      <c r="C211" s="42" t="s">
        <v>169</v>
      </c>
      <c r="D211" s="36" t="s">
        <v>133</v>
      </c>
      <c r="E211" s="39">
        <f t="shared" si="31"/>
        <v>41456</v>
      </c>
      <c r="F211" s="40">
        <v>7.59</v>
      </c>
      <c r="G211" s="40">
        <v>5.51</v>
      </c>
      <c r="I211" s="40">
        <v>5.8</v>
      </c>
      <c r="J211" s="40">
        <f t="shared" si="30"/>
        <v>-0.29000000000000004</v>
      </c>
    </row>
    <row r="212" spans="1:10" x14ac:dyDescent="0.3">
      <c r="A212" s="36">
        <f t="shared" si="32"/>
        <v>207</v>
      </c>
      <c r="B212" s="36">
        <f t="shared" si="29"/>
        <v>53</v>
      </c>
      <c r="C212" s="42" t="s">
        <v>169</v>
      </c>
      <c r="D212" s="36" t="s">
        <v>134</v>
      </c>
      <c r="E212" s="39">
        <f t="shared" si="31"/>
        <v>41456</v>
      </c>
      <c r="F212" s="40">
        <v>7.77</v>
      </c>
      <c r="G212" s="40">
        <v>6.44</v>
      </c>
      <c r="I212" s="40">
        <v>6.77</v>
      </c>
      <c r="J212" s="40">
        <f t="shared" si="30"/>
        <v>-0.32999999999999918</v>
      </c>
    </row>
    <row r="213" spans="1:10" x14ac:dyDescent="0.3">
      <c r="A213" s="36">
        <f t="shared" si="32"/>
        <v>208</v>
      </c>
      <c r="B213" s="36">
        <f t="shared" si="29"/>
        <v>53</v>
      </c>
      <c r="C213" s="42" t="s">
        <v>169</v>
      </c>
      <c r="D213" s="36" t="s">
        <v>135</v>
      </c>
      <c r="E213" s="39">
        <f t="shared" si="31"/>
        <v>41456</v>
      </c>
      <c r="F213" s="40">
        <v>7.9399999999999995</v>
      </c>
      <c r="G213" s="40">
        <v>6.44</v>
      </c>
      <c r="I213" s="40">
        <v>6.77</v>
      </c>
      <c r="J213" s="40">
        <f t="shared" si="30"/>
        <v>-0.32999999999999918</v>
      </c>
    </row>
    <row r="214" spans="1:10" x14ac:dyDescent="0.3">
      <c r="A214" s="36">
        <f t="shared" si="32"/>
        <v>209</v>
      </c>
      <c r="B214" s="36">
        <f t="shared" si="29"/>
        <v>53</v>
      </c>
      <c r="C214" s="42" t="s">
        <v>169</v>
      </c>
      <c r="D214" s="36" t="s">
        <v>136</v>
      </c>
      <c r="E214" s="39">
        <f t="shared" si="31"/>
        <v>41456</v>
      </c>
      <c r="F214" s="40">
        <v>8.1199999999999992</v>
      </c>
      <c r="G214" s="40">
        <v>6.44</v>
      </c>
      <c r="I214" s="40">
        <v>6.77</v>
      </c>
      <c r="J214" s="40">
        <f t="shared" si="30"/>
        <v>-0.32999999999999918</v>
      </c>
    </row>
    <row r="215" spans="1:10" x14ac:dyDescent="0.3">
      <c r="A215" s="36">
        <f t="shared" si="32"/>
        <v>210</v>
      </c>
      <c r="B215" s="36">
        <f t="shared" si="29"/>
        <v>53</v>
      </c>
      <c r="C215" s="42" t="s">
        <v>169</v>
      </c>
      <c r="D215" s="36" t="s">
        <v>137</v>
      </c>
      <c r="E215" s="39">
        <f t="shared" si="31"/>
        <v>41456</v>
      </c>
      <c r="F215" s="40">
        <v>8.3000000000000007</v>
      </c>
      <c r="G215" s="40">
        <v>6.44</v>
      </c>
      <c r="I215" s="40">
        <v>6.77</v>
      </c>
      <c r="J215" s="40">
        <f t="shared" si="30"/>
        <v>-0.32999999999999918</v>
      </c>
    </row>
    <row r="216" spans="1:10" x14ac:dyDescent="0.3">
      <c r="A216" s="36">
        <f t="shared" si="32"/>
        <v>211</v>
      </c>
      <c r="B216" s="36">
        <f t="shared" si="29"/>
        <v>53</v>
      </c>
      <c r="C216" s="42" t="s">
        <v>169</v>
      </c>
      <c r="D216" s="36" t="s">
        <v>138</v>
      </c>
      <c r="E216" s="39">
        <f t="shared" si="31"/>
        <v>41456</v>
      </c>
      <c r="F216" s="40">
        <v>8.48</v>
      </c>
      <c r="G216" s="40">
        <v>6.44</v>
      </c>
      <c r="I216" s="40">
        <v>6.77</v>
      </c>
      <c r="J216" s="40">
        <f t="shared" si="30"/>
        <v>-0.32999999999999918</v>
      </c>
    </row>
    <row r="217" spans="1:10" x14ac:dyDescent="0.3">
      <c r="A217" s="36">
        <f t="shared" si="32"/>
        <v>212</v>
      </c>
      <c r="B217" s="36">
        <f t="shared" si="29"/>
        <v>53</v>
      </c>
      <c r="C217" s="42" t="s">
        <v>169</v>
      </c>
      <c r="D217" s="36" t="s">
        <v>139</v>
      </c>
      <c r="E217" s="39">
        <f t="shared" si="31"/>
        <v>41456</v>
      </c>
      <c r="F217" s="40">
        <v>8.65</v>
      </c>
      <c r="G217" s="40">
        <v>6.44</v>
      </c>
      <c r="I217" s="40">
        <v>6.77</v>
      </c>
      <c r="J217" s="40">
        <f t="shared" si="30"/>
        <v>-0.32999999999999918</v>
      </c>
    </row>
    <row r="218" spans="1:10" x14ac:dyDescent="0.3">
      <c r="A218" s="36">
        <f t="shared" si="32"/>
        <v>213</v>
      </c>
      <c r="B218" s="36">
        <f t="shared" si="29"/>
        <v>53</v>
      </c>
      <c r="C218" s="42" t="s">
        <v>169</v>
      </c>
      <c r="D218" s="36" t="s">
        <v>140</v>
      </c>
      <c r="E218" s="39">
        <f t="shared" si="31"/>
        <v>41456</v>
      </c>
      <c r="F218" s="40">
        <v>8.83</v>
      </c>
      <c r="G218" s="40">
        <v>7.37</v>
      </c>
      <c r="I218" s="40">
        <v>7.74</v>
      </c>
      <c r="J218" s="40">
        <f t="shared" si="30"/>
        <v>-0.37000000000000011</v>
      </c>
    </row>
    <row r="219" spans="1:10" x14ac:dyDescent="0.3">
      <c r="A219" s="36">
        <f t="shared" si="32"/>
        <v>214</v>
      </c>
      <c r="B219" s="36">
        <f t="shared" si="29"/>
        <v>53</v>
      </c>
      <c r="C219" s="42" t="s">
        <v>169</v>
      </c>
      <c r="D219" s="36" t="s">
        <v>141</v>
      </c>
      <c r="E219" s="39">
        <f t="shared" si="31"/>
        <v>41456</v>
      </c>
      <c r="F219" s="40">
        <v>9</v>
      </c>
      <c r="G219" s="40">
        <v>7.37</v>
      </c>
      <c r="I219" s="40">
        <v>7.74</v>
      </c>
      <c r="J219" s="40">
        <f t="shared" si="30"/>
        <v>-0.37000000000000011</v>
      </c>
    </row>
    <row r="220" spans="1:10" x14ac:dyDescent="0.3">
      <c r="A220" s="36">
        <f t="shared" si="32"/>
        <v>215</v>
      </c>
      <c r="B220" s="36">
        <f t="shared" si="29"/>
        <v>53</v>
      </c>
      <c r="C220" s="42" t="s">
        <v>169</v>
      </c>
      <c r="D220" s="36" t="s">
        <v>142</v>
      </c>
      <c r="E220" s="39">
        <f t="shared" si="31"/>
        <v>41456</v>
      </c>
      <c r="F220" s="40">
        <v>9.1700000000000017</v>
      </c>
      <c r="G220" s="40">
        <v>7.37</v>
      </c>
      <c r="I220" s="40">
        <v>7.74</v>
      </c>
      <c r="J220" s="40">
        <f t="shared" si="30"/>
        <v>-0.37000000000000011</v>
      </c>
    </row>
    <row r="221" spans="1:10" x14ac:dyDescent="0.3">
      <c r="A221" s="36">
        <f t="shared" si="32"/>
        <v>216</v>
      </c>
      <c r="B221" s="36">
        <f t="shared" si="29"/>
        <v>53</v>
      </c>
      <c r="C221" s="42" t="s">
        <v>169</v>
      </c>
      <c r="D221" s="36" t="s">
        <v>143</v>
      </c>
      <c r="E221" s="39">
        <f t="shared" si="31"/>
        <v>41456</v>
      </c>
      <c r="F221" s="40">
        <v>9.3500000000000014</v>
      </c>
      <c r="G221" s="40">
        <v>7.37</v>
      </c>
      <c r="I221" s="40">
        <v>7.74</v>
      </c>
      <c r="J221" s="40">
        <f t="shared" si="30"/>
        <v>-0.37000000000000011</v>
      </c>
    </row>
    <row r="222" spans="1:10" x14ac:dyDescent="0.3">
      <c r="A222" s="36">
        <f t="shared" si="32"/>
        <v>217</v>
      </c>
      <c r="B222" s="36">
        <f t="shared" si="29"/>
        <v>53</v>
      </c>
      <c r="C222" s="42" t="s">
        <v>169</v>
      </c>
      <c r="D222" s="36" t="s">
        <v>144</v>
      </c>
      <c r="E222" s="39">
        <f t="shared" si="31"/>
        <v>41456</v>
      </c>
      <c r="F222" s="40">
        <v>9.5299999999999994</v>
      </c>
      <c r="G222" s="40">
        <v>7.37</v>
      </c>
      <c r="I222" s="40">
        <v>7.74</v>
      </c>
      <c r="J222" s="40">
        <f t="shared" si="30"/>
        <v>-0.37000000000000011</v>
      </c>
    </row>
    <row r="223" spans="1:10" x14ac:dyDescent="0.3">
      <c r="A223" s="36">
        <f t="shared" si="32"/>
        <v>218</v>
      </c>
      <c r="B223" s="36">
        <f t="shared" si="29"/>
        <v>53</v>
      </c>
      <c r="C223" s="42" t="s">
        <v>169</v>
      </c>
      <c r="D223" s="36" t="s">
        <v>145</v>
      </c>
      <c r="E223" s="39">
        <f t="shared" si="31"/>
        <v>41456</v>
      </c>
      <c r="F223" s="40">
        <v>9.7099999999999991</v>
      </c>
      <c r="G223" s="40">
        <v>7.37</v>
      </c>
      <c r="I223" s="40">
        <v>7.74</v>
      </c>
      <c r="J223" s="40">
        <f t="shared" si="30"/>
        <v>-0.37000000000000011</v>
      </c>
    </row>
    <row r="224" spans="1:10" x14ac:dyDescent="0.3">
      <c r="A224" s="36">
        <f t="shared" si="32"/>
        <v>219</v>
      </c>
      <c r="B224" s="36">
        <f t="shared" si="29"/>
        <v>53</v>
      </c>
      <c r="C224" s="42" t="s">
        <v>169</v>
      </c>
      <c r="D224" s="36" t="s">
        <v>146</v>
      </c>
      <c r="E224" s="39">
        <f t="shared" si="31"/>
        <v>41456</v>
      </c>
      <c r="F224" s="40">
        <v>9.879999999999999</v>
      </c>
      <c r="G224" s="40">
        <v>8.2899999999999991</v>
      </c>
      <c r="I224" s="40">
        <v>8.7200000000000006</v>
      </c>
      <c r="J224" s="40">
        <f t="shared" si="30"/>
        <v>-0.43000000000000149</v>
      </c>
    </row>
    <row r="225" spans="1:10" x14ac:dyDescent="0.3">
      <c r="A225" s="36">
        <f t="shared" si="32"/>
        <v>220</v>
      </c>
      <c r="B225" s="36">
        <f t="shared" si="29"/>
        <v>53</v>
      </c>
      <c r="C225" s="42" t="s">
        <v>169</v>
      </c>
      <c r="D225" s="36" t="s">
        <v>147</v>
      </c>
      <c r="E225" s="39">
        <f t="shared" si="31"/>
        <v>41456</v>
      </c>
      <c r="F225" s="40">
        <v>10.059999999999999</v>
      </c>
      <c r="G225" s="40">
        <v>8.2899999999999991</v>
      </c>
      <c r="I225" s="40">
        <v>8.7200000000000006</v>
      </c>
      <c r="J225" s="40">
        <f t="shared" si="30"/>
        <v>-0.43000000000000149</v>
      </c>
    </row>
    <row r="226" spans="1:10" x14ac:dyDescent="0.3">
      <c r="A226" s="36">
        <f t="shared" si="32"/>
        <v>221</v>
      </c>
      <c r="B226" s="36">
        <f t="shared" si="29"/>
        <v>53</v>
      </c>
      <c r="C226" s="42" t="s">
        <v>169</v>
      </c>
      <c r="D226" s="36" t="s">
        <v>148</v>
      </c>
      <c r="E226" s="39">
        <f t="shared" si="31"/>
        <v>41456</v>
      </c>
      <c r="F226" s="40">
        <v>10.23</v>
      </c>
      <c r="G226" s="40">
        <v>8.2899999999999991</v>
      </c>
      <c r="I226" s="40">
        <v>8.7200000000000006</v>
      </c>
      <c r="J226" s="40">
        <f t="shared" si="30"/>
        <v>-0.43000000000000149</v>
      </c>
    </row>
    <row r="227" spans="1:10" x14ac:dyDescent="0.3">
      <c r="A227" s="36">
        <f t="shared" si="32"/>
        <v>222</v>
      </c>
      <c r="B227" s="36">
        <f t="shared" si="29"/>
        <v>53</v>
      </c>
      <c r="C227" s="42" t="s">
        <v>169</v>
      </c>
      <c r="D227" s="36" t="s">
        <v>149</v>
      </c>
      <c r="E227" s="39">
        <f t="shared" si="31"/>
        <v>41456</v>
      </c>
      <c r="F227" s="40">
        <v>10.41</v>
      </c>
      <c r="G227" s="40">
        <v>8.2899999999999991</v>
      </c>
      <c r="I227" s="40">
        <v>8.7200000000000006</v>
      </c>
      <c r="J227" s="40">
        <f t="shared" si="30"/>
        <v>-0.43000000000000149</v>
      </c>
    </row>
    <row r="228" spans="1:10" x14ac:dyDescent="0.3">
      <c r="A228" s="36">
        <f t="shared" si="32"/>
        <v>223</v>
      </c>
      <c r="B228" s="36">
        <f t="shared" si="29"/>
        <v>53</v>
      </c>
      <c r="C228" s="42" t="s">
        <v>169</v>
      </c>
      <c r="D228" s="36" t="s">
        <v>150</v>
      </c>
      <c r="E228" s="39">
        <f t="shared" si="31"/>
        <v>41456</v>
      </c>
      <c r="F228" s="40">
        <v>10.58</v>
      </c>
      <c r="G228" s="40">
        <v>8.2899999999999991</v>
      </c>
      <c r="I228" s="40">
        <v>8.7200000000000006</v>
      </c>
      <c r="J228" s="40">
        <f t="shared" si="30"/>
        <v>-0.43000000000000149</v>
      </c>
    </row>
    <row r="229" spans="1:10" x14ac:dyDescent="0.3">
      <c r="A229" s="36">
        <f t="shared" si="32"/>
        <v>224</v>
      </c>
      <c r="B229" s="36">
        <f t="shared" si="29"/>
        <v>53</v>
      </c>
      <c r="C229" s="42" t="s">
        <v>169</v>
      </c>
      <c r="D229" s="36" t="s">
        <v>151</v>
      </c>
      <c r="E229" s="39">
        <f t="shared" si="31"/>
        <v>41456</v>
      </c>
      <c r="F229" s="40">
        <v>10.76</v>
      </c>
      <c r="G229" s="40">
        <v>8.2899999999999991</v>
      </c>
      <c r="I229" s="40">
        <v>8.7200000000000006</v>
      </c>
      <c r="J229" s="40">
        <f t="shared" si="30"/>
        <v>-0.43000000000000149</v>
      </c>
    </row>
    <row r="230" spans="1:10" x14ac:dyDescent="0.3">
      <c r="A230" s="36">
        <f t="shared" si="32"/>
        <v>225</v>
      </c>
      <c r="B230" s="36">
        <f t="shared" si="29"/>
        <v>53</v>
      </c>
      <c r="C230" s="42" t="s">
        <v>169</v>
      </c>
      <c r="D230" s="36" t="s">
        <v>152</v>
      </c>
      <c r="E230" s="39">
        <f t="shared" si="31"/>
        <v>41456</v>
      </c>
      <c r="F230" s="40">
        <v>10.94</v>
      </c>
      <c r="G230" s="40">
        <v>9.2200000000000006</v>
      </c>
      <c r="I230" s="40">
        <v>9.69</v>
      </c>
      <c r="J230" s="40">
        <f t="shared" si="30"/>
        <v>-0.46999999999999886</v>
      </c>
    </row>
    <row r="231" spans="1:10" x14ac:dyDescent="0.3">
      <c r="A231" s="36">
        <f t="shared" si="32"/>
        <v>226</v>
      </c>
      <c r="B231" s="36">
        <f t="shared" si="29"/>
        <v>53</v>
      </c>
      <c r="C231" s="42" t="s">
        <v>169</v>
      </c>
      <c r="D231" s="36" t="s">
        <v>153</v>
      </c>
      <c r="E231" s="39">
        <f t="shared" si="31"/>
        <v>41456</v>
      </c>
      <c r="F231" s="40">
        <v>11.110000000000001</v>
      </c>
      <c r="G231" s="40">
        <v>9.2200000000000006</v>
      </c>
      <c r="I231" s="40">
        <v>9.69</v>
      </c>
      <c r="J231" s="40">
        <f t="shared" si="30"/>
        <v>-0.46999999999999886</v>
      </c>
    </row>
    <row r="232" spans="1:10" x14ac:dyDescent="0.3">
      <c r="A232" s="36">
        <f t="shared" si="32"/>
        <v>227</v>
      </c>
      <c r="B232" s="36">
        <f t="shared" si="29"/>
        <v>53</v>
      </c>
      <c r="C232" s="42" t="s">
        <v>169</v>
      </c>
      <c r="D232" s="36" t="s">
        <v>154</v>
      </c>
      <c r="E232" s="39">
        <f t="shared" si="31"/>
        <v>41456</v>
      </c>
      <c r="F232" s="40">
        <v>11.290000000000001</v>
      </c>
      <c r="G232" s="40">
        <v>9.2200000000000006</v>
      </c>
      <c r="I232" s="40">
        <v>9.69</v>
      </c>
      <c r="J232" s="40">
        <f t="shared" si="30"/>
        <v>-0.46999999999999886</v>
      </c>
    </row>
    <row r="233" spans="1:10" x14ac:dyDescent="0.3">
      <c r="A233" s="36">
        <f t="shared" si="32"/>
        <v>228</v>
      </c>
      <c r="B233" s="36">
        <f t="shared" si="29"/>
        <v>53</v>
      </c>
      <c r="C233" s="42" t="s">
        <v>169</v>
      </c>
      <c r="D233" s="36" t="s">
        <v>155</v>
      </c>
      <c r="E233" s="39">
        <f t="shared" si="31"/>
        <v>41456</v>
      </c>
      <c r="F233" s="40">
        <v>11.46</v>
      </c>
      <c r="G233" s="40">
        <v>9.2200000000000006</v>
      </c>
      <c r="I233" s="40">
        <v>9.69</v>
      </c>
      <c r="J233" s="40">
        <f t="shared" si="30"/>
        <v>-0.46999999999999886</v>
      </c>
    </row>
    <row r="234" spans="1:10" x14ac:dyDescent="0.3">
      <c r="A234" s="36">
        <f t="shared" si="32"/>
        <v>229</v>
      </c>
      <c r="B234" s="36">
        <f t="shared" si="29"/>
        <v>53</v>
      </c>
      <c r="C234" s="42" t="s">
        <v>169</v>
      </c>
      <c r="D234" s="36" t="s">
        <v>156</v>
      </c>
      <c r="E234" s="39">
        <f t="shared" si="31"/>
        <v>41456</v>
      </c>
      <c r="F234" s="40">
        <v>11.64</v>
      </c>
      <c r="G234" s="40">
        <v>9.2200000000000006</v>
      </c>
      <c r="I234" s="40">
        <v>9.69</v>
      </c>
      <c r="J234" s="40">
        <f t="shared" si="30"/>
        <v>-0.46999999999999886</v>
      </c>
    </row>
    <row r="235" spans="1:10" x14ac:dyDescent="0.3">
      <c r="A235" s="36">
        <f t="shared" si="32"/>
        <v>230</v>
      </c>
      <c r="B235" s="36">
        <f t="shared" si="29"/>
        <v>53</v>
      </c>
      <c r="C235" s="42" t="s">
        <v>169</v>
      </c>
      <c r="D235" s="36" t="s">
        <v>157</v>
      </c>
      <c r="E235" s="39">
        <f t="shared" si="31"/>
        <v>41456</v>
      </c>
      <c r="F235" s="40">
        <v>11.81</v>
      </c>
      <c r="G235" s="40">
        <v>9.2200000000000006</v>
      </c>
      <c r="I235" s="40">
        <v>9.69</v>
      </c>
      <c r="J235" s="40">
        <f t="shared" si="30"/>
        <v>-0.46999999999999886</v>
      </c>
    </row>
    <row r="236" spans="1:10" x14ac:dyDescent="0.3">
      <c r="A236" s="36">
        <f t="shared" si="32"/>
        <v>231</v>
      </c>
      <c r="B236" s="36"/>
      <c r="C236" s="35"/>
      <c r="D236" s="36"/>
      <c r="E236" s="39"/>
      <c r="F236" s="35"/>
      <c r="G236" s="40"/>
      <c r="I236" s="40"/>
      <c r="J236" s="40"/>
    </row>
    <row r="237" spans="1:10" x14ac:dyDescent="0.3">
      <c r="A237" s="36">
        <f t="shared" si="32"/>
        <v>232</v>
      </c>
      <c r="B237" s="36">
        <v>54</v>
      </c>
      <c r="C237" s="35" t="s">
        <v>173</v>
      </c>
      <c r="D237" s="36" t="s">
        <v>159</v>
      </c>
      <c r="E237" s="39">
        <f t="shared" ref="E237:E245" si="33">+$E$6</f>
        <v>41456</v>
      </c>
      <c r="F237" s="40">
        <v>2.02</v>
      </c>
      <c r="G237" s="40">
        <v>1.54</v>
      </c>
      <c r="I237" s="40">
        <v>1.62</v>
      </c>
      <c r="J237" s="40">
        <f t="shared" ref="J237:J245" si="34">+G237-I237</f>
        <v>-8.0000000000000071E-2</v>
      </c>
    </row>
    <row r="238" spans="1:10" x14ac:dyDescent="0.3">
      <c r="A238" s="36">
        <f t="shared" si="32"/>
        <v>233</v>
      </c>
      <c r="B238" s="36">
        <f>+$B$237</f>
        <v>54</v>
      </c>
      <c r="C238" s="35" t="s">
        <v>173</v>
      </c>
      <c r="D238" s="36" t="s">
        <v>160</v>
      </c>
      <c r="E238" s="39">
        <f t="shared" si="33"/>
        <v>41456</v>
      </c>
      <c r="F238" s="40">
        <v>2.94</v>
      </c>
      <c r="G238" s="40">
        <v>2.16</v>
      </c>
      <c r="I238" s="40">
        <v>2.27</v>
      </c>
      <c r="J238" s="40">
        <f t="shared" si="34"/>
        <v>-0.10999999999999988</v>
      </c>
    </row>
    <row r="239" spans="1:10" x14ac:dyDescent="0.3">
      <c r="A239" s="36">
        <f t="shared" si="32"/>
        <v>234</v>
      </c>
      <c r="B239" s="36">
        <f t="shared" ref="B239:B245" si="35">+$B$237</f>
        <v>54</v>
      </c>
      <c r="C239" s="35" t="s">
        <v>173</v>
      </c>
      <c r="D239" s="36" t="s">
        <v>95</v>
      </c>
      <c r="E239" s="39">
        <f t="shared" si="33"/>
        <v>41456</v>
      </c>
      <c r="F239" s="40">
        <v>4.1399999999999997</v>
      </c>
      <c r="G239" s="40">
        <v>3.09</v>
      </c>
      <c r="I239" s="40">
        <v>3.24</v>
      </c>
      <c r="J239" s="40">
        <f t="shared" si="34"/>
        <v>-0.15000000000000036</v>
      </c>
    </row>
    <row r="240" spans="1:10" x14ac:dyDescent="0.3">
      <c r="A240" s="36">
        <f t="shared" si="32"/>
        <v>235</v>
      </c>
      <c r="B240" s="36">
        <f t="shared" si="35"/>
        <v>54</v>
      </c>
      <c r="C240" s="35" t="s">
        <v>173</v>
      </c>
      <c r="D240" s="36" t="s">
        <v>161</v>
      </c>
      <c r="E240" s="39">
        <f t="shared" si="33"/>
        <v>41456</v>
      </c>
      <c r="F240" s="40">
        <v>6.01</v>
      </c>
      <c r="G240" s="40">
        <v>4.63</v>
      </c>
      <c r="I240" s="40">
        <v>4.8499999999999996</v>
      </c>
      <c r="J240" s="40">
        <f t="shared" si="34"/>
        <v>-0.21999999999999975</v>
      </c>
    </row>
    <row r="241" spans="1:10" x14ac:dyDescent="0.3">
      <c r="A241" s="36">
        <f t="shared" si="32"/>
        <v>236</v>
      </c>
      <c r="B241" s="36">
        <f t="shared" si="35"/>
        <v>54</v>
      </c>
      <c r="C241" s="35" t="s">
        <v>173</v>
      </c>
      <c r="D241" s="36" t="s">
        <v>162</v>
      </c>
      <c r="E241" s="39">
        <f t="shared" si="33"/>
        <v>41456</v>
      </c>
      <c r="F241" s="40">
        <v>7.9600000000000009</v>
      </c>
      <c r="G241" s="40">
        <v>6.17</v>
      </c>
      <c r="I241" s="40">
        <v>6.47</v>
      </c>
      <c r="J241" s="40">
        <f t="shared" si="34"/>
        <v>-0.29999999999999982</v>
      </c>
    </row>
    <row r="242" spans="1:10" x14ac:dyDescent="0.3">
      <c r="A242" s="36">
        <f t="shared" si="32"/>
        <v>237</v>
      </c>
      <c r="B242" s="36">
        <f t="shared" si="35"/>
        <v>54</v>
      </c>
      <c r="C242" s="35" t="s">
        <v>173</v>
      </c>
      <c r="D242" s="36" t="s">
        <v>163</v>
      </c>
      <c r="E242" s="39">
        <f t="shared" si="33"/>
        <v>41456</v>
      </c>
      <c r="F242" s="40">
        <v>9.879999999999999</v>
      </c>
      <c r="G242" s="40">
        <v>7.72</v>
      </c>
      <c r="I242" s="40">
        <v>8.09</v>
      </c>
      <c r="J242" s="40">
        <f t="shared" si="34"/>
        <v>-0.37000000000000011</v>
      </c>
    </row>
    <row r="243" spans="1:10" x14ac:dyDescent="0.3">
      <c r="A243" s="36">
        <f t="shared" si="32"/>
        <v>238</v>
      </c>
      <c r="B243" s="36">
        <f t="shared" si="35"/>
        <v>54</v>
      </c>
      <c r="C243" s="35" t="s">
        <v>173</v>
      </c>
      <c r="D243" s="36" t="s">
        <v>164</v>
      </c>
      <c r="E243" s="39">
        <f t="shared" si="33"/>
        <v>41456</v>
      </c>
      <c r="F243" s="40">
        <v>13.49</v>
      </c>
      <c r="G243" s="40">
        <v>9.57</v>
      </c>
      <c r="I243" s="40">
        <v>10.029999999999999</v>
      </c>
      <c r="J243" s="40">
        <f t="shared" si="34"/>
        <v>-0.45999999999999908</v>
      </c>
    </row>
    <row r="244" spans="1:10" x14ac:dyDescent="0.3">
      <c r="A244" s="36">
        <f t="shared" si="32"/>
        <v>239</v>
      </c>
      <c r="B244" s="36">
        <f t="shared" si="35"/>
        <v>54</v>
      </c>
      <c r="C244" s="35" t="s">
        <v>173</v>
      </c>
      <c r="D244" s="36" t="s">
        <v>97</v>
      </c>
      <c r="E244" s="39">
        <f t="shared" si="33"/>
        <v>41456</v>
      </c>
      <c r="F244" s="40">
        <v>15.43</v>
      </c>
      <c r="G244" s="40">
        <v>12.35</v>
      </c>
      <c r="I244" s="40">
        <v>12.95</v>
      </c>
      <c r="J244" s="40">
        <f t="shared" si="34"/>
        <v>-0.59999999999999964</v>
      </c>
    </row>
    <row r="245" spans="1:10" x14ac:dyDescent="0.3">
      <c r="A245" s="36">
        <f t="shared" si="32"/>
        <v>240</v>
      </c>
      <c r="B245" s="36">
        <f t="shared" si="35"/>
        <v>54</v>
      </c>
      <c r="C245" s="35" t="s">
        <v>173</v>
      </c>
      <c r="D245" s="36" t="s">
        <v>166</v>
      </c>
      <c r="E245" s="39">
        <f t="shared" si="33"/>
        <v>41456</v>
      </c>
      <c r="F245" s="40">
        <v>38.839999999999996</v>
      </c>
      <c r="G245" s="40">
        <v>30.87</v>
      </c>
      <c r="I245" s="40">
        <v>32.36</v>
      </c>
      <c r="J245" s="40">
        <f t="shared" si="34"/>
        <v>-1.4899999999999984</v>
      </c>
    </row>
    <row r="246" spans="1:10" x14ac:dyDescent="0.3">
      <c r="A246" s="36">
        <f t="shared" si="32"/>
        <v>241</v>
      </c>
      <c r="B246" s="36"/>
      <c r="C246" s="35"/>
      <c r="D246" s="36"/>
      <c r="E246" s="35"/>
      <c r="F246" s="35"/>
      <c r="G246" s="40"/>
      <c r="I246" s="40"/>
      <c r="J246" s="40"/>
    </row>
    <row r="247" spans="1:10" x14ac:dyDescent="0.3">
      <c r="A247" s="36">
        <f t="shared" si="32"/>
        <v>242</v>
      </c>
      <c r="B247" s="36">
        <f t="shared" ref="B247:B300" si="36">+$B$237</f>
        <v>54</v>
      </c>
      <c r="C247" s="42" t="s">
        <v>174</v>
      </c>
      <c r="D247" s="36" t="s">
        <v>104</v>
      </c>
      <c r="E247" s="39">
        <f>+E242</f>
        <v>41456</v>
      </c>
      <c r="F247" s="40">
        <v>1.1399999999999999</v>
      </c>
      <c r="G247" s="40">
        <v>1.39</v>
      </c>
      <c r="I247" s="40">
        <v>1.46</v>
      </c>
      <c r="J247" s="40">
        <f t="shared" ref="J247:J300" si="37">+G247-I247</f>
        <v>-7.0000000000000062E-2</v>
      </c>
    </row>
    <row r="248" spans="1:10" x14ac:dyDescent="0.3">
      <c r="A248" s="36">
        <f t="shared" si="32"/>
        <v>243</v>
      </c>
      <c r="B248" s="36">
        <f t="shared" si="36"/>
        <v>54</v>
      </c>
      <c r="C248" s="42" t="s">
        <v>174</v>
      </c>
      <c r="D248" s="36" t="s">
        <v>105</v>
      </c>
      <c r="E248" s="39">
        <f>+E247</f>
        <v>41456</v>
      </c>
      <c r="F248" s="40">
        <v>1.3499999999999999</v>
      </c>
      <c r="G248" s="40">
        <v>1.39</v>
      </c>
      <c r="I248" s="40">
        <v>1.46</v>
      </c>
      <c r="J248" s="40">
        <f t="shared" si="37"/>
        <v>-7.0000000000000062E-2</v>
      </c>
    </row>
    <row r="249" spans="1:10" x14ac:dyDescent="0.3">
      <c r="A249" s="36">
        <f t="shared" si="32"/>
        <v>244</v>
      </c>
      <c r="B249" s="36">
        <f t="shared" si="36"/>
        <v>54</v>
      </c>
      <c r="C249" s="42" t="s">
        <v>174</v>
      </c>
      <c r="D249" s="36" t="s">
        <v>106</v>
      </c>
      <c r="E249" s="39">
        <f t="shared" ref="E249:E300" si="38">+E248</f>
        <v>41456</v>
      </c>
      <c r="F249" s="40">
        <v>1.49</v>
      </c>
      <c r="G249" s="40">
        <v>1.39</v>
      </c>
      <c r="I249" s="40">
        <v>1.46</v>
      </c>
      <c r="J249" s="40">
        <f t="shared" si="37"/>
        <v>-7.0000000000000062E-2</v>
      </c>
    </row>
    <row r="250" spans="1:10" x14ac:dyDescent="0.3">
      <c r="A250" s="36">
        <f t="shared" si="32"/>
        <v>245</v>
      </c>
      <c r="B250" s="36">
        <f t="shared" si="36"/>
        <v>54</v>
      </c>
      <c r="C250" s="42" t="s">
        <v>174</v>
      </c>
      <c r="D250" s="36" t="s">
        <v>107</v>
      </c>
      <c r="E250" s="39">
        <f t="shared" si="38"/>
        <v>41456</v>
      </c>
      <c r="F250" s="40">
        <v>1.67</v>
      </c>
      <c r="G250" s="40">
        <v>1.39</v>
      </c>
      <c r="I250" s="40">
        <v>1.46</v>
      </c>
      <c r="J250" s="40">
        <f t="shared" si="37"/>
        <v>-7.0000000000000062E-2</v>
      </c>
    </row>
    <row r="251" spans="1:10" x14ac:dyDescent="0.3">
      <c r="A251" s="36">
        <f t="shared" si="32"/>
        <v>246</v>
      </c>
      <c r="B251" s="36">
        <f t="shared" si="36"/>
        <v>54</v>
      </c>
      <c r="C251" s="42" t="s">
        <v>174</v>
      </c>
      <c r="D251" s="36" t="s">
        <v>108</v>
      </c>
      <c r="E251" s="39">
        <f t="shared" si="38"/>
        <v>41456</v>
      </c>
      <c r="F251" s="40">
        <v>1.8399999999999999</v>
      </c>
      <c r="G251" s="40">
        <v>1.39</v>
      </c>
      <c r="I251" s="40">
        <v>1.46</v>
      </c>
      <c r="J251" s="40">
        <f t="shared" si="37"/>
        <v>-7.0000000000000062E-2</v>
      </c>
    </row>
    <row r="252" spans="1:10" x14ac:dyDescent="0.3">
      <c r="A252" s="36">
        <f t="shared" si="32"/>
        <v>247</v>
      </c>
      <c r="B252" s="36">
        <f t="shared" si="36"/>
        <v>54</v>
      </c>
      <c r="C252" s="42" t="s">
        <v>174</v>
      </c>
      <c r="D252" s="36" t="s">
        <v>109</v>
      </c>
      <c r="E252" s="39">
        <f t="shared" si="38"/>
        <v>41456</v>
      </c>
      <c r="F252" s="40">
        <v>2.0299999999999998</v>
      </c>
      <c r="G252" s="40">
        <v>1.39</v>
      </c>
      <c r="I252" s="40">
        <v>1.46</v>
      </c>
      <c r="J252" s="40">
        <f t="shared" si="37"/>
        <v>-7.0000000000000062E-2</v>
      </c>
    </row>
    <row r="253" spans="1:10" x14ac:dyDescent="0.3">
      <c r="A253" s="36">
        <f t="shared" si="32"/>
        <v>248</v>
      </c>
      <c r="B253" s="36">
        <f t="shared" si="36"/>
        <v>54</v>
      </c>
      <c r="C253" s="42" t="s">
        <v>174</v>
      </c>
      <c r="D253" s="36" t="s">
        <v>110</v>
      </c>
      <c r="E253" s="39">
        <f t="shared" si="38"/>
        <v>41456</v>
      </c>
      <c r="F253" s="40">
        <v>2.2000000000000002</v>
      </c>
      <c r="G253" s="40">
        <v>2.3199999999999998</v>
      </c>
      <c r="I253" s="40">
        <v>2.4300000000000002</v>
      </c>
      <c r="J253" s="40">
        <f t="shared" si="37"/>
        <v>-0.11000000000000032</v>
      </c>
    </row>
    <row r="254" spans="1:10" x14ac:dyDescent="0.3">
      <c r="A254" s="36">
        <f t="shared" si="32"/>
        <v>249</v>
      </c>
      <c r="B254" s="36">
        <f t="shared" si="36"/>
        <v>54</v>
      </c>
      <c r="C254" s="42" t="s">
        <v>174</v>
      </c>
      <c r="D254" s="36" t="s">
        <v>111</v>
      </c>
      <c r="E254" s="39">
        <f t="shared" si="38"/>
        <v>41456</v>
      </c>
      <c r="F254" s="40">
        <v>2.3800000000000003</v>
      </c>
      <c r="G254" s="40">
        <v>2.3199999999999998</v>
      </c>
      <c r="I254" s="40">
        <v>2.4300000000000002</v>
      </c>
      <c r="J254" s="40">
        <f t="shared" si="37"/>
        <v>-0.11000000000000032</v>
      </c>
    </row>
    <row r="255" spans="1:10" x14ac:dyDescent="0.3">
      <c r="A255" s="36">
        <f t="shared" si="32"/>
        <v>250</v>
      </c>
      <c r="B255" s="36">
        <f t="shared" si="36"/>
        <v>54</v>
      </c>
      <c r="C255" s="42" t="s">
        <v>174</v>
      </c>
      <c r="D255" s="36" t="s">
        <v>112</v>
      </c>
      <c r="E255" s="39">
        <f t="shared" si="38"/>
        <v>41456</v>
      </c>
      <c r="F255" s="40">
        <v>2.5499999999999998</v>
      </c>
      <c r="G255" s="40">
        <v>2.3199999999999998</v>
      </c>
      <c r="I255" s="40">
        <v>2.4300000000000002</v>
      </c>
      <c r="J255" s="40">
        <f t="shared" si="37"/>
        <v>-0.11000000000000032</v>
      </c>
    </row>
    <row r="256" spans="1:10" x14ac:dyDescent="0.3">
      <c r="A256" s="36">
        <f t="shared" si="32"/>
        <v>251</v>
      </c>
      <c r="B256" s="36">
        <f t="shared" si="36"/>
        <v>54</v>
      </c>
      <c r="C256" s="42" t="s">
        <v>174</v>
      </c>
      <c r="D256" s="36" t="s">
        <v>113</v>
      </c>
      <c r="E256" s="39">
        <f t="shared" si="38"/>
        <v>41456</v>
      </c>
      <c r="F256" s="40">
        <v>2.73</v>
      </c>
      <c r="G256" s="40">
        <v>2.3199999999999998</v>
      </c>
      <c r="I256" s="40">
        <v>2.4300000000000002</v>
      </c>
      <c r="J256" s="40">
        <f t="shared" si="37"/>
        <v>-0.11000000000000032</v>
      </c>
    </row>
    <row r="257" spans="1:10" x14ac:dyDescent="0.3">
      <c r="A257" s="36">
        <f t="shared" si="32"/>
        <v>252</v>
      </c>
      <c r="B257" s="36">
        <f t="shared" si="36"/>
        <v>54</v>
      </c>
      <c r="C257" s="42" t="s">
        <v>174</v>
      </c>
      <c r="D257" s="36" t="s">
        <v>114</v>
      </c>
      <c r="E257" s="39">
        <f t="shared" si="38"/>
        <v>41456</v>
      </c>
      <c r="F257" s="40">
        <v>2.9000000000000004</v>
      </c>
      <c r="G257" s="40">
        <v>2.3199999999999998</v>
      </c>
      <c r="I257" s="40">
        <v>2.4300000000000002</v>
      </c>
      <c r="J257" s="40">
        <f t="shared" si="37"/>
        <v>-0.11000000000000032</v>
      </c>
    </row>
    <row r="258" spans="1:10" x14ac:dyDescent="0.3">
      <c r="A258" s="36">
        <f t="shared" si="32"/>
        <v>253</v>
      </c>
      <c r="B258" s="36">
        <f t="shared" si="36"/>
        <v>54</v>
      </c>
      <c r="C258" s="42" t="s">
        <v>174</v>
      </c>
      <c r="D258" s="36" t="s">
        <v>115</v>
      </c>
      <c r="E258" s="39">
        <f t="shared" si="38"/>
        <v>41456</v>
      </c>
      <c r="F258" s="40">
        <v>3.07</v>
      </c>
      <c r="G258" s="40">
        <v>2.3199999999999998</v>
      </c>
      <c r="I258" s="40">
        <v>2.4300000000000002</v>
      </c>
      <c r="J258" s="40">
        <f t="shared" si="37"/>
        <v>-0.11000000000000032</v>
      </c>
    </row>
    <row r="259" spans="1:10" x14ac:dyDescent="0.3">
      <c r="A259" s="36">
        <f t="shared" si="32"/>
        <v>254</v>
      </c>
      <c r="B259" s="36">
        <f t="shared" si="36"/>
        <v>54</v>
      </c>
      <c r="C259" s="42" t="s">
        <v>174</v>
      </c>
      <c r="D259" s="36" t="s">
        <v>116</v>
      </c>
      <c r="E259" s="39">
        <f t="shared" si="38"/>
        <v>41456</v>
      </c>
      <c r="F259" s="40">
        <v>3.26</v>
      </c>
      <c r="G259" s="40">
        <v>3.24</v>
      </c>
      <c r="I259" s="40">
        <v>3.4</v>
      </c>
      <c r="J259" s="40">
        <f t="shared" si="37"/>
        <v>-0.1599999999999997</v>
      </c>
    </row>
    <row r="260" spans="1:10" x14ac:dyDescent="0.3">
      <c r="A260" s="36">
        <f t="shared" si="32"/>
        <v>255</v>
      </c>
      <c r="B260" s="36">
        <f t="shared" si="36"/>
        <v>54</v>
      </c>
      <c r="C260" s="42" t="s">
        <v>174</v>
      </c>
      <c r="D260" s="36" t="s">
        <v>117</v>
      </c>
      <c r="E260" s="39">
        <f t="shared" si="38"/>
        <v>41456</v>
      </c>
      <c r="F260" s="40">
        <v>3.43</v>
      </c>
      <c r="G260" s="40">
        <v>3.24</v>
      </c>
      <c r="I260" s="40">
        <v>3.4</v>
      </c>
      <c r="J260" s="40">
        <f t="shared" si="37"/>
        <v>-0.1599999999999997</v>
      </c>
    </row>
    <row r="261" spans="1:10" x14ac:dyDescent="0.3">
      <c r="A261" s="36">
        <f t="shared" si="32"/>
        <v>256</v>
      </c>
      <c r="B261" s="36">
        <f t="shared" si="36"/>
        <v>54</v>
      </c>
      <c r="C261" s="42" t="s">
        <v>174</v>
      </c>
      <c r="D261" s="36" t="s">
        <v>118</v>
      </c>
      <c r="E261" s="39">
        <f t="shared" si="38"/>
        <v>41456</v>
      </c>
      <c r="F261" s="40">
        <v>3.6100000000000003</v>
      </c>
      <c r="G261" s="40">
        <v>3.24</v>
      </c>
      <c r="I261" s="40">
        <v>3.4</v>
      </c>
      <c r="J261" s="40">
        <f t="shared" si="37"/>
        <v>-0.1599999999999997</v>
      </c>
    </row>
    <row r="262" spans="1:10" x14ac:dyDescent="0.3">
      <c r="A262" s="36">
        <f t="shared" si="32"/>
        <v>257</v>
      </c>
      <c r="B262" s="36">
        <f t="shared" si="36"/>
        <v>54</v>
      </c>
      <c r="C262" s="42" t="s">
        <v>174</v>
      </c>
      <c r="D262" s="36" t="s">
        <v>119</v>
      </c>
      <c r="E262" s="39">
        <f t="shared" si="38"/>
        <v>41456</v>
      </c>
      <c r="F262" s="40">
        <v>3.78</v>
      </c>
      <c r="G262" s="40">
        <v>3.24</v>
      </c>
      <c r="I262" s="40">
        <v>3.4</v>
      </c>
      <c r="J262" s="40">
        <f t="shared" si="37"/>
        <v>-0.1599999999999997</v>
      </c>
    </row>
    <row r="263" spans="1:10" x14ac:dyDescent="0.3">
      <c r="A263" s="36">
        <f t="shared" si="32"/>
        <v>258</v>
      </c>
      <c r="B263" s="36">
        <f t="shared" si="36"/>
        <v>54</v>
      </c>
      <c r="C263" s="42" t="s">
        <v>174</v>
      </c>
      <c r="D263" s="36" t="s">
        <v>120</v>
      </c>
      <c r="E263" s="39">
        <f t="shared" si="38"/>
        <v>41456</v>
      </c>
      <c r="F263" s="40">
        <v>3.96</v>
      </c>
      <c r="G263" s="40">
        <v>3.24</v>
      </c>
      <c r="I263" s="40">
        <v>3.4</v>
      </c>
      <c r="J263" s="40">
        <f t="shared" si="37"/>
        <v>-0.1599999999999997</v>
      </c>
    </row>
    <row r="264" spans="1:10" x14ac:dyDescent="0.3">
      <c r="A264" s="36">
        <f t="shared" ref="A264:A327" si="39">+A263+1</f>
        <v>259</v>
      </c>
      <c r="B264" s="36">
        <f t="shared" si="36"/>
        <v>54</v>
      </c>
      <c r="C264" s="42" t="s">
        <v>174</v>
      </c>
      <c r="D264" s="36" t="s">
        <v>121</v>
      </c>
      <c r="E264" s="39">
        <f t="shared" si="38"/>
        <v>41456</v>
      </c>
      <c r="F264" s="40">
        <v>4.13</v>
      </c>
      <c r="G264" s="40">
        <v>3.24</v>
      </c>
      <c r="I264" s="40">
        <v>3.4</v>
      </c>
      <c r="J264" s="40">
        <f t="shared" si="37"/>
        <v>-0.1599999999999997</v>
      </c>
    </row>
    <row r="265" spans="1:10" x14ac:dyDescent="0.3">
      <c r="A265" s="36">
        <f t="shared" si="39"/>
        <v>260</v>
      </c>
      <c r="B265" s="36">
        <f t="shared" si="36"/>
        <v>54</v>
      </c>
      <c r="C265" s="42" t="s">
        <v>174</v>
      </c>
      <c r="D265" s="36" t="s">
        <v>122</v>
      </c>
      <c r="E265" s="39">
        <f t="shared" si="38"/>
        <v>41456</v>
      </c>
      <c r="F265" s="40">
        <v>4.3100000000000005</v>
      </c>
      <c r="G265" s="40">
        <v>4.17</v>
      </c>
      <c r="I265" s="40">
        <v>4.37</v>
      </c>
      <c r="J265" s="40">
        <f t="shared" si="37"/>
        <v>-0.20000000000000018</v>
      </c>
    </row>
    <row r="266" spans="1:10" x14ac:dyDescent="0.3">
      <c r="A266" s="36">
        <f t="shared" si="39"/>
        <v>261</v>
      </c>
      <c r="B266" s="36">
        <f t="shared" si="36"/>
        <v>54</v>
      </c>
      <c r="C266" s="42" t="s">
        <v>174</v>
      </c>
      <c r="D266" s="36" t="s">
        <v>123</v>
      </c>
      <c r="E266" s="39">
        <f t="shared" si="38"/>
        <v>41456</v>
      </c>
      <c r="F266" s="40">
        <v>4.49</v>
      </c>
      <c r="G266" s="40">
        <v>4.17</v>
      </c>
      <c r="I266" s="40">
        <v>4.37</v>
      </c>
      <c r="J266" s="40">
        <f t="shared" si="37"/>
        <v>-0.20000000000000018</v>
      </c>
    </row>
    <row r="267" spans="1:10" x14ac:dyDescent="0.3">
      <c r="A267" s="36">
        <f t="shared" si="39"/>
        <v>262</v>
      </c>
      <c r="B267" s="36">
        <f t="shared" si="36"/>
        <v>54</v>
      </c>
      <c r="C267" s="42" t="s">
        <v>174</v>
      </c>
      <c r="D267" s="36" t="s">
        <v>124</v>
      </c>
      <c r="E267" s="39">
        <f t="shared" si="38"/>
        <v>41456</v>
      </c>
      <c r="F267" s="40">
        <v>4.6599999999999993</v>
      </c>
      <c r="G267" s="40">
        <v>4.17</v>
      </c>
      <c r="I267" s="40">
        <v>4.37</v>
      </c>
      <c r="J267" s="40">
        <f t="shared" si="37"/>
        <v>-0.20000000000000018</v>
      </c>
    </row>
    <row r="268" spans="1:10" x14ac:dyDescent="0.3">
      <c r="A268" s="36">
        <f t="shared" si="39"/>
        <v>263</v>
      </c>
      <c r="B268" s="36">
        <f t="shared" si="36"/>
        <v>54</v>
      </c>
      <c r="C268" s="42" t="s">
        <v>174</v>
      </c>
      <c r="D268" s="36" t="s">
        <v>125</v>
      </c>
      <c r="E268" s="39">
        <f t="shared" si="38"/>
        <v>41456</v>
      </c>
      <c r="F268" s="40">
        <v>4.84</v>
      </c>
      <c r="G268" s="40">
        <v>4.17</v>
      </c>
      <c r="I268" s="40">
        <v>4.37</v>
      </c>
      <c r="J268" s="40">
        <f t="shared" si="37"/>
        <v>-0.20000000000000018</v>
      </c>
    </row>
    <row r="269" spans="1:10" x14ac:dyDescent="0.3">
      <c r="A269" s="36">
        <f t="shared" si="39"/>
        <v>264</v>
      </c>
      <c r="B269" s="36">
        <f t="shared" si="36"/>
        <v>54</v>
      </c>
      <c r="C269" s="42" t="s">
        <v>174</v>
      </c>
      <c r="D269" s="36" t="s">
        <v>126</v>
      </c>
      <c r="E269" s="39">
        <f t="shared" si="38"/>
        <v>41456</v>
      </c>
      <c r="F269" s="40">
        <v>5.01</v>
      </c>
      <c r="G269" s="40">
        <v>4.17</v>
      </c>
      <c r="I269" s="40">
        <v>4.37</v>
      </c>
      <c r="J269" s="40">
        <f t="shared" si="37"/>
        <v>-0.20000000000000018</v>
      </c>
    </row>
    <row r="270" spans="1:10" x14ac:dyDescent="0.3">
      <c r="A270" s="36">
        <f t="shared" si="39"/>
        <v>265</v>
      </c>
      <c r="B270" s="36">
        <f t="shared" si="36"/>
        <v>54</v>
      </c>
      <c r="C270" s="42" t="s">
        <v>174</v>
      </c>
      <c r="D270" s="36" t="s">
        <v>127</v>
      </c>
      <c r="E270" s="39">
        <f t="shared" si="38"/>
        <v>41456</v>
      </c>
      <c r="F270" s="40">
        <v>5.1899999999999995</v>
      </c>
      <c r="G270" s="40">
        <v>4.17</v>
      </c>
      <c r="I270" s="40">
        <v>4.37</v>
      </c>
      <c r="J270" s="40">
        <f t="shared" si="37"/>
        <v>-0.20000000000000018</v>
      </c>
    </row>
    <row r="271" spans="1:10" x14ac:dyDescent="0.3">
      <c r="A271" s="36">
        <f t="shared" si="39"/>
        <v>266</v>
      </c>
      <c r="B271" s="36">
        <f t="shared" si="36"/>
        <v>54</v>
      </c>
      <c r="C271" s="42" t="s">
        <v>174</v>
      </c>
      <c r="D271" s="36" t="s">
        <v>128</v>
      </c>
      <c r="E271" s="39">
        <f t="shared" si="38"/>
        <v>41456</v>
      </c>
      <c r="F271" s="40">
        <v>5.36</v>
      </c>
      <c r="G271" s="40">
        <v>5.09</v>
      </c>
      <c r="I271" s="40">
        <v>5.34</v>
      </c>
      <c r="J271" s="40">
        <f t="shared" si="37"/>
        <v>-0.25</v>
      </c>
    </row>
    <row r="272" spans="1:10" x14ac:dyDescent="0.3">
      <c r="A272" s="36">
        <f t="shared" si="39"/>
        <v>267</v>
      </c>
      <c r="B272" s="36">
        <f t="shared" si="36"/>
        <v>54</v>
      </c>
      <c r="C272" s="42" t="s">
        <v>174</v>
      </c>
      <c r="D272" s="36" t="s">
        <v>129</v>
      </c>
      <c r="E272" s="39">
        <f t="shared" si="38"/>
        <v>41456</v>
      </c>
      <c r="F272" s="40">
        <v>5.54</v>
      </c>
      <c r="G272" s="40">
        <v>5.09</v>
      </c>
      <c r="I272" s="40">
        <v>5.34</v>
      </c>
      <c r="J272" s="40">
        <f t="shared" si="37"/>
        <v>-0.25</v>
      </c>
    </row>
    <row r="273" spans="1:10" x14ac:dyDescent="0.3">
      <c r="A273" s="36">
        <f t="shared" si="39"/>
        <v>268</v>
      </c>
      <c r="B273" s="36">
        <f t="shared" si="36"/>
        <v>54</v>
      </c>
      <c r="C273" s="42" t="s">
        <v>174</v>
      </c>
      <c r="D273" s="36" t="s">
        <v>130</v>
      </c>
      <c r="E273" s="39">
        <f t="shared" si="38"/>
        <v>41456</v>
      </c>
      <c r="F273" s="40">
        <v>5.7200000000000006</v>
      </c>
      <c r="G273" s="40">
        <v>5.09</v>
      </c>
      <c r="I273" s="40">
        <v>5.34</v>
      </c>
      <c r="J273" s="40">
        <f t="shared" si="37"/>
        <v>-0.25</v>
      </c>
    </row>
    <row r="274" spans="1:10" x14ac:dyDescent="0.3">
      <c r="A274" s="36">
        <f t="shared" si="39"/>
        <v>269</v>
      </c>
      <c r="B274" s="36">
        <f t="shared" si="36"/>
        <v>54</v>
      </c>
      <c r="C274" s="42" t="s">
        <v>174</v>
      </c>
      <c r="D274" s="36" t="s">
        <v>131</v>
      </c>
      <c r="E274" s="39">
        <f t="shared" si="38"/>
        <v>41456</v>
      </c>
      <c r="F274" s="40">
        <v>5.9</v>
      </c>
      <c r="G274" s="40">
        <v>5.09</v>
      </c>
      <c r="I274" s="40">
        <v>5.34</v>
      </c>
      <c r="J274" s="40">
        <f t="shared" si="37"/>
        <v>-0.25</v>
      </c>
    </row>
    <row r="275" spans="1:10" x14ac:dyDescent="0.3">
      <c r="A275" s="36">
        <f t="shared" si="39"/>
        <v>270</v>
      </c>
      <c r="B275" s="36">
        <f t="shared" si="36"/>
        <v>54</v>
      </c>
      <c r="C275" s="42" t="s">
        <v>174</v>
      </c>
      <c r="D275" s="36" t="s">
        <v>132</v>
      </c>
      <c r="E275" s="39">
        <f t="shared" si="38"/>
        <v>41456</v>
      </c>
      <c r="F275" s="40">
        <v>6.0699999999999994</v>
      </c>
      <c r="G275" s="40">
        <v>5.09</v>
      </c>
      <c r="I275" s="40">
        <v>5.34</v>
      </c>
      <c r="J275" s="40">
        <f t="shared" si="37"/>
        <v>-0.25</v>
      </c>
    </row>
    <row r="276" spans="1:10" x14ac:dyDescent="0.3">
      <c r="A276" s="36">
        <f t="shared" si="39"/>
        <v>271</v>
      </c>
      <c r="B276" s="36">
        <f t="shared" si="36"/>
        <v>54</v>
      </c>
      <c r="C276" s="42" t="s">
        <v>174</v>
      </c>
      <c r="D276" s="36" t="s">
        <v>133</v>
      </c>
      <c r="E276" s="39">
        <f t="shared" si="38"/>
        <v>41456</v>
      </c>
      <c r="F276" s="40">
        <v>6.25</v>
      </c>
      <c r="G276" s="40">
        <v>5.09</v>
      </c>
      <c r="I276" s="40">
        <v>5.34</v>
      </c>
      <c r="J276" s="40">
        <f t="shared" si="37"/>
        <v>-0.25</v>
      </c>
    </row>
    <row r="277" spans="1:10" x14ac:dyDescent="0.3">
      <c r="A277" s="36">
        <f t="shared" si="39"/>
        <v>272</v>
      </c>
      <c r="B277" s="36">
        <f t="shared" si="36"/>
        <v>54</v>
      </c>
      <c r="C277" s="42" t="s">
        <v>174</v>
      </c>
      <c r="D277" s="36" t="s">
        <v>134</v>
      </c>
      <c r="E277" s="39">
        <f t="shared" si="38"/>
        <v>41456</v>
      </c>
      <c r="F277" s="40">
        <v>6.42</v>
      </c>
      <c r="G277" s="40">
        <v>6.02</v>
      </c>
      <c r="I277" s="40">
        <v>6.31</v>
      </c>
      <c r="J277" s="40">
        <f t="shared" si="37"/>
        <v>-0.29000000000000004</v>
      </c>
    </row>
    <row r="278" spans="1:10" x14ac:dyDescent="0.3">
      <c r="A278" s="36">
        <f t="shared" si="39"/>
        <v>273</v>
      </c>
      <c r="B278" s="36">
        <f t="shared" si="36"/>
        <v>54</v>
      </c>
      <c r="C278" s="42" t="s">
        <v>174</v>
      </c>
      <c r="D278" s="36" t="s">
        <v>135</v>
      </c>
      <c r="E278" s="39">
        <f t="shared" si="38"/>
        <v>41456</v>
      </c>
      <c r="F278" s="40">
        <v>6.59</v>
      </c>
      <c r="G278" s="40">
        <v>6.02</v>
      </c>
      <c r="I278" s="40">
        <v>6.31</v>
      </c>
      <c r="J278" s="40">
        <f t="shared" si="37"/>
        <v>-0.29000000000000004</v>
      </c>
    </row>
    <row r="279" spans="1:10" x14ac:dyDescent="0.3">
      <c r="A279" s="36">
        <f t="shared" si="39"/>
        <v>274</v>
      </c>
      <c r="B279" s="36">
        <f t="shared" si="36"/>
        <v>54</v>
      </c>
      <c r="C279" s="42" t="s">
        <v>174</v>
      </c>
      <c r="D279" s="36" t="s">
        <v>136</v>
      </c>
      <c r="E279" s="39">
        <f t="shared" si="38"/>
        <v>41456</v>
      </c>
      <c r="F279" s="40">
        <v>6.7700000000000005</v>
      </c>
      <c r="G279" s="40">
        <v>6.02</v>
      </c>
      <c r="I279" s="40">
        <v>6.31</v>
      </c>
      <c r="J279" s="40">
        <f t="shared" si="37"/>
        <v>-0.29000000000000004</v>
      </c>
    </row>
    <row r="280" spans="1:10" x14ac:dyDescent="0.3">
      <c r="A280" s="36">
        <f t="shared" si="39"/>
        <v>275</v>
      </c>
      <c r="B280" s="36">
        <f t="shared" si="36"/>
        <v>54</v>
      </c>
      <c r="C280" s="42" t="s">
        <v>174</v>
      </c>
      <c r="D280" s="36" t="s">
        <v>137</v>
      </c>
      <c r="E280" s="39">
        <f t="shared" si="38"/>
        <v>41456</v>
      </c>
      <c r="F280" s="40">
        <v>6.95</v>
      </c>
      <c r="G280" s="40">
        <v>6.02</v>
      </c>
      <c r="I280" s="40">
        <v>6.31</v>
      </c>
      <c r="J280" s="40">
        <f t="shared" si="37"/>
        <v>-0.29000000000000004</v>
      </c>
    </row>
    <row r="281" spans="1:10" x14ac:dyDescent="0.3">
      <c r="A281" s="36">
        <f t="shared" si="39"/>
        <v>276</v>
      </c>
      <c r="B281" s="36">
        <f t="shared" si="36"/>
        <v>54</v>
      </c>
      <c r="C281" s="42" t="s">
        <v>174</v>
      </c>
      <c r="D281" s="36" t="s">
        <v>138</v>
      </c>
      <c r="E281" s="39">
        <f t="shared" si="38"/>
        <v>41456</v>
      </c>
      <c r="F281" s="40">
        <v>7.13</v>
      </c>
      <c r="G281" s="40">
        <v>6.02</v>
      </c>
      <c r="I281" s="40">
        <v>6.31</v>
      </c>
      <c r="J281" s="40">
        <f t="shared" si="37"/>
        <v>-0.29000000000000004</v>
      </c>
    </row>
    <row r="282" spans="1:10" x14ac:dyDescent="0.3">
      <c r="A282" s="36">
        <f t="shared" si="39"/>
        <v>277</v>
      </c>
      <c r="B282" s="36">
        <f t="shared" si="36"/>
        <v>54</v>
      </c>
      <c r="C282" s="42" t="s">
        <v>174</v>
      </c>
      <c r="D282" s="36" t="s">
        <v>139</v>
      </c>
      <c r="E282" s="39">
        <f t="shared" si="38"/>
        <v>41456</v>
      </c>
      <c r="F282" s="40">
        <v>7.3</v>
      </c>
      <c r="G282" s="40">
        <v>6.02</v>
      </c>
      <c r="I282" s="40">
        <v>6.31</v>
      </c>
      <c r="J282" s="40">
        <f t="shared" si="37"/>
        <v>-0.29000000000000004</v>
      </c>
    </row>
    <row r="283" spans="1:10" x14ac:dyDescent="0.3">
      <c r="A283" s="36">
        <f t="shared" si="39"/>
        <v>278</v>
      </c>
      <c r="B283" s="36">
        <f t="shared" si="36"/>
        <v>54</v>
      </c>
      <c r="C283" s="42" t="s">
        <v>174</v>
      </c>
      <c r="D283" s="36" t="s">
        <v>140</v>
      </c>
      <c r="E283" s="39">
        <f t="shared" si="38"/>
        <v>41456</v>
      </c>
      <c r="F283" s="40">
        <v>7.4799999999999995</v>
      </c>
      <c r="G283" s="40">
        <v>6.95</v>
      </c>
      <c r="I283" s="40">
        <v>7.28</v>
      </c>
      <c r="J283" s="40">
        <f t="shared" si="37"/>
        <v>-0.33000000000000007</v>
      </c>
    </row>
    <row r="284" spans="1:10" x14ac:dyDescent="0.3">
      <c r="A284" s="36">
        <f t="shared" si="39"/>
        <v>279</v>
      </c>
      <c r="B284" s="36">
        <f t="shared" si="36"/>
        <v>54</v>
      </c>
      <c r="C284" s="42" t="s">
        <v>174</v>
      </c>
      <c r="D284" s="36" t="s">
        <v>141</v>
      </c>
      <c r="E284" s="39">
        <f t="shared" si="38"/>
        <v>41456</v>
      </c>
      <c r="F284" s="40">
        <v>7.6499999999999995</v>
      </c>
      <c r="G284" s="40">
        <v>6.95</v>
      </c>
      <c r="I284" s="40">
        <v>7.28</v>
      </c>
      <c r="J284" s="40">
        <f t="shared" si="37"/>
        <v>-0.33000000000000007</v>
      </c>
    </row>
    <row r="285" spans="1:10" x14ac:dyDescent="0.3">
      <c r="A285" s="36">
        <f t="shared" si="39"/>
        <v>280</v>
      </c>
      <c r="B285" s="36">
        <f t="shared" si="36"/>
        <v>54</v>
      </c>
      <c r="C285" s="42" t="s">
        <v>174</v>
      </c>
      <c r="D285" s="36" t="s">
        <v>142</v>
      </c>
      <c r="E285" s="39">
        <f t="shared" si="38"/>
        <v>41456</v>
      </c>
      <c r="F285" s="40">
        <v>7.83</v>
      </c>
      <c r="G285" s="40">
        <v>6.95</v>
      </c>
      <c r="I285" s="40">
        <v>7.28</v>
      </c>
      <c r="J285" s="40">
        <f t="shared" si="37"/>
        <v>-0.33000000000000007</v>
      </c>
    </row>
    <row r="286" spans="1:10" x14ac:dyDescent="0.3">
      <c r="A286" s="36">
        <f t="shared" si="39"/>
        <v>281</v>
      </c>
      <c r="B286" s="36">
        <f t="shared" si="36"/>
        <v>54</v>
      </c>
      <c r="C286" s="42" t="s">
        <v>174</v>
      </c>
      <c r="D286" s="36" t="s">
        <v>143</v>
      </c>
      <c r="E286" s="39">
        <f t="shared" si="38"/>
        <v>41456</v>
      </c>
      <c r="F286" s="40">
        <v>8</v>
      </c>
      <c r="G286" s="40">
        <v>6.95</v>
      </c>
      <c r="I286" s="40">
        <v>7.28</v>
      </c>
      <c r="J286" s="40">
        <f t="shared" si="37"/>
        <v>-0.33000000000000007</v>
      </c>
    </row>
    <row r="287" spans="1:10" x14ac:dyDescent="0.3">
      <c r="A287" s="36">
        <f t="shared" si="39"/>
        <v>282</v>
      </c>
      <c r="B287" s="36">
        <f t="shared" si="36"/>
        <v>54</v>
      </c>
      <c r="C287" s="42" t="s">
        <v>174</v>
      </c>
      <c r="D287" s="36" t="s">
        <v>144</v>
      </c>
      <c r="E287" s="39">
        <f t="shared" si="38"/>
        <v>41456</v>
      </c>
      <c r="F287" s="40">
        <v>8.19</v>
      </c>
      <c r="G287" s="40">
        <v>6.95</v>
      </c>
      <c r="I287" s="40">
        <v>7.28</v>
      </c>
      <c r="J287" s="40">
        <f t="shared" si="37"/>
        <v>-0.33000000000000007</v>
      </c>
    </row>
    <row r="288" spans="1:10" x14ac:dyDescent="0.3">
      <c r="A288" s="36">
        <f t="shared" si="39"/>
        <v>283</v>
      </c>
      <c r="B288" s="36">
        <f t="shared" si="36"/>
        <v>54</v>
      </c>
      <c r="C288" s="42" t="s">
        <v>174</v>
      </c>
      <c r="D288" s="36" t="s">
        <v>145</v>
      </c>
      <c r="E288" s="39">
        <f t="shared" si="38"/>
        <v>41456</v>
      </c>
      <c r="F288" s="40">
        <v>8.36</v>
      </c>
      <c r="G288" s="40">
        <v>6.95</v>
      </c>
      <c r="I288" s="40">
        <v>7.28</v>
      </c>
      <c r="J288" s="40">
        <f t="shared" si="37"/>
        <v>-0.33000000000000007</v>
      </c>
    </row>
    <row r="289" spans="1:10" x14ac:dyDescent="0.3">
      <c r="A289" s="36">
        <f t="shared" si="39"/>
        <v>284</v>
      </c>
      <c r="B289" s="36">
        <f t="shared" si="36"/>
        <v>54</v>
      </c>
      <c r="C289" s="42" t="s">
        <v>174</v>
      </c>
      <c r="D289" s="36" t="s">
        <v>146</v>
      </c>
      <c r="E289" s="39">
        <f t="shared" si="38"/>
        <v>41456</v>
      </c>
      <c r="F289" s="40">
        <v>8.5300000000000011</v>
      </c>
      <c r="G289" s="40">
        <v>7.87</v>
      </c>
      <c r="I289" s="40">
        <v>8.25</v>
      </c>
      <c r="J289" s="40">
        <f t="shared" si="37"/>
        <v>-0.37999999999999989</v>
      </c>
    </row>
    <row r="290" spans="1:10" x14ac:dyDescent="0.3">
      <c r="A290" s="36">
        <f t="shared" si="39"/>
        <v>285</v>
      </c>
      <c r="B290" s="36">
        <f t="shared" si="36"/>
        <v>54</v>
      </c>
      <c r="C290" s="42" t="s">
        <v>174</v>
      </c>
      <c r="D290" s="36" t="s">
        <v>147</v>
      </c>
      <c r="E290" s="39">
        <f t="shared" si="38"/>
        <v>41456</v>
      </c>
      <c r="F290" s="40">
        <v>8.7100000000000009</v>
      </c>
      <c r="G290" s="40">
        <v>7.87</v>
      </c>
      <c r="I290" s="40">
        <v>8.25</v>
      </c>
      <c r="J290" s="40">
        <f t="shared" si="37"/>
        <v>-0.37999999999999989</v>
      </c>
    </row>
    <row r="291" spans="1:10" x14ac:dyDescent="0.3">
      <c r="A291" s="36">
        <f t="shared" si="39"/>
        <v>286</v>
      </c>
      <c r="B291" s="36">
        <f t="shared" si="36"/>
        <v>54</v>
      </c>
      <c r="C291" s="42" t="s">
        <v>174</v>
      </c>
      <c r="D291" s="36" t="s">
        <v>148</v>
      </c>
      <c r="E291" s="39">
        <f t="shared" si="38"/>
        <v>41456</v>
      </c>
      <c r="F291" s="40">
        <v>8.8800000000000008</v>
      </c>
      <c r="G291" s="40">
        <v>7.87</v>
      </c>
      <c r="I291" s="40">
        <v>8.25</v>
      </c>
      <c r="J291" s="40">
        <f t="shared" si="37"/>
        <v>-0.37999999999999989</v>
      </c>
    </row>
    <row r="292" spans="1:10" x14ac:dyDescent="0.3">
      <c r="A292" s="36">
        <f t="shared" si="39"/>
        <v>287</v>
      </c>
      <c r="B292" s="36">
        <f t="shared" si="36"/>
        <v>54</v>
      </c>
      <c r="C292" s="42" t="s">
        <v>174</v>
      </c>
      <c r="D292" s="36" t="s">
        <v>149</v>
      </c>
      <c r="E292" s="39">
        <f t="shared" si="38"/>
        <v>41456</v>
      </c>
      <c r="F292" s="40">
        <v>9.06</v>
      </c>
      <c r="G292" s="40">
        <v>7.87</v>
      </c>
      <c r="I292" s="40">
        <v>8.25</v>
      </c>
      <c r="J292" s="40">
        <f t="shared" si="37"/>
        <v>-0.37999999999999989</v>
      </c>
    </row>
    <row r="293" spans="1:10" x14ac:dyDescent="0.3">
      <c r="A293" s="36">
        <f t="shared" si="39"/>
        <v>288</v>
      </c>
      <c r="B293" s="36">
        <f t="shared" si="36"/>
        <v>54</v>
      </c>
      <c r="C293" s="42" t="s">
        <v>174</v>
      </c>
      <c r="D293" s="36" t="s">
        <v>150</v>
      </c>
      <c r="E293" s="39">
        <f t="shared" si="38"/>
        <v>41456</v>
      </c>
      <c r="F293" s="40">
        <v>9.23</v>
      </c>
      <c r="G293" s="40">
        <v>7.87</v>
      </c>
      <c r="I293" s="40">
        <v>8.25</v>
      </c>
      <c r="J293" s="40">
        <f t="shared" si="37"/>
        <v>-0.37999999999999989</v>
      </c>
    </row>
    <row r="294" spans="1:10" x14ac:dyDescent="0.3">
      <c r="A294" s="36">
        <f t="shared" si="39"/>
        <v>289</v>
      </c>
      <c r="B294" s="36">
        <f t="shared" si="36"/>
        <v>54</v>
      </c>
      <c r="C294" s="42" t="s">
        <v>174</v>
      </c>
      <c r="D294" s="36" t="s">
        <v>151</v>
      </c>
      <c r="E294" s="39">
        <f t="shared" si="38"/>
        <v>41456</v>
      </c>
      <c r="F294" s="40">
        <v>9.4200000000000017</v>
      </c>
      <c r="G294" s="40">
        <v>7.87</v>
      </c>
      <c r="I294" s="40">
        <v>8.25</v>
      </c>
      <c r="J294" s="40">
        <f t="shared" si="37"/>
        <v>-0.37999999999999989</v>
      </c>
    </row>
    <row r="295" spans="1:10" x14ac:dyDescent="0.3">
      <c r="A295" s="36">
        <f t="shared" si="39"/>
        <v>290</v>
      </c>
      <c r="B295" s="36">
        <f t="shared" si="36"/>
        <v>54</v>
      </c>
      <c r="C295" s="42" t="s">
        <v>174</v>
      </c>
      <c r="D295" s="36" t="s">
        <v>152</v>
      </c>
      <c r="E295" s="39">
        <f t="shared" si="38"/>
        <v>41456</v>
      </c>
      <c r="F295" s="40">
        <v>9.59</v>
      </c>
      <c r="G295" s="40">
        <v>8.8000000000000007</v>
      </c>
      <c r="I295" s="40">
        <v>9.2200000000000006</v>
      </c>
      <c r="J295" s="40">
        <f t="shared" si="37"/>
        <v>-0.41999999999999993</v>
      </c>
    </row>
    <row r="296" spans="1:10" x14ac:dyDescent="0.3">
      <c r="A296" s="36">
        <f t="shared" si="39"/>
        <v>291</v>
      </c>
      <c r="B296" s="36">
        <f t="shared" si="36"/>
        <v>54</v>
      </c>
      <c r="C296" s="42" t="s">
        <v>174</v>
      </c>
      <c r="D296" s="36" t="s">
        <v>153</v>
      </c>
      <c r="E296" s="39">
        <f t="shared" si="38"/>
        <v>41456</v>
      </c>
      <c r="F296" s="40">
        <v>9.77</v>
      </c>
      <c r="G296" s="40">
        <v>8.8000000000000007</v>
      </c>
      <c r="I296" s="40">
        <v>9.2200000000000006</v>
      </c>
      <c r="J296" s="40">
        <f t="shared" si="37"/>
        <v>-0.41999999999999993</v>
      </c>
    </row>
    <row r="297" spans="1:10" x14ac:dyDescent="0.3">
      <c r="A297" s="36">
        <f t="shared" si="39"/>
        <v>292</v>
      </c>
      <c r="B297" s="36">
        <f t="shared" si="36"/>
        <v>54</v>
      </c>
      <c r="C297" s="42" t="s">
        <v>174</v>
      </c>
      <c r="D297" s="36" t="s">
        <v>154</v>
      </c>
      <c r="E297" s="39">
        <f t="shared" si="38"/>
        <v>41456</v>
      </c>
      <c r="F297" s="40">
        <v>9.94</v>
      </c>
      <c r="G297" s="40">
        <v>8.8000000000000007</v>
      </c>
      <c r="I297" s="40">
        <v>9.2200000000000006</v>
      </c>
      <c r="J297" s="40">
        <f t="shared" si="37"/>
        <v>-0.41999999999999993</v>
      </c>
    </row>
    <row r="298" spans="1:10" x14ac:dyDescent="0.3">
      <c r="A298" s="36">
        <f t="shared" si="39"/>
        <v>293</v>
      </c>
      <c r="B298" s="36">
        <f t="shared" si="36"/>
        <v>54</v>
      </c>
      <c r="C298" s="42" t="s">
        <v>174</v>
      </c>
      <c r="D298" s="36" t="s">
        <v>155</v>
      </c>
      <c r="E298" s="39">
        <f t="shared" si="38"/>
        <v>41456</v>
      </c>
      <c r="F298" s="40">
        <v>10.119999999999999</v>
      </c>
      <c r="G298" s="40">
        <v>8.8000000000000007</v>
      </c>
      <c r="I298" s="40">
        <v>9.2200000000000006</v>
      </c>
      <c r="J298" s="40">
        <f t="shared" si="37"/>
        <v>-0.41999999999999993</v>
      </c>
    </row>
    <row r="299" spans="1:10" x14ac:dyDescent="0.3">
      <c r="A299" s="36">
        <f t="shared" si="39"/>
        <v>294</v>
      </c>
      <c r="B299" s="36">
        <f t="shared" si="36"/>
        <v>54</v>
      </c>
      <c r="C299" s="42" t="s">
        <v>174</v>
      </c>
      <c r="D299" s="36" t="s">
        <v>156</v>
      </c>
      <c r="E299" s="39">
        <f t="shared" si="38"/>
        <v>41456</v>
      </c>
      <c r="F299" s="40">
        <v>10.29</v>
      </c>
      <c r="G299" s="40">
        <v>8.8000000000000007</v>
      </c>
      <c r="I299" s="40">
        <v>9.2200000000000006</v>
      </c>
      <c r="J299" s="40">
        <f t="shared" si="37"/>
        <v>-0.41999999999999993</v>
      </c>
    </row>
    <row r="300" spans="1:10" x14ac:dyDescent="0.3">
      <c r="A300" s="36">
        <f t="shared" si="39"/>
        <v>295</v>
      </c>
      <c r="B300" s="36">
        <f t="shared" si="36"/>
        <v>54</v>
      </c>
      <c r="C300" s="42" t="s">
        <v>174</v>
      </c>
      <c r="D300" s="36" t="s">
        <v>157</v>
      </c>
      <c r="E300" s="39">
        <f t="shared" si="38"/>
        <v>41456</v>
      </c>
      <c r="F300" s="40">
        <v>10.459999999999999</v>
      </c>
      <c r="G300" s="40">
        <v>8.8000000000000007</v>
      </c>
      <c r="I300" s="40">
        <v>9.2200000000000006</v>
      </c>
      <c r="J300" s="40">
        <f t="shared" si="37"/>
        <v>-0.41999999999999993</v>
      </c>
    </row>
    <row r="301" spans="1:10" x14ac:dyDescent="0.3">
      <c r="A301" s="36">
        <f t="shared" si="39"/>
        <v>296</v>
      </c>
      <c r="B301" s="36"/>
      <c r="C301" s="35"/>
      <c r="D301" s="36"/>
      <c r="E301" s="39"/>
      <c r="F301" s="35"/>
      <c r="G301" s="40"/>
      <c r="I301" s="40"/>
      <c r="J301" s="40"/>
    </row>
    <row r="302" spans="1:10" x14ac:dyDescent="0.3">
      <c r="A302" s="36">
        <f t="shared" si="39"/>
        <v>297</v>
      </c>
      <c r="B302" s="36" t="s">
        <v>175</v>
      </c>
      <c r="C302" s="35" t="s">
        <v>176</v>
      </c>
      <c r="D302" s="36" t="s">
        <v>160</v>
      </c>
      <c r="E302" s="39">
        <f t="shared" ref="E302:E307" si="40">+$E$6</f>
        <v>41456</v>
      </c>
      <c r="F302" s="40">
        <v>10.42</v>
      </c>
      <c r="G302" s="40">
        <v>11.24</v>
      </c>
      <c r="I302" s="40">
        <v>11.77</v>
      </c>
      <c r="J302" s="40">
        <f t="shared" ref="J302:J307" si="41">+G302-I302</f>
        <v>-0.52999999999999936</v>
      </c>
    </row>
    <row r="303" spans="1:10" x14ac:dyDescent="0.3">
      <c r="A303" s="36">
        <f t="shared" si="39"/>
        <v>298</v>
      </c>
      <c r="B303" s="36" t="str">
        <f>+$B$302</f>
        <v>55 (56)</v>
      </c>
      <c r="C303" s="35" t="s">
        <v>176</v>
      </c>
      <c r="D303" s="36" t="s">
        <v>95</v>
      </c>
      <c r="E303" s="39">
        <f t="shared" si="40"/>
        <v>41456</v>
      </c>
      <c r="F303" s="40">
        <v>11.72</v>
      </c>
      <c r="G303" s="40">
        <v>12.42</v>
      </c>
      <c r="I303" s="40">
        <v>13</v>
      </c>
      <c r="J303" s="40">
        <f t="shared" si="41"/>
        <v>-0.58000000000000007</v>
      </c>
    </row>
    <row r="304" spans="1:10" x14ac:dyDescent="0.3">
      <c r="A304" s="36">
        <f t="shared" si="39"/>
        <v>299</v>
      </c>
      <c r="B304" s="36" t="str">
        <f>+$B$302</f>
        <v>55 (56)</v>
      </c>
      <c r="C304" s="35" t="s">
        <v>176</v>
      </c>
      <c r="D304" s="36" t="s">
        <v>161</v>
      </c>
      <c r="E304" s="39">
        <f t="shared" si="40"/>
        <v>41456</v>
      </c>
      <c r="F304" s="40">
        <v>13.97</v>
      </c>
      <c r="G304" s="40">
        <v>14.38</v>
      </c>
      <c r="I304" s="40">
        <v>15.06</v>
      </c>
      <c r="J304" s="40">
        <f t="shared" si="41"/>
        <v>-0.67999999999999972</v>
      </c>
    </row>
    <row r="305" spans="1:10" x14ac:dyDescent="0.3">
      <c r="A305" s="36">
        <f t="shared" si="39"/>
        <v>300</v>
      </c>
      <c r="B305" s="36" t="str">
        <f>+$B$302</f>
        <v>55 (56)</v>
      </c>
      <c r="C305" s="35" t="s">
        <v>176</v>
      </c>
      <c r="D305" s="36" t="s">
        <v>162</v>
      </c>
      <c r="E305" s="39">
        <f t="shared" si="40"/>
        <v>41456</v>
      </c>
      <c r="F305" s="40">
        <v>16.75</v>
      </c>
      <c r="G305" s="40">
        <v>16.350000000000001</v>
      </c>
      <c r="I305" s="40">
        <v>17.11</v>
      </c>
      <c r="J305" s="40">
        <f t="shared" si="41"/>
        <v>-0.75999999999999801</v>
      </c>
    </row>
    <row r="306" spans="1:10" x14ac:dyDescent="0.3">
      <c r="A306" s="36">
        <f t="shared" si="39"/>
        <v>301</v>
      </c>
      <c r="B306" s="36" t="str">
        <f>+$B$302</f>
        <v>55 (56)</v>
      </c>
      <c r="C306" s="35" t="s">
        <v>176</v>
      </c>
      <c r="D306" s="36" t="s">
        <v>163</v>
      </c>
      <c r="E306" s="39">
        <f t="shared" si="40"/>
        <v>41456</v>
      </c>
      <c r="F306" s="40">
        <v>18.88</v>
      </c>
      <c r="G306" s="40">
        <v>18.32</v>
      </c>
      <c r="I306" s="40">
        <v>19.170000000000002</v>
      </c>
      <c r="J306" s="40">
        <f t="shared" si="41"/>
        <v>-0.85000000000000142</v>
      </c>
    </row>
    <row r="307" spans="1:10" x14ac:dyDescent="0.3">
      <c r="A307" s="36">
        <f t="shared" si="39"/>
        <v>302</v>
      </c>
      <c r="B307" s="36" t="str">
        <f>+$B$302</f>
        <v>55 (56)</v>
      </c>
      <c r="C307" s="35" t="s">
        <v>176</v>
      </c>
      <c r="D307" s="36" t="s">
        <v>97</v>
      </c>
      <c r="E307" s="39">
        <f t="shared" si="40"/>
        <v>41456</v>
      </c>
      <c r="F307" s="40">
        <v>25.48</v>
      </c>
      <c r="G307" s="40">
        <v>24.22</v>
      </c>
      <c r="I307" s="40">
        <v>25.34</v>
      </c>
      <c r="J307" s="40">
        <f t="shared" si="41"/>
        <v>-1.120000000000001</v>
      </c>
    </row>
    <row r="308" spans="1:10" x14ac:dyDescent="0.3">
      <c r="A308" s="36">
        <f t="shared" si="39"/>
        <v>303</v>
      </c>
      <c r="B308" s="36"/>
      <c r="C308" s="35"/>
      <c r="D308" s="36"/>
      <c r="E308" s="39"/>
      <c r="F308" s="40"/>
      <c r="G308" s="40"/>
      <c r="I308" s="40"/>
      <c r="J308" s="40"/>
    </row>
    <row r="309" spans="1:10" x14ac:dyDescent="0.3">
      <c r="A309" s="36">
        <f t="shared" si="39"/>
        <v>304</v>
      </c>
      <c r="B309" s="36" t="str">
        <f>+$B$302</f>
        <v>55 (56)</v>
      </c>
      <c r="C309" s="35" t="s">
        <v>177</v>
      </c>
      <c r="D309" s="36" t="s">
        <v>163</v>
      </c>
      <c r="E309" s="39">
        <f>+$E$6</f>
        <v>41456</v>
      </c>
      <c r="F309" s="40">
        <v>21.79</v>
      </c>
      <c r="G309" s="40">
        <v>21.4</v>
      </c>
      <c r="I309" s="40">
        <v>22.49</v>
      </c>
      <c r="J309" s="40">
        <f>+G309-I309</f>
        <v>-1.0899999999999999</v>
      </c>
    </row>
    <row r="310" spans="1:10" x14ac:dyDescent="0.3">
      <c r="A310" s="36">
        <f t="shared" si="39"/>
        <v>305</v>
      </c>
      <c r="B310" s="36"/>
      <c r="C310" s="35"/>
      <c r="D310" s="36"/>
      <c r="E310" s="39"/>
      <c r="F310" s="40"/>
      <c r="G310" s="40"/>
      <c r="I310" s="40"/>
      <c r="J310" s="40"/>
    </row>
    <row r="311" spans="1:10" x14ac:dyDescent="0.3">
      <c r="A311" s="36">
        <f t="shared" si="39"/>
        <v>306</v>
      </c>
      <c r="B311" s="36" t="str">
        <f t="shared" ref="B311:B331" si="42">+$B$302</f>
        <v>55 (56)</v>
      </c>
      <c r="C311" s="42" t="s">
        <v>178</v>
      </c>
      <c r="D311" s="36" t="s">
        <v>104</v>
      </c>
      <c r="E311" s="39">
        <f>+E306</f>
        <v>41456</v>
      </c>
      <c r="F311" s="40">
        <v>9.2100000000000009</v>
      </c>
      <c r="G311" s="40">
        <v>11.88</v>
      </c>
      <c r="I311" s="40">
        <v>12.3</v>
      </c>
      <c r="J311" s="40">
        <f t="shared" ref="J311:J331" si="43">+G311-I311</f>
        <v>-0.41999999999999993</v>
      </c>
    </row>
    <row r="312" spans="1:10" x14ac:dyDescent="0.3">
      <c r="A312" s="36">
        <f t="shared" si="39"/>
        <v>307</v>
      </c>
      <c r="B312" s="36" t="str">
        <f t="shared" si="42"/>
        <v>55 (56)</v>
      </c>
      <c r="C312" s="42" t="s">
        <v>178</v>
      </c>
      <c r="D312" s="36" t="s">
        <v>105</v>
      </c>
      <c r="E312" s="39">
        <f>+E311</f>
        <v>41456</v>
      </c>
      <c r="F312" s="40">
        <v>9.39</v>
      </c>
      <c r="G312" s="40">
        <v>11.88</v>
      </c>
      <c r="I312" s="40">
        <v>12.3</v>
      </c>
      <c r="J312" s="40">
        <f t="shared" si="43"/>
        <v>-0.41999999999999993</v>
      </c>
    </row>
    <row r="313" spans="1:10" x14ac:dyDescent="0.3">
      <c r="A313" s="36">
        <f t="shared" si="39"/>
        <v>308</v>
      </c>
      <c r="B313" s="36" t="str">
        <f t="shared" si="42"/>
        <v>55 (56)</v>
      </c>
      <c r="C313" s="42" t="s">
        <v>178</v>
      </c>
      <c r="D313" s="36" t="s">
        <v>106</v>
      </c>
      <c r="E313" s="39">
        <f t="shared" ref="E313:E324" si="44">+E312</f>
        <v>41456</v>
      </c>
      <c r="F313" s="40">
        <v>9.56</v>
      </c>
      <c r="G313" s="40">
        <v>11.88</v>
      </c>
      <c r="I313" s="40">
        <v>12.3</v>
      </c>
      <c r="J313" s="40">
        <f t="shared" si="43"/>
        <v>-0.41999999999999993</v>
      </c>
    </row>
    <row r="314" spans="1:10" x14ac:dyDescent="0.3">
      <c r="A314" s="36">
        <f t="shared" si="39"/>
        <v>309</v>
      </c>
      <c r="B314" s="36" t="str">
        <f t="shared" si="42"/>
        <v>55 (56)</v>
      </c>
      <c r="C314" s="42" t="s">
        <v>178</v>
      </c>
      <c r="D314" s="36" t="s">
        <v>107</v>
      </c>
      <c r="E314" s="39">
        <f t="shared" si="44"/>
        <v>41456</v>
      </c>
      <c r="F314" s="40">
        <v>9.74</v>
      </c>
      <c r="G314" s="40">
        <v>11.88</v>
      </c>
      <c r="I314" s="40">
        <v>12.3</v>
      </c>
      <c r="J314" s="40">
        <f t="shared" si="43"/>
        <v>-0.41999999999999993</v>
      </c>
    </row>
    <row r="315" spans="1:10" x14ac:dyDescent="0.3">
      <c r="A315" s="36">
        <f t="shared" si="39"/>
        <v>310</v>
      </c>
      <c r="B315" s="36" t="str">
        <f t="shared" si="42"/>
        <v>55 (56)</v>
      </c>
      <c r="C315" s="42" t="s">
        <v>178</v>
      </c>
      <c r="D315" s="36" t="s">
        <v>108</v>
      </c>
      <c r="E315" s="39">
        <f t="shared" si="44"/>
        <v>41456</v>
      </c>
      <c r="F315" s="40">
        <v>9.91</v>
      </c>
      <c r="G315" s="40">
        <v>11.88</v>
      </c>
      <c r="I315" s="40">
        <v>12.3</v>
      </c>
      <c r="J315" s="40">
        <f t="shared" si="43"/>
        <v>-0.41999999999999993</v>
      </c>
    </row>
    <row r="316" spans="1:10" x14ac:dyDescent="0.3">
      <c r="A316" s="36">
        <f t="shared" si="39"/>
        <v>311</v>
      </c>
      <c r="B316" s="36" t="str">
        <f t="shared" si="42"/>
        <v>55 (56)</v>
      </c>
      <c r="C316" s="42" t="s">
        <v>178</v>
      </c>
      <c r="D316" s="36" t="s">
        <v>109</v>
      </c>
      <c r="E316" s="39">
        <f t="shared" si="44"/>
        <v>41456</v>
      </c>
      <c r="F316" s="40">
        <v>10.09</v>
      </c>
      <c r="G316" s="40">
        <v>11.88</v>
      </c>
      <c r="I316" s="40">
        <v>12.3</v>
      </c>
      <c r="J316" s="40">
        <f t="shared" si="43"/>
        <v>-0.41999999999999993</v>
      </c>
    </row>
    <row r="317" spans="1:10" x14ac:dyDescent="0.3">
      <c r="A317" s="36">
        <f t="shared" si="39"/>
        <v>312</v>
      </c>
      <c r="B317" s="36" t="str">
        <f t="shared" si="42"/>
        <v>55 (56)</v>
      </c>
      <c r="C317" s="42" t="s">
        <v>178</v>
      </c>
      <c r="D317" s="36" t="s">
        <v>110</v>
      </c>
      <c r="E317" s="39">
        <f t="shared" si="44"/>
        <v>41456</v>
      </c>
      <c r="F317" s="40">
        <v>10.27</v>
      </c>
      <c r="G317" s="40">
        <v>12.99</v>
      </c>
      <c r="I317" s="40">
        <v>13.46</v>
      </c>
      <c r="J317" s="40">
        <f t="shared" si="43"/>
        <v>-0.47000000000000064</v>
      </c>
    </row>
    <row r="318" spans="1:10" x14ac:dyDescent="0.3">
      <c r="A318" s="36">
        <f t="shared" si="39"/>
        <v>313</v>
      </c>
      <c r="B318" s="36" t="str">
        <f t="shared" si="42"/>
        <v>55 (56)</v>
      </c>
      <c r="C318" s="42" t="s">
        <v>178</v>
      </c>
      <c r="D318" s="36" t="s">
        <v>111</v>
      </c>
      <c r="E318" s="39">
        <f t="shared" si="44"/>
        <v>41456</v>
      </c>
      <c r="F318" s="40">
        <v>10.44</v>
      </c>
      <c r="G318" s="40">
        <v>12.99</v>
      </c>
      <c r="I318" s="40">
        <v>13.46</v>
      </c>
      <c r="J318" s="40">
        <f t="shared" si="43"/>
        <v>-0.47000000000000064</v>
      </c>
    </row>
    <row r="319" spans="1:10" x14ac:dyDescent="0.3">
      <c r="A319" s="36">
        <f t="shared" si="39"/>
        <v>314</v>
      </c>
      <c r="B319" s="36" t="str">
        <f t="shared" si="42"/>
        <v>55 (56)</v>
      </c>
      <c r="C319" s="42" t="s">
        <v>178</v>
      </c>
      <c r="D319" s="36" t="s">
        <v>112</v>
      </c>
      <c r="E319" s="39">
        <f t="shared" si="44"/>
        <v>41456</v>
      </c>
      <c r="F319" s="40">
        <v>10.62</v>
      </c>
      <c r="G319" s="40">
        <v>12.99</v>
      </c>
      <c r="I319" s="40">
        <v>13.46</v>
      </c>
      <c r="J319" s="40">
        <f t="shared" si="43"/>
        <v>-0.47000000000000064</v>
      </c>
    </row>
    <row r="320" spans="1:10" x14ac:dyDescent="0.3">
      <c r="A320" s="36">
        <f t="shared" si="39"/>
        <v>315</v>
      </c>
      <c r="B320" s="36" t="str">
        <f t="shared" si="42"/>
        <v>55 (56)</v>
      </c>
      <c r="C320" s="42" t="s">
        <v>178</v>
      </c>
      <c r="D320" s="36" t="s">
        <v>113</v>
      </c>
      <c r="E320" s="39">
        <f t="shared" si="44"/>
        <v>41456</v>
      </c>
      <c r="F320" s="40">
        <v>10.79</v>
      </c>
      <c r="G320" s="40">
        <v>12.99</v>
      </c>
      <c r="I320" s="40">
        <v>13.46</v>
      </c>
      <c r="J320" s="40">
        <f t="shared" si="43"/>
        <v>-0.47000000000000064</v>
      </c>
    </row>
    <row r="321" spans="1:10" x14ac:dyDescent="0.3">
      <c r="A321" s="36">
        <f t="shared" si="39"/>
        <v>316</v>
      </c>
      <c r="B321" s="36" t="str">
        <f t="shared" si="42"/>
        <v>55 (56)</v>
      </c>
      <c r="C321" s="42" t="s">
        <v>178</v>
      </c>
      <c r="D321" s="36" t="s">
        <v>114</v>
      </c>
      <c r="E321" s="39">
        <f t="shared" si="44"/>
        <v>41456</v>
      </c>
      <c r="F321" s="40">
        <v>10.97</v>
      </c>
      <c r="G321" s="40">
        <v>12.99</v>
      </c>
      <c r="I321" s="40">
        <v>13.46</v>
      </c>
      <c r="J321" s="40">
        <f t="shared" si="43"/>
        <v>-0.47000000000000064</v>
      </c>
    </row>
    <row r="322" spans="1:10" x14ac:dyDescent="0.3">
      <c r="A322" s="36">
        <f t="shared" si="39"/>
        <v>317</v>
      </c>
      <c r="B322" s="36" t="str">
        <f t="shared" si="42"/>
        <v>55 (56)</v>
      </c>
      <c r="C322" s="42" t="s">
        <v>178</v>
      </c>
      <c r="D322" s="36" t="s">
        <v>115</v>
      </c>
      <c r="E322" s="39">
        <f t="shared" si="44"/>
        <v>41456</v>
      </c>
      <c r="F322" s="40">
        <v>11.14</v>
      </c>
      <c r="G322" s="40">
        <v>12.99</v>
      </c>
      <c r="I322" s="40">
        <v>13.46</v>
      </c>
      <c r="J322" s="40">
        <f t="shared" si="43"/>
        <v>-0.47000000000000064</v>
      </c>
    </row>
    <row r="323" spans="1:10" x14ac:dyDescent="0.3">
      <c r="A323" s="36">
        <f t="shared" si="39"/>
        <v>318</v>
      </c>
      <c r="B323" s="36" t="str">
        <f t="shared" si="42"/>
        <v>55 (56)</v>
      </c>
      <c r="C323" s="42" t="s">
        <v>178</v>
      </c>
      <c r="D323" s="36" t="s">
        <v>116</v>
      </c>
      <c r="E323" s="39">
        <f t="shared" si="44"/>
        <v>41456</v>
      </c>
      <c r="F323" s="40">
        <v>11.33</v>
      </c>
      <c r="G323" s="40">
        <v>14.1</v>
      </c>
      <c r="I323" s="40">
        <v>14.62</v>
      </c>
      <c r="J323" s="40">
        <f t="shared" si="43"/>
        <v>-0.51999999999999957</v>
      </c>
    </row>
    <row r="324" spans="1:10" x14ac:dyDescent="0.3">
      <c r="A324" s="36">
        <f t="shared" si="39"/>
        <v>319</v>
      </c>
      <c r="B324" s="36" t="str">
        <f t="shared" si="42"/>
        <v>55 (56)</v>
      </c>
      <c r="C324" s="42" t="s">
        <v>178</v>
      </c>
      <c r="D324" s="36" t="s">
        <v>117</v>
      </c>
      <c r="E324" s="39">
        <f t="shared" si="44"/>
        <v>41456</v>
      </c>
      <c r="F324" s="40">
        <v>11.5</v>
      </c>
      <c r="G324" s="40">
        <v>14.1</v>
      </c>
      <c r="I324" s="40">
        <v>14.62</v>
      </c>
      <c r="J324" s="40">
        <f t="shared" si="43"/>
        <v>-0.51999999999999957</v>
      </c>
    </row>
    <row r="325" spans="1:10" x14ac:dyDescent="0.3">
      <c r="A325" s="36">
        <f t="shared" si="39"/>
        <v>320</v>
      </c>
      <c r="B325" s="36" t="str">
        <f t="shared" si="42"/>
        <v>55 (56)</v>
      </c>
      <c r="C325" s="42" t="s">
        <v>178</v>
      </c>
      <c r="D325" s="36" t="s">
        <v>179</v>
      </c>
      <c r="E325" s="39" t="s">
        <v>180</v>
      </c>
      <c r="F325" s="39" t="s">
        <v>180</v>
      </c>
      <c r="G325" s="40">
        <v>14.1</v>
      </c>
      <c r="I325" s="40">
        <v>14.62</v>
      </c>
      <c r="J325" s="40">
        <f t="shared" si="43"/>
        <v>-0.51999999999999957</v>
      </c>
    </row>
    <row r="326" spans="1:10" x14ac:dyDescent="0.3">
      <c r="A326" s="36">
        <f t="shared" si="39"/>
        <v>321</v>
      </c>
      <c r="B326" s="36" t="str">
        <f t="shared" si="42"/>
        <v>55 (56)</v>
      </c>
      <c r="C326" s="42" t="s">
        <v>178</v>
      </c>
      <c r="D326" s="36" t="s">
        <v>181</v>
      </c>
      <c r="E326" s="39" t="s">
        <v>180</v>
      </c>
      <c r="F326" s="39" t="s">
        <v>180</v>
      </c>
      <c r="G326" s="40">
        <v>15.21</v>
      </c>
      <c r="I326" s="40">
        <v>15.78</v>
      </c>
      <c r="J326" s="40">
        <f t="shared" si="43"/>
        <v>-0.56999999999999851</v>
      </c>
    </row>
    <row r="327" spans="1:10" x14ac:dyDescent="0.3">
      <c r="A327" s="36">
        <f t="shared" si="39"/>
        <v>322</v>
      </c>
      <c r="B327" s="36" t="str">
        <f t="shared" si="42"/>
        <v>55 (56)</v>
      </c>
      <c r="C327" s="42" t="s">
        <v>178</v>
      </c>
      <c r="D327" s="36" t="s">
        <v>182</v>
      </c>
      <c r="E327" s="39" t="s">
        <v>180</v>
      </c>
      <c r="F327" s="39" t="s">
        <v>180</v>
      </c>
      <c r="G327" s="40">
        <v>16.32</v>
      </c>
      <c r="I327" s="40">
        <v>16.940000000000001</v>
      </c>
      <c r="J327" s="40">
        <f t="shared" si="43"/>
        <v>-0.62000000000000099</v>
      </c>
    </row>
    <row r="328" spans="1:10" x14ac:dyDescent="0.3">
      <c r="A328" s="36">
        <f t="shared" ref="A328:A391" si="45">+A327+1</f>
        <v>323</v>
      </c>
      <c r="B328" s="36" t="str">
        <f t="shared" si="42"/>
        <v>55 (56)</v>
      </c>
      <c r="C328" s="42" t="s">
        <v>178</v>
      </c>
      <c r="D328" s="36" t="s">
        <v>183</v>
      </c>
      <c r="E328" s="39" t="s">
        <v>180</v>
      </c>
      <c r="F328" s="39" t="s">
        <v>180</v>
      </c>
      <c r="G328" s="40">
        <v>17.420000000000002</v>
      </c>
      <c r="I328" s="40">
        <v>18.100000000000001</v>
      </c>
      <c r="J328" s="40">
        <f t="shared" si="43"/>
        <v>-0.67999999999999972</v>
      </c>
    </row>
    <row r="329" spans="1:10" x14ac:dyDescent="0.3">
      <c r="A329" s="36">
        <f t="shared" si="45"/>
        <v>324</v>
      </c>
      <c r="B329" s="36" t="str">
        <f t="shared" si="42"/>
        <v>55 (56)</v>
      </c>
      <c r="C329" s="42" t="s">
        <v>178</v>
      </c>
      <c r="D329" s="36" t="s">
        <v>184</v>
      </c>
      <c r="E329" s="39" t="s">
        <v>180</v>
      </c>
      <c r="F329" s="39" t="s">
        <v>180</v>
      </c>
      <c r="G329" s="40">
        <v>18.53</v>
      </c>
      <c r="I329" s="40">
        <v>19.260000000000002</v>
      </c>
      <c r="J329" s="40">
        <f t="shared" si="43"/>
        <v>-0.73000000000000043</v>
      </c>
    </row>
    <row r="330" spans="1:10" x14ac:dyDescent="0.3">
      <c r="A330" s="36">
        <f t="shared" si="45"/>
        <v>325</v>
      </c>
      <c r="B330" s="36" t="str">
        <f t="shared" si="42"/>
        <v>55 (56)</v>
      </c>
      <c r="C330" s="42" t="s">
        <v>178</v>
      </c>
      <c r="D330" s="36" t="s">
        <v>185</v>
      </c>
      <c r="E330" s="39" t="s">
        <v>180</v>
      </c>
      <c r="F330" s="39" t="s">
        <v>180</v>
      </c>
      <c r="G330" s="40">
        <v>19.64</v>
      </c>
      <c r="I330" s="40">
        <v>20.420000000000002</v>
      </c>
      <c r="J330" s="40">
        <f t="shared" si="43"/>
        <v>-0.78000000000000114</v>
      </c>
    </row>
    <row r="331" spans="1:10" x14ac:dyDescent="0.3">
      <c r="A331" s="36">
        <f t="shared" si="45"/>
        <v>326</v>
      </c>
      <c r="B331" s="36" t="str">
        <f t="shared" si="42"/>
        <v>55 (56)</v>
      </c>
      <c r="C331" s="42" t="s">
        <v>178</v>
      </c>
      <c r="D331" s="36" t="s">
        <v>186</v>
      </c>
      <c r="E331" s="39" t="s">
        <v>180</v>
      </c>
      <c r="F331" s="39" t="s">
        <v>180</v>
      </c>
      <c r="G331" s="40">
        <v>20.75</v>
      </c>
      <c r="I331" s="40">
        <v>21.58</v>
      </c>
      <c r="J331" s="40">
        <f t="shared" si="43"/>
        <v>-0.82999999999999829</v>
      </c>
    </row>
    <row r="332" spans="1:10" x14ac:dyDescent="0.3">
      <c r="A332" s="36">
        <f t="shared" si="45"/>
        <v>327</v>
      </c>
      <c r="B332" s="36"/>
      <c r="C332" s="35"/>
      <c r="D332" s="36"/>
      <c r="E332" s="39"/>
      <c r="F332" s="35"/>
      <c r="G332" s="40"/>
      <c r="I332" s="40"/>
      <c r="J332" s="40"/>
    </row>
    <row r="333" spans="1:10" x14ac:dyDescent="0.3">
      <c r="A333" s="36">
        <f t="shared" si="45"/>
        <v>328</v>
      </c>
      <c r="B333" s="36" t="str">
        <f>+$B$302</f>
        <v>55 (56)</v>
      </c>
      <c r="C333" s="38" t="s">
        <v>187</v>
      </c>
      <c r="D333" s="36" t="s">
        <v>188</v>
      </c>
      <c r="E333" s="39">
        <f>+$E$6</f>
        <v>41456</v>
      </c>
      <c r="F333" s="40">
        <v>2.08</v>
      </c>
      <c r="G333" s="40">
        <v>5.93</v>
      </c>
      <c r="I333" s="40">
        <v>6.24</v>
      </c>
      <c r="J333" s="40">
        <f t="shared" ref="J333:J334" si="46">+G333-I333</f>
        <v>-0.3100000000000005</v>
      </c>
    </row>
    <row r="334" spans="1:10" x14ac:dyDescent="0.3">
      <c r="A334" s="36">
        <f t="shared" si="45"/>
        <v>329</v>
      </c>
      <c r="B334" s="36" t="str">
        <f>+$B$302</f>
        <v>55 (56)</v>
      </c>
      <c r="C334" s="38" t="s">
        <v>187</v>
      </c>
      <c r="D334" s="36" t="s">
        <v>189</v>
      </c>
      <c r="E334" s="39">
        <f>+$E$6</f>
        <v>41456</v>
      </c>
      <c r="F334" s="40">
        <v>8.18</v>
      </c>
      <c r="G334" s="40">
        <v>9.75</v>
      </c>
      <c r="I334" s="40">
        <v>10.16</v>
      </c>
      <c r="J334" s="40">
        <f t="shared" si="46"/>
        <v>-0.41000000000000014</v>
      </c>
    </row>
    <row r="335" spans="1:10" x14ac:dyDescent="0.3">
      <c r="A335" s="36">
        <f t="shared" si="45"/>
        <v>330</v>
      </c>
      <c r="B335" s="36"/>
      <c r="C335" s="35"/>
      <c r="D335" s="36"/>
      <c r="E335" s="35"/>
      <c r="F335" s="35"/>
      <c r="G335" s="40"/>
      <c r="I335" s="40"/>
      <c r="J335" s="40"/>
    </row>
    <row r="336" spans="1:10" x14ac:dyDescent="0.3">
      <c r="A336" s="36">
        <f t="shared" si="45"/>
        <v>331</v>
      </c>
      <c r="B336" s="36">
        <v>57</v>
      </c>
      <c r="C336" s="35" t="s">
        <v>190</v>
      </c>
      <c r="D336" s="43" t="s">
        <v>191</v>
      </c>
      <c r="E336" s="39">
        <f>+$E$6</f>
        <v>41456</v>
      </c>
      <c r="F336" s="44">
        <v>2.4980000000000002E-2</v>
      </c>
      <c r="G336" s="44">
        <v>3.9269999999999999E-2</v>
      </c>
      <c r="I336" s="44">
        <v>4.1309999999999999E-2</v>
      </c>
      <c r="J336" s="44">
        <f t="shared" ref="J336:J337" si="47">+G336-I336</f>
        <v>-2.0400000000000001E-3</v>
      </c>
    </row>
    <row r="337" spans="1:10" x14ac:dyDescent="0.3">
      <c r="A337" s="36">
        <f t="shared" si="45"/>
        <v>332</v>
      </c>
      <c r="B337" s="36">
        <f>+$B$336</f>
        <v>57</v>
      </c>
      <c r="C337" s="35" t="s">
        <v>190</v>
      </c>
      <c r="D337" s="36" t="s">
        <v>192</v>
      </c>
      <c r="E337" s="39">
        <f>+$E$6</f>
        <v>41456</v>
      </c>
      <c r="F337" s="40">
        <v>4.08</v>
      </c>
      <c r="G337" s="45" t="s">
        <v>180</v>
      </c>
      <c r="I337" s="45" t="s">
        <v>180</v>
      </c>
      <c r="J337" s="45" t="e">
        <f t="shared" si="47"/>
        <v>#VALUE!</v>
      </c>
    </row>
    <row r="338" spans="1:10" x14ac:dyDescent="0.3">
      <c r="A338" s="36">
        <f t="shared" si="45"/>
        <v>333</v>
      </c>
      <c r="B338" s="36"/>
      <c r="C338" s="35"/>
      <c r="D338" s="36"/>
      <c r="E338" s="35"/>
      <c r="F338" s="35"/>
      <c r="G338" s="40"/>
      <c r="I338" s="40"/>
      <c r="J338" s="40"/>
    </row>
    <row r="339" spans="1:10" x14ac:dyDescent="0.3">
      <c r="A339" s="36">
        <f t="shared" si="45"/>
        <v>334</v>
      </c>
      <c r="B339" s="36" t="s">
        <v>193</v>
      </c>
      <c r="C339" s="35" t="s">
        <v>194</v>
      </c>
      <c r="D339" s="36" t="s">
        <v>160</v>
      </c>
      <c r="E339" s="39">
        <f t="shared" ref="E339:E344" si="48">+$E$6</f>
        <v>41456</v>
      </c>
      <c r="F339" s="40">
        <v>12.44</v>
      </c>
      <c r="G339" s="40">
        <v>11.24</v>
      </c>
      <c r="I339" s="40">
        <v>11.77</v>
      </c>
      <c r="J339" s="40">
        <f t="shared" ref="J339:J344" si="49">+G339-I339</f>
        <v>-0.52999999999999936</v>
      </c>
    </row>
    <row r="340" spans="1:10" x14ac:dyDescent="0.3">
      <c r="A340" s="36">
        <f t="shared" si="45"/>
        <v>335</v>
      </c>
      <c r="B340" s="36" t="str">
        <f>+$B$339</f>
        <v>58 (59)</v>
      </c>
      <c r="C340" s="35" t="s">
        <v>194</v>
      </c>
      <c r="D340" s="36" t="s">
        <v>95</v>
      </c>
      <c r="E340" s="39">
        <f t="shared" si="48"/>
        <v>41456</v>
      </c>
      <c r="F340" s="40">
        <v>13.65</v>
      </c>
      <c r="G340" s="40">
        <v>12.42</v>
      </c>
      <c r="I340" s="40">
        <v>13</v>
      </c>
      <c r="J340" s="40">
        <f t="shared" si="49"/>
        <v>-0.58000000000000007</v>
      </c>
    </row>
    <row r="341" spans="1:10" x14ac:dyDescent="0.3">
      <c r="A341" s="36">
        <f t="shared" si="45"/>
        <v>336</v>
      </c>
      <c r="B341" s="36" t="str">
        <f>+$B$339</f>
        <v>58 (59)</v>
      </c>
      <c r="C341" s="35" t="s">
        <v>194</v>
      </c>
      <c r="D341" s="36" t="s">
        <v>161</v>
      </c>
      <c r="E341" s="39">
        <f t="shared" si="48"/>
        <v>41456</v>
      </c>
      <c r="F341" s="40">
        <v>15.58</v>
      </c>
      <c r="G341" s="40">
        <v>14.38</v>
      </c>
      <c r="I341" s="40">
        <v>15.06</v>
      </c>
      <c r="J341" s="40">
        <f t="shared" si="49"/>
        <v>-0.67999999999999972</v>
      </c>
    </row>
    <row r="342" spans="1:10" x14ac:dyDescent="0.3">
      <c r="A342" s="36">
        <f t="shared" si="45"/>
        <v>337</v>
      </c>
      <c r="B342" s="36" t="str">
        <f>+$B$339</f>
        <v>58 (59)</v>
      </c>
      <c r="C342" s="35" t="s">
        <v>194</v>
      </c>
      <c r="D342" s="36" t="s">
        <v>162</v>
      </c>
      <c r="E342" s="39">
        <f t="shared" si="48"/>
        <v>41456</v>
      </c>
      <c r="F342" s="40">
        <v>18.190000000000001</v>
      </c>
      <c r="G342" s="40">
        <v>16.350000000000001</v>
      </c>
      <c r="I342" s="40">
        <v>17.11</v>
      </c>
      <c r="J342" s="40">
        <f t="shared" si="49"/>
        <v>-0.75999999999999801</v>
      </c>
    </row>
    <row r="343" spans="1:10" x14ac:dyDescent="0.3">
      <c r="A343" s="36">
        <f t="shared" si="45"/>
        <v>338</v>
      </c>
      <c r="B343" s="36" t="str">
        <f>+$B$339</f>
        <v>58 (59)</v>
      </c>
      <c r="C343" s="35" t="s">
        <v>194</v>
      </c>
      <c r="D343" s="36" t="s">
        <v>163</v>
      </c>
      <c r="E343" s="39">
        <f t="shared" si="48"/>
        <v>41456</v>
      </c>
      <c r="F343" s="40">
        <v>20.25</v>
      </c>
      <c r="G343" s="40">
        <v>18.32</v>
      </c>
      <c r="I343" s="40">
        <v>19.170000000000002</v>
      </c>
      <c r="J343" s="40">
        <f t="shared" si="49"/>
        <v>-0.85000000000000142</v>
      </c>
    </row>
    <row r="344" spans="1:10" x14ac:dyDescent="0.3">
      <c r="A344" s="36">
        <f t="shared" si="45"/>
        <v>339</v>
      </c>
      <c r="B344" s="36" t="str">
        <f>+$B$339</f>
        <v>58 (59)</v>
      </c>
      <c r="C344" s="35" t="s">
        <v>194</v>
      </c>
      <c r="D344" s="36" t="s">
        <v>97</v>
      </c>
      <c r="E344" s="39">
        <f t="shared" si="48"/>
        <v>41456</v>
      </c>
      <c r="F344" s="40">
        <v>25.72</v>
      </c>
      <c r="G344" s="40">
        <v>24.22</v>
      </c>
      <c r="I344" s="40">
        <v>25.34</v>
      </c>
      <c r="J344" s="40">
        <f t="shared" si="49"/>
        <v>-1.120000000000001</v>
      </c>
    </row>
    <row r="345" spans="1:10" x14ac:dyDescent="0.3">
      <c r="A345" s="36">
        <f t="shared" si="45"/>
        <v>340</v>
      </c>
      <c r="B345" s="36"/>
      <c r="C345" s="35"/>
      <c r="D345" s="36"/>
      <c r="E345" s="39"/>
      <c r="F345" s="40"/>
      <c r="G345" s="40"/>
      <c r="I345" s="40"/>
      <c r="J345" s="40"/>
    </row>
    <row r="346" spans="1:10" x14ac:dyDescent="0.3">
      <c r="A346" s="36">
        <f t="shared" si="45"/>
        <v>341</v>
      </c>
      <c r="B346" s="36" t="str">
        <f>+$B$339</f>
        <v>58 (59)</v>
      </c>
      <c r="C346" s="35" t="s">
        <v>195</v>
      </c>
      <c r="D346" s="36" t="s">
        <v>96</v>
      </c>
      <c r="E346" s="39">
        <f>+$E$6</f>
        <v>41456</v>
      </c>
      <c r="F346" s="40">
        <v>17.77</v>
      </c>
      <c r="G346" s="40">
        <v>18.27</v>
      </c>
      <c r="I346" s="40">
        <v>19.23</v>
      </c>
      <c r="J346" s="40">
        <f t="shared" ref="J346:J349" si="50">+G346-I346</f>
        <v>-0.96000000000000085</v>
      </c>
    </row>
    <row r="347" spans="1:10" x14ac:dyDescent="0.3">
      <c r="A347" s="36">
        <f t="shared" si="45"/>
        <v>342</v>
      </c>
      <c r="B347" s="36" t="str">
        <f>+$B$339</f>
        <v>58 (59)</v>
      </c>
      <c r="C347" s="35" t="s">
        <v>195</v>
      </c>
      <c r="D347" s="36" t="s">
        <v>163</v>
      </c>
      <c r="E347" s="39">
        <f>+$E$6</f>
        <v>41456</v>
      </c>
      <c r="F347" s="40">
        <v>20.810000000000002</v>
      </c>
      <c r="G347" s="40">
        <v>21.4</v>
      </c>
      <c r="I347" s="40">
        <v>22.49</v>
      </c>
      <c r="J347" s="40">
        <f t="shared" si="50"/>
        <v>-1.0899999999999999</v>
      </c>
    </row>
    <row r="348" spans="1:10" x14ac:dyDescent="0.3">
      <c r="A348" s="36">
        <f t="shared" si="45"/>
        <v>343</v>
      </c>
      <c r="B348" s="36" t="str">
        <f>+$B$339</f>
        <v>58 (59)</v>
      </c>
      <c r="C348" s="35" t="s">
        <v>195</v>
      </c>
      <c r="D348" s="36" t="s">
        <v>97</v>
      </c>
      <c r="E348" s="39">
        <f>+$E$6</f>
        <v>41456</v>
      </c>
      <c r="F348" s="40">
        <v>25.880000000000003</v>
      </c>
      <c r="G348" s="40">
        <v>27.65</v>
      </c>
      <c r="I348" s="40">
        <v>29.02</v>
      </c>
      <c r="J348" s="40">
        <f t="shared" si="50"/>
        <v>-1.370000000000001</v>
      </c>
    </row>
    <row r="349" spans="1:10" x14ac:dyDescent="0.3">
      <c r="A349" s="36">
        <f t="shared" si="45"/>
        <v>344</v>
      </c>
      <c r="B349" s="36" t="str">
        <f>+$B$339</f>
        <v>58 (59)</v>
      </c>
      <c r="C349" s="35" t="s">
        <v>195</v>
      </c>
      <c r="D349" s="36" t="s">
        <v>166</v>
      </c>
      <c r="E349" s="39">
        <f>+$E$6</f>
        <v>41456</v>
      </c>
      <c r="F349" s="40">
        <v>47.91</v>
      </c>
      <c r="G349" s="40">
        <v>52.67</v>
      </c>
      <c r="I349" s="40">
        <v>55.14</v>
      </c>
      <c r="J349" s="40">
        <f t="shared" si="50"/>
        <v>-2.4699999999999989</v>
      </c>
    </row>
    <row r="350" spans="1:10" x14ac:dyDescent="0.3">
      <c r="A350" s="36">
        <f t="shared" si="45"/>
        <v>345</v>
      </c>
      <c r="B350" s="36"/>
      <c r="C350" s="35"/>
      <c r="D350" s="36"/>
      <c r="E350" s="39"/>
      <c r="F350" s="40"/>
      <c r="G350" s="40"/>
      <c r="I350" s="40"/>
      <c r="J350" s="40"/>
    </row>
    <row r="351" spans="1:10" x14ac:dyDescent="0.3">
      <c r="A351" s="36">
        <f t="shared" si="45"/>
        <v>346</v>
      </c>
      <c r="B351" s="36" t="str">
        <f>+$B$339</f>
        <v>58 (59)</v>
      </c>
      <c r="C351" s="35" t="s">
        <v>196</v>
      </c>
      <c r="D351" s="36" t="s">
        <v>95</v>
      </c>
      <c r="E351" s="39">
        <f>+$E$6</f>
        <v>41456</v>
      </c>
      <c r="F351" s="40">
        <v>15.579999999999998</v>
      </c>
      <c r="G351" s="40">
        <v>12.42</v>
      </c>
      <c r="I351" s="40">
        <v>13</v>
      </c>
      <c r="J351" s="40">
        <f t="shared" ref="J351:J355" si="51">+G351-I351</f>
        <v>-0.58000000000000007</v>
      </c>
    </row>
    <row r="352" spans="1:10" x14ac:dyDescent="0.3">
      <c r="A352" s="36">
        <f t="shared" si="45"/>
        <v>347</v>
      </c>
      <c r="B352" s="36" t="str">
        <f>+$B$339</f>
        <v>58 (59)</v>
      </c>
      <c r="C352" s="35" t="s">
        <v>196</v>
      </c>
      <c r="D352" s="36" t="s">
        <v>161</v>
      </c>
      <c r="E352" s="39">
        <f>+$E$6</f>
        <v>41456</v>
      </c>
      <c r="F352" s="40">
        <v>17.43</v>
      </c>
      <c r="G352" s="40">
        <v>14.38</v>
      </c>
      <c r="I352" s="40">
        <v>15.06</v>
      </c>
      <c r="J352" s="40">
        <f t="shared" si="51"/>
        <v>-0.67999999999999972</v>
      </c>
    </row>
    <row r="353" spans="1:10" x14ac:dyDescent="0.3">
      <c r="A353" s="36">
        <f t="shared" si="45"/>
        <v>348</v>
      </c>
      <c r="B353" s="36" t="str">
        <f>+$B$339</f>
        <v>58 (59)</v>
      </c>
      <c r="C353" s="35" t="s">
        <v>196</v>
      </c>
      <c r="D353" s="36" t="s">
        <v>162</v>
      </c>
      <c r="E353" s="39">
        <f>+$E$6</f>
        <v>41456</v>
      </c>
      <c r="F353" s="40">
        <v>20.260000000000002</v>
      </c>
      <c r="G353" s="40">
        <v>16.350000000000001</v>
      </c>
      <c r="I353" s="40">
        <v>17.11</v>
      </c>
      <c r="J353" s="40">
        <f t="shared" si="51"/>
        <v>-0.75999999999999801</v>
      </c>
    </row>
    <row r="354" spans="1:10" x14ac:dyDescent="0.3">
      <c r="A354" s="36">
        <f t="shared" si="45"/>
        <v>349</v>
      </c>
      <c r="B354" s="36" t="str">
        <f>+$B$339</f>
        <v>58 (59)</v>
      </c>
      <c r="C354" s="35" t="s">
        <v>196</v>
      </c>
      <c r="D354" s="36" t="s">
        <v>163</v>
      </c>
      <c r="E354" s="39">
        <f>+$E$6</f>
        <v>41456</v>
      </c>
      <c r="F354" s="40">
        <v>21.08</v>
      </c>
      <c r="G354" s="40">
        <v>18.32</v>
      </c>
      <c r="I354" s="40">
        <v>19.170000000000002</v>
      </c>
      <c r="J354" s="40">
        <f t="shared" si="51"/>
        <v>-0.85000000000000142</v>
      </c>
    </row>
    <row r="355" spans="1:10" x14ac:dyDescent="0.3">
      <c r="A355" s="36">
        <f t="shared" si="45"/>
        <v>350</v>
      </c>
      <c r="B355" s="36" t="str">
        <f>+$B$339</f>
        <v>58 (59)</v>
      </c>
      <c r="C355" s="35" t="s">
        <v>196</v>
      </c>
      <c r="D355" s="36" t="s">
        <v>97</v>
      </c>
      <c r="E355" s="39">
        <f>+$E$6</f>
        <v>41456</v>
      </c>
      <c r="F355" s="40">
        <v>27.560000000000002</v>
      </c>
      <c r="G355" s="40">
        <v>24.22</v>
      </c>
      <c r="I355" s="40">
        <v>25.34</v>
      </c>
      <c r="J355" s="40">
        <f t="shared" si="51"/>
        <v>-1.120000000000001</v>
      </c>
    </row>
    <row r="356" spans="1:10" x14ac:dyDescent="0.3">
      <c r="A356" s="36">
        <f t="shared" si="45"/>
        <v>351</v>
      </c>
      <c r="B356" s="36"/>
      <c r="C356" s="35"/>
      <c r="D356" s="36"/>
      <c r="E356" s="39"/>
      <c r="F356" s="40"/>
      <c r="G356" s="40"/>
      <c r="I356" s="40"/>
      <c r="J356" s="40"/>
    </row>
    <row r="357" spans="1:10" x14ac:dyDescent="0.3">
      <c r="A357" s="36">
        <f t="shared" si="45"/>
        <v>352</v>
      </c>
      <c r="B357" s="36" t="str">
        <f>+$B$339</f>
        <v>58 (59)</v>
      </c>
      <c r="C357" s="35" t="s">
        <v>197</v>
      </c>
      <c r="D357" s="36" t="s">
        <v>163</v>
      </c>
      <c r="E357" s="39">
        <f>+$E$6</f>
        <v>41456</v>
      </c>
      <c r="F357" s="40">
        <v>24.75</v>
      </c>
      <c r="G357" s="40">
        <v>21.4</v>
      </c>
      <c r="I357" s="40">
        <v>22.49</v>
      </c>
      <c r="J357" s="40">
        <f t="shared" ref="J357:J358" si="52">+G357-I357</f>
        <v>-1.0899999999999999</v>
      </c>
    </row>
    <row r="358" spans="1:10" x14ac:dyDescent="0.3">
      <c r="A358" s="36">
        <f t="shared" si="45"/>
        <v>353</v>
      </c>
      <c r="B358" s="36" t="str">
        <f>+$B$339</f>
        <v>58 (59)</v>
      </c>
      <c r="C358" s="35" t="s">
        <v>197</v>
      </c>
      <c r="D358" s="36" t="s">
        <v>97</v>
      </c>
      <c r="E358" s="39">
        <f>+$E$6</f>
        <v>41456</v>
      </c>
      <c r="F358" s="40">
        <v>31.29</v>
      </c>
      <c r="G358" s="40">
        <v>27.65</v>
      </c>
      <c r="I358" s="40">
        <v>29.02</v>
      </c>
      <c r="J358" s="40">
        <f t="shared" si="52"/>
        <v>-1.370000000000001</v>
      </c>
    </row>
    <row r="359" spans="1:10" x14ac:dyDescent="0.3">
      <c r="A359" s="36">
        <f t="shared" si="45"/>
        <v>354</v>
      </c>
      <c r="B359" s="36"/>
      <c r="C359" s="35"/>
      <c r="D359" s="36"/>
      <c r="E359" s="39"/>
      <c r="F359" s="40"/>
      <c r="G359" s="40"/>
      <c r="I359" s="40"/>
      <c r="J359" s="40"/>
    </row>
    <row r="360" spans="1:10" x14ac:dyDescent="0.3">
      <c r="A360" s="36">
        <f t="shared" si="45"/>
        <v>355</v>
      </c>
      <c r="B360" s="36" t="str">
        <f t="shared" ref="B360:B422" si="53">+$B$339</f>
        <v>58 (59)</v>
      </c>
      <c r="C360" s="42" t="s">
        <v>198</v>
      </c>
      <c r="D360" s="36" t="s">
        <v>199</v>
      </c>
      <c r="E360" s="39" t="s">
        <v>180</v>
      </c>
      <c r="F360" s="39" t="s">
        <v>180</v>
      </c>
      <c r="G360" s="40">
        <v>11.88</v>
      </c>
      <c r="I360" s="40">
        <v>12.3</v>
      </c>
      <c r="J360" s="40">
        <f t="shared" ref="J360:J422" si="54">+G360-I360</f>
        <v>-0.41999999999999993</v>
      </c>
    </row>
    <row r="361" spans="1:10" x14ac:dyDescent="0.3">
      <c r="A361" s="36">
        <f t="shared" si="45"/>
        <v>356</v>
      </c>
      <c r="B361" s="36" t="str">
        <f t="shared" si="53"/>
        <v>58 (59)</v>
      </c>
      <c r="C361" s="42" t="s">
        <v>198</v>
      </c>
      <c r="D361" s="36" t="s">
        <v>108</v>
      </c>
      <c r="E361" s="39">
        <f>+E358</f>
        <v>41456</v>
      </c>
      <c r="F361" s="40">
        <v>10.09</v>
      </c>
      <c r="G361" s="40">
        <v>11.88</v>
      </c>
      <c r="I361" s="40">
        <v>12.3</v>
      </c>
      <c r="J361" s="40">
        <f t="shared" si="54"/>
        <v>-0.41999999999999993</v>
      </c>
    </row>
    <row r="362" spans="1:10" x14ac:dyDescent="0.3">
      <c r="A362" s="36">
        <f t="shared" si="45"/>
        <v>357</v>
      </c>
      <c r="B362" s="36" t="str">
        <f t="shared" si="53"/>
        <v>58 (59)</v>
      </c>
      <c r="C362" s="42" t="s">
        <v>198</v>
      </c>
      <c r="D362" s="36" t="s">
        <v>109</v>
      </c>
      <c r="E362" s="39">
        <f t="shared" ref="E362:E421" si="55">+E361</f>
        <v>41456</v>
      </c>
      <c r="F362" s="40">
        <v>10.26</v>
      </c>
      <c r="G362" s="40">
        <v>11.88</v>
      </c>
      <c r="I362" s="40">
        <v>12.3</v>
      </c>
      <c r="J362" s="40">
        <f t="shared" si="54"/>
        <v>-0.41999999999999993</v>
      </c>
    </row>
    <row r="363" spans="1:10" x14ac:dyDescent="0.3">
      <c r="A363" s="36">
        <f t="shared" si="45"/>
        <v>358</v>
      </c>
      <c r="B363" s="36" t="str">
        <f t="shared" si="53"/>
        <v>58 (59)</v>
      </c>
      <c r="C363" s="42" t="s">
        <v>198</v>
      </c>
      <c r="D363" s="36" t="s">
        <v>110</v>
      </c>
      <c r="E363" s="39">
        <f t="shared" si="55"/>
        <v>41456</v>
      </c>
      <c r="F363" s="40">
        <v>10.44</v>
      </c>
      <c r="G363" s="40">
        <v>12.99</v>
      </c>
      <c r="I363" s="40">
        <v>13.46</v>
      </c>
      <c r="J363" s="40">
        <f t="shared" si="54"/>
        <v>-0.47000000000000064</v>
      </c>
    </row>
    <row r="364" spans="1:10" x14ac:dyDescent="0.3">
      <c r="A364" s="36">
        <f t="shared" si="45"/>
        <v>359</v>
      </c>
      <c r="B364" s="36" t="str">
        <f t="shared" si="53"/>
        <v>58 (59)</v>
      </c>
      <c r="C364" s="42" t="s">
        <v>198</v>
      </c>
      <c r="D364" s="36" t="s">
        <v>111</v>
      </c>
      <c r="E364" s="39">
        <f t="shared" si="55"/>
        <v>41456</v>
      </c>
      <c r="F364" s="40">
        <v>10.62</v>
      </c>
      <c r="G364" s="40">
        <v>12.99</v>
      </c>
      <c r="I364" s="40">
        <v>13.46</v>
      </c>
      <c r="J364" s="40">
        <f t="shared" si="54"/>
        <v>-0.47000000000000064</v>
      </c>
    </row>
    <row r="365" spans="1:10" x14ac:dyDescent="0.3">
      <c r="A365" s="36">
        <f t="shared" si="45"/>
        <v>360</v>
      </c>
      <c r="B365" s="36" t="str">
        <f t="shared" si="53"/>
        <v>58 (59)</v>
      </c>
      <c r="C365" s="42" t="s">
        <v>198</v>
      </c>
      <c r="D365" s="36" t="s">
        <v>112</v>
      </c>
      <c r="E365" s="39">
        <f t="shared" si="55"/>
        <v>41456</v>
      </c>
      <c r="F365" s="40">
        <v>10.79</v>
      </c>
      <c r="G365" s="40">
        <v>12.99</v>
      </c>
      <c r="I365" s="40">
        <v>13.46</v>
      </c>
      <c r="J365" s="40">
        <f t="shared" si="54"/>
        <v>-0.47000000000000064</v>
      </c>
    </row>
    <row r="366" spans="1:10" x14ac:dyDescent="0.3">
      <c r="A366" s="36">
        <f t="shared" si="45"/>
        <v>361</v>
      </c>
      <c r="B366" s="36" t="str">
        <f t="shared" si="53"/>
        <v>58 (59)</v>
      </c>
      <c r="C366" s="42" t="s">
        <v>198</v>
      </c>
      <c r="D366" s="36" t="s">
        <v>113</v>
      </c>
      <c r="E366" s="39">
        <f t="shared" si="55"/>
        <v>41456</v>
      </c>
      <c r="F366" s="40">
        <v>10.97</v>
      </c>
      <c r="G366" s="40">
        <v>12.99</v>
      </c>
      <c r="I366" s="40">
        <v>13.46</v>
      </c>
      <c r="J366" s="40">
        <f t="shared" si="54"/>
        <v>-0.47000000000000064</v>
      </c>
    </row>
    <row r="367" spans="1:10" x14ac:dyDescent="0.3">
      <c r="A367" s="36">
        <f t="shared" si="45"/>
        <v>362</v>
      </c>
      <c r="B367" s="36" t="str">
        <f t="shared" si="53"/>
        <v>58 (59)</v>
      </c>
      <c r="C367" s="42" t="s">
        <v>198</v>
      </c>
      <c r="D367" s="36" t="s">
        <v>114</v>
      </c>
      <c r="E367" s="39">
        <f t="shared" si="55"/>
        <v>41456</v>
      </c>
      <c r="F367" s="40">
        <v>11.14</v>
      </c>
      <c r="G367" s="40">
        <v>12.99</v>
      </c>
      <c r="I367" s="40">
        <v>13.46</v>
      </c>
      <c r="J367" s="40">
        <f t="shared" si="54"/>
        <v>-0.47000000000000064</v>
      </c>
    </row>
    <row r="368" spans="1:10" x14ac:dyDescent="0.3">
      <c r="A368" s="36">
        <f t="shared" si="45"/>
        <v>363</v>
      </c>
      <c r="B368" s="36" t="str">
        <f t="shared" si="53"/>
        <v>58 (59)</v>
      </c>
      <c r="C368" s="42" t="s">
        <v>198</v>
      </c>
      <c r="D368" s="43" t="s">
        <v>115</v>
      </c>
      <c r="E368" s="39" t="s">
        <v>180</v>
      </c>
      <c r="F368" s="39" t="s">
        <v>180</v>
      </c>
      <c r="G368" s="40">
        <v>12.99</v>
      </c>
      <c r="I368" s="40">
        <v>13.46</v>
      </c>
      <c r="J368" s="40">
        <f t="shared" si="54"/>
        <v>-0.47000000000000064</v>
      </c>
    </row>
    <row r="369" spans="1:10" x14ac:dyDescent="0.3">
      <c r="A369" s="36">
        <f t="shared" si="45"/>
        <v>364</v>
      </c>
      <c r="B369" s="36" t="str">
        <f t="shared" si="53"/>
        <v>58 (59)</v>
      </c>
      <c r="C369" s="42" t="s">
        <v>198</v>
      </c>
      <c r="D369" s="43" t="s">
        <v>200</v>
      </c>
      <c r="E369" s="39" t="s">
        <v>180</v>
      </c>
      <c r="F369" s="39" t="s">
        <v>180</v>
      </c>
      <c r="G369" s="40">
        <v>14.1</v>
      </c>
      <c r="I369" s="40">
        <v>14.62</v>
      </c>
      <c r="J369" s="40">
        <f t="shared" si="54"/>
        <v>-0.51999999999999957</v>
      </c>
    </row>
    <row r="370" spans="1:10" x14ac:dyDescent="0.3">
      <c r="A370" s="36">
        <f t="shared" si="45"/>
        <v>365</v>
      </c>
      <c r="B370" s="36" t="str">
        <f t="shared" si="53"/>
        <v>58 (59)</v>
      </c>
      <c r="C370" s="42" t="s">
        <v>198</v>
      </c>
      <c r="D370" s="36" t="s">
        <v>118</v>
      </c>
      <c r="E370" s="39">
        <f>+E367</f>
        <v>41456</v>
      </c>
      <c r="F370" s="40">
        <v>13.13</v>
      </c>
      <c r="G370" s="40">
        <v>14.1</v>
      </c>
      <c r="I370" s="40">
        <v>14.62</v>
      </c>
      <c r="J370" s="40">
        <f t="shared" si="54"/>
        <v>-0.51999999999999957</v>
      </c>
    </row>
    <row r="371" spans="1:10" x14ac:dyDescent="0.3">
      <c r="A371" s="36">
        <f t="shared" si="45"/>
        <v>366</v>
      </c>
      <c r="B371" s="36" t="str">
        <f t="shared" si="53"/>
        <v>58 (59)</v>
      </c>
      <c r="C371" s="42" t="s">
        <v>198</v>
      </c>
      <c r="D371" s="36" t="s">
        <v>119</v>
      </c>
      <c r="E371" s="39">
        <f t="shared" si="55"/>
        <v>41456</v>
      </c>
      <c r="F371" s="40">
        <v>13.3</v>
      </c>
      <c r="G371" s="40">
        <v>14.1</v>
      </c>
      <c r="I371" s="40">
        <v>14.62</v>
      </c>
      <c r="J371" s="40">
        <f t="shared" si="54"/>
        <v>-0.51999999999999957</v>
      </c>
    </row>
    <row r="372" spans="1:10" x14ac:dyDescent="0.3">
      <c r="A372" s="36">
        <f t="shared" si="45"/>
        <v>367</v>
      </c>
      <c r="B372" s="36" t="str">
        <f t="shared" si="53"/>
        <v>58 (59)</v>
      </c>
      <c r="C372" s="42" t="s">
        <v>198</v>
      </c>
      <c r="D372" s="36" t="s">
        <v>120</v>
      </c>
      <c r="E372" s="39">
        <f t="shared" si="55"/>
        <v>41456</v>
      </c>
      <c r="F372" s="40">
        <v>13.48</v>
      </c>
      <c r="G372" s="40">
        <v>14.1</v>
      </c>
      <c r="I372" s="40">
        <v>14.62</v>
      </c>
      <c r="J372" s="40">
        <f t="shared" si="54"/>
        <v>-0.51999999999999957</v>
      </c>
    </row>
    <row r="373" spans="1:10" x14ac:dyDescent="0.3">
      <c r="A373" s="36">
        <f t="shared" si="45"/>
        <v>368</v>
      </c>
      <c r="B373" s="36" t="str">
        <f t="shared" si="53"/>
        <v>58 (59)</v>
      </c>
      <c r="C373" s="42" t="s">
        <v>198</v>
      </c>
      <c r="D373" s="36" t="s">
        <v>121</v>
      </c>
      <c r="E373" s="39">
        <f t="shared" si="55"/>
        <v>41456</v>
      </c>
      <c r="F373" s="40">
        <v>13.66</v>
      </c>
      <c r="G373" s="40">
        <v>14.1</v>
      </c>
      <c r="I373" s="40">
        <v>14.62</v>
      </c>
      <c r="J373" s="40">
        <f t="shared" si="54"/>
        <v>-0.51999999999999957</v>
      </c>
    </row>
    <row r="374" spans="1:10" x14ac:dyDescent="0.3">
      <c r="A374" s="36">
        <f t="shared" si="45"/>
        <v>369</v>
      </c>
      <c r="B374" s="36" t="str">
        <f t="shared" si="53"/>
        <v>58 (59)</v>
      </c>
      <c r="C374" s="42" t="s">
        <v>198</v>
      </c>
      <c r="D374" s="36" t="s">
        <v>122</v>
      </c>
      <c r="E374" s="39">
        <f t="shared" si="55"/>
        <v>41456</v>
      </c>
      <c r="F374" s="40">
        <v>13.83</v>
      </c>
      <c r="G374" s="40">
        <v>15.21</v>
      </c>
      <c r="I374" s="40">
        <v>15.78</v>
      </c>
      <c r="J374" s="40">
        <f t="shared" si="54"/>
        <v>-0.56999999999999851</v>
      </c>
    </row>
    <row r="375" spans="1:10" x14ac:dyDescent="0.3">
      <c r="A375" s="36">
        <f t="shared" si="45"/>
        <v>370</v>
      </c>
      <c r="B375" s="36" t="str">
        <f t="shared" si="53"/>
        <v>58 (59)</v>
      </c>
      <c r="C375" s="42" t="s">
        <v>198</v>
      </c>
      <c r="D375" s="43" t="s">
        <v>123</v>
      </c>
      <c r="E375" s="39">
        <f t="shared" si="55"/>
        <v>41456</v>
      </c>
      <c r="F375" s="40">
        <v>14.01</v>
      </c>
      <c r="G375" s="40">
        <v>15.21</v>
      </c>
      <c r="I375" s="40">
        <v>15.78</v>
      </c>
      <c r="J375" s="40">
        <f t="shared" si="54"/>
        <v>-0.56999999999999851</v>
      </c>
    </row>
    <row r="376" spans="1:10" x14ac:dyDescent="0.3">
      <c r="A376" s="36">
        <f t="shared" si="45"/>
        <v>371</v>
      </c>
      <c r="B376" s="36" t="str">
        <f t="shared" si="53"/>
        <v>58 (59)</v>
      </c>
      <c r="C376" s="42" t="s">
        <v>198</v>
      </c>
      <c r="D376" s="43" t="s">
        <v>201</v>
      </c>
      <c r="E376" s="39" t="s">
        <v>180</v>
      </c>
      <c r="F376" s="39" t="s">
        <v>180</v>
      </c>
      <c r="G376" s="40">
        <v>15.21</v>
      </c>
      <c r="I376" s="40">
        <v>15.78</v>
      </c>
      <c r="J376" s="40">
        <f t="shared" si="54"/>
        <v>-0.56999999999999851</v>
      </c>
    </row>
    <row r="377" spans="1:10" x14ac:dyDescent="0.3">
      <c r="A377" s="36">
        <f t="shared" si="45"/>
        <v>372</v>
      </c>
      <c r="B377" s="36" t="str">
        <f t="shared" si="53"/>
        <v>58 (59)</v>
      </c>
      <c r="C377" s="42" t="s">
        <v>198</v>
      </c>
      <c r="D377" s="43" t="s">
        <v>128</v>
      </c>
      <c r="E377" s="39" t="s">
        <v>180</v>
      </c>
      <c r="F377" s="39" t="s">
        <v>180</v>
      </c>
      <c r="G377" s="40">
        <v>16.32</v>
      </c>
      <c r="I377" s="40">
        <v>16.940000000000001</v>
      </c>
      <c r="J377" s="40">
        <f t="shared" si="54"/>
        <v>-0.62000000000000099</v>
      </c>
    </row>
    <row r="378" spans="1:10" x14ac:dyDescent="0.3">
      <c r="A378" s="36">
        <f t="shared" si="45"/>
        <v>373</v>
      </c>
      <c r="B378" s="36" t="str">
        <f t="shared" si="53"/>
        <v>58 (59)</v>
      </c>
      <c r="C378" s="42" t="s">
        <v>198</v>
      </c>
      <c r="D378" s="43" t="s">
        <v>129</v>
      </c>
      <c r="E378" s="39">
        <v>42610</v>
      </c>
      <c r="F378" s="40">
        <v>15.28</v>
      </c>
      <c r="G378" s="40">
        <v>16.32</v>
      </c>
      <c r="I378" s="40">
        <v>16.940000000000001</v>
      </c>
      <c r="J378" s="40">
        <f t="shared" si="54"/>
        <v>-0.62000000000000099</v>
      </c>
    </row>
    <row r="379" spans="1:10" x14ac:dyDescent="0.3">
      <c r="A379" s="36">
        <f t="shared" si="45"/>
        <v>374</v>
      </c>
      <c r="B379" s="36" t="str">
        <f t="shared" si="53"/>
        <v>58 (59)</v>
      </c>
      <c r="C379" s="42" t="s">
        <v>198</v>
      </c>
      <c r="D379" s="43" t="s">
        <v>202</v>
      </c>
      <c r="E379" s="39" t="s">
        <v>180</v>
      </c>
      <c r="F379" s="39" t="s">
        <v>180</v>
      </c>
      <c r="G379" s="40">
        <v>16.32</v>
      </c>
      <c r="I379" s="40">
        <v>16.940000000000001</v>
      </c>
      <c r="J379" s="40">
        <f t="shared" si="54"/>
        <v>-0.62000000000000099</v>
      </c>
    </row>
    <row r="380" spans="1:10" x14ac:dyDescent="0.3">
      <c r="A380" s="36">
        <f t="shared" si="45"/>
        <v>375</v>
      </c>
      <c r="B380" s="36" t="str">
        <f t="shared" si="53"/>
        <v>58 (59)</v>
      </c>
      <c r="C380" s="42" t="s">
        <v>198</v>
      </c>
      <c r="D380" s="43" t="s">
        <v>203</v>
      </c>
      <c r="E380" s="39" t="s">
        <v>180</v>
      </c>
      <c r="F380" s="39" t="s">
        <v>180</v>
      </c>
      <c r="G380" s="40">
        <v>17.420000000000002</v>
      </c>
      <c r="I380" s="40">
        <v>18.100000000000001</v>
      </c>
      <c r="J380" s="40">
        <f t="shared" si="54"/>
        <v>-0.67999999999999972</v>
      </c>
    </row>
    <row r="381" spans="1:10" x14ac:dyDescent="0.3">
      <c r="A381" s="36">
        <f t="shared" si="45"/>
        <v>376</v>
      </c>
      <c r="B381" s="36" t="str">
        <f t="shared" si="53"/>
        <v>58 (59)</v>
      </c>
      <c r="C381" s="42" t="s">
        <v>198</v>
      </c>
      <c r="D381" s="43" t="s">
        <v>136</v>
      </c>
      <c r="E381" s="39">
        <v>42610</v>
      </c>
      <c r="F381" s="40">
        <v>18.41</v>
      </c>
      <c r="G381" s="40">
        <v>17.420000000000002</v>
      </c>
      <c r="I381" s="40">
        <v>18.100000000000001</v>
      </c>
      <c r="J381" s="40">
        <f t="shared" si="54"/>
        <v>-0.67999999999999972</v>
      </c>
    </row>
    <row r="382" spans="1:10" x14ac:dyDescent="0.3">
      <c r="A382" s="36">
        <f t="shared" si="45"/>
        <v>377</v>
      </c>
      <c r="B382" s="36" t="str">
        <f t="shared" si="53"/>
        <v>58 (59)</v>
      </c>
      <c r="C382" s="42" t="s">
        <v>198</v>
      </c>
      <c r="D382" s="43" t="s">
        <v>137</v>
      </c>
      <c r="E382" s="39">
        <v>42610</v>
      </c>
      <c r="F382" s="40">
        <v>18.59</v>
      </c>
      <c r="G382" s="40">
        <v>17.420000000000002</v>
      </c>
      <c r="I382" s="40">
        <v>18.100000000000001</v>
      </c>
      <c r="J382" s="40">
        <f t="shared" si="54"/>
        <v>-0.67999999999999972</v>
      </c>
    </row>
    <row r="383" spans="1:10" x14ac:dyDescent="0.3">
      <c r="A383" s="36">
        <f t="shared" si="45"/>
        <v>378</v>
      </c>
      <c r="B383" s="36" t="str">
        <f t="shared" si="53"/>
        <v>58 (59)</v>
      </c>
      <c r="C383" s="42" t="s">
        <v>198</v>
      </c>
      <c r="D383" s="43" t="s">
        <v>138</v>
      </c>
      <c r="E383" s="39">
        <v>42610</v>
      </c>
      <c r="F383" s="40">
        <v>18.77</v>
      </c>
      <c r="G383" s="40">
        <v>17.420000000000002</v>
      </c>
      <c r="I383" s="40">
        <v>18.100000000000001</v>
      </c>
      <c r="J383" s="40">
        <f t="shared" si="54"/>
        <v>-0.67999999999999972</v>
      </c>
    </row>
    <row r="384" spans="1:10" x14ac:dyDescent="0.3">
      <c r="A384" s="36">
        <f t="shared" si="45"/>
        <v>379</v>
      </c>
      <c r="B384" s="36" t="str">
        <f t="shared" si="53"/>
        <v>58 (59)</v>
      </c>
      <c r="C384" s="42" t="s">
        <v>198</v>
      </c>
      <c r="D384" s="43" t="s">
        <v>204</v>
      </c>
      <c r="E384" s="39">
        <v>42610</v>
      </c>
      <c r="F384" s="40">
        <v>18.940000000000001</v>
      </c>
      <c r="G384" s="40">
        <v>17.420000000000002</v>
      </c>
      <c r="I384" s="40">
        <v>18.100000000000001</v>
      </c>
      <c r="J384" s="40">
        <f t="shared" si="54"/>
        <v>-0.67999999999999972</v>
      </c>
    </row>
    <row r="385" spans="1:10" x14ac:dyDescent="0.3">
      <c r="A385" s="36">
        <f t="shared" si="45"/>
        <v>380</v>
      </c>
      <c r="B385" s="36" t="str">
        <f t="shared" si="53"/>
        <v>58 (59)</v>
      </c>
      <c r="C385" s="42" t="s">
        <v>198</v>
      </c>
      <c r="D385" s="43" t="s">
        <v>140</v>
      </c>
      <c r="E385" s="39">
        <v>42610</v>
      </c>
      <c r="F385" s="40">
        <v>19.12</v>
      </c>
      <c r="G385" s="40">
        <v>18.53</v>
      </c>
      <c r="I385" s="40">
        <v>19.260000000000002</v>
      </c>
      <c r="J385" s="40">
        <f t="shared" si="54"/>
        <v>-0.73000000000000043</v>
      </c>
    </row>
    <row r="386" spans="1:10" x14ac:dyDescent="0.3">
      <c r="A386" s="36">
        <f t="shared" si="45"/>
        <v>381</v>
      </c>
      <c r="B386" s="36" t="str">
        <f t="shared" si="53"/>
        <v>58 (59)</v>
      </c>
      <c r="C386" s="42" t="s">
        <v>198</v>
      </c>
      <c r="D386" s="43" t="s">
        <v>141</v>
      </c>
      <c r="E386" s="39">
        <v>42610</v>
      </c>
      <c r="F386" s="40">
        <v>19.29</v>
      </c>
      <c r="G386" s="40">
        <v>18.53</v>
      </c>
      <c r="I386" s="40">
        <v>19.260000000000002</v>
      </c>
      <c r="J386" s="40">
        <f t="shared" si="54"/>
        <v>-0.73000000000000043</v>
      </c>
    </row>
    <row r="387" spans="1:10" x14ac:dyDescent="0.3">
      <c r="A387" s="36">
        <f t="shared" si="45"/>
        <v>382</v>
      </c>
      <c r="B387" s="36" t="str">
        <f t="shared" si="53"/>
        <v>58 (59)</v>
      </c>
      <c r="C387" s="42" t="s">
        <v>198</v>
      </c>
      <c r="D387" s="43" t="s">
        <v>205</v>
      </c>
      <c r="E387" s="39" t="s">
        <v>180</v>
      </c>
      <c r="F387" s="39" t="s">
        <v>180</v>
      </c>
      <c r="G387" s="40">
        <v>18.53</v>
      </c>
      <c r="I387" s="40">
        <v>19.260000000000002</v>
      </c>
      <c r="J387" s="40">
        <f t="shared" si="54"/>
        <v>-0.73000000000000043</v>
      </c>
    </row>
    <row r="388" spans="1:10" x14ac:dyDescent="0.3">
      <c r="A388" s="36">
        <f t="shared" si="45"/>
        <v>383</v>
      </c>
      <c r="B388" s="36" t="str">
        <f t="shared" si="53"/>
        <v>58 (59)</v>
      </c>
      <c r="C388" s="42" t="s">
        <v>198</v>
      </c>
      <c r="D388" s="43" t="s">
        <v>146</v>
      </c>
      <c r="E388" s="39">
        <v>42610</v>
      </c>
      <c r="F388" s="40">
        <v>24.38</v>
      </c>
      <c r="G388" s="40">
        <v>19.64</v>
      </c>
      <c r="I388" s="40">
        <v>20.420000000000002</v>
      </c>
      <c r="J388" s="40">
        <f t="shared" si="54"/>
        <v>-0.78000000000000114</v>
      </c>
    </row>
    <row r="389" spans="1:10" x14ac:dyDescent="0.3">
      <c r="A389" s="36">
        <f t="shared" si="45"/>
        <v>384</v>
      </c>
      <c r="B389" s="36" t="str">
        <f t="shared" si="53"/>
        <v>58 (59)</v>
      </c>
      <c r="C389" s="42" t="s">
        <v>198</v>
      </c>
      <c r="D389" s="43" t="s">
        <v>147</v>
      </c>
      <c r="E389" s="39">
        <v>42610</v>
      </c>
      <c r="F389" s="40">
        <v>24.56</v>
      </c>
      <c r="G389" s="40">
        <v>19.64</v>
      </c>
      <c r="I389" s="40">
        <v>20.420000000000002</v>
      </c>
      <c r="J389" s="40">
        <f t="shared" si="54"/>
        <v>-0.78000000000000114</v>
      </c>
    </row>
    <row r="390" spans="1:10" x14ac:dyDescent="0.3">
      <c r="A390" s="36">
        <f t="shared" si="45"/>
        <v>385</v>
      </c>
      <c r="B390" s="36" t="str">
        <f t="shared" si="53"/>
        <v>58 (59)</v>
      </c>
      <c r="C390" s="42" t="s">
        <v>198</v>
      </c>
      <c r="D390" s="43" t="s">
        <v>148</v>
      </c>
      <c r="E390" s="39">
        <v>42610</v>
      </c>
      <c r="F390" s="40">
        <v>24.73</v>
      </c>
      <c r="G390" s="40">
        <v>19.64</v>
      </c>
      <c r="I390" s="40">
        <v>20.420000000000002</v>
      </c>
      <c r="J390" s="40">
        <f t="shared" si="54"/>
        <v>-0.78000000000000114</v>
      </c>
    </row>
    <row r="391" spans="1:10" x14ac:dyDescent="0.3">
      <c r="A391" s="36">
        <f t="shared" si="45"/>
        <v>386</v>
      </c>
      <c r="B391" s="36" t="str">
        <f t="shared" si="53"/>
        <v>58 (59)</v>
      </c>
      <c r="C391" s="42" t="s">
        <v>198</v>
      </c>
      <c r="D391" s="43" t="s">
        <v>149</v>
      </c>
      <c r="E391" s="39">
        <v>42610</v>
      </c>
      <c r="F391" s="40">
        <v>24.91</v>
      </c>
      <c r="G391" s="40">
        <v>19.64</v>
      </c>
      <c r="I391" s="40">
        <v>20.420000000000002</v>
      </c>
      <c r="J391" s="40">
        <f t="shared" si="54"/>
        <v>-0.78000000000000114</v>
      </c>
    </row>
    <row r="392" spans="1:10" x14ac:dyDescent="0.3">
      <c r="A392" s="36">
        <f t="shared" ref="A392:A424" si="56">+A391+1</f>
        <v>387</v>
      </c>
      <c r="B392" s="36" t="str">
        <f t="shared" si="53"/>
        <v>58 (59)</v>
      </c>
      <c r="C392" s="42" t="s">
        <v>198</v>
      </c>
      <c r="D392" s="43" t="s">
        <v>150</v>
      </c>
      <c r="E392" s="39">
        <v>42610</v>
      </c>
      <c r="F392" s="40">
        <v>25.08</v>
      </c>
      <c r="G392" s="40">
        <v>19.64</v>
      </c>
      <c r="I392" s="40">
        <v>20.420000000000002</v>
      </c>
      <c r="J392" s="40">
        <f t="shared" si="54"/>
        <v>-0.78000000000000114</v>
      </c>
    </row>
    <row r="393" spans="1:10" x14ac:dyDescent="0.3">
      <c r="A393" s="36">
        <f t="shared" si="56"/>
        <v>388</v>
      </c>
      <c r="B393" s="36" t="str">
        <f t="shared" si="53"/>
        <v>58 (59)</v>
      </c>
      <c r="C393" s="42" t="s">
        <v>198</v>
      </c>
      <c r="D393" s="43" t="s">
        <v>151</v>
      </c>
      <c r="E393" s="39">
        <v>42610</v>
      </c>
      <c r="F393" s="40">
        <v>25.27</v>
      </c>
      <c r="G393" s="40">
        <v>19.64</v>
      </c>
      <c r="I393" s="40">
        <v>20.420000000000002</v>
      </c>
      <c r="J393" s="40">
        <f t="shared" si="54"/>
        <v>-0.78000000000000114</v>
      </c>
    </row>
    <row r="394" spans="1:10" x14ac:dyDescent="0.3">
      <c r="A394" s="36">
        <f t="shared" si="56"/>
        <v>389</v>
      </c>
      <c r="B394" s="36" t="str">
        <f t="shared" si="53"/>
        <v>58 (59)</v>
      </c>
      <c r="C394" s="42" t="s">
        <v>198</v>
      </c>
      <c r="D394" s="43" t="s">
        <v>186</v>
      </c>
      <c r="E394" s="39" t="s">
        <v>180</v>
      </c>
      <c r="F394" s="39" t="s">
        <v>180</v>
      </c>
      <c r="G394" s="40">
        <v>20.75</v>
      </c>
      <c r="I394" s="40">
        <v>21.58</v>
      </c>
      <c r="J394" s="40">
        <f t="shared" si="54"/>
        <v>-0.82999999999999829</v>
      </c>
    </row>
    <row r="395" spans="1:10" x14ac:dyDescent="0.3">
      <c r="A395" s="36">
        <f t="shared" si="56"/>
        <v>390</v>
      </c>
      <c r="B395" s="36" t="str">
        <f t="shared" si="53"/>
        <v>58 (59)</v>
      </c>
      <c r="C395" s="42" t="s">
        <v>198</v>
      </c>
      <c r="D395" s="43" t="s">
        <v>206</v>
      </c>
      <c r="E395" s="39">
        <f>+E375</f>
        <v>41456</v>
      </c>
      <c r="F395" s="40">
        <v>30.11</v>
      </c>
      <c r="G395" s="40">
        <v>23.16</v>
      </c>
      <c r="I395" s="40">
        <v>24.09</v>
      </c>
      <c r="J395" s="40">
        <f t="shared" si="54"/>
        <v>-0.92999999999999972</v>
      </c>
    </row>
    <row r="396" spans="1:10" x14ac:dyDescent="0.3">
      <c r="A396" s="36">
        <f t="shared" si="56"/>
        <v>391</v>
      </c>
      <c r="B396" s="36" t="str">
        <f t="shared" si="53"/>
        <v>58 (59)</v>
      </c>
      <c r="C396" s="42" t="s">
        <v>198</v>
      </c>
      <c r="D396" s="43" t="s">
        <v>207</v>
      </c>
      <c r="E396" s="39">
        <f>+E395</f>
        <v>41456</v>
      </c>
      <c r="F396" s="40">
        <v>30.29</v>
      </c>
      <c r="G396" s="40">
        <v>23.16</v>
      </c>
      <c r="I396" s="40">
        <v>24.09</v>
      </c>
      <c r="J396" s="40">
        <f t="shared" si="54"/>
        <v>-0.92999999999999972</v>
      </c>
    </row>
    <row r="397" spans="1:10" x14ac:dyDescent="0.3">
      <c r="A397" s="36">
        <f t="shared" si="56"/>
        <v>392</v>
      </c>
      <c r="B397" s="36" t="str">
        <f t="shared" si="53"/>
        <v>58 (59)</v>
      </c>
      <c r="C397" s="42" t="s">
        <v>198</v>
      </c>
      <c r="D397" s="43" t="s">
        <v>208</v>
      </c>
      <c r="E397" s="39">
        <f t="shared" si="55"/>
        <v>41456</v>
      </c>
      <c r="F397" s="40">
        <v>30.47</v>
      </c>
      <c r="G397" s="40">
        <v>23.16</v>
      </c>
      <c r="I397" s="40">
        <v>24.09</v>
      </c>
      <c r="J397" s="40">
        <f t="shared" si="54"/>
        <v>-0.92999999999999972</v>
      </c>
    </row>
    <row r="398" spans="1:10" x14ac:dyDescent="0.3">
      <c r="A398" s="36">
        <f t="shared" si="56"/>
        <v>393</v>
      </c>
      <c r="B398" s="36" t="str">
        <f t="shared" si="53"/>
        <v>58 (59)</v>
      </c>
      <c r="C398" s="42" t="s">
        <v>198</v>
      </c>
      <c r="D398" s="43" t="s">
        <v>209</v>
      </c>
      <c r="E398" s="39">
        <f t="shared" si="55"/>
        <v>41456</v>
      </c>
      <c r="F398" s="40">
        <v>30.64</v>
      </c>
      <c r="G398" s="40">
        <v>23.16</v>
      </c>
      <c r="I398" s="40">
        <v>24.09</v>
      </c>
      <c r="J398" s="40">
        <f t="shared" si="54"/>
        <v>-0.92999999999999972</v>
      </c>
    </row>
    <row r="399" spans="1:10" x14ac:dyDescent="0.3">
      <c r="A399" s="36">
        <f t="shared" si="56"/>
        <v>394</v>
      </c>
      <c r="B399" s="36" t="str">
        <f t="shared" si="53"/>
        <v>58 (59)</v>
      </c>
      <c r="C399" s="42" t="s">
        <v>198</v>
      </c>
      <c r="D399" s="43" t="s">
        <v>210</v>
      </c>
      <c r="E399" s="39">
        <f t="shared" si="55"/>
        <v>41456</v>
      </c>
      <c r="F399" s="40">
        <v>30.82</v>
      </c>
      <c r="G399" s="40">
        <v>23.16</v>
      </c>
      <c r="I399" s="40">
        <v>24.09</v>
      </c>
      <c r="J399" s="40">
        <f t="shared" si="54"/>
        <v>-0.92999999999999972</v>
      </c>
    </row>
    <row r="400" spans="1:10" x14ac:dyDescent="0.3">
      <c r="A400" s="36">
        <f t="shared" si="56"/>
        <v>395</v>
      </c>
      <c r="B400" s="36" t="str">
        <f t="shared" si="53"/>
        <v>58 (59)</v>
      </c>
      <c r="C400" s="42" t="s">
        <v>198</v>
      </c>
      <c r="D400" s="43" t="s">
        <v>211</v>
      </c>
      <c r="E400" s="39" t="s">
        <v>180</v>
      </c>
      <c r="F400" s="39" t="s">
        <v>180</v>
      </c>
      <c r="G400" s="40">
        <v>23.16</v>
      </c>
      <c r="I400" s="40">
        <v>24.09</v>
      </c>
      <c r="J400" s="40">
        <f t="shared" si="54"/>
        <v>-0.92999999999999972</v>
      </c>
    </row>
    <row r="401" spans="1:10" x14ac:dyDescent="0.3">
      <c r="A401" s="36">
        <f t="shared" si="56"/>
        <v>396</v>
      </c>
      <c r="B401" s="36" t="str">
        <f t="shared" si="53"/>
        <v>58 (59)</v>
      </c>
      <c r="C401" s="42" t="s">
        <v>198</v>
      </c>
      <c r="D401" s="43" t="s">
        <v>212</v>
      </c>
      <c r="E401" s="39" t="s">
        <v>180</v>
      </c>
      <c r="F401" s="39" t="s">
        <v>180</v>
      </c>
      <c r="G401" s="40">
        <v>26.85</v>
      </c>
      <c r="I401" s="40">
        <v>27.96</v>
      </c>
      <c r="J401" s="40">
        <f t="shared" si="54"/>
        <v>-1.1099999999999994</v>
      </c>
    </row>
    <row r="402" spans="1:10" x14ac:dyDescent="0.3">
      <c r="A402" s="36">
        <f t="shared" si="56"/>
        <v>397</v>
      </c>
      <c r="B402" s="36" t="str">
        <f t="shared" si="53"/>
        <v>58 (59)</v>
      </c>
      <c r="C402" s="42" t="s">
        <v>198</v>
      </c>
      <c r="D402" s="43" t="s">
        <v>213</v>
      </c>
      <c r="E402" s="39">
        <f>+E399</f>
        <v>41456</v>
      </c>
      <c r="F402" s="40">
        <v>52.24</v>
      </c>
      <c r="G402" s="40">
        <v>30.55</v>
      </c>
      <c r="I402" s="40">
        <v>31.82</v>
      </c>
      <c r="J402" s="40">
        <f t="shared" si="54"/>
        <v>-1.2699999999999996</v>
      </c>
    </row>
    <row r="403" spans="1:10" x14ac:dyDescent="0.3">
      <c r="A403" s="36">
        <f t="shared" si="56"/>
        <v>398</v>
      </c>
      <c r="B403" s="36" t="str">
        <f t="shared" si="53"/>
        <v>58 (59)</v>
      </c>
      <c r="C403" s="42" t="s">
        <v>198</v>
      </c>
      <c r="D403" s="43" t="s">
        <v>214</v>
      </c>
      <c r="E403" s="39">
        <f t="shared" si="55"/>
        <v>41456</v>
      </c>
      <c r="F403" s="40">
        <v>52.41</v>
      </c>
      <c r="G403" s="40">
        <v>30.55</v>
      </c>
      <c r="I403" s="40">
        <v>31.82</v>
      </c>
      <c r="J403" s="40">
        <f t="shared" si="54"/>
        <v>-1.2699999999999996</v>
      </c>
    </row>
    <row r="404" spans="1:10" x14ac:dyDescent="0.3">
      <c r="A404" s="36">
        <f t="shared" si="56"/>
        <v>399</v>
      </c>
      <c r="B404" s="36" t="str">
        <f t="shared" si="53"/>
        <v>58 (59)</v>
      </c>
      <c r="C404" s="42" t="s">
        <v>198</v>
      </c>
      <c r="D404" s="43" t="s">
        <v>215</v>
      </c>
      <c r="E404" s="39">
        <f t="shared" si="55"/>
        <v>41456</v>
      </c>
      <c r="F404" s="40">
        <v>52.59</v>
      </c>
      <c r="G404" s="40">
        <v>30.55</v>
      </c>
      <c r="I404" s="40">
        <v>31.82</v>
      </c>
      <c r="J404" s="40">
        <f t="shared" si="54"/>
        <v>-1.2699999999999996</v>
      </c>
    </row>
    <row r="405" spans="1:10" x14ac:dyDescent="0.3">
      <c r="A405" s="36">
        <f t="shared" si="56"/>
        <v>400</v>
      </c>
      <c r="B405" s="36" t="str">
        <f t="shared" si="53"/>
        <v>58 (59)</v>
      </c>
      <c r="C405" s="42" t="s">
        <v>198</v>
      </c>
      <c r="D405" s="43" t="s">
        <v>216</v>
      </c>
      <c r="E405" s="39">
        <f t="shared" si="55"/>
        <v>41456</v>
      </c>
      <c r="F405" s="40">
        <v>52.76</v>
      </c>
      <c r="G405" s="40">
        <v>30.55</v>
      </c>
      <c r="I405" s="40">
        <v>31.82</v>
      </c>
      <c r="J405" s="40">
        <f t="shared" si="54"/>
        <v>-1.2699999999999996</v>
      </c>
    </row>
    <row r="406" spans="1:10" x14ac:dyDescent="0.3">
      <c r="A406" s="36">
        <f t="shared" si="56"/>
        <v>401</v>
      </c>
      <c r="B406" s="36" t="str">
        <f t="shared" si="53"/>
        <v>58 (59)</v>
      </c>
      <c r="C406" s="42" t="s">
        <v>198</v>
      </c>
      <c r="D406" s="43" t="s">
        <v>217</v>
      </c>
      <c r="E406" s="39">
        <f t="shared" si="55"/>
        <v>41456</v>
      </c>
      <c r="F406" s="40">
        <v>52.94</v>
      </c>
      <c r="G406" s="40">
        <v>30.55</v>
      </c>
      <c r="I406" s="40">
        <v>31.82</v>
      </c>
      <c r="J406" s="40">
        <f t="shared" si="54"/>
        <v>-1.2699999999999996</v>
      </c>
    </row>
    <row r="407" spans="1:10" x14ac:dyDescent="0.3">
      <c r="A407" s="36">
        <f t="shared" si="56"/>
        <v>402</v>
      </c>
      <c r="B407" s="36" t="str">
        <f t="shared" si="53"/>
        <v>58 (59)</v>
      </c>
      <c r="C407" s="42" t="s">
        <v>198</v>
      </c>
      <c r="D407" s="43" t="s">
        <v>218</v>
      </c>
      <c r="E407" s="39">
        <f t="shared" si="55"/>
        <v>41456</v>
      </c>
      <c r="F407" s="40">
        <v>53.12</v>
      </c>
      <c r="G407" s="40">
        <v>30.55</v>
      </c>
      <c r="I407" s="40">
        <v>31.82</v>
      </c>
      <c r="J407" s="40">
        <f t="shared" si="54"/>
        <v>-1.2699999999999996</v>
      </c>
    </row>
    <row r="408" spans="1:10" x14ac:dyDescent="0.3">
      <c r="A408" s="36">
        <f t="shared" si="56"/>
        <v>403</v>
      </c>
      <c r="B408" s="36" t="str">
        <f t="shared" si="53"/>
        <v>58 (59)</v>
      </c>
      <c r="C408" s="42" t="s">
        <v>198</v>
      </c>
      <c r="D408" s="43" t="s">
        <v>219</v>
      </c>
      <c r="E408" s="39" t="s">
        <v>180</v>
      </c>
      <c r="F408" s="39" t="s">
        <v>180</v>
      </c>
      <c r="G408" s="40">
        <v>30.55</v>
      </c>
      <c r="I408" s="40">
        <v>31.82</v>
      </c>
      <c r="J408" s="40">
        <f t="shared" si="54"/>
        <v>-1.2699999999999996</v>
      </c>
    </row>
    <row r="409" spans="1:10" x14ac:dyDescent="0.3">
      <c r="A409" s="36">
        <f t="shared" si="56"/>
        <v>404</v>
      </c>
      <c r="B409" s="36" t="str">
        <f t="shared" si="53"/>
        <v>58 (59)</v>
      </c>
      <c r="C409" s="42" t="s">
        <v>198</v>
      </c>
      <c r="D409" s="43" t="s">
        <v>220</v>
      </c>
      <c r="E409" s="39" t="s">
        <v>180</v>
      </c>
      <c r="F409" s="39" t="s">
        <v>180</v>
      </c>
      <c r="G409" s="40">
        <v>34.25</v>
      </c>
      <c r="I409" s="40">
        <v>35.69</v>
      </c>
      <c r="J409" s="40">
        <f t="shared" si="54"/>
        <v>-1.4399999999999977</v>
      </c>
    </row>
    <row r="410" spans="1:10" x14ac:dyDescent="0.3">
      <c r="A410" s="36">
        <f t="shared" si="56"/>
        <v>405</v>
      </c>
      <c r="B410" s="36" t="str">
        <f t="shared" si="53"/>
        <v>58 (59)</v>
      </c>
      <c r="C410" s="42" t="s">
        <v>198</v>
      </c>
      <c r="D410" s="43" t="s">
        <v>221</v>
      </c>
      <c r="E410" s="39" t="s">
        <v>180</v>
      </c>
      <c r="F410" s="39" t="s">
        <v>180</v>
      </c>
      <c r="G410" s="40">
        <v>37.950000000000003</v>
      </c>
      <c r="I410" s="40">
        <v>39.549999999999997</v>
      </c>
      <c r="J410" s="40">
        <f t="shared" si="54"/>
        <v>-1.5999999999999943</v>
      </c>
    </row>
    <row r="411" spans="1:10" x14ac:dyDescent="0.3">
      <c r="A411" s="36">
        <f t="shared" si="56"/>
        <v>406</v>
      </c>
      <c r="B411" s="36" t="str">
        <f t="shared" si="53"/>
        <v>58 (59)</v>
      </c>
      <c r="C411" s="42" t="s">
        <v>198</v>
      </c>
      <c r="D411" s="43" t="s">
        <v>222</v>
      </c>
      <c r="E411" s="39" t="s">
        <v>180</v>
      </c>
      <c r="F411" s="39" t="s">
        <v>180</v>
      </c>
      <c r="G411" s="40">
        <v>41.64</v>
      </c>
      <c r="I411" s="40">
        <v>43.42</v>
      </c>
      <c r="J411" s="40">
        <f t="shared" si="54"/>
        <v>-1.7800000000000011</v>
      </c>
    </row>
    <row r="412" spans="1:10" x14ac:dyDescent="0.3">
      <c r="A412" s="36">
        <f t="shared" si="56"/>
        <v>407</v>
      </c>
      <c r="B412" s="36" t="str">
        <f t="shared" si="53"/>
        <v>58 (59)</v>
      </c>
      <c r="C412" s="42" t="s">
        <v>198</v>
      </c>
      <c r="D412" s="43" t="s">
        <v>223</v>
      </c>
      <c r="E412" s="39">
        <f>+E407</f>
        <v>41456</v>
      </c>
      <c r="F412" s="40">
        <v>63.32</v>
      </c>
      <c r="G412" s="40">
        <v>41.64</v>
      </c>
      <c r="I412" s="40">
        <v>43.42</v>
      </c>
      <c r="J412" s="40">
        <f t="shared" si="54"/>
        <v>-1.7800000000000011</v>
      </c>
    </row>
    <row r="413" spans="1:10" x14ac:dyDescent="0.3">
      <c r="A413" s="36">
        <f t="shared" si="56"/>
        <v>408</v>
      </c>
      <c r="B413" s="36" t="str">
        <f t="shared" si="53"/>
        <v>58 (59)</v>
      </c>
      <c r="C413" s="42" t="s">
        <v>198</v>
      </c>
      <c r="D413" s="43" t="s">
        <v>224</v>
      </c>
      <c r="E413" s="39">
        <f t="shared" si="55"/>
        <v>41456</v>
      </c>
      <c r="F413" s="40">
        <v>63.49</v>
      </c>
      <c r="G413" s="40">
        <v>41.64</v>
      </c>
      <c r="I413" s="40">
        <v>43.42</v>
      </c>
      <c r="J413" s="40">
        <f t="shared" si="54"/>
        <v>-1.7800000000000011</v>
      </c>
    </row>
    <row r="414" spans="1:10" x14ac:dyDescent="0.3">
      <c r="A414" s="36">
        <f t="shared" si="56"/>
        <v>409</v>
      </c>
      <c r="B414" s="36" t="str">
        <f t="shared" si="53"/>
        <v>58 (59)</v>
      </c>
      <c r="C414" s="42" t="s">
        <v>198</v>
      </c>
      <c r="D414" s="43" t="s">
        <v>225</v>
      </c>
      <c r="E414" s="39">
        <f t="shared" si="55"/>
        <v>41456</v>
      </c>
      <c r="F414" s="40">
        <v>63.67</v>
      </c>
      <c r="G414" s="40">
        <v>41.64</v>
      </c>
      <c r="I414" s="40">
        <v>43.42</v>
      </c>
      <c r="J414" s="40">
        <f t="shared" si="54"/>
        <v>-1.7800000000000011</v>
      </c>
    </row>
    <row r="415" spans="1:10" x14ac:dyDescent="0.3">
      <c r="A415" s="36">
        <f t="shared" si="56"/>
        <v>410</v>
      </c>
      <c r="B415" s="36" t="str">
        <f t="shared" si="53"/>
        <v>58 (59)</v>
      </c>
      <c r="C415" s="42" t="s">
        <v>198</v>
      </c>
      <c r="D415" s="43" t="s">
        <v>226</v>
      </c>
      <c r="E415" s="39">
        <f t="shared" si="55"/>
        <v>41456</v>
      </c>
      <c r="F415" s="40">
        <v>63.84</v>
      </c>
      <c r="G415" s="40">
        <v>41.64</v>
      </c>
      <c r="I415" s="40">
        <v>43.42</v>
      </c>
      <c r="J415" s="40">
        <f t="shared" si="54"/>
        <v>-1.7800000000000011</v>
      </c>
    </row>
    <row r="416" spans="1:10" x14ac:dyDescent="0.3">
      <c r="A416" s="36">
        <f t="shared" si="56"/>
        <v>411</v>
      </c>
      <c r="B416" s="36" t="str">
        <f t="shared" si="53"/>
        <v>58 (59)</v>
      </c>
      <c r="C416" s="42" t="s">
        <v>198</v>
      </c>
      <c r="D416" s="43" t="s">
        <v>227</v>
      </c>
      <c r="E416" s="39">
        <f t="shared" si="55"/>
        <v>41456</v>
      </c>
      <c r="F416" s="40">
        <v>64.02</v>
      </c>
      <c r="G416" s="40">
        <v>41.64</v>
      </c>
      <c r="I416" s="40">
        <v>43.42</v>
      </c>
      <c r="J416" s="40">
        <f t="shared" si="54"/>
        <v>-1.7800000000000011</v>
      </c>
    </row>
    <row r="417" spans="1:10" x14ac:dyDescent="0.3">
      <c r="A417" s="36">
        <f t="shared" si="56"/>
        <v>412</v>
      </c>
      <c r="B417" s="36" t="str">
        <f t="shared" si="53"/>
        <v>58 (59)</v>
      </c>
      <c r="C417" s="42" t="s">
        <v>198</v>
      </c>
      <c r="D417" s="43" t="s">
        <v>228</v>
      </c>
      <c r="E417" s="39">
        <f t="shared" si="55"/>
        <v>41456</v>
      </c>
      <c r="F417" s="40">
        <v>64.2</v>
      </c>
      <c r="G417" s="40">
        <v>41.64</v>
      </c>
      <c r="I417" s="40">
        <v>43.42</v>
      </c>
      <c r="J417" s="40">
        <f t="shared" si="54"/>
        <v>-1.7800000000000011</v>
      </c>
    </row>
    <row r="418" spans="1:10" x14ac:dyDescent="0.3">
      <c r="A418" s="36">
        <f t="shared" si="56"/>
        <v>413</v>
      </c>
      <c r="B418" s="36" t="str">
        <f t="shared" si="53"/>
        <v>58 (59)</v>
      </c>
      <c r="C418" s="42" t="s">
        <v>198</v>
      </c>
      <c r="D418" s="43" t="s">
        <v>229</v>
      </c>
      <c r="E418" s="39">
        <f t="shared" si="55"/>
        <v>41456</v>
      </c>
      <c r="F418" s="40">
        <v>64.37</v>
      </c>
      <c r="G418" s="40">
        <v>41.64</v>
      </c>
      <c r="I418" s="40">
        <v>43.42</v>
      </c>
      <c r="J418" s="40">
        <f t="shared" si="54"/>
        <v>-1.7800000000000011</v>
      </c>
    </row>
    <row r="419" spans="1:10" x14ac:dyDescent="0.3">
      <c r="A419" s="36">
        <f t="shared" si="56"/>
        <v>414</v>
      </c>
      <c r="B419" s="36" t="str">
        <f t="shared" si="53"/>
        <v>58 (59)</v>
      </c>
      <c r="C419" s="42" t="s">
        <v>198</v>
      </c>
      <c r="D419" s="43" t="s">
        <v>230</v>
      </c>
      <c r="E419" s="39">
        <f t="shared" si="55"/>
        <v>41456</v>
      </c>
      <c r="F419" s="40">
        <v>64.55</v>
      </c>
      <c r="G419" s="40">
        <v>41.64</v>
      </c>
      <c r="I419" s="40">
        <v>43.42</v>
      </c>
      <c r="J419" s="40">
        <f t="shared" si="54"/>
        <v>-1.7800000000000011</v>
      </c>
    </row>
    <row r="420" spans="1:10" x14ac:dyDescent="0.3">
      <c r="A420" s="36">
        <f t="shared" si="56"/>
        <v>415</v>
      </c>
      <c r="B420" s="36" t="str">
        <f t="shared" si="53"/>
        <v>58 (59)</v>
      </c>
      <c r="C420" s="42" t="s">
        <v>198</v>
      </c>
      <c r="D420" s="43" t="s">
        <v>231</v>
      </c>
      <c r="E420" s="39">
        <f t="shared" si="55"/>
        <v>41456</v>
      </c>
      <c r="F420" s="40">
        <v>64.72</v>
      </c>
      <c r="G420" s="40">
        <v>41.64</v>
      </c>
      <c r="I420" s="40">
        <v>43.42</v>
      </c>
      <c r="J420" s="40">
        <f t="shared" si="54"/>
        <v>-1.7800000000000011</v>
      </c>
    </row>
    <row r="421" spans="1:10" x14ac:dyDescent="0.3">
      <c r="A421" s="36">
        <f t="shared" si="56"/>
        <v>416</v>
      </c>
      <c r="B421" s="36" t="str">
        <f t="shared" si="53"/>
        <v>58 (59)</v>
      </c>
      <c r="C421" s="42" t="s">
        <v>198</v>
      </c>
      <c r="D421" s="43" t="s">
        <v>232</v>
      </c>
      <c r="E421" s="39">
        <f t="shared" si="55"/>
        <v>41456</v>
      </c>
      <c r="F421" s="40">
        <v>64.900000000000006</v>
      </c>
      <c r="G421" s="40">
        <v>41.64</v>
      </c>
      <c r="I421" s="40">
        <v>43.42</v>
      </c>
      <c r="J421" s="40">
        <f t="shared" si="54"/>
        <v>-1.7800000000000011</v>
      </c>
    </row>
    <row r="422" spans="1:10" x14ac:dyDescent="0.3">
      <c r="A422" s="36">
        <f t="shared" si="56"/>
        <v>417</v>
      </c>
      <c r="B422" s="36" t="str">
        <f t="shared" si="53"/>
        <v>58 (59)</v>
      </c>
      <c r="C422" s="42" t="s">
        <v>198</v>
      </c>
      <c r="D422" s="43" t="s">
        <v>233</v>
      </c>
      <c r="E422" s="39" t="s">
        <v>180</v>
      </c>
      <c r="F422" s="39" t="s">
        <v>180</v>
      </c>
      <c r="G422" s="40">
        <v>41.64</v>
      </c>
      <c r="I422" s="40">
        <v>43.42</v>
      </c>
      <c r="J422" s="40">
        <f t="shared" si="54"/>
        <v>-1.7800000000000011</v>
      </c>
    </row>
    <row r="423" spans="1:10" x14ac:dyDescent="0.3">
      <c r="A423" s="36">
        <f t="shared" si="56"/>
        <v>418</v>
      </c>
      <c r="B423" s="36"/>
      <c r="C423" s="35"/>
      <c r="D423" s="36"/>
      <c r="E423" s="39"/>
      <c r="F423" s="35"/>
      <c r="G423" s="40"/>
      <c r="I423" s="40"/>
      <c r="J423" s="40"/>
    </row>
    <row r="424" spans="1:10" x14ac:dyDescent="0.3">
      <c r="A424" s="36">
        <f t="shared" si="56"/>
        <v>419</v>
      </c>
      <c r="B424" s="36" t="str">
        <f>+$B$339</f>
        <v>58 (59)</v>
      </c>
      <c r="C424" s="35" t="s">
        <v>234</v>
      </c>
      <c r="D424" s="36" t="s">
        <v>189</v>
      </c>
      <c r="E424" s="39">
        <f>+$E$6</f>
        <v>41456</v>
      </c>
      <c r="F424" s="40">
        <v>8.18</v>
      </c>
      <c r="G424" s="40">
        <v>9.75</v>
      </c>
      <c r="I424" s="40">
        <v>10.16</v>
      </c>
      <c r="J424" s="40">
        <f>+G424-I424</f>
        <v>-0.41000000000000014</v>
      </c>
    </row>
  </sheetData>
  <printOptions horizontalCentered="1"/>
  <pageMargins left="0.7" right="0.7" top="0.75" bottom="1.02" header="0.3" footer="0.3"/>
  <pageSetup scale="96" fitToHeight="0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workbookViewId="0">
      <pane xSplit="4" ySplit="8" topLeftCell="E183" activePane="bottomRight" state="frozen"/>
      <selection activeCell="E8" sqref="E8"/>
      <selection pane="topRight" activeCell="E8" sqref="E8"/>
      <selection pane="bottomLeft" activeCell="E8" sqref="E8"/>
      <selection pane="bottomRight" activeCell="G6" sqref="G6"/>
    </sheetView>
  </sheetViews>
  <sheetFormatPr defaultRowHeight="14.4" x14ac:dyDescent="0.3"/>
  <cols>
    <col min="1" max="1" width="4.44140625" bestFit="1" customWidth="1"/>
    <col min="2" max="2" width="29.6640625" bestFit="1" customWidth="1"/>
    <col min="3" max="3" width="18.6640625" bestFit="1" customWidth="1"/>
    <col min="4" max="4" width="12.33203125" bestFit="1" customWidth="1"/>
    <col min="5" max="7" width="12.88671875" customWidth="1"/>
    <col min="8" max="8" width="10.21875" bestFit="1" customWidth="1"/>
    <col min="9" max="10" width="10.21875" customWidth="1"/>
    <col min="11" max="11" width="9.77734375" bestFit="1" customWidth="1"/>
  </cols>
  <sheetData>
    <row r="1" spans="1:11" x14ac:dyDescent="0.3">
      <c r="A1" s="60" t="s">
        <v>75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x14ac:dyDescent="0.3">
      <c r="A2" s="60" t="s">
        <v>74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3">
      <c r="A3" s="61" t="s">
        <v>73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3">
      <c r="A4" s="60" t="s">
        <v>72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x14ac:dyDescent="0.3">
      <c r="A5" s="5"/>
      <c r="B5" s="62"/>
      <c r="C5" s="62"/>
      <c r="D5" s="62"/>
      <c r="E5" s="62"/>
      <c r="F5" s="62"/>
      <c r="G5" s="62"/>
      <c r="H5" s="3"/>
      <c r="I5" s="3"/>
      <c r="J5" s="3"/>
      <c r="K5" s="3"/>
    </row>
    <row r="6" spans="1:11" ht="79.8" x14ac:dyDescent="0.3">
      <c r="A6" s="30" t="s">
        <v>71</v>
      </c>
      <c r="B6" s="30" t="s">
        <v>70</v>
      </c>
      <c r="C6" s="30" t="s">
        <v>69</v>
      </c>
      <c r="D6" s="30" t="s">
        <v>68</v>
      </c>
      <c r="E6" s="31" t="s">
        <v>76</v>
      </c>
      <c r="F6" s="31" t="s">
        <v>77</v>
      </c>
      <c r="G6" s="31" t="s">
        <v>78</v>
      </c>
      <c r="H6" s="30" t="s">
        <v>64</v>
      </c>
      <c r="I6" s="31" t="s">
        <v>63</v>
      </c>
      <c r="J6" s="31" t="s">
        <v>62</v>
      </c>
      <c r="K6" s="30" t="s">
        <v>61</v>
      </c>
    </row>
    <row r="7" spans="1:11" x14ac:dyDescent="0.3">
      <c r="A7" s="5"/>
      <c r="B7" s="28"/>
      <c r="C7" s="28"/>
      <c r="D7" s="24"/>
      <c r="E7" s="28" t="s">
        <v>60</v>
      </c>
      <c r="F7" s="28" t="s">
        <v>59</v>
      </c>
      <c r="G7" s="24" t="s">
        <v>58</v>
      </c>
      <c r="H7" s="29" t="s">
        <v>57</v>
      </c>
      <c r="I7" s="29" t="s">
        <v>56</v>
      </c>
      <c r="J7" s="29" t="s">
        <v>55</v>
      </c>
      <c r="K7" s="29" t="s">
        <v>54</v>
      </c>
    </row>
    <row r="8" spans="1:11" ht="27" x14ac:dyDescent="0.3">
      <c r="A8" s="5"/>
      <c r="B8" s="28"/>
      <c r="C8" s="28"/>
      <c r="D8" s="24"/>
      <c r="E8" s="24"/>
      <c r="F8" s="24"/>
      <c r="G8" s="23" t="s">
        <v>53</v>
      </c>
      <c r="H8" s="3"/>
      <c r="I8" s="27" t="s">
        <v>52</v>
      </c>
      <c r="J8" s="27" t="s">
        <v>51</v>
      </c>
      <c r="K8" s="23" t="s">
        <v>50</v>
      </c>
    </row>
    <row r="9" spans="1:11" x14ac:dyDescent="0.3">
      <c r="A9" s="5">
        <v>1</v>
      </c>
      <c r="B9" s="4" t="s">
        <v>49</v>
      </c>
      <c r="C9" s="4"/>
      <c r="D9" s="4"/>
      <c r="E9" s="4"/>
      <c r="F9" s="4"/>
      <c r="G9" s="14"/>
      <c r="H9" s="3"/>
      <c r="I9" s="3"/>
      <c r="J9" s="3"/>
      <c r="K9" s="3"/>
    </row>
    <row r="10" spans="1:11" x14ac:dyDescent="0.3">
      <c r="A10" s="5">
        <f t="shared" ref="A10:A41" si="0">A9+1</f>
        <v>2</v>
      </c>
      <c r="B10" s="13" t="s">
        <v>48</v>
      </c>
      <c r="C10" s="6" t="s">
        <v>47</v>
      </c>
      <c r="D10" s="26">
        <v>22</v>
      </c>
      <c r="E10" s="11">
        <v>0.01</v>
      </c>
      <c r="F10" s="11">
        <v>0</v>
      </c>
      <c r="G10" s="11">
        <f>SUM(E10:F10)</f>
        <v>0.01</v>
      </c>
      <c r="H10" s="10">
        <v>59</v>
      </c>
      <c r="I10" s="1">
        <f>ROUND($H10*E10*12,0)</f>
        <v>7</v>
      </c>
      <c r="J10" s="1">
        <f>ROUND($H10*F10*12,0)</f>
        <v>0</v>
      </c>
      <c r="K10" s="1">
        <f>SUM(I10:J10)</f>
        <v>7</v>
      </c>
    </row>
    <row r="11" spans="1:11" x14ac:dyDescent="0.3">
      <c r="A11" s="5">
        <f t="shared" si="0"/>
        <v>3</v>
      </c>
      <c r="B11" s="25"/>
      <c r="C11" s="24"/>
      <c r="D11" s="23"/>
      <c r="E11" s="14"/>
      <c r="F11" s="14"/>
      <c r="G11" s="14"/>
      <c r="H11" s="10"/>
      <c r="I11" s="10"/>
      <c r="J11" s="10"/>
      <c r="K11" s="3"/>
    </row>
    <row r="12" spans="1:11" x14ac:dyDescent="0.3">
      <c r="A12" s="5">
        <f t="shared" si="0"/>
        <v>4</v>
      </c>
      <c r="B12" s="13" t="s">
        <v>46</v>
      </c>
      <c r="C12" s="21" t="s">
        <v>45</v>
      </c>
      <c r="D12" s="17">
        <v>100</v>
      </c>
      <c r="E12" s="11">
        <v>0.04</v>
      </c>
      <c r="F12" s="11">
        <v>0.03</v>
      </c>
      <c r="G12" s="11">
        <f t="shared" ref="G12:G18" si="1">SUM(E12:F12)</f>
        <v>7.0000000000000007E-2</v>
      </c>
      <c r="H12" s="10">
        <v>3</v>
      </c>
      <c r="I12" s="1">
        <f t="shared" ref="I12:J18" si="2">ROUND($H12*E12*12,0)</f>
        <v>1</v>
      </c>
      <c r="J12" s="1">
        <f t="shared" si="2"/>
        <v>1</v>
      </c>
      <c r="K12" s="1">
        <f t="shared" ref="K12:K18" si="3">SUM(I12:J12)</f>
        <v>2</v>
      </c>
    </row>
    <row r="13" spans="1:11" x14ac:dyDescent="0.3">
      <c r="A13" s="5">
        <f t="shared" si="0"/>
        <v>5</v>
      </c>
      <c r="B13" s="13" t="str">
        <f>+B12</f>
        <v>50E-A</v>
      </c>
      <c r="C13" s="21" t="str">
        <f>+C12</f>
        <v>Mercury Vapor</v>
      </c>
      <c r="D13" s="17">
        <v>175</v>
      </c>
      <c r="E13" s="11">
        <v>7.0000000000000007E-2</v>
      </c>
      <c r="F13" s="11">
        <v>0.05</v>
      </c>
      <c r="G13" s="11">
        <f t="shared" si="1"/>
        <v>0.12000000000000001</v>
      </c>
      <c r="H13" s="10">
        <v>19</v>
      </c>
      <c r="I13" s="1">
        <f t="shared" si="2"/>
        <v>16</v>
      </c>
      <c r="J13" s="1">
        <f t="shared" si="2"/>
        <v>11</v>
      </c>
      <c r="K13" s="1">
        <f t="shared" si="3"/>
        <v>27</v>
      </c>
    </row>
    <row r="14" spans="1:11" x14ac:dyDescent="0.3">
      <c r="A14" s="5">
        <f t="shared" si="0"/>
        <v>6</v>
      </c>
      <c r="B14" s="13" t="str">
        <f>+B13</f>
        <v>50E-A</v>
      </c>
      <c r="C14" s="21" t="str">
        <f>+C13</f>
        <v>Mercury Vapor</v>
      </c>
      <c r="D14" s="17">
        <v>400</v>
      </c>
      <c r="E14" s="11">
        <v>0.17</v>
      </c>
      <c r="F14" s="11">
        <v>0.1</v>
      </c>
      <c r="G14" s="11">
        <f t="shared" si="1"/>
        <v>0.27</v>
      </c>
      <c r="H14" s="10">
        <v>20</v>
      </c>
      <c r="I14" s="1">
        <f t="shared" si="2"/>
        <v>41</v>
      </c>
      <c r="J14" s="1">
        <f t="shared" si="2"/>
        <v>24</v>
      </c>
      <c r="K14" s="1">
        <f t="shared" si="3"/>
        <v>65</v>
      </c>
    </row>
    <row r="15" spans="1:11" x14ac:dyDescent="0.3">
      <c r="A15" s="5">
        <f t="shared" si="0"/>
        <v>7</v>
      </c>
      <c r="B15" s="13" t="s">
        <v>44</v>
      </c>
      <c r="C15" s="21" t="str">
        <f>+C14</f>
        <v>Mercury Vapor</v>
      </c>
      <c r="D15" s="17">
        <v>100</v>
      </c>
      <c r="E15" s="11">
        <v>0.04</v>
      </c>
      <c r="F15" s="11">
        <v>0.03</v>
      </c>
      <c r="G15" s="11">
        <f t="shared" si="1"/>
        <v>7.0000000000000007E-2</v>
      </c>
      <c r="H15" s="10">
        <v>0</v>
      </c>
      <c r="I15" s="1">
        <f t="shared" si="2"/>
        <v>0</v>
      </c>
      <c r="J15" s="1">
        <f t="shared" si="2"/>
        <v>0</v>
      </c>
      <c r="K15" s="1">
        <f t="shared" si="3"/>
        <v>0</v>
      </c>
    </row>
    <row r="16" spans="1:11" x14ac:dyDescent="0.3">
      <c r="A16" s="5">
        <f t="shared" si="0"/>
        <v>8</v>
      </c>
      <c r="B16" s="13" t="str">
        <f>+B15</f>
        <v>50E-B</v>
      </c>
      <c r="C16" s="21" t="str">
        <f>+C15</f>
        <v>Mercury Vapor</v>
      </c>
      <c r="D16" s="17">
        <v>175</v>
      </c>
      <c r="E16" s="11">
        <v>7.0000000000000007E-2</v>
      </c>
      <c r="F16" s="11">
        <v>0.05</v>
      </c>
      <c r="G16" s="11">
        <f t="shared" si="1"/>
        <v>0.12000000000000001</v>
      </c>
      <c r="H16" s="10">
        <v>1</v>
      </c>
      <c r="I16" s="1">
        <f t="shared" si="2"/>
        <v>1</v>
      </c>
      <c r="J16" s="1">
        <f t="shared" si="2"/>
        <v>1</v>
      </c>
      <c r="K16" s="1">
        <f t="shared" si="3"/>
        <v>2</v>
      </c>
    </row>
    <row r="17" spans="1:11" x14ac:dyDescent="0.3">
      <c r="A17" s="5">
        <f t="shared" si="0"/>
        <v>9</v>
      </c>
      <c r="B17" s="13" t="str">
        <f>+B16</f>
        <v>50E-B</v>
      </c>
      <c r="C17" s="21" t="str">
        <f>+C16</f>
        <v>Mercury Vapor</v>
      </c>
      <c r="D17" s="17">
        <v>400</v>
      </c>
      <c r="E17" s="11">
        <v>0.17</v>
      </c>
      <c r="F17" s="11">
        <v>0.1</v>
      </c>
      <c r="G17" s="11">
        <f t="shared" si="1"/>
        <v>0.27</v>
      </c>
      <c r="H17" s="10">
        <v>0</v>
      </c>
      <c r="I17" s="1">
        <f t="shared" si="2"/>
        <v>0</v>
      </c>
      <c r="J17" s="1">
        <f t="shared" si="2"/>
        <v>0</v>
      </c>
      <c r="K17" s="1">
        <f t="shared" si="3"/>
        <v>0</v>
      </c>
    </row>
    <row r="18" spans="1:11" x14ac:dyDescent="0.3">
      <c r="A18" s="5">
        <f t="shared" si="0"/>
        <v>10</v>
      </c>
      <c r="B18" s="13" t="str">
        <f>+B17</f>
        <v>50E-B</v>
      </c>
      <c r="C18" s="21" t="str">
        <f>+C17</f>
        <v>Mercury Vapor</v>
      </c>
      <c r="D18" s="17">
        <v>700</v>
      </c>
      <c r="E18" s="11">
        <v>0.28999999999999998</v>
      </c>
      <c r="F18" s="11">
        <v>0.18</v>
      </c>
      <c r="G18" s="11">
        <f t="shared" si="1"/>
        <v>0.47</v>
      </c>
      <c r="H18" s="10">
        <v>0</v>
      </c>
      <c r="I18" s="1">
        <f t="shared" si="2"/>
        <v>0</v>
      </c>
      <c r="J18" s="1">
        <f t="shared" si="2"/>
        <v>0</v>
      </c>
      <c r="K18" s="1">
        <f t="shared" si="3"/>
        <v>0</v>
      </c>
    </row>
    <row r="19" spans="1:11" x14ac:dyDescent="0.3">
      <c r="A19" s="5">
        <f t="shared" si="0"/>
        <v>11</v>
      </c>
      <c r="B19" s="19"/>
      <c r="C19" s="22"/>
      <c r="D19" s="4"/>
      <c r="E19" s="14"/>
      <c r="F19" s="14"/>
      <c r="G19" s="14"/>
      <c r="H19" s="10"/>
      <c r="I19" s="10"/>
      <c r="J19" s="10"/>
      <c r="K19" s="3"/>
    </row>
    <row r="20" spans="1:11" x14ac:dyDescent="0.3">
      <c r="A20" s="5">
        <f t="shared" si="0"/>
        <v>12</v>
      </c>
      <c r="B20" s="19" t="s">
        <v>43</v>
      </c>
      <c r="C20" s="22"/>
      <c r="D20" s="4"/>
      <c r="E20" s="14"/>
      <c r="F20" s="14"/>
      <c r="G20" s="14"/>
      <c r="H20" s="10"/>
      <c r="I20" s="10"/>
      <c r="J20" s="10"/>
      <c r="K20" s="3"/>
    </row>
    <row r="21" spans="1:11" x14ac:dyDescent="0.3">
      <c r="A21" s="5">
        <f t="shared" si="0"/>
        <v>13</v>
      </c>
      <c r="B21" s="13" t="s">
        <v>42</v>
      </c>
      <c r="C21" s="21" t="s">
        <v>12</v>
      </c>
      <c r="D21" s="17" t="s">
        <v>26</v>
      </c>
      <c r="E21" s="11">
        <v>0.02</v>
      </c>
      <c r="F21" s="11">
        <v>0.01</v>
      </c>
      <c r="G21" s="11">
        <f t="shared" ref="G21:G29" si="4">SUM(E21:F21)</f>
        <v>0.03</v>
      </c>
      <c r="H21" s="10">
        <v>1604</v>
      </c>
      <c r="I21" s="1">
        <f t="shared" ref="I21:I29" si="5">ROUND($H21*E21*12,0)</f>
        <v>385</v>
      </c>
      <c r="J21" s="1">
        <f t="shared" ref="J21:J29" si="6">ROUND($H21*F21*12,0)</f>
        <v>192</v>
      </c>
      <c r="K21" s="1">
        <f t="shared" ref="K21:K29" si="7">SUM(I21:J21)</f>
        <v>577</v>
      </c>
    </row>
    <row r="22" spans="1:11" x14ac:dyDescent="0.3">
      <c r="A22" s="5">
        <f t="shared" si="0"/>
        <v>14</v>
      </c>
      <c r="B22" s="13" t="s">
        <v>42</v>
      </c>
      <c r="C22" s="21" t="s">
        <v>12</v>
      </c>
      <c r="D22" s="17" t="s">
        <v>25</v>
      </c>
      <c r="E22" s="11">
        <v>0.03</v>
      </c>
      <c r="F22" s="11">
        <v>0.02</v>
      </c>
      <c r="G22" s="11">
        <f t="shared" si="4"/>
        <v>0.05</v>
      </c>
      <c r="H22" s="10">
        <v>818</v>
      </c>
      <c r="I22" s="1">
        <f t="shared" si="5"/>
        <v>294</v>
      </c>
      <c r="J22" s="1">
        <f t="shared" si="6"/>
        <v>196</v>
      </c>
      <c r="K22" s="1">
        <f t="shared" si="7"/>
        <v>490</v>
      </c>
    </row>
    <row r="23" spans="1:11" x14ac:dyDescent="0.3">
      <c r="A23" s="5">
        <f t="shared" si="0"/>
        <v>15</v>
      </c>
      <c r="B23" s="13" t="s">
        <v>42</v>
      </c>
      <c r="C23" s="21" t="s">
        <v>12</v>
      </c>
      <c r="D23" s="17" t="s">
        <v>24</v>
      </c>
      <c r="E23" s="11">
        <v>0.04</v>
      </c>
      <c r="F23" s="11">
        <v>0.03</v>
      </c>
      <c r="G23" s="11">
        <f t="shared" si="4"/>
        <v>7.0000000000000007E-2</v>
      </c>
      <c r="H23" s="10">
        <v>551</v>
      </c>
      <c r="I23" s="1">
        <f t="shared" si="5"/>
        <v>264</v>
      </c>
      <c r="J23" s="1">
        <f t="shared" si="6"/>
        <v>198</v>
      </c>
      <c r="K23" s="1">
        <f t="shared" si="7"/>
        <v>462</v>
      </c>
    </row>
    <row r="24" spans="1:11" x14ac:dyDescent="0.3">
      <c r="A24" s="5">
        <f t="shared" si="0"/>
        <v>16</v>
      </c>
      <c r="B24" s="13" t="s">
        <v>42</v>
      </c>
      <c r="C24" s="21" t="s">
        <v>12</v>
      </c>
      <c r="D24" s="17" t="s">
        <v>23</v>
      </c>
      <c r="E24" s="11">
        <v>0.06</v>
      </c>
      <c r="F24" s="11">
        <v>0.03</v>
      </c>
      <c r="G24" s="11">
        <f t="shared" si="4"/>
        <v>0.09</v>
      </c>
      <c r="H24" s="10">
        <v>240</v>
      </c>
      <c r="I24" s="1">
        <f t="shared" si="5"/>
        <v>173</v>
      </c>
      <c r="J24" s="1">
        <f t="shared" si="6"/>
        <v>86</v>
      </c>
      <c r="K24" s="1">
        <f t="shared" si="7"/>
        <v>259</v>
      </c>
    </row>
    <row r="25" spans="1:11" x14ac:dyDescent="0.3">
      <c r="A25" s="5">
        <f t="shared" si="0"/>
        <v>17</v>
      </c>
      <c r="B25" s="13" t="s">
        <v>42</v>
      </c>
      <c r="C25" s="21" t="s">
        <v>12</v>
      </c>
      <c r="D25" s="17" t="s">
        <v>22</v>
      </c>
      <c r="E25" s="11">
        <v>7.0000000000000007E-2</v>
      </c>
      <c r="F25" s="11">
        <v>0.04</v>
      </c>
      <c r="G25" s="11">
        <f t="shared" si="4"/>
        <v>0.11000000000000001</v>
      </c>
      <c r="H25" s="10">
        <v>49</v>
      </c>
      <c r="I25" s="1">
        <f t="shared" si="5"/>
        <v>41</v>
      </c>
      <c r="J25" s="1">
        <f t="shared" si="6"/>
        <v>24</v>
      </c>
      <c r="K25" s="1">
        <f t="shared" si="7"/>
        <v>65</v>
      </c>
    </row>
    <row r="26" spans="1:11" x14ac:dyDescent="0.3">
      <c r="A26" s="5">
        <f t="shared" si="0"/>
        <v>18</v>
      </c>
      <c r="B26" s="13" t="s">
        <v>42</v>
      </c>
      <c r="C26" s="21" t="s">
        <v>12</v>
      </c>
      <c r="D26" s="17" t="s">
        <v>21</v>
      </c>
      <c r="E26" s="11">
        <v>0.08</v>
      </c>
      <c r="F26" s="11">
        <v>0.05</v>
      </c>
      <c r="G26" s="11">
        <f t="shared" si="4"/>
        <v>0.13</v>
      </c>
      <c r="H26" s="10">
        <v>169</v>
      </c>
      <c r="I26" s="1">
        <f t="shared" si="5"/>
        <v>162</v>
      </c>
      <c r="J26" s="1">
        <f t="shared" si="6"/>
        <v>101</v>
      </c>
      <c r="K26" s="1">
        <f t="shared" si="7"/>
        <v>263</v>
      </c>
    </row>
    <row r="27" spans="1:11" x14ac:dyDescent="0.3">
      <c r="A27" s="5">
        <f t="shared" si="0"/>
        <v>19</v>
      </c>
      <c r="B27" s="13" t="s">
        <v>42</v>
      </c>
      <c r="C27" s="21" t="s">
        <v>12</v>
      </c>
      <c r="D27" s="17" t="s">
        <v>20</v>
      </c>
      <c r="E27" s="11">
        <v>0.09</v>
      </c>
      <c r="F27" s="11">
        <v>0.06</v>
      </c>
      <c r="G27" s="11">
        <f t="shared" si="4"/>
        <v>0.15</v>
      </c>
      <c r="H27" s="10">
        <v>0</v>
      </c>
      <c r="I27" s="1">
        <f t="shared" si="5"/>
        <v>0</v>
      </c>
      <c r="J27" s="1">
        <f t="shared" si="6"/>
        <v>0</v>
      </c>
      <c r="K27" s="1">
        <f t="shared" si="7"/>
        <v>0</v>
      </c>
    </row>
    <row r="28" spans="1:11" x14ac:dyDescent="0.3">
      <c r="A28" s="5">
        <f t="shared" si="0"/>
        <v>20</v>
      </c>
      <c r="B28" s="13" t="s">
        <v>42</v>
      </c>
      <c r="C28" s="21" t="s">
        <v>12</v>
      </c>
      <c r="D28" s="17" t="s">
        <v>19</v>
      </c>
      <c r="E28" s="11">
        <v>0.11</v>
      </c>
      <c r="F28" s="11">
        <v>0.06</v>
      </c>
      <c r="G28" s="11">
        <f t="shared" si="4"/>
        <v>0.16999999999999998</v>
      </c>
      <c r="H28" s="10">
        <v>10</v>
      </c>
      <c r="I28" s="1">
        <f t="shared" si="5"/>
        <v>13</v>
      </c>
      <c r="J28" s="1">
        <f t="shared" si="6"/>
        <v>7</v>
      </c>
      <c r="K28" s="1">
        <f t="shared" si="7"/>
        <v>20</v>
      </c>
    </row>
    <row r="29" spans="1:11" x14ac:dyDescent="0.3">
      <c r="A29" s="5">
        <f t="shared" si="0"/>
        <v>21</v>
      </c>
      <c r="B29" s="13" t="s">
        <v>42</v>
      </c>
      <c r="C29" s="21" t="s">
        <v>12</v>
      </c>
      <c r="D29" s="17" t="s">
        <v>18</v>
      </c>
      <c r="E29" s="11">
        <v>0.12</v>
      </c>
      <c r="F29" s="11">
        <v>7.0000000000000007E-2</v>
      </c>
      <c r="G29" s="11">
        <f t="shared" si="4"/>
        <v>0.19</v>
      </c>
      <c r="H29" s="10">
        <v>49</v>
      </c>
      <c r="I29" s="1">
        <f t="shared" si="5"/>
        <v>71</v>
      </c>
      <c r="J29" s="1">
        <f t="shared" si="6"/>
        <v>41</v>
      </c>
      <c r="K29" s="1">
        <f t="shared" si="7"/>
        <v>112</v>
      </c>
    </row>
    <row r="30" spans="1:11" x14ac:dyDescent="0.3">
      <c r="A30" s="5">
        <f t="shared" si="0"/>
        <v>22</v>
      </c>
      <c r="B30" s="19"/>
      <c r="C30" s="4"/>
      <c r="D30" s="4"/>
      <c r="E30" s="14"/>
      <c r="F30" s="14"/>
      <c r="G30" s="14"/>
      <c r="H30" s="10"/>
      <c r="I30" s="10"/>
      <c r="J30" s="10"/>
      <c r="K30" s="3"/>
    </row>
    <row r="31" spans="1:11" x14ac:dyDescent="0.3">
      <c r="A31" s="5">
        <f t="shared" si="0"/>
        <v>23</v>
      </c>
      <c r="B31" s="19" t="s">
        <v>41</v>
      </c>
      <c r="C31" s="4"/>
      <c r="D31" s="4"/>
      <c r="E31" s="14"/>
      <c r="F31" s="14"/>
      <c r="G31" s="14"/>
      <c r="H31" s="10"/>
      <c r="I31" s="10"/>
      <c r="J31" s="10"/>
      <c r="K31" s="3"/>
    </row>
    <row r="32" spans="1:11" x14ac:dyDescent="0.3">
      <c r="A32" s="5">
        <f t="shared" si="0"/>
        <v>24</v>
      </c>
      <c r="B32" s="13" t="s">
        <v>40</v>
      </c>
      <c r="C32" s="12" t="s">
        <v>29</v>
      </c>
      <c r="D32" s="12">
        <v>50</v>
      </c>
      <c r="E32" s="11">
        <v>0.02</v>
      </c>
      <c r="F32" s="11">
        <v>0.01</v>
      </c>
      <c r="G32" s="11">
        <f t="shared" ref="G32:G39" si="8">SUM(E32:F32)</f>
        <v>0.03</v>
      </c>
      <c r="H32" s="10">
        <v>0</v>
      </c>
      <c r="I32" s="1">
        <f t="shared" ref="I32:J39" si="9">ROUND($H32*E32*12,0)</f>
        <v>0</v>
      </c>
      <c r="J32" s="1">
        <f t="shared" si="9"/>
        <v>0</v>
      </c>
      <c r="K32" s="1">
        <f t="shared" ref="K32:K39" si="10">SUM(I32:J32)</f>
        <v>0</v>
      </c>
    </row>
    <row r="33" spans="1:11" x14ac:dyDescent="0.3">
      <c r="A33" s="5">
        <f t="shared" si="0"/>
        <v>25</v>
      </c>
      <c r="B33" s="13" t="str">
        <f t="shared" ref="B33:B39" si="11">+B32</f>
        <v xml:space="preserve">52E </v>
      </c>
      <c r="C33" s="12" t="s">
        <v>29</v>
      </c>
      <c r="D33" s="12">
        <v>70</v>
      </c>
      <c r="E33" s="11">
        <v>0.03</v>
      </c>
      <c r="F33" s="11">
        <v>0.02</v>
      </c>
      <c r="G33" s="11">
        <f t="shared" si="8"/>
        <v>0.05</v>
      </c>
      <c r="H33" s="10">
        <v>710</v>
      </c>
      <c r="I33" s="1">
        <f t="shared" si="9"/>
        <v>256</v>
      </c>
      <c r="J33" s="1">
        <f t="shared" si="9"/>
        <v>170</v>
      </c>
      <c r="K33" s="1">
        <f t="shared" si="10"/>
        <v>426</v>
      </c>
    </row>
    <row r="34" spans="1:11" x14ac:dyDescent="0.3">
      <c r="A34" s="5">
        <f t="shared" si="0"/>
        <v>26</v>
      </c>
      <c r="B34" s="13" t="str">
        <f t="shared" si="11"/>
        <v xml:space="preserve">52E </v>
      </c>
      <c r="C34" s="12" t="s">
        <v>29</v>
      </c>
      <c r="D34" s="12">
        <v>100</v>
      </c>
      <c r="E34" s="11">
        <v>0.04</v>
      </c>
      <c r="F34" s="11">
        <v>0.03</v>
      </c>
      <c r="G34" s="11">
        <f t="shared" si="8"/>
        <v>7.0000000000000007E-2</v>
      </c>
      <c r="H34" s="10">
        <v>10440</v>
      </c>
      <c r="I34" s="1">
        <f t="shared" si="9"/>
        <v>5011</v>
      </c>
      <c r="J34" s="1">
        <f t="shared" si="9"/>
        <v>3758</v>
      </c>
      <c r="K34" s="1">
        <f t="shared" si="10"/>
        <v>8769</v>
      </c>
    </row>
    <row r="35" spans="1:11" x14ac:dyDescent="0.3">
      <c r="A35" s="5">
        <f t="shared" si="0"/>
        <v>27</v>
      </c>
      <c r="B35" s="13" t="str">
        <f t="shared" si="11"/>
        <v xml:space="preserve">52E </v>
      </c>
      <c r="C35" s="12" t="s">
        <v>29</v>
      </c>
      <c r="D35" s="12">
        <v>150</v>
      </c>
      <c r="E35" s="11">
        <v>0.06</v>
      </c>
      <c r="F35" s="11">
        <v>0.04</v>
      </c>
      <c r="G35" s="11">
        <f t="shared" si="8"/>
        <v>0.1</v>
      </c>
      <c r="H35" s="10">
        <v>4649</v>
      </c>
      <c r="I35" s="1">
        <f t="shared" si="9"/>
        <v>3347</v>
      </c>
      <c r="J35" s="1">
        <f t="shared" si="9"/>
        <v>2232</v>
      </c>
      <c r="K35" s="1">
        <f t="shared" si="10"/>
        <v>5579</v>
      </c>
    </row>
    <row r="36" spans="1:11" x14ac:dyDescent="0.3">
      <c r="A36" s="5">
        <f t="shared" si="0"/>
        <v>28</v>
      </c>
      <c r="B36" s="13" t="str">
        <f t="shared" si="11"/>
        <v xml:space="preserve">52E </v>
      </c>
      <c r="C36" s="12" t="s">
        <v>29</v>
      </c>
      <c r="D36" s="12">
        <v>200</v>
      </c>
      <c r="E36" s="11">
        <v>0.08</v>
      </c>
      <c r="F36" s="11">
        <v>0.05</v>
      </c>
      <c r="G36" s="11">
        <f t="shared" si="8"/>
        <v>0.13</v>
      </c>
      <c r="H36" s="10">
        <v>1013</v>
      </c>
      <c r="I36" s="1">
        <f t="shared" si="9"/>
        <v>972</v>
      </c>
      <c r="J36" s="1">
        <f t="shared" si="9"/>
        <v>608</v>
      </c>
      <c r="K36" s="1">
        <f t="shared" si="10"/>
        <v>1580</v>
      </c>
    </row>
    <row r="37" spans="1:11" x14ac:dyDescent="0.3">
      <c r="A37" s="5">
        <f t="shared" si="0"/>
        <v>29</v>
      </c>
      <c r="B37" s="13" t="str">
        <f t="shared" si="11"/>
        <v xml:space="preserve">52E </v>
      </c>
      <c r="C37" s="12" t="s">
        <v>29</v>
      </c>
      <c r="D37" s="12">
        <v>250</v>
      </c>
      <c r="E37" s="11">
        <v>0.11</v>
      </c>
      <c r="F37" s="11">
        <v>0.06</v>
      </c>
      <c r="G37" s="11">
        <f t="shared" si="8"/>
        <v>0.16999999999999998</v>
      </c>
      <c r="H37" s="10">
        <v>1491</v>
      </c>
      <c r="I37" s="1">
        <f t="shared" si="9"/>
        <v>1968</v>
      </c>
      <c r="J37" s="1">
        <f t="shared" si="9"/>
        <v>1074</v>
      </c>
      <c r="K37" s="1">
        <f t="shared" si="10"/>
        <v>3042</v>
      </c>
    </row>
    <row r="38" spans="1:11" x14ac:dyDescent="0.3">
      <c r="A38" s="5">
        <f t="shared" si="0"/>
        <v>30</v>
      </c>
      <c r="B38" s="13" t="str">
        <f t="shared" si="11"/>
        <v xml:space="preserve">52E </v>
      </c>
      <c r="C38" s="12" t="s">
        <v>29</v>
      </c>
      <c r="D38" s="12">
        <v>310</v>
      </c>
      <c r="E38" s="11">
        <v>0.13</v>
      </c>
      <c r="F38" s="11">
        <v>0.08</v>
      </c>
      <c r="G38" s="11">
        <f t="shared" si="8"/>
        <v>0.21000000000000002</v>
      </c>
      <c r="H38" s="10">
        <v>149</v>
      </c>
      <c r="I38" s="1">
        <f t="shared" si="9"/>
        <v>232</v>
      </c>
      <c r="J38" s="1">
        <f t="shared" si="9"/>
        <v>143</v>
      </c>
      <c r="K38" s="1">
        <f t="shared" si="10"/>
        <v>375</v>
      </c>
    </row>
    <row r="39" spans="1:11" x14ac:dyDescent="0.3">
      <c r="A39" s="5">
        <f t="shared" si="0"/>
        <v>31</v>
      </c>
      <c r="B39" s="13" t="str">
        <f t="shared" si="11"/>
        <v xml:space="preserve">52E </v>
      </c>
      <c r="C39" s="12" t="s">
        <v>29</v>
      </c>
      <c r="D39" s="12">
        <v>400</v>
      </c>
      <c r="E39" s="11">
        <v>0.17</v>
      </c>
      <c r="F39" s="11">
        <v>0.1</v>
      </c>
      <c r="G39" s="11">
        <f t="shared" si="8"/>
        <v>0.27</v>
      </c>
      <c r="H39" s="10">
        <v>607</v>
      </c>
      <c r="I39" s="1">
        <f t="shared" si="9"/>
        <v>1238</v>
      </c>
      <c r="J39" s="1">
        <f t="shared" si="9"/>
        <v>728</v>
      </c>
      <c r="K39" s="1">
        <f t="shared" si="10"/>
        <v>1966</v>
      </c>
    </row>
    <row r="40" spans="1:11" x14ac:dyDescent="0.3">
      <c r="A40" s="5">
        <f t="shared" si="0"/>
        <v>32</v>
      </c>
      <c r="B40" s="20"/>
      <c r="C40" s="12"/>
      <c r="D40" s="12"/>
      <c r="E40" s="14"/>
      <c r="F40" s="14"/>
      <c r="G40" s="14"/>
      <c r="H40" s="10"/>
      <c r="I40" s="10"/>
      <c r="J40" s="10"/>
      <c r="K40" s="3"/>
    </row>
    <row r="41" spans="1:11" x14ac:dyDescent="0.3">
      <c r="A41" s="5">
        <f t="shared" si="0"/>
        <v>33</v>
      </c>
      <c r="B41" s="13" t="str">
        <f>+B36</f>
        <v xml:space="preserve">52E </v>
      </c>
      <c r="C41" s="12" t="s">
        <v>28</v>
      </c>
      <c r="D41" s="12">
        <v>70</v>
      </c>
      <c r="E41" s="11">
        <v>0.03</v>
      </c>
      <c r="F41" s="11">
        <v>0.02</v>
      </c>
      <c r="G41" s="11">
        <f t="shared" ref="G41:G47" si="12">SUM(E41:F41)</f>
        <v>0.05</v>
      </c>
      <c r="H41" s="10">
        <v>68</v>
      </c>
      <c r="I41" s="1">
        <f t="shared" ref="I41:J47" si="13">ROUND($H41*E41*12,0)</f>
        <v>24</v>
      </c>
      <c r="J41" s="1">
        <f t="shared" si="13"/>
        <v>16</v>
      </c>
      <c r="K41" s="1">
        <f t="shared" ref="K41:K47" si="14">SUM(I41:J41)</f>
        <v>40</v>
      </c>
    </row>
    <row r="42" spans="1:11" x14ac:dyDescent="0.3">
      <c r="A42" s="5">
        <f t="shared" ref="A42:A73" si="15">A41+1</f>
        <v>34</v>
      </c>
      <c r="B42" s="13" t="str">
        <f>+B37</f>
        <v xml:space="preserve">52E </v>
      </c>
      <c r="C42" s="12" t="s">
        <v>28</v>
      </c>
      <c r="D42" s="12">
        <v>100</v>
      </c>
      <c r="E42" s="11">
        <v>0.04</v>
      </c>
      <c r="F42" s="11">
        <v>0.03</v>
      </c>
      <c r="G42" s="11">
        <f t="shared" si="12"/>
        <v>7.0000000000000007E-2</v>
      </c>
      <c r="H42" s="10">
        <v>4</v>
      </c>
      <c r="I42" s="1">
        <f t="shared" si="13"/>
        <v>2</v>
      </c>
      <c r="J42" s="1">
        <f t="shared" si="13"/>
        <v>1</v>
      </c>
      <c r="K42" s="1">
        <f t="shared" si="14"/>
        <v>3</v>
      </c>
    </row>
    <row r="43" spans="1:11" x14ac:dyDescent="0.3">
      <c r="A43" s="5">
        <f t="shared" si="15"/>
        <v>35</v>
      </c>
      <c r="B43" s="13" t="str">
        <f>+B38</f>
        <v xml:space="preserve">52E </v>
      </c>
      <c r="C43" s="12" t="s">
        <v>28</v>
      </c>
      <c r="D43" s="12">
        <v>150</v>
      </c>
      <c r="E43" s="11">
        <v>0.06</v>
      </c>
      <c r="F43" s="11">
        <v>0.04</v>
      </c>
      <c r="G43" s="11">
        <f t="shared" si="12"/>
        <v>0.1</v>
      </c>
      <c r="H43" s="10">
        <v>205</v>
      </c>
      <c r="I43" s="1">
        <f t="shared" si="13"/>
        <v>148</v>
      </c>
      <c r="J43" s="1">
        <f t="shared" si="13"/>
        <v>98</v>
      </c>
      <c r="K43" s="1">
        <f t="shared" si="14"/>
        <v>246</v>
      </c>
    </row>
    <row r="44" spans="1:11" x14ac:dyDescent="0.3">
      <c r="A44" s="5">
        <f t="shared" si="15"/>
        <v>36</v>
      </c>
      <c r="B44" s="13" t="str">
        <f>+B39</f>
        <v xml:space="preserve">52E </v>
      </c>
      <c r="C44" s="12" t="s">
        <v>28</v>
      </c>
      <c r="D44" s="12">
        <v>175</v>
      </c>
      <c r="E44" s="11">
        <v>7.0000000000000007E-2</v>
      </c>
      <c r="F44" s="11">
        <v>0.05</v>
      </c>
      <c r="G44" s="11">
        <f t="shared" si="12"/>
        <v>0.12000000000000001</v>
      </c>
      <c r="H44" s="10">
        <v>222</v>
      </c>
      <c r="I44" s="1">
        <f t="shared" si="13"/>
        <v>186</v>
      </c>
      <c r="J44" s="1">
        <f t="shared" si="13"/>
        <v>133</v>
      </c>
      <c r="K44" s="1">
        <f t="shared" si="14"/>
        <v>319</v>
      </c>
    </row>
    <row r="45" spans="1:11" x14ac:dyDescent="0.3">
      <c r="A45" s="5">
        <f t="shared" si="15"/>
        <v>37</v>
      </c>
      <c r="B45" s="13" t="str">
        <f t="shared" ref="B45:C47" si="16">+B44</f>
        <v xml:space="preserve">52E </v>
      </c>
      <c r="C45" s="12" t="str">
        <f t="shared" si="16"/>
        <v>Metal Halide</v>
      </c>
      <c r="D45" s="12">
        <v>250</v>
      </c>
      <c r="E45" s="11">
        <v>0.11</v>
      </c>
      <c r="F45" s="11">
        <v>0.06</v>
      </c>
      <c r="G45" s="11">
        <f t="shared" si="12"/>
        <v>0.16999999999999998</v>
      </c>
      <c r="H45" s="10">
        <v>61</v>
      </c>
      <c r="I45" s="1">
        <f t="shared" si="13"/>
        <v>81</v>
      </c>
      <c r="J45" s="1">
        <f t="shared" si="13"/>
        <v>44</v>
      </c>
      <c r="K45" s="1">
        <f t="shared" si="14"/>
        <v>125</v>
      </c>
    </row>
    <row r="46" spans="1:11" x14ac:dyDescent="0.3">
      <c r="A46" s="5">
        <f t="shared" si="15"/>
        <v>38</v>
      </c>
      <c r="B46" s="13" t="str">
        <f t="shared" si="16"/>
        <v xml:space="preserve">52E </v>
      </c>
      <c r="C46" s="12" t="str">
        <f t="shared" si="16"/>
        <v>Metal Halide</v>
      </c>
      <c r="D46" s="12">
        <v>400</v>
      </c>
      <c r="E46" s="11">
        <v>0.17</v>
      </c>
      <c r="F46" s="11">
        <v>0.1</v>
      </c>
      <c r="G46" s="11">
        <f t="shared" si="12"/>
        <v>0.27</v>
      </c>
      <c r="H46" s="10">
        <v>57</v>
      </c>
      <c r="I46" s="1">
        <f t="shared" si="13"/>
        <v>116</v>
      </c>
      <c r="J46" s="1">
        <f t="shared" si="13"/>
        <v>68</v>
      </c>
      <c r="K46" s="1">
        <f t="shared" si="14"/>
        <v>184</v>
      </c>
    </row>
    <row r="47" spans="1:11" x14ac:dyDescent="0.3">
      <c r="A47" s="5">
        <f t="shared" si="15"/>
        <v>39</v>
      </c>
      <c r="B47" s="13" t="str">
        <f t="shared" si="16"/>
        <v xml:space="preserve">52E </v>
      </c>
      <c r="C47" s="12" t="str">
        <f t="shared" si="16"/>
        <v>Metal Halide</v>
      </c>
      <c r="D47" s="12">
        <v>1000</v>
      </c>
      <c r="E47" s="11">
        <v>0.41</v>
      </c>
      <c r="F47" s="11">
        <v>0.25</v>
      </c>
      <c r="G47" s="11">
        <f t="shared" si="12"/>
        <v>0.65999999999999992</v>
      </c>
      <c r="H47" s="10">
        <v>18</v>
      </c>
      <c r="I47" s="1">
        <f t="shared" si="13"/>
        <v>89</v>
      </c>
      <c r="J47" s="1">
        <f t="shared" si="13"/>
        <v>54</v>
      </c>
      <c r="K47" s="1">
        <f t="shared" si="14"/>
        <v>143</v>
      </c>
    </row>
    <row r="48" spans="1:11" x14ac:dyDescent="0.3">
      <c r="A48" s="5">
        <f t="shared" si="15"/>
        <v>40</v>
      </c>
      <c r="B48" s="19"/>
      <c r="C48" s="4"/>
      <c r="D48" s="4"/>
      <c r="E48" s="14"/>
      <c r="F48" s="14"/>
      <c r="G48" s="14"/>
      <c r="H48" s="10"/>
      <c r="I48" s="10"/>
      <c r="J48" s="10"/>
      <c r="K48" s="3"/>
    </row>
    <row r="49" spans="1:11" x14ac:dyDescent="0.3">
      <c r="A49" s="5">
        <f t="shared" si="15"/>
        <v>41</v>
      </c>
      <c r="B49" s="19" t="s">
        <v>39</v>
      </c>
      <c r="C49" s="4"/>
      <c r="D49" s="4"/>
      <c r="E49" s="14"/>
      <c r="F49" s="14"/>
      <c r="G49" s="14"/>
      <c r="H49" s="10"/>
      <c r="I49" s="10"/>
      <c r="J49" s="10"/>
      <c r="K49" s="3"/>
    </row>
    <row r="50" spans="1:11" x14ac:dyDescent="0.3">
      <c r="A50" s="5">
        <f t="shared" si="15"/>
        <v>42</v>
      </c>
      <c r="B50" s="13" t="s">
        <v>38</v>
      </c>
      <c r="C50" s="12" t="s">
        <v>29</v>
      </c>
      <c r="D50" s="12">
        <v>50</v>
      </c>
      <c r="E50" s="11">
        <v>0.34</v>
      </c>
      <c r="F50" s="11">
        <v>0.21</v>
      </c>
      <c r="G50" s="11">
        <f t="shared" ref="G50:G58" si="17">SUM(E50:F50)</f>
        <v>0.55000000000000004</v>
      </c>
      <c r="H50" s="10">
        <v>0</v>
      </c>
      <c r="I50" s="1">
        <f t="shared" ref="I50:I58" si="18">ROUND($H50*E50*12,0)</f>
        <v>0</v>
      </c>
      <c r="J50" s="1">
        <f t="shared" ref="J50:J58" si="19">ROUND($H50*F50*12,0)</f>
        <v>0</v>
      </c>
      <c r="K50" s="1">
        <f t="shared" ref="K50:K58" si="20">SUM(I50:J50)</f>
        <v>0</v>
      </c>
    </row>
    <row r="51" spans="1:11" x14ac:dyDescent="0.3">
      <c r="A51" s="5">
        <f t="shared" si="15"/>
        <v>43</v>
      </c>
      <c r="B51" s="13" t="str">
        <f t="shared" ref="B51:B58" si="21">+B50</f>
        <v>53E - Company Owned</v>
      </c>
      <c r="C51" s="12" t="s">
        <v>29</v>
      </c>
      <c r="D51" s="12">
        <v>70</v>
      </c>
      <c r="E51" s="11">
        <v>0.36</v>
      </c>
      <c r="F51" s="11">
        <v>0.21</v>
      </c>
      <c r="G51" s="11">
        <f t="shared" si="17"/>
        <v>0.56999999999999995</v>
      </c>
      <c r="H51" s="10">
        <v>4920</v>
      </c>
      <c r="I51" s="1">
        <f t="shared" si="18"/>
        <v>21254</v>
      </c>
      <c r="J51" s="1">
        <f t="shared" si="19"/>
        <v>12398</v>
      </c>
      <c r="K51" s="1">
        <f t="shared" si="20"/>
        <v>33652</v>
      </c>
    </row>
    <row r="52" spans="1:11" x14ac:dyDescent="0.3">
      <c r="A52" s="5">
        <f t="shared" si="15"/>
        <v>44</v>
      </c>
      <c r="B52" s="13" t="str">
        <f t="shared" si="21"/>
        <v>53E - Company Owned</v>
      </c>
      <c r="C52" s="12" t="s">
        <v>29</v>
      </c>
      <c r="D52" s="12">
        <v>100</v>
      </c>
      <c r="E52" s="11">
        <v>0.38</v>
      </c>
      <c r="F52" s="11">
        <v>0.23</v>
      </c>
      <c r="G52" s="11">
        <f t="shared" si="17"/>
        <v>0.61</v>
      </c>
      <c r="H52" s="10">
        <v>35437</v>
      </c>
      <c r="I52" s="1">
        <f t="shared" si="18"/>
        <v>161593</v>
      </c>
      <c r="J52" s="1">
        <f t="shared" si="19"/>
        <v>97806</v>
      </c>
      <c r="K52" s="1">
        <f t="shared" si="20"/>
        <v>259399</v>
      </c>
    </row>
    <row r="53" spans="1:11" x14ac:dyDescent="0.3">
      <c r="A53" s="5">
        <f t="shared" si="15"/>
        <v>45</v>
      </c>
      <c r="B53" s="13" t="str">
        <f t="shared" si="21"/>
        <v>53E - Company Owned</v>
      </c>
      <c r="C53" s="12" t="s">
        <v>29</v>
      </c>
      <c r="D53" s="12">
        <v>150</v>
      </c>
      <c r="E53" s="11">
        <v>0.42</v>
      </c>
      <c r="F53" s="11">
        <v>0.26</v>
      </c>
      <c r="G53" s="11">
        <f t="shared" si="17"/>
        <v>0.67999999999999994</v>
      </c>
      <c r="H53" s="10">
        <v>4240</v>
      </c>
      <c r="I53" s="1">
        <f t="shared" si="18"/>
        <v>21370</v>
      </c>
      <c r="J53" s="1">
        <f t="shared" si="19"/>
        <v>13229</v>
      </c>
      <c r="K53" s="1">
        <f t="shared" si="20"/>
        <v>34599</v>
      </c>
    </row>
    <row r="54" spans="1:11" x14ac:dyDescent="0.3">
      <c r="A54" s="5">
        <f t="shared" si="15"/>
        <v>46</v>
      </c>
      <c r="B54" s="13" t="str">
        <f t="shared" si="21"/>
        <v>53E - Company Owned</v>
      </c>
      <c r="C54" s="12" t="s">
        <v>29</v>
      </c>
      <c r="D54" s="12">
        <v>200</v>
      </c>
      <c r="E54" s="11">
        <v>0.46</v>
      </c>
      <c r="F54" s="11">
        <v>0.28000000000000003</v>
      </c>
      <c r="G54" s="11">
        <f t="shared" si="17"/>
        <v>0.74</v>
      </c>
      <c r="H54" s="10">
        <v>5668</v>
      </c>
      <c r="I54" s="1">
        <f t="shared" si="18"/>
        <v>31287</v>
      </c>
      <c r="J54" s="1">
        <f t="shared" si="19"/>
        <v>19044</v>
      </c>
      <c r="K54" s="1">
        <f t="shared" si="20"/>
        <v>50331</v>
      </c>
    </row>
    <row r="55" spans="1:11" x14ac:dyDescent="0.3">
      <c r="A55" s="5">
        <f t="shared" si="15"/>
        <v>47</v>
      </c>
      <c r="B55" s="13" t="str">
        <f t="shared" si="21"/>
        <v>53E - Company Owned</v>
      </c>
      <c r="C55" s="12" t="s">
        <v>29</v>
      </c>
      <c r="D55" s="12">
        <v>250</v>
      </c>
      <c r="E55" s="11">
        <v>0.5</v>
      </c>
      <c r="F55" s="11">
        <v>0.3</v>
      </c>
      <c r="G55" s="11">
        <f t="shared" si="17"/>
        <v>0.8</v>
      </c>
      <c r="H55" s="10">
        <v>1798</v>
      </c>
      <c r="I55" s="1">
        <f t="shared" si="18"/>
        <v>10788</v>
      </c>
      <c r="J55" s="1">
        <f t="shared" si="19"/>
        <v>6473</v>
      </c>
      <c r="K55" s="1">
        <f t="shared" si="20"/>
        <v>17261</v>
      </c>
    </row>
    <row r="56" spans="1:11" x14ac:dyDescent="0.3">
      <c r="A56" s="5">
        <f t="shared" si="15"/>
        <v>48</v>
      </c>
      <c r="B56" s="13" t="str">
        <f t="shared" si="21"/>
        <v>53E - Company Owned</v>
      </c>
      <c r="C56" s="12" t="s">
        <v>29</v>
      </c>
      <c r="D56" s="12">
        <v>310</v>
      </c>
      <c r="E56" s="11">
        <v>0.55000000000000004</v>
      </c>
      <c r="F56" s="11">
        <v>0.33</v>
      </c>
      <c r="G56" s="11">
        <f t="shared" si="17"/>
        <v>0.88000000000000012</v>
      </c>
      <c r="H56" s="10">
        <v>18</v>
      </c>
      <c r="I56" s="1">
        <f t="shared" si="18"/>
        <v>119</v>
      </c>
      <c r="J56" s="1">
        <f t="shared" si="19"/>
        <v>71</v>
      </c>
      <c r="K56" s="1">
        <f t="shared" si="20"/>
        <v>190</v>
      </c>
    </row>
    <row r="57" spans="1:11" x14ac:dyDescent="0.3">
      <c r="A57" s="5">
        <f t="shared" si="15"/>
        <v>49</v>
      </c>
      <c r="B57" s="13" t="str">
        <f t="shared" si="21"/>
        <v>53E - Company Owned</v>
      </c>
      <c r="C57" s="12" t="s">
        <v>29</v>
      </c>
      <c r="D57" s="12">
        <v>400</v>
      </c>
      <c r="E57" s="11">
        <v>0.62</v>
      </c>
      <c r="F57" s="11">
        <v>0.38</v>
      </c>
      <c r="G57" s="11">
        <f t="shared" si="17"/>
        <v>1</v>
      </c>
      <c r="H57" s="10">
        <v>1097</v>
      </c>
      <c r="I57" s="1">
        <f t="shared" si="18"/>
        <v>8162</v>
      </c>
      <c r="J57" s="1">
        <f t="shared" si="19"/>
        <v>5002</v>
      </c>
      <c r="K57" s="1">
        <f t="shared" si="20"/>
        <v>13164</v>
      </c>
    </row>
    <row r="58" spans="1:11" x14ac:dyDescent="0.3">
      <c r="A58" s="5">
        <f t="shared" si="15"/>
        <v>50</v>
      </c>
      <c r="B58" s="13" t="str">
        <f t="shared" si="21"/>
        <v>53E - Company Owned</v>
      </c>
      <c r="C58" s="12" t="s">
        <v>29</v>
      </c>
      <c r="D58" s="12">
        <v>1000</v>
      </c>
      <c r="E58" s="11">
        <v>1.1000000000000001</v>
      </c>
      <c r="F58" s="11">
        <v>0.66</v>
      </c>
      <c r="G58" s="11">
        <f t="shared" si="17"/>
        <v>1.7600000000000002</v>
      </c>
      <c r="H58" s="10">
        <v>0</v>
      </c>
      <c r="I58" s="1">
        <f t="shared" si="18"/>
        <v>0</v>
      </c>
      <c r="J58" s="1">
        <f t="shared" si="19"/>
        <v>0</v>
      </c>
      <c r="K58" s="1">
        <f t="shared" si="20"/>
        <v>0</v>
      </c>
    </row>
    <row r="59" spans="1:11" x14ac:dyDescent="0.3">
      <c r="A59" s="5">
        <f t="shared" si="15"/>
        <v>51</v>
      </c>
      <c r="B59" s="13"/>
      <c r="C59" s="12"/>
      <c r="D59" s="12"/>
      <c r="E59" s="14"/>
      <c r="F59" s="14"/>
      <c r="G59" s="14"/>
      <c r="H59" s="10"/>
      <c r="I59" s="10"/>
      <c r="J59" s="10"/>
      <c r="K59" s="3"/>
    </row>
    <row r="60" spans="1:11" x14ac:dyDescent="0.3">
      <c r="A60" s="5">
        <f t="shared" si="15"/>
        <v>52</v>
      </c>
      <c r="B60" s="13" t="str">
        <f>+B58</f>
        <v>53E - Company Owned</v>
      </c>
      <c r="C60" s="12" t="s">
        <v>28</v>
      </c>
      <c r="D60" s="12">
        <v>70</v>
      </c>
      <c r="E60" s="11">
        <v>0.39</v>
      </c>
      <c r="F60" s="11">
        <v>0.23</v>
      </c>
      <c r="G60" s="11">
        <f>SUM(E60:F60)</f>
        <v>0.62</v>
      </c>
      <c r="H60" s="10">
        <v>0</v>
      </c>
      <c r="I60" s="1">
        <f t="shared" ref="I60:J64" si="22">ROUND($H60*E60*12,0)</f>
        <v>0</v>
      </c>
      <c r="J60" s="1">
        <f t="shared" si="22"/>
        <v>0</v>
      </c>
      <c r="K60" s="1">
        <f>SUM(I60:J60)</f>
        <v>0</v>
      </c>
    </row>
    <row r="61" spans="1:11" x14ac:dyDescent="0.3">
      <c r="A61" s="5">
        <f t="shared" si="15"/>
        <v>53</v>
      </c>
      <c r="B61" s="13" t="str">
        <f>+B60</f>
        <v>53E - Company Owned</v>
      </c>
      <c r="C61" s="12" t="s">
        <v>28</v>
      </c>
      <c r="D61" s="12">
        <v>100</v>
      </c>
      <c r="E61" s="11">
        <v>0.41</v>
      </c>
      <c r="F61" s="11">
        <v>0.25</v>
      </c>
      <c r="G61" s="11">
        <f>SUM(E61:F61)</f>
        <v>0.65999999999999992</v>
      </c>
      <c r="H61" s="10">
        <v>0</v>
      </c>
      <c r="I61" s="1">
        <f t="shared" si="22"/>
        <v>0</v>
      </c>
      <c r="J61" s="1">
        <f t="shared" si="22"/>
        <v>0</v>
      </c>
      <c r="K61" s="1">
        <f>SUM(I61:J61)</f>
        <v>0</v>
      </c>
    </row>
    <row r="62" spans="1:11" x14ac:dyDescent="0.3">
      <c r="A62" s="5">
        <f t="shared" si="15"/>
        <v>54</v>
      </c>
      <c r="B62" s="13" t="str">
        <f>+B61</f>
        <v>53E - Company Owned</v>
      </c>
      <c r="C62" s="12" t="s">
        <v>28</v>
      </c>
      <c r="D62" s="12">
        <v>150</v>
      </c>
      <c r="E62" s="11">
        <v>0.46</v>
      </c>
      <c r="F62" s="11">
        <v>0.27</v>
      </c>
      <c r="G62" s="11">
        <f>SUM(E62:F62)</f>
        <v>0.73</v>
      </c>
      <c r="H62" s="10">
        <v>0</v>
      </c>
      <c r="I62" s="1">
        <f t="shared" si="22"/>
        <v>0</v>
      </c>
      <c r="J62" s="1">
        <f t="shared" si="22"/>
        <v>0</v>
      </c>
      <c r="K62" s="1">
        <f>SUM(I62:J62)</f>
        <v>0</v>
      </c>
    </row>
    <row r="63" spans="1:11" x14ac:dyDescent="0.3">
      <c r="A63" s="5">
        <f t="shared" si="15"/>
        <v>55</v>
      </c>
      <c r="B63" s="13" t="str">
        <f>B62</f>
        <v>53E - Company Owned</v>
      </c>
      <c r="C63" s="12" t="s">
        <v>28</v>
      </c>
      <c r="D63" s="12">
        <v>250</v>
      </c>
      <c r="E63" s="11">
        <v>0.55000000000000004</v>
      </c>
      <c r="F63" s="11">
        <v>0.33</v>
      </c>
      <c r="G63" s="11">
        <f>SUM(E63:F63)</f>
        <v>0.88000000000000012</v>
      </c>
      <c r="H63" s="10">
        <v>0</v>
      </c>
      <c r="I63" s="1">
        <f t="shared" si="22"/>
        <v>0</v>
      </c>
      <c r="J63" s="1">
        <f t="shared" si="22"/>
        <v>0</v>
      </c>
      <c r="K63" s="1">
        <f>SUM(I63:J63)</f>
        <v>0</v>
      </c>
    </row>
    <row r="64" spans="1:11" x14ac:dyDescent="0.3">
      <c r="A64" s="5">
        <f t="shared" si="15"/>
        <v>56</v>
      </c>
      <c r="B64" s="13" t="str">
        <f>B63</f>
        <v>53E - Company Owned</v>
      </c>
      <c r="C64" s="12" t="s">
        <v>28</v>
      </c>
      <c r="D64" s="12">
        <v>400</v>
      </c>
      <c r="E64" s="11">
        <v>0.69</v>
      </c>
      <c r="F64" s="11">
        <v>0.41</v>
      </c>
      <c r="G64" s="11">
        <f>SUM(E64:F64)</f>
        <v>1.0999999999999999</v>
      </c>
      <c r="H64" s="10">
        <v>0</v>
      </c>
      <c r="I64" s="1">
        <f t="shared" si="22"/>
        <v>0</v>
      </c>
      <c r="J64" s="1">
        <f t="shared" si="22"/>
        <v>0</v>
      </c>
      <c r="K64" s="1">
        <f>SUM(I64:J64)</f>
        <v>0</v>
      </c>
    </row>
    <row r="65" spans="1:11" x14ac:dyDescent="0.3">
      <c r="A65" s="5">
        <f t="shared" si="15"/>
        <v>57</v>
      </c>
      <c r="B65" s="13"/>
      <c r="C65" s="12"/>
      <c r="D65" s="12"/>
      <c r="E65" s="14"/>
      <c r="F65" s="14"/>
      <c r="G65" s="14"/>
      <c r="H65" s="10"/>
      <c r="I65" s="10"/>
      <c r="J65" s="10"/>
      <c r="K65" s="3"/>
    </row>
    <row r="66" spans="1:11" x14ac:dyDescent="0.3">
      <c r="A66" s="5">
        <f t="shared" si="15"/>
        <v>58</v>
      </c>
      <c r="B66" s="13" t="str">
        <f>+B64</f>
        <v>53E - Company Owned</v>
      </c>
      <c r="C66" s="12" t="s">
        <v>12</v>
      </c>
      <c r="D66" s="17" t="s">
        <v>26</v>
      </c>
      <c r="E66" s="11">
        <v>0.39</v>
      </c>
      <c r="F66" s="11">
        <v>0.24</v>
      </c>
      <c r="G66" s="11">
        <f t="shared" ref="G66:G74" si="23">SUM(E66:F66)</f>
        <v>0.63</v>
      </c>
      <c r="H66" s="10">
        <v>16838</v>
      </c>
      <c r="I66" s="1">
        <f t="shared" ref="I66:I74" si="24">ROUND($H66*E66*12,0)</f>
        <v>78802</v>
      </c>
      <c r="J66" s="1">
        <f t="shared" ref="J66:J74" si="25">ROUND($H66*F66*12,0)</f>
        <v>48493</v>
      </c>
      <c r="K66" s="1">
        <f t="shared" ref="K66:K74" si="26">SUM(I66:J66)</f>
        <v>127295</v>
      </c>
    </row>
    <row r="67" spans="1:11" x14ac:dyDescent="0.3">
      <c r="A67" s="5">
        <f t="shared" si="15"/>
        <v>59</v>
      </c>
      <c r="B67" s="13" t="str">
        <f t="shared" ref="B67:B74" si="27">B66</f>
        <v>53E - Company Owned</v>
      </c>
      <c r="C67" s="12" t="s">
        <v>12</v>
      </c>
      <c r="D67" s="17" t="s">
        <v>25</v>
      </c>
      <c r="E67" s="11">
        <v>0.41</v>
      </c>
      <c r="F67" s="11">
        <v>0.25</v>
      </c>
      <c r="G67" s="11">
        <f t="shared" si="23"/>
        <v>0.65999999999999992</v>
      </c>
      <c r="H67" s="10">
        <v>10</v>
      </c>
      <c r="I67" s="1">
        <f t="shared" si="24"/>
        <v>49</v>
      </c>
      <c r="J67" s="1">
        <f t="shared" si="25"/>
        <v>30</v>
      </c>
      <c r="K67" s="1">
        <f t="shared" si="26"/>
        <v>79</v>
      </c>
    </row>
    <row r="68" spans="1:11" x14ac:dyDescent="0.3">
      <c r="A68" s="5">
        <f t="shared" si="15"/>
        <v>60</v>
      </c>
      <c r="B68" s="13" t="str">
        <f t="shared" si="27"/>
        <v>53E - Company Owned</v>
      </c>
      <c r="C68" s="12" t="s">
        <v>12</v>
      </c>
      <c r="D68" s="17" t="s">
        <v>24</v>
      </c>
      <c r="E68" s="11">
        <v>0.43</v>
      </c>
      <c r="F68" s="11">
        <v>0.26</v>
      </c>
      <c r="G68" s="11">
        <f t="shared" si="23"/>
        <v>0.69</v>
      </c>
      <c r="H68" s="10">
        <v>1841</v>
      </c>
      <c r="I68" s="1">
        <f t="shared" si="24"/>
        <v>9500</v>
      </c>
      <c r="J68" s="1">
        <f t="shared" si="25"/>
        <v>5744</v>
      </c>
      <c r="K68" s="1">
        <f t="shared" si="26"/>
        <v>15244</v>
      </c>
    </row>
    <row r="69" spans="1:11" x14ac:dyDescent="0.3">
      <c r="A69" s="5">
        <f t="shared" si="15"/>
        <v>61</v>
      </c>
      <c r="B69" s="13" t="str">
        <f t="shared" si="27"/>
        <v>53E - Company Owned</v>
      </c>
      <c r="C69" s="12" t="s">
        <v>12</v>
      </c>
      <c r="D69" s="17" t="s">
        <v>23</v>
      </c>
      <c r="E69" s="11">
        <v>0.45</v>
      </c>
      <c r="F69" s="11">
        <v>0.27</v>
      </c>
      <c r="G69" s="11">
        <f t="shared" si="23"/>
        <v>0.72</v>
      </c>
      <c r="H69" s="10">
        <v>1674</v>
      </c>
      <c r="I69" s="1">
        <f t="shared" si="24"/>
        <v>9040</v>
      </c>
      <c r="J69" s="1">
        <f t="shared" si="25"/>
        <v>5424</v>
      </c>
      <c r="K69" s="1">
        <f t="shared" si="26"/>
        <v>14464</v>
      </c>
    </row>
    <row r="70" spans="1:11" x14ac:dyDescent="0.3">
      <c r="A70" s="5">
        <f t="shared" si="15"/>
        <v>62</v>
      </c>
      <c r="B70" s="13" t="str">
        <f t="shared" si="27"/>
        <v>53E - Company Owned</v>
      </c>
      <c r="C70" s="12" t="s">
        <v>12</v>
      </c>
      <c r="D70" s="17" t="s">
        <v>22</v>
      </c>
      <c r="E70" s="11">
        <v>0.47</v>
      </c>
      <c r="F70" s="11">
        <v>0.28000000000000003</v>
      </c>
      <c r="G70" s="11">
        <f t="shared" si="23"/>
        <v>0.75</v>
      </c>
      <c r="H70" s="10">
        <v>71</v>
      </c>
      <c r="I70" s="1">
        <f t="shared" si="24"/>
        <v>400</v>
      </c>
      <c r="J70" s="1">
        <f t="shared" si="25"/>
        <v>239</v>
      </c>
      <c r="K70" s="1">
        <f t="shared" si="26"/>
        <v>639</v>
      </c>
    </row>
    <row r="71" spans="1:11" x14ac:dyDescent="0.3">
      <c r="A71" s="5">
        <f t="shared" si="15"/>
        <v>63</v>
      </c>
      <c r="B71" s="13" t="str">
        <f t="shared" si="27"/>
        <v>53E - Company Owned</v>
      </c>
      <c r="C71" s="12" t="s">
        <v>12</v>
      </c>
      <c r="D71" s="17" t="s">
        <v>21</v>
      </c>
      <c r="E71" s="11">
        <v>0.49</v>
      </c>
      <c r="F71" s="11">
        <v>0.28999999999999998</v>
      </c>
      <c r="G71" s="11">
        <f t="shared" si="23"/>
        <v>0.78</v>
      </c>
      <c r="H71" s="10">
        <v>360</v>
      </c>
      <c r="I71" s="1">
        <f t="shared" si="24"/>
        <v>2117</v>
      </c>
      <c r="J71" s="1">
        <f t="shared" si="25"/>
        <v>1253</v>
      </c>
      <c r="K71" s="1">
        <f t="shared" si="26"/>
        <v>3370</v>
      </c>
    </row>
    <row r="72" spans="1:11" x14ac:dyDescent="0.3">
      <c r="A72" s="5">
        <f t="shared" si="15"/>
        <v>64</v>
      </c>
      <c r="B72" s="13" t="str">
        <f t="shared" si="27"/>
        <v>53E - Company Owned</v>
      </c>
      <c r="C72" s="12" t="s">
        <v>12</v>
      </c>
      <c r="D72" s="17" t="s">
        <v>20</v>
      </c>
      <c r="E72" s="11">
        <v>0.51</v>
      </c>
      <c r="F72" s="11">
        <v>0.3</v>
      </c>
      <c r="G72" s="11">
        <f t="shared" si="23"/>
        <v>0.81</v>
      </c>
      <c r="H72" s="10">
        <v>0</v>
      </c>
      <c r="I72" s="1">
        <f t="shared" si="24"/>
        <v>0</v>
      </c>
      <c r="J72" s="1">
        <f t="shared" si="25"/>
        <v>0</v>
      </c>
      <c r="K72" s="1">
        <f t="shared" si="26"/>
        <v>0</v>
      </c>
    </row>
    <row r="73" spans="1:11" x14ac:dyDescent="0.3">
      <c r="A73" s="5">
        <f t="shared" si="15"/>
        <v>65</v>
      </c>
      <c r="B73" s="13" t="str">
        <f t="shared" si="27"/>
        <v>53E - Company Owned</v>
      </c>
      <c r="C73" s="12" t="s">
        <v>12</v>
      </c>
      <c r="D73" s="17" t="s">
        <v>19</v>
      </c>
      <c r="E73" s="11">
        <v>0.52</v>
      </c>
      <c r="F73" s="11">
        <v>0.32</v>
      </c>
      <c r="G73" s="11">
        <f t="shared" si="23"/>
        <v>0.84000000000000008</v>
      </c>
      <c r="H73" s="10">
        <v>24</v>
      </c>
      <c r="I73" s="1">
        <f t="shared" si="24"/>
        <v>150</v>
      </c>
      <c r="J73" s="1">
        <f t="shared" si="25"/>
        <v>92</v>
      </c>
      <c r="K73" s="1">
        <f t="shared" si="26"/>
        <v>242</v>
      </c>
    </row>
    <row r="74" spans="1:11" x14ac:dyDescent="0.3">
      <c r="A74" s="5">
        <f t="shared" ref="A74:A105" si="28">A73+1</f>
        <v>66</v>
      </c>
      <c r="B74" s="13" t="str">
        <f t="shared" si="27"/>
        <v>53E - Company Owned</v>
      </c>
      <c r="C74" s="12" t="s">
        <v>12</v>
      </c>
      <c r="D74" s="17" t="s">
        <v>18</v>
      </c>
      <c r="E74" s="11">
        <v>0.54</v>
      </c>
      <c r="F74" s="11">
        <v>0.33</v>
      </c>
      <c r="G74" s="11">
        <f t="shared" si="23"/>
        <v>0.87000000000000011</v>
      </c>
      <c r="H74" s="10">
        <v>97</v>
      </c>
      <c r="I74" s="1">
        <f t="shared" si="24"/>
        <v>629</v>
      </c>
      <c r="J74" s="1">
        <f t="shared" si="25"/>
        <v>384</v>
      </c>
      <c r="K74" s="1">
        <f t="shared" si="26"/>
        <v>1013</v>
      </c>
    </row>
    <row r="75" spans="1:11" x14ac:dyDescent="0.3">
      <c r="A75" s="5">
        <f t="shared" si="28"/>
        <v>67</v>
      </c>
      <c r="B75" s="13"/>
      <c r="C75" s="12"/>
      <c r="D75" s="12"/>
      <c r="E75" s="14"/>
      <c r="F75" s="14"/>
      <c r="G75" s="14"/>
      <c r="H75" s="10"/>
      <c r="I75" s="10"/>
      <c r="J75" s="10"/>
      <c r="K75" s="3"/>
    </row>
    <row r="76" spans="1:11" x14ac:dyDescent="0.3">
      <c r="A76" s="5">
        <f t="shared" si="28"/>
        <v>68</v>
      </c>
      <c r="B76" s="13" t="s">
        <v>37</v>
      </c>
      <c r="C76" s="12" t="s">
        <v>29</v>
      </c>
      <c r="D76" s="12">
        <v>50</v>
      </c>
      <c r="E76" s="11">
        <v>0.02</v>
      </c>
      <c r="F76" s="11">
        <v>0.01</v>
      </c>
      <c r="G76" s="11">
        <f t="shared" ref="G76:G84" si="29">SUM(E76:F76)</f>
        <v>0.03</v>
      </c>
      <c r="H76" s="10">
        <v>0</v>
      </c>
      <c r="I76" s="1">
        <f t="shared" ref="I76:I84" si="30">ROUND($H76*E76*12,0)</f>
        <v>0</v>
      </c>
      <c r="J76" s="1">
        <f t="shared" ref="J76:J84" si="31">ROUND($H76*F76*12,0)</f>
        <v>0</v>
      </c>
      <c r="K76" s="1">
        <f t="shared" ref="K76:K84" si="32">SUM(I76:J76)</f>
        <v>0</v>
      </c>
    </row>
    <row r="77" spans="1:11" x14ac:dyDescent="0.3">
      <c r="A77" s="5">
        <f t="shared" si="28"/>
        <v>69</v>
      </c>
      <c r="B77" s="13" t="str">
        <f t="shared" ref="B77:B84" si="33">+B76</f>
        <v>53E - Customer Owned</v>
      </c>
      <c r="C77" s="12" t="s">
        <v>29</v>
      </c>
      <c r="D77" s="12">
        <v>70</v>
      </c>
      <c r="E77" s="11">
        <v>0.03</v>
      </c>
      <c r="F77" s="11">
        <v>0.02</v>
      </c>
      <c r="G77" s="11">
        <f t="shared" si="29"/>
        <v>0.05</v>
      </c>
      <c r="H77" s="10">
        <v>57</v>
      </c>
      <c r="I77" s="1">
        <f t="shared" si="30"/>
        <v>21</v>
      </c>
      <c r="J77" s="1">
        <f t="shared" si="31"/>
        <v>14</v>
      </c>
      <c r="K77" s="1">
        <f t="shared" si="32"/>
        <v>35</v>
      </c>
    </row>
    <row r="78" spans="1:11" x14ac:dyDescent="0.3">
      <c r="A78" s="5">
        <f t="shared" si="28"/>
        <v>70</v>
      </c>
      <c r="B78" s="13" t="str">
        <f t="shared" si="33"/>
        <v>53E - Customer Owned</v>
      </c>
      <c r="C78" s="12" t="s">
        <v>29</v>
      </c>
      <c r="D78" s="12">
        <v>100</v>
      </c>
      <c r="E78" s="11">
        <v>0.04</v>
      </c>
      <c r="F78" s="11">
        <v>0.03</v>
      </c>
      <c r="G78" s="11">
        <f t="shared" si="29"/>
        <v>7.0000000000000007E-2</v>
      </c>
      <c r="H78" s="10">
        <v>284</v>
      </c>
      <c r="I78" s="1">
        <f t="shared" si="30"/>
        <v>136</v>
      </c>
      <c r="J78" s="1">
        <f t="shared" si="31"/>
        <v>102</v>
      </c>
      <c r="K78" s="1">
        <f t="shared" si="32"/>
        <v>238</v>
      </c>
    </row>
    <row r="79" spans="1:11" x14ac:dyDescent="0.3">
      <c r="A79" s="5">
        <f t="shared" si="28"/>
        <v>71</v>
      </c>
      <c r="B79" s="13" t="str">
        <f t="shared" si="33"/>
        <v>53E - Customer Owned</v>
      </c>
      <c r="C79" s="12" t="s">
        <v>29</v>
      </c>
      <c r="D79" s="12">
        <v>150</v>
      </c>
      <c r="E79" s="11">
        <v>0.06</v>
      </c>
      <c r="F79" s="11">
        <v>0.04</v>
      </c>
      <c r="G79" s="11">
        <f t="shared" si="29"/>
        <v>0.1</v>
      </c>
      <c r="H79" s="10">
        <v>156</v>
      </c>
      <c r="I79" s="1">
        <f t="shared" si="30"/>
        <v>112</v>
      </c>
      <c r="J79" s="1">
        <f t="shared" si="31"/>
        <v>75</v>
      </c>
      <c r="K79" s="1">
        <f t="shared" si="32"/>
        <v>187</v>
      </c>
    </row>
    <row r="80" spans="1:11" x14ac:dyDescent="0.3">
      <c r="A80" s="5">
        <f t="shared" si="28"/>
        <v>72</v>
      </c>
      <c r="B80" s="13" t="str">
        <f t="shared" si="33"/>
        <v>53E - Customer Owned</v>
      </c>
      <c r="C80" s="12" t="s">
        <v>29</v>
      </c>
      <c r="D80" s="12">
        <v>200</v>
      </c>
      <c r="E80" s="11">
        <v>0.08</v>
      </c>
      <c r="F80" s="11">
        <v>0.05</v>
      </c>
      <c r="G80" s="11">
        <f t="shared" si="29"/>
        <v>0.13</v>
      </c>
      <c r="H80" s="10">
        <v>438</v>
      </c>
      <c r="I80" s="1">
        <f t="shared" si="30"/>
        <v>420</v>
      </c>
      <c r="J80" s="1">
        <f t="shared" si="31"/>
        <v>263</v>
      </c>
      <c r="K80" s="1">
        <f t="shared" si="32"/>
        <v>683</v>
      </c>
    </row>
    <row r="81" spans="1:11" x14ac:dyDescent="0.3">
      <c r="A81" s="5">
        <f t="shared" si="28"/>
        <v>73</v>
      </c>
      <c r="B81" s="13" t="str">
        <f t="shared" si="33"/>
        <v>53E - Customer Owned</v>
      </c>
      <c r="C81" s="12" t="s">
        <v>29</v>
      </c>
      <c r="D81" s="12">
        <v>250</v>
      </c>
      <c r="E81" s="11">
        <v>0.11</v>
      </c>
      <c r="F81" s="11">
        <v>0.06</v>
      </c>
      <c r="G81" s="11">
        <f t="shared" si="29"/>
        <v>0.16999999999999998</v>
      </c>
      <c r="H81" s="10">
        <v>353</v>
      </c>
      <c r="I81" s="1">
        <f t="shared" si="30"/>
        <v>466</v>
      </c>
      <c r="J81" s="1">
        <f t="shared" si="31"/>
        <v>254</v>
      </c>
      <c r="K81" s="1">
        <f t="shared" si="32"/>
        <v>720</v>
      </c>
    </row>
    <row r="82" spans="1:11" x14ac:dyDescent="0.3">
      <c r="A82" s="5">
        <f t="shared" si="28"/>
        <v>74</v>
      </c>
      <c r="B82" s="13" t="str">
        <f t="shared" si="33"/>
        <v>53E - Customer Owned</v>
      </c>
      <c r="C82" s="12" t="s">
        <v>29</v>
      </c>
      <c r="D82" s="12">
        <v>310</v>
      </c>
      <c r="E82" s="11">
        <v>0.13</v>
      </c>
      <c r="F82" s="11">
        <v>0.08</v>
      </c>
      <c r="G82" s="11">
        <f t="shared" si="29"/>
        <v>0.21000000000000002</v>
      </c>
      <c r="H82" s="10">
        <v>7</v>
      </c>
      <c r="I82" s="1">
        <f t="shared" si="30"/>
        <v>11</v>
      </c>
      <c r="J82" s="1">
        <f t="shared" si="31"/>
        <v>7</v>
      </c>
      <c r="K82" s="1">
        <f t="shared" si="32"/>
        <v>18</v>
      </c>
    </row>
    <row r="83" spans="1:11" x14ac:dyDescent="0.3">
      <c r="A83" s="5">
        <f t="shared" si="28"/>
        <v>75</v>
      </c>
      <c r="B83" s="13" t="str">
        <f t="shared" si="33"/>
        <v>53E - Customer Owned</v>
      </c>
      <c r="C83" s="12" t="s">
        <v>29</v>
      </c>
      <c r="D83" s="12">
        <v>400</v>
      </c>
      <c r="E83" s="11">
        <v>0.17</v>
      </c>
      <c r="F83" s="11">
        <v>0.1</v>
      </c>
      <c r="G83" s="11">
        <f t="shared" si="29"/>
        <v>0.27</v>
      </c>
      <c r="H83" s="10">
        <v>537</v>
      </c>
      <c r="I83" s="1">
        <f t="shared" si="30"/>
        <v>1095</v>
      </c>
      <c r="J83" s="1">
        <f t="shared" si="31"/>
        <v>644</v>
      </c>
      <c r="K83" s="1">
        <f t="shared" si="32"/>
        <v>1739</v>
      </c>
    </row>
    <row r="84" spans="1:11" x14ac:dyDescent="0.3">
      <c r="A84" s="5">
        <f t="shared" si="28"/>
        <v>76</v>
      </c>
      <c r="B84" s="13" t="str">
        <f t="shared" si="33"/>
        <v>53E - Customer Owned</v>
      </c>
      <c r="C84" s="12" t="s">
        <v>29</v>
      </c>
      <c r="D84" s="12">
        <v>1000</v>
      </c>
      <c r="E84" s="11">
        <v>0.41</v>
      </c>
      <c r="F84" s="11">
        <v>0.25</v>
      </c>
      <c r="G84" s="11">
        <f t="shared" si="29"/>
        <v>0.65999999999999992</v>
      </c>
      <c r="H84" s="10">
        <v>0</v>
      </c>
      <c r="I84" s="1">
        <f t="shared" si="30"/>
        <v>0</v>
      </c>
      <c r="J84" s="1">
        <f t="shared" si="31"/>
        <v>0</v>
      </c>
      <c r="K84" s="1">
        <f t="shared" si="32"/>
        <v>0</v>
      </c>
    </row>
    <row r="85" spans="1:11" x14ac:dyDescent="0.3">
      <c r="A85" s="5">
        <f t="shared" si="28"/>
        <v>77</v>
      </c>
      <c r="B85" s="13"/>
      <c r="C85" s="12"/>
      <c r="D85" s="12"/>
      <c r="E85" s="14"/>
      <c r="F85" s="14"/>
      <c r="G85" s="14"/>
      <c r="H85" s="10"/>
      <c r="I85" s="10"/>
      <c r="J85" s="10"/>
      <c r="K85" s="3"/>
    </row>
    <row r="86" spans="1:11" x14ac:dyDescent="0.3">
      <c r="A86" s="5">
        <f t="shared" si="28"/>
        <v>78</v>
      </c>
      <c r="B86" s="13" t="str">
        <f>+B84</f>
        <v>53E - Customer Owned</v>
      </c>
      <c r="C86" s="12" t="s">
        <v>28</v>
      </c>
      <c r="D86" s="12">
        <v>70</v>
      </c>
      <c r="E86" s="11">
        <v>0.03</v>
      </c>
      <c r="F86" s="11">
        <v>0.02</v>
      </c>
      <c r="G86" s="11">
        <f t="shared" ref="G86:G91" si="34">SUM(E86:F86)</f>
        <v>0.05</v>
      </c>
      <c r="H86" s="10">
        <v>0</v>
      </c>
      <c r="I86" s="1">
        <f t="shared" ref="I86:J91" si="35">ROUND($H86*E86*12,0)</f>
        <v>0</v>
      </c>
      <c r="J86" s="1">
        <f t="shared" si="35"/>
        <v>0</v>
      </c>
      <c r="K86" s="1">
        <f t="shared" ref="K86:K91" si="36">SUM(I86:J86)</f>
        <v>0</v>
      </c>
    </row>
    <row r="87" spans="1:11" x14ac:dyDescent="0.3">
      <c r="A87" s="5">
        <f t="shared" si="28"/>
        <v>79</v>
      </c>
      <c r="B87" s="13" t="str">
        <f>+B86</f>
        <v>53E - Customer Owned</v>
      </c>
      <c r="C87" s="12" t="s">
        <v>28</v>
      </c>
      <c r="D87" s="12">
        <v>100</v>
      </c>
      <c r="E87" s="11">
        <v>0.04</v>
      </c>
      <c r="F87" s="11">
        <v>0.03</v>
      </c>
      <c r="G87" s="11">
        <f t="shared" si="34"/>
        <v>7.0000000000000007E-2</v>
      </c>
      <c r="H87" s="10">
        <v>0</v>
      </c>
      <c r="I87" s="1">
        <f t="shared" si="35"/>
        <v>0</v>
      </c>
      <c r="J87" s="1">
        <f t="shared" si="35"/>
        <v>0</v>
      </c>
      <c r="K87" s="1">
        <f t="shared" si="36"/>
        <v>0</v>
      </c>
    </row>
    <row r="88" spans="1:11" x14ac:dyDescent="0.3">
      <c r="A88" s="5">
        <f t="shared" si="28"/>
        <v>80</v>
      </c>
      <c r="B88" s="13" t="str">
        <f>+B87</f>
        <v>53E - Customer Owned</v>
      </c>
      <c r="C88" s="12" t="s">
        <v>28</v>
      </c>
      <c r="D88" s="12">
        <v>150</v>
      </c>
      <c r="E88" s="11">
        <v>0.06</v>
      </c>
      <c r="F88" s="11">
        <v>0.04</v>
      </c>
      <c r="G88" s="11">
        <f t="shared" si="34"/>
        <v>0.1</v>
      </c>
      <c r="H88" s="10">
        <v>0</v>
      </c>
      <c r="I88" s="1">
        <f t="shared" si="35"/>
        <v>0</v>
      </c>
      <c r="J88" s="1">
        <f t="shared" si="35"/>
        <v>0</v>
      </c>
      <c r="K88" s="1">
        <f t="shared" si="36"/>
        <v>0</v>
      </c>
    </row>
    <row r="89" spans="1:11" x14ac:dyDescent="0.3">
      <c r="A89" s="5">
        <f t="shared" si="28"/>
        <v>81</v>
      </c>
      <c r="B89" s="13" t="str">
        <f>+B88</f>
        <v>53E - Customer Owned</v>
      </c>
      <c r="C89" s="12" t="s">
        <v>28</v>
      </c>
      <c r="D89" s="12">
        <v>175</v>
      </c>
      <c r="E89" s="11">
        <v>7.0000000000000007E-2</v>
      </c>
      <c r="F89" s="11">
        <v>0.05</v>
      </c>
      <c r="G89" s="11">
        <f t="shared" si="34"/>
        <v>0.12000000000000001</v>
      </c>
      <c r="H89" s="10">
        <v>4</v>
      </c>
      <c r="I89" s="1">
        <f t="shared" si="35"/>
        <v>3</v>
      </c>
      <c r="J89" s="1">
        <f t="shared" si="35"/>
        <v>2</v>
      </c>
      <c r="K89" s="1">
        <f t="shared" si="36"/>
        <v>5</v>
      </c>
    </row>
    <row r="90" spans="1:11" x14ac:dyDescent="0.3">
      <c r="A90" s="5">
        <f t="shared" si="28"/>
        <v>82</v>
      </c>
      <c r="B90" s="13" t="str">
        <f>+B89</f>
        <v>53E - Customer Owned</v>
      </c>
      <c r="C90" s="12" t="s">
        <v>28</v>
      </c>
      <c r="D90" s="12">
        <v>250</v>
      </c>
      <c r="E90" s="11">
        <v>0.11</v>
      </c>
      <c r="F90" s="11">
        <v>0.06</v>
      </c>
      <c r="G90" s="11">
        <f t="shared" si="34"/>
        <v>0.16999999999999998</v>
      </c>
      <c r="H90" s="10">
        <v>0</v>
      </c>
      <c r="I90" s="1">
        <f t="shared" si="35"/>
        <v>0</v>
      </c>
      <c r="J90" s="1">
        <f t="shared" si="35"/>
        <v>0</v>
      </c>
      <c r="K90" s="1">
        <f t="shared" si="36"/>
        <v>0</v>
      </c>
    </row>
    <row r="91" spans="1:11" x14ac:dyDescent="0.3">
      <c r="A91" s="5">
        <f t="shared" si="28"/>
        <v>83</v>
      </c>
      <c r="B91" s="13" t="str">
        <f>+B90</f>
        <v>53E - Customer Owned</v>
      </c>
      <c r="C91" s="12" t="s">
        <v>28</v>
      </c>
      <c r="D91" s="12">
        <v>400</v>
      </c>
      <c r="E91" s="11">
        <v>0.17</v>
      </c>
      <c r="F91" s="11">
        <v>0.1</v>
      </c>
      <c r="G91" s="11">
        <f t="shared" si="34"/>
        <v>0.27</v>
      </c>
      <c r="H91" s="10">
        <v>0</v>
      </c>
      <c r="I91" s="1">
        <f t="shared" si="35"/>
        <v>0</v>
      </c>
      <c r="J91" s="1">
        <f t="shared" si="35"/>
        <v>0</v>
      </c>
      <c r="K91" s="1">
        <f t="shared" si="36"/>
        <v>0</v>
      </c>
    </row>
    <row r="92" spans="1:11" x14ac:dyDescent="0.3">
      <c r="A92" s="5">
        <f t="shared" si="28"/>
        <v>84</v>
      </c>
      <c r="B92" s="13"/>
      <c r="C92" s="12"/>
      <c r="D92" s="12"/>
      <c r="E92" s="14"/>
      <c r="F92" s="14"/>
      <c r="G92" s="14"/>
      <c r="H92" s="10"/>
      <c r="I92" s="10"/>
      <c r="J92" s="10"/>
      <c r="K92" s="3"/>
    </row>
    <row r="93" spans="1:11" x14ac:dyDescent="0.3">
      <c r="A93" s="5">
        <f t="shared" si="28"/>
        <v>85</v>
      </c>
      <c r="B93" s="13" t="str">
        <f>+B91</f>
        <v>53E - Customer Owned</v>
      </c>
      <c r="C93" s="12" t="s">
        <v>12</v>
      </c>
      <c r="D93" s="17" t="s">
        <v>26</v>
      </c>
      <c r="E93" s="11">
        <v>0.02</v>
      </c>
      <c r="F93" s="11">
        <v>0.01</v>
      </c>
      <c r="G93" s="11">
        <f t="shared" ref="G93:G101" si="37">SUM(E93:F93)</f>
        <v>0.03</v>
      </c>
      <c r="H93" s="10">
        <v>630</v>
      </c>
      <c r="I93" s="1">
        <f t="shared" ref="I93:I101" si="38">ROUND($H93*E93*12,0)</f>
        <v>151</v>
      </c>
      <c r="J93" s="1">
        <f t="shared" ref="J93:J101" si="39">ROUND($H93*F93*12,0)</f>
        <v>76</v>
      </c>
      <c r="K93" s="1">
        <f t="shared" ref="K93:K101" si="40">SUM(I93:J93)</f>
        <v>227</v>
      </c>
    </row>
    <row r="94" spans="1:11" x14ac:dyDescent="0.3">
      <c r="A94" s="5">
        <f t="shared" si="28"/>
        <v>86</v>
      </c>
      <c r="B94" s="13" t="str">
        <f t="shared" ref="B94:B101" si="41">B93</f>
        <v>53E - Customer Owned</v>
      </c>
      <c r="C94" s="12" t="s">
        <v>12</v>
      </c>
      <c r="D94" s="17" t="s">
        <v>25</v>
      </c>
      <c r="E94" s="11">
        <v>0.03</v>
      </c>
      <c r="F94" s="11">
        <v>0.02</v>
      </c>
      <c r="G94" s="11">
        <f t="shared" si="37"/>
        <v>0.05</v>
      </c>
      <c r="H94" s="10">
        <v>612</v>
      </c>
      <c r="I94" s="1">
        <f t="shared" si="38"/>
        <v>220</v>
      </c>
      <c r="J94" s="1">
        <f t="shared" si="39"/>
        <v>147</v>
      </c>
      <c r="K94" s="1">
        <f t="shared" si="40"/>
        <v>367</v>
      </c>
    </row>
    <row r="95" spans="1:11" x14ac:dyDescent="0.3">
      <c r="A95" s="5">
        <f t="shared" si="28"/>
        <v>87</v>
      </c>
      <c r="B95" s="13" t="str">
        <f t="shared" si="41"/>
        <v>53E - Customer Owned</v>
      </c>
      <c r="C95" s="12" t="s">
        <v>12</v>
      </c>
      <c r="D95" s="17" t="s">
        <v>24</v>
      </c>
      <c r="E95" s="11">
        <v>0.04</v>
      </c>
      <c r="F95" s="11">
        <v>0.03</v>
      </c>
      <c r="G95" s="11">
        <f t="shared" si="37"/>
        <v>7.0000000000000007E-2</v>
      </c>
      <c r="H95" s="10">
        <v>863</v>
      </c>
      <c r="I95" s="1">
        <f t="shared" si="38"/>
        <v>414</v>
      </c>
      <c r="J95" s="1">
        <f t="shared" si="39"/>
        <v>311</v>
      </c>
      <c r="K95" s="1">
        <f t="shared" si="40"/>
        <v>725</v>
      </c>
    </row>
    <row r="96" spans="1:11" x14ac:dyDescent="0.3">
      <c r="A96" s="5">
        <f t="shared" si="28"/>
        <v>88</v>
      </c>
      <c r="B96" s="13" t="str">
        <f t="shared" si="41"/>
        <v>53E - Customer Owned</v>
      </c>
      <c r="C96" s="12" t="s">
        <v>12</v>
      </c>
      <c r="D96" s="17" t="s">
        <v>23</v>
      </c>
      <c r="E96" s="11">
        <v>0.06</v>
      </c>
      <c r="F96" s="11">
        <v>0.03</v>
      </c>
      <c r="G96" s="11">
        <f t="shared" si="37"/>
        <v>0.09</v>
      </c>
      <c r="H96" s="10">
        <v>64</v>
      </c>
      <c r="I96" s="1">
        <f t="shared" si="38"/>
        <v>46</v>
      </c>
      <c r="J96" s="1">
        <f t="shared" si="39"/>
        <v>23</v>
      </c>
      <c r="K96" s="1">
        <f t="shared" si="40"/>
        <v>69</v>
      </c>
    </row>
    <row r="97" spans="1:11" x14ac:dyDescent="0.3">
      <c r="A97" s="5">
        <f t="shared" si="28"/>
        <v>89</v>
      </c>
      <c r="B97" s="13" t="str">
        <f t="shared" si="41"/>
        <v>53E - Customer Owned</v>
      </c>
      <c r="C97" s="12" t="s">
        <v>12</v>
      </c>
      <c r="D97" s="17" t="s">
        <v>22</v>
      </c>
      <c r="E97" s="11">
        <v>7.0000000000000007E-2</v>
      </c>
      <c r="F97" s="11">
        <v>0.04</v>
      </c>
      <c r="G97" s="11">
        <f t="shared" si="37"/>
        <v>0.11000000000000001</v>
      </c>
      <c r="H97" s="10">
        <v>1315</v>
      </c>
      <c r="I97" s="1">
        <f t="shared" si="38"/>
        <v>1105</v>
      </c>
      <c r="J97" s="1">
        <f t="shared" si="39"/>
        <v>631</v>
      </c>
      <c r="K97" s="1">
        <f t="shared" si="40"/>
        <v>1736</v>
      </c>
    </row>
    <row r="98" spans="1:11" x14ac:dyDescent="0.3">
      <c r="A98" s="5">
        <f t="shared" si="28"/>
        <v>90</v>
      </c>
      <c r="B98" s="13" t="str">
        <f t="shared" si="41"/>
        <v>53E - Customer Owned</v>
      </c>
      <c r="C98" s="12" t="s">
        <v>12</v>
      </c>
      <c r="D98" s="17" t="s">
        <v>21</v>
      </c>
      <c r="E98" s="11">
        <v>0.08</v>
      </c>
      <c r="F98" s="11">
        <v>0.05</v>
      </c>
      <c r="G98" s="11">
        <f t="shared" si="37"/>
        <v>0.13</v>
      </c>
      <c r="H98" s="10">
        <v>90</v>
      </c>
      <c r="I98" s="1">
        <f t="shared" si="38"/>
        <v>86</v>
      </c>
      <c r="J98" s="1">
        <f t="shared" si="39"/>
        <v>54</v>
      </c>
      <c r="K98" s="1">
        <f t="shared" si="40"/>
        <v>140</v>
      </c>
    </row>
    <row r="99" spans="1:11" x14ac:dyDescent="0.3">
      <c r="A99" s="5">
        <f t="shared" si="28"/>
        <v>91</v>
      </c>
      <c r="B99" s="13" t="str">
        <f t="shared" si="41"/>
        <v>53E - Customer Owned</v>
      </c>
      <c r="C99" s="12" t="s">
        <v>12</v>
      </c>
      <c r="D99" s="17" t="s">
        <v>20</v>
      </c>
      <c r="E99" s="11">
        <v>0.09</v>
      </c>
      <c r="F99" s="11">
        <v>0.06</v>
      </c>
      <c r="G99" s="11">
        <f t="shared" si="37"/>
        <v>0.15</v>
      </c>
      <c r="H99" s="10">
        <v>0</v>
      </c>
      <c r="I99" s="1">
        <f t="shared" si="38"/>
        <v>0</v>
      </c>
      <c r="J99" s="1">
        <f t="shared" si="39"/>
        <v>0</v>
      </c>
      <c r="K99" s="1">
        <f t="shared" si="40"/>
        <v>0</v>
      </c>
    </row>
    <row r="100" spans="1:11" x14ac:dyDescent="0.3">
      <c r="A100" s="5">
        <f t="shared" si="28"/>
        <v>92</v>
      </c>
      <c r="B100" s="13" t="str">
        <f t="shared" si="41"/>
        <v>53E - Customer Owned</v>
      </c>
      <c r="C100" s="12" t="s">
        <v>12</v>
      </c>
      <c r="D100" s="17" t="s">
        <v>19</v>
      </c>
      <c r="E100" s="11">
        <v>0.11</v>
      </c>
      <c r="F100" s="11">
        <v>0.06</v>
      </c>
      <c r="G100" s="11">
        <f t="shared" si="37"/>
        <v>0.16999999999999998</v>
      </c>
      <c r="H100" s="10">
        <v>0</v>
      </c>
      <c r="I100" s="1">
        <f t="shared" si="38"/>
        <v>0</v>
      </c>
      <c r="J100" s="1">
        <f t="shared" si="39"/>
        <v>0</v>
      </c>
      <c r="K100" s="1">
        <f t="shared" si="40"/>
        <v>0</v>
      </c>
    </row>
    <row r="101" spans="1:11" x14ac:dyDescent="0.3">
      <c r="A101" s="5">
        <f t="shared" si="28"/>
        <v>93</v>
      </c>
      <c r="B101" s="13" t="str">
        <f t="shared" si="41"/>
        <v>53E - Customer Owned</v>
      </c>
      <c r="C101" s="12" t="s">
        <v>12</v>
      </c>
      <c r="D101" s="17" t="s">
        <v>18</v>
      </c>
      <c r="E101" s="11">
        <v>0.12</v>
      </c>
      <c r="F101" s="11">
        <v>7.0000000000000007E-2</v>
      </c>
      <c r="G101" s="11">
        <f t="shared" si="37"/>
        <v>0.19</v>
      </c>
      <c r="H101" s="10">
        <v>0</v>
      </c>
      <c r="I101" s="1">
        <f t="shared" si="38"/>
        <v>0</v>
      </c>
      <c r="J101" s="1">
        <f t="shared" si="39"/>
        <v>0</v>
      </c>
      <c r="K101" s="1">
        <f t="shared" si="40"/>
        <v>0</v>
      </c>
    </row>
    <row r="102" spans="1:11" x14ac:dyDescent="0.3">
      <c r="A102" s="5">
        <f t="shared" si="28"/>
        <v>94</v>
      </c>
      <c r="B102" s="16"/>
      <c r="C102" s="12"/>
      <c r="D102" s="12"/>
      <c r="E102" s="14"/>
      <c r="F102" s="14"/>
      <c r="G102" s="14"/>
      <c r="H102" s="10"/>
      <c r="I102" s="10"/>
      <c r="J102" s="10"/>
      <c r="K102" s="3"/>
    </row>
    <row r="103" spans="1:11" x14ac:dyDescent="0.3">
      <c r="A103" s="5">
        <f t="shared" si="28"/>
        <v>95</v>
      </c>
      <c r="B103" s="4" t="s">
        <v>36</v>
      </c>
      <c r="C103" s="4"/>
      <c r="D103" s="4"/>
      <c r="E103" s="14"/>
      <c r="F103" s="14"/>
      <c r="G103" s="14"/>
      <c r="H103" s="10"/>
      <c r="I103" s="10"/>
      <c r="J103" s="10"/>
      <c r="K103" s="3"/>
    </row>
    <row r="104" spans="1:11" x14ac:dyDescent="0.3">
      <c r="A104" s="5">
        <f t="shared" si="28"/>
        <v>96</v>
      </c>
      <c r="B104" s="13" t="s">
        <v>35</v>
      </c>
      <c r="C104" s="12" t="s">
        <v>29</v>
      </c>
      <c r="D104" s="12">
        <v>50</v>
      </c>
      <c r="E104" s="11">
        <v>0.02</v>
      </c>
      <c r="F104" s="11">
        <v>0.01</v>
      </c>
      <c r="G104" s="11">
        <f t="shared" ref="G104:G112" si="42">SUM(E104:F104)</f>
        <v>0.03</v>
      </c>
      <c r="H104" s="10">
        <v>38</v>
      </c>
      <c r="I104" s="1">
        <f t="shared" ref="I104:I112" si="43">ROUND($H104*E104*12,0)</f>
        <v>9</v>
      </c>
      <c r="J104" s="1">
        <f t="shared" ref="J104:J112" si="44">ROUND($H104*F104*12,0)</f>
        <v>5</v>
      </c>
      <c r="K104" s="1">
        <f t="shared" ref="K104:K112" si="45">SUM(I104:J104)</f>
        <v>14</v>
      </c>
    </row>
    <row r="105" spans="1:11" x14ac:dyDescent="0.3">
      <c r="A105" s="5">
        <f t="shared" si="28"/>
        <v>97</v>
      </c>
      <c r="B105" s="13" t="str">
        <f t="shared" ref="B105:B112" si="46">+B104</f>
        <v>54E</v>
      </c>
      <c r="C105" s="12" t="s">
        <v>29</v>
      </c>
      <c r="D105" s="12">
        <v>70</v>
      </c>
      <c r="E105" s="11">
        <v>0.03</v>
      </c>
      <c r="F105" s="11">
        <v>0.02</v>
      </c>
      <c r="G105" s="11">
        <f t="shared" si="42"/>
        <v>0.05</v>
      </c>
      <c r="H105" s="10">
        <v>761</v>
      </c>
      <c r="I105" s="1">
        <f t="shared" si="43"/>
        <v>274</v>
      </c>
      <c r="J105" s="1">
        <f t="shared" si="44"/>
        <v>183</v>
      </c>
      <c r="K105" s="1">
        <f t="shared" si="45"/>
        <v>457</v>
      </c>
    </row>
    <row r="106" spans="1:11" x14ac:dyDescent="0.3">
      <c r="A106" s="5">
        <f t="shared" ref="A106:A137" si="47">A105+1</f>
        <v>98</v>
      </c>
      <c r="B106" s="13" t="str">
        <f t="shared" si="46"/>
        <v>54E</v>
      </c>
      <c r="C106" s="12" t="s">
        <v>29</v>
      </c>
      <c r="D106" s="12">
        <v>100</v>
      </c>
      <c r="E106" s="11">
        <v>0.04</v>
      </c>
      <c r="F106" s="11">
        <v>0.03</v>
      </c>
      <c r="G106" s="11">
        <f t="shared" si="42"/>
        <v>7.0000000000000007E-2</v>
      </c>
      <c r="H106" s="10">
        <v>1718</v>
      </c>
      <c r="I106" s="1">
        <f t="shared" si="43"/>
        <v>825</v>
      </c>
      <c r="J106" s="1">
        <f t="shared" si="44"/>
        <v>618</v>
      </c>
      <c r="K106" s="1">
        <f t="shared" si="45"/>
        <v>1443</v>
      </c>
    </row>
    <row r="107" spans="1:11" x14ac:dyDescent="0.3">
      <c r="A107" s="5">
        <f t="shared" si="47"/>
        <v>99</v>
      </c>
      <c r="B107" s="13" t="str">
        <f t="shared" si="46"/>
        <v>54E</v>
      </c>
      <c r="C107" s="12" t="s">
        <v>29</v>
      </c>
      <c r="D107" s="12">
        <v>150</v>
      </c>
      <c r="E107" s="11">
        <v>0.06</v>
      </c>
      <c r="F107" s="11">
        <v>0.04</v>
      </c>
      <c r="G107" s="11">
        <f t="shared" si="42"/>
        <v>0.1</v>
      </c>
      <c r="H107" s="10">
        <v>516</v>
      </c>
      <c r="I107" s="1">
        <f t="shared" si="43"/>
        <v>372</v>
      </c>
      <c r="J107" s="1">
        <f t="shared" si="44"/>
        <v>248</v>
      </c>
      <c r="K107" s="1">
        <f t="shared" si="45"/>
        <v>620</v>
      </c>
    </row>
    <row r="108" spans="1:11" x14ac:dyDescent="0.3">
      <c r="A108" s="5">
        <f t="shared" si="47"/>
        <v>100</v>
      </c>
      <c r="B108" s="13" t="str">
        <f t="shared" si="46"/>
        <v>54E</v>
      </c>
      <c r="C108" s="12" t="s">
        <v>29</v>
      </c>
      <c r="D108" s="12">
        <v>200</v>
      </c>
      <c r="E108" s="11">
        <v>0.08</v>
      </c>
      <c r="F108" s="11">
        <v>0.05</v>
      </c>
      <c r="G108" s="11">
        <f t="shared" si="42"/>
        <v>0.13</v>
      </c>
      <c r="H108" s="10">
        <v>680</v>
      </c>
      <c r="I108" s="1">
        <f t="shared" si="43"/>
        <v>653</v>
      </c>
      <c r="J108" s="1">
        <f t="shared" si="44"/>
        <v>408</v>
      </c>
      <c r="K108" s="1">
        <f t="shared" si="45"/>
        <v>1061</v>
      </c>
    </row>
    <row r="109" spans="1:11" x14ac:dyDescent="0.3">
      <c r="A109" s="5">
        <f t="shared" si="47"/>
        <v>101</v>
      </c>
      <c r="B109" s="13" t="str">
        <f t="shared" si="46"/>
        <v>54E</v>
      </c>
      <c r="C109" s="12" t="s">
        <v>29</v>
      </c>
      <c r="D109" s="12">
        <v>250</v>
      </c>
      <c r="E109" s="11">
        <v>0.11</v>
      </c>
      <c r="F109" s="11">
        <v>0.06</v>
      </c>
      <c r="G109" s="11">
        <f t="shared" si="42"/>
        <v>0.16999999999999998</v>
      </c>
      <c r="H109" s="10">
        <v>1535</v>
      </c>
      <c r="I109" s="1">
        <f t="shared" si="43"/>
        <v>2026</v>
      </c>
      <c r="J109" s="1">
        <f t="shared" si="44"/>
        <v>1105</v>
      </c>
      <c r="K109" s="1">
        <f t="shared" si="45"/>
        <v>3131</v>
      </c>
    </row>
    <row r="110" spans="1:11" x14ac:dyDescent="0.3">
      <c r="A110" s="5">
        <f t="shared" si="47"/>
        <v>102</v>
      </c>
      <c r="B110" s="13" t="str">
        <f t="shared" si="46"/>
        <v>54E</v>
      </c>
      <c r="C110" s="12" t="s">
        <v>29</v>
      </c>
      <c r="D110" s="12">
        <v>310</v>
      </c>
      <c r="E110" s="11">
        <v>0.13</v>
      </c>
      <c r="F110" s="11">
        <v>0.08</v>
      </c>
      <c r="G110" s="11">
        <f t="shared" si="42"/>
        <v>0.21000000000000002</v>
      </c>
      <c r="H110" s="10">
        <v>77</v>
      </c>
      <c r="I110" s="1">
        <f t="shared" si="43"/>
        <v>120</v>
      </c>
      <c r="J110" s="1">
        <f t="shared" si="44"/>
        <v>74</v>
      </c>
      <c r="K110" s="1">
        <f t="shared" si="45"/>
        <v>194</v>
      </c>
    </row>
    <row r="111" spans="1:11" x14ac:dyDescent="0.3">
      <c r="A111" s="5">
        <f t="shared" si="47"/>
        <v>103</v>
      </c>
      <c r="B111" s="13" t="str">
        <f t="shared" si="46"/>
        <v>54E</v>
      </c>
      <c r="C111" s="12" t="s">
        <v>29</v>
      </c>
      <c r="D111" s="12">
        <v>400</v>
      </c>
      <c r="E111" s="11">
        <v>0.17</v>
      </c>
      <c r="F111" s="11">
        <v>0.1</v>
      </c>
      <c r="G111" s="11">
        <f t="shared" si="42"/>
        <v>0.27</v>
      </c>
      <c r="H111" s="10">
        <v>755</v>
      </c>
      <c r="I111" s="1">
        <f t="shared" si="43"/>
        <v>1540</v>
      </c>
      <c r="J111" s="1">
        <f t="shared" si="44"/>
        <v>906</v>
      </c>
      <c r="K111" s="1">
        <f t="shared" si="45"/>
        <v>2446</v>
      </c>
    </row>
    <row r="112" spans="1:11" x14ac:dyDescent="0.3">
      <c r="A112" s="5">
        <f t="shared" si="47"/>
        <v>104</v>
      </c>
      <c r="B112" s="13" t="str">
        <f t="shared" si="46"/>
        <v>54E</v>
      </c>
      <c r="C112" s="12" t="s">
        <v>29</v>
      </c>
      <c r="D112" s="12">
        <v>1000</v>
      </c>
      <c r="E112" s="11">
        <v>0.41</v>
      </c>
      <c r="F112" s="11">
        <v>0.25</v>
      </c>
      <c r="G112" s="11">
        <f t="shared" si="42"/>
        <v>0.65999999999999992</v>
      </c>
      <c r="H112" s="10">
        <v>11</v>
      </c>
      <c r="I112" s="1">
        <f t="shared" si="43"/>
        <v>54</v>
      </c>
      <c r="J112" s="1">
        <f t="shared" si="44"/>
        <v>33</v>
      </c>
      <c r="K112" s="1">
        <f t="shared" si="45"/>
        <v>87</v>
      </c>
    </row>
    <row r="113" spans="1:11" x14ac:dyDescent="0.3">
      <c r="A113" s="5">
        <f t="shared" si="47"/>
        <v>105</v>
      </c>
      <c r="B113" s="16"/>
      <c r="C113" s="12"/>
      <c r="D113" s="12"/>
      <c r="E113" s="14"/>
      <c r="F113" s="14"/>
      <c r="G113" s="14"/>
      <c r="H113" s="10"/>
      <c r="I113" s="10"/>
      <c r="J113" s="10"/>
      <c r="K113" s="3"/>
    </row>
    <row r="114" spans="1:11" x14ac:dyDescent="0.3">
      <c r="A114" s="5">
        <f t="shared" si="47"/>
        <v>106</v>
      </c>
      <c r="B114" s="16"/>
      <c r="C114" s="12"/>
      <c r="D114" s="12"/>
      <c r="E114" s="14"/>
      <c r="F114" s="14"/>
      <c r="G114" s="14"/>
      <c r="H114" s="10"/>
      <c r="I114" s="10"/>
      <c r="J114" s="10"/>
      <c r="K114" s="3"/>
    </row>
    <row r="115" spans="1:11" x14ac:dyDescent="0.3">
      <c r="A115" s="5">
        <f t="shared" si="47"/>
        <v>107</v>
      </c>
      <c r="B115" s="13" t="str">
        <f>+B112</f>
        <v>54E</v>
      </c>
      <c r="C115" s="12" t="s">
        <v>12</v>
      </c>
      <c r="D115" s="17" t="s">
        <v>26</v>
      </c>
      <c r="E115" s="11">
        <v>0.02</v>
      </c>
      <c r="F115" s="11">
        <v>0.01</v>
      </c>
      <c r="G115" s="11">
        <f t="shared" ref="G115:G123" si="48">SUM(E115:F115)</f>
        <v>0.03</v>
      </c>
      <c r="H115" s="10">
        <v>1451</v>
      </c>
      <c r="I115" s="1">
        <f t="shared" ref="I115:I123" si="49">ROUND($H115*E115*12,0)</f>
        <v>348</v>
      </c>
      <c r="J115" s="1">
        <f t="shared" ref="J115:J123" si="50">ROUND($H115*F115*12,0)</f>
        <v>174</v>
      </c>
      <c r="K115" s="1">
        <f t="shared" ref="K115:K123" si="51">SUM(I115:J115)</f>
        <v>522</v>
      </c>
    </row>
    <row r="116" spans="1:11" x14ac:dyDescent="0.3">
      <c r="A116" s="5">
        <f t="shared" si="47"/>
        <v>108</v>
      </c>
      <c r="B116" s="13" t="str">
        <f t="shared" ref="B116:B123" si="52">+B115</f>
        <v>54E</v>
      </c>
      <c r="C116" s="12" t="s">
        <v>12</v>
      </c>
      <c r="D116" s="17" t="s">
        <v>25</v>
      </c>
      <c r="E116" s="11">
        <v>0.03</v>
      </c>
      <c r="F116" s="11">
        <v>0.02</v>
      </c>
      <c r="G116" s="11">
        <f t="shared" si="48"/>
        <v>0.05</v>
      </c>
      <c r="H116" s="10">
        <v>0</v>
      </c>
      <c r="I116" s="1">
        <f t="shared" si="49"/>
        <v>0</v>
      </c>
      <c r="J116" s="1">
        <f t="shared" si="50"/>
        <v>0</v>
      </c>
      <c r="K116" s="1">
        <f t="shared" si="51"/>
        <v>0</v>
      </c>
    </row>
    <row r="117" spans="1:11" x14ac:dyDescent="0.3">
      <c r="A117" s="5">
        <f t="shared" si="47"/>
        <v>109</v>
      </c>
      <c r="B117" s="13" t="str">
        <f t="shared" si="52"/>
        <v>54E</v>
      </c>
      <c r="C117" s="12" t="s">
        <v>12</v>
      </c>
      <c r="D117" s="17" t="s">
        <v>24</v>
      </c>
      <c r="E117" s="11">
        <v>0.04</v>
      </c>
      <c r="F117" s="11">
        <v>0.03</v>
      </c>
      <c r="G117" s="11">
        <f t="shared" si="48"/>
        <v>7.0000000000000007E-2</v>
      </c>
      <c r="H117" s="10">
        <v>1702</v>
      </c>
      <c r="I117" s="1">
        <f t="shared" si="49"/>
        <v>817</v>
      </c>
      <c r="J117" s="1">
        <f t="shared" si="50"/>
        <v>613</v>
      </c>
      <c r="K117" s="1">
        <f t="shared" si="51"/>
        <v>1430</v>
      </c>
    </row>
    <row r="118" spans="1:11" x14ac:dyDescent="0.3">
      <c r="A118" s="5">
        <f t="shared" si="47"/>
        <v>110</v>
      </c>
      <c r="B118" s="13" t="str">
        <f t="shared" si="52"/>
        <v>54E</v>
      </c>
      <c r="C118" s="12" t="s">
        <v>12</v>
      </c>
      <c r="D118" s="17" t="s">
        <v>23</v>
      </c>
      <c r="E118" s="11">
        <v>0.06</v>
      </c>
      <c r="F118" s="11">
        <v>0.03</v>
      </c>
      <c r="G118" s="11">
        <f t="shared" si="48"/>
        <v>0.09</v>
      </c>
      <c r="H118" s="10">
        <v>796</v>
      </c>
      <c r="I118" s="1">
        <f t="shared" si="49"/>
        <v>573</v>
      </c>
      <c r="J118" s="1">
        <f t="shared" si="50"/>
        <v>287</v>
      </c>
      <c r="K118" s="1">
        <f t="shared" si="51"/>
        <v>860</v>
      </c>
    </row>
    <row r="119" spans="1:11" x14ac:dyDescent="0.3">
      <c r="A119" s="5">
        <f t="shared" si="47"/>
        <v>111</v>
      </c>
      <c r="B119" s="13" t="str">
        <f t="shared" si="52"/>
        <v>54E</v>
      </c>
      <c r="C119" s="12" t="s">
        <v>12</v>
      </c>
      <c r="D119" s="17" t="s">
        <v>22</v>
      </c>
      <c r="E119" s="11">
        <v>7.0000000000000007E-2</v>
      </c>
      <c r="F119" s="11">
        <v>0.04</v>
      </c>
      <c r="G119" s="11">
        <f t="shared" si="48"/>
        <v>0.11000000000000001</v>
      </c>
      <c r="H119" s="10">
        <v>316</v>
      </c>
      <c r="I119" s="1">
        <f t="shared" si="49"/>
        <v>265</v>
      </c>
      <c r="J119" s="1">
        <f t="shared" si="50"/>
        <v>152</v>
      </c>
      <c r="K119" s="1">
        <f t="shared" si="51"/>
        <v>417</v>
      </c>
    </row>
    <row r="120" spans="1:11" x14ac:dyDescent="0.3">
      <c r="A120" s="5">
        <f t="shared" si="47"/>
        <v>112</v>
      </c>
      <c r="B120" s="13" t="str">
        <f t="shared" si="52"/>
        <v>54E</v>
      </c>
      <c r="C120" s="12" t="s">
        <v>12</v>
      </c>
      <c r="D120" s="17" t="s">
        <v>21</v>
      </c>
      <c r="E120" s="11">
        <v>0.08</v>
      </c>
      <c r="F120" s="11">
        <v>0.05</v>
      </c>
      <c r="G120" s="11">
        <f t="shared" si="48"/>
        <v>0.13</v>
      </c>
      <c r="H120" s="10">
        <v>4</v>
      </c>
      <c r="I120" s="1">
        <f t="shared" si="49"/>
        <v>4</v>
      </c>
      <c r="J120" s="1">
        <f t="shared" si="50"/>
        <v>2</v>
      </c>
      <c r="K120" s="1">
        <f t="shared" si="51"/>
        <v>6</v>
      </c>
    </row>
    <row r="121" spans="1:11" x14ac:dyDescent="0.3">
      <c r="A121" s="5">
        <f t="shared" si="47"/>
        <v>113</v>
      </c>
      <c r="B121" s="13" t="str">
        <f t="shared" si="52"/>
        <v>54E</v>
      </c>
      <c r="C121" s="12" t="s">
        <v>12</v>
      </c>
      <c r="D121" s="17" t="s">
        <v>20</v>
      </c>
      <c r="E121" s="11">
        <v>0.09</v>
      </c>
      <c r="F121" s="11">
        <v>0.06</v>
      </c>
      <c r="G121" s="11">
        <f t="shared" si="48"/>
        <v>0.15</v>
      </c>
      <c r="H121" s="10">
        <v>0</v>
      </c>
      <c r="I121" s="1">
        <f t="shared" si="49"/>
        <v>0</v>
      </c>
      <c r="J121" s="1">
        <f t="shared" si="50"/>
        <v>0</v>
      </c>
      <c r="K121" s="1">
        <f t="shared" si="51"/>
        <v>0</v>
      </c>
    </row>
    <row r="122" spans="1:11" x14ac:dyDescent="0.3">
      <c r="A122" s="5">
        <f t="shared" si="47"/>
        <v>114</v>
      </c>
      <c r="B122" s="13" t="str">
        <f t="shared" si="52"/>
        <v>54E</v>
      </c>
      <c r="C122" s="12" t="s">
        <v>12</v>
      </c>
      <c r="D122" s="17" t="s">
        <v>19</v>
      </c>
      <c r="E122" s="11">
        <v>0.11</v>
      </c>
      <c r="F122" s="11">
        <v>0.06</v>
      </c>
      <c r="G122" s="11">
        <f t="shared" si="48"/>
        <v>0.16999999999999998</v>
      </c>
      <c r="H122" s="10">
        <v>0</v>
      </c>
      <c r="I122" s="1">
        <f t="shared" si="49"/>
        <v>0</v>
      </c>
      <c r="J122" s="1">
        <f t="shared" si="50"/>
        <v>0</v>
      </c>
      <c r="K122" s="1">
        <f t="shared" si="51"/>
        <v>0</v>
      </c>
    </row>
    <row r="123" spans="1:11" x14ac:dyDescent="0.3">
      <c r="A123" s="5">
        <f t="shared" si="47"/>
        <v>115</v>
      </c>
      <c r="B123" s="13" t="str">
        <f t="shared" si="52"/>
        <v>54E</v>
      </c>
      <c r="C123" s="12" t="s">
        <v>12</v>
      </c>
      <c r="D123" s="17" t="s">
        <v>18</v>
      </c>
      <c r="E123" s="11">
        <v>0.12</v>
      </c>
      <c r="F123" s="11">
        <v>7.0000000000000007E-2</v>
      </c>
      <c r="G123" s="11">
        <f t="shared" si="48"/>
        <v>0.19</v>
      </c>
      <c r="H123" s="10">
        <v>0</v>
      </c>
      <c r="I123" s="1">
        <f t="shared" si="49"/>
        <v>0</v>
      </c>
      <c r="J123" s="1">
        <f t="shared" si="50"/>
        <v>0</v>
      </c>
      <c r="K123" s="1">
        <f t="shared" si="51"/>
        <v>0</v>
      </c>
    </row>
    <row r="124" spans="1:11" x14ac:dyDescent="0.3">
      <c r="A124" s="5">
        <f t="shared" si="47"/>
        <v>116</v>
      </c>
      <c r="B124" s="16"/>
      <c r="C124" s="12"/>
      <c r="D124" s="12"/>
      <c r="E124" s="14"/>
      <c r="F124" s="14"/>
      <c r="G124" s="14"/>
      <c r="H124" s="10"/>
      <c r="I124" s="10"/>
      <c r="J124" s="10"/>
      <c r="K124" s="3"/>
    </row>
    <row r="125" spans="1:11" x14ac:dyDescent="0.3">
      <c r="A125" s="5">
        <f t="shared" si="47"/>
        <v>117</v>
      </c>
      <c r="B125" s="4" t="s">
        <v>34</v>
      </c>
      <c r="C125" s="12"/>
      <c r="D125" s="12"/>
      <c r="E125" s="14"/>
      <c r="F125" s="14"/>
      <c r="G125" s="14"/>
      <c r="H125" s="10"/>
      <c r="I125" s="10"/>
      <c r="J125" s="10"/>
      <c r="K125" s="3"/>
    </row>
    <row r="126" spans="1:11" x14ac:dyDescent="0.3">
      <c r="A126" s="5">
        <f t="shared" si="47"/>
        <v>118</v>
      </c>
      <c r="B126" s="13" t="s">
        <v>33</v>
      </c>
      <c r="C126" s="12" t="s">
        <v>29</v>
      </c>
      <c r="D126" s="12">
        <v>70</v>
      </c>
      <c r="E126" s="11">
        <v>0.36</v>
      </c>
      <c r="F126" s="11">
        <v>0.22</v>
      </c>
      <c r="G126" s="11">
        <f t="shared" ref="G126:G131" si="53">SUM(E126:F126)</f>
        <v>0.57999999999999996</v>
      </c>
      <c r="H126" s="10">
        <v>17</v>
      </c>
      <c r="I126" s="1">
        <f t="shared" ref="I126:J131" si="54">ROUND($H126*E126*12,0)</f>
        <v>73</v>
      </c>
      <c r="J126" s="1">
        <f t="shared" si="54"/>
        <v>45</v>
      </c>
      <c r="K126" s="1">
        <f t="shared" ref="K126:K131" si="55">SUM(I126:J126)</f>
        <v>118</v>
      </c>
    </row>
    <row r="127" spans="1:11" x14ac:dyDescent="0.3">
      <c r="A127" s="5">
        <f t="shared" si="47"/>
        <v>119</v>
      </c>
      <c r="B127" s="16" t="str">
        <f>+B126</f>
        <v>55E &amp; 56E</v>
      </c>
      <c r="C127" s="12" t="s">
        <v>29</v>
      </c>
      <c r="D127" s="12">
        <v>100</v>
      </c>
      <c r="E127" s="11">
        <v>0.38</v>
      </c>
      <c r="F127" s="11">
        <v>0.23</v>
      </c>
      <c r="G127" s="11">
        <f t="shared" si="53"/>
        <v>0.61</v>
      </c>
      <c r="H127" s="10">
        <v>4030</v>
      </c>
      <c r="I127" s="1">
        <f t="shared" si="54"/>
        <v>18377</v>
      </c>
      <c r="J127" s="1">
        <f t="shared" si="54"/>
        <v>11123</v>
      </c>
      <c r="K127" s="1">
        <f t="shared" si="55"/>
        <v>29500</v>
      </c>
    </row>
    <row r="128" spans="1:11" x14ac:dyDescent="0.3">
      <c r="A128" s="5">
        <f t="shared" si="47"/>
        <v>120</v>
      </c>
      <c r="B128" s="16" t="str">
        <f>+B127</f>
        <v>55E &amp; 56E</v>
      </c>
      <c r="C128" s="12" t="s">
        <v>29</v>
      </c>
      <c r="D128" s="12">
        <v>150</v>
      </c>
      <c r="E128" s="11">
        <v>0.42</v>
      </c>
      <c r="F128" s="11">
        <v>0.26</v>
      </c>
      <c r="G128" s="11">
        <f t="shared" si="53"/>
        <v>0.67999999999999994</v>
      </c>
      <c r="H128" s="10">
        <v>532</v>
      </c>
      <c r="I128" s="1">
        <f t="shared" si="54"/>
        <v>2681</v>
      </c>
      <c r="J128" s="1">
        <f t="shared" si="54"/>
        <v>1660</v>
      </c>
      <c r="K128" s="1">
        <f t="shared" si="55"/>
        <v>4341</v>
      </c>
    </row>
    <row r="129" spans="1:11" x14ac:dyDescent="0.3">
      <c r="A129" s="5">
        <f t="shared" si="47"/>
        <v>121</v>
      </c>
      <c r="B129" s="16" t="str">
        <f>+B128</f>
        <v>55E &amp; 56E</v>
      </c>
      <c r="C129" s="12" t="s">
        <v>29</v>
      </c>
      <c r="D129" s="12">
        <v>200</v>
      </c>
      <c r="E129" s="11">
        <v>0.46</v>
      </c>
      <c r="F129" s="11">
        <v>0.28000000000000003</v>
      </c>
      <c r="G129" s="11">
        <f t="shared" si="53"/>
        <v>0.74</v>
      </c>
      <c r="H129" s="10">
        <v>1143</v>
      </c>
      <c r="I129" s="1">
        <f t="shared" si="54"/>
        <v>6309</v>
      </c>
      <c r="J129" s="1">
        <f t="shared" si="54"/>
        <v>3840</v>
      </c>
      <c r="K129" s="1">
        <f t="shared" si="55"/>
        <v>10149</v>
      </c>
    </row>
    <row r="130" spans="1:11" x14ac:dyDescent="0.3">
      <c r="A130" s="5">
        <f t="shared" si="47"/>
        <v>122</v>
      </c>
      <c r="B130" s="16" t="str">
        <f>+B129</f>
        <v>55E &amp; 56E</v>
      </c>
      <c r="C130" s="12" t="s">
        <v>29</v>
      </c>
      <c r="D130" s="12">
        <v>250</v>
      </c>
      <c r="E130" s="11">
        <v>0.51</v>
      </c>
      <c r="F130" s="11">
        <v>0.3</v>
      </c>
      <c r="G130" s="11">
        <f t="shared" si="53"/>
        <v>0.81</v>
      </c>
      <c r="H130" s="10">
        <v>120</v>
      </c>
      <c r="I130" s="1">
        <f t="shared" si="54"/>
        <v>734</v>
      </c>
      <c r="J130" s="1">
        <f t="shared" si="54"/>
        <v>432</v>
      </c>
      <c r="K130" s="1">
        <f t="shared" si="55"/>
        <v>1166</v>
      </c>
    </row>
    <row r="131" spans="1:11" x14ac:dyDescent="0.3">
      <c r="A131" s="5">
        <f t="shared" si="47"/>
        <v>123</v>
      </c>
      <c r="B131" s="16" t="str">
        <f>+B130</f>
        <v>55E &amp; 56E</v>
      </c>
      <c r="C131" s="12" t="s">
        <v>29</v>
      </c>
      <c r="D131" s="12">
        <v>400</v>
      </c>
      <c r="E131" s="11">
        <v>0.62</v>
      </c>
      <c r="F131" s="11">
        <v>0.38</v>
      </c>
      <c r="G131" s="11">
        <f t="shared" si="53"/>
        <v>1</v>
      </c>
      <c r="H131" s="10">
        <v>50</v>
      </c>
      <c r="I131" s="1">
        <f t="shared" si="54"/>
        <v>372</v>
      </c>
      <c r="J131" s="1">
        <f t="shared" si="54"/>
        <v>228</v>
      </c>
      <c r="K131" s="1">
        <f t="shared" si="55"/>
        <v>600</v>
      </c>
    </row>
    <row r="132" spans="1:11" x14ac:dyDescent="0.3">
      <c r="A132" s="5">
        <f t="shared" si="47"/>
        <v>124</v>
      </c>
      <c r="B132" s="16"/>
      <c r="C132" s="12"/>
      <c r="D132" s="12"/>
      <c r="E132" s="14"/>
      <c r="F132" s="14"/>
      <c r="G132" s="14"/>
      <c r="H132" s="10"/>
      <c r="I132" s="10"/>
      <c r="J132" s="10"/>
      <c r="K132" s="3"/>
    </row>
    <row r="133" spans="1:11" x14ac:dyDescent="0.3">
      <c r="A133" s="5">
        <f t="shared" si="47"/>
        <v>125</v>
      </c>
      <c r="B133" s="16" t="str">
        <f>+B131</f>
        <v>55E &amp; 56E</v>
      </c>
      <c r="C133" s="12" t="s">
        <v>28</v>
      </c>
      <c r="D133" s="12">
        <v>250</v>
      </c>
      <c r="E133" s="11">
        <v>0.55000000000000004</v>
      </c>
      <c r="F133" s="11">
        <v>0.33</v>
      </c>
      <c r="G133" s="11">
        <f>SUM(E133:F133)</f>
        <v>0.88000000000000012</v>
      </c>
      <c r="H133" s="10">
        <v>6</v>
      </c>
      <c r="I133" s="1">
        <f>ROUND($H133*E133*12,0)</f>
        <v>40</v>
      </c>
      <c r="J133" s="1">
        <f>ROUND($H133*F133*12,0)</f>
        <v>24</v>
      </c>
      <c r="K133" s="1">
        <f>SUM(I133:J133)</f>
        <v>64</v>
      </c>
    </row>
    <row r="134" spans="1:11" x14ac:dyDescent="0.3">
      <c r="A134" s="5">
        <f t="shared" si="47"/>
        <v>126</v>
      </c>
      <c r="B134" s="16"/>
      <c r="C134" s="12"/>
      <c r="D134" s="12"/>
      <c r="E134" s="14"/>
      <c r="F134" s="14"/>
      <c r="G134" s="14"/>
      <c r="H134" s="10"/>
      <c r="I134" s="10"/>
      <c r="J134" s="10"/>
      <c r="K134" s="3"/>
    </row>
    <row r="135" spans="1:11" x14ac:dyDescent="0.3">
      <c r="A135" s="5">
        <f t="shared" si="47"/>
        <v>127</v>
      </c>
      <c r="B135" s="16" t="s">
        <v>33</v>
      </c>
      <c r="C135" s="12" t="s">
        <v>12</v>
      </c>
      <c r="D135" s="17" t="s">
        <v>26</v>
      </c>
      <c r="E135" s="11">
        <v>0.49</v>
      </c>
      <c r="F135" s="11">
        <v>0.3</v>
      </c>
      <c r="G135" s="11">
        <f t="shared" ref="G135:G143" si="56">SUM(E135:F135)</f>
        <v>0.79</v>
      </c>
      <c r="H135" s="10">
        <v>310</v>
      </c>
      <c r="I135" s="1">
        <f t="shared" ref="I135:I143" si="57">ROUND($H135*E135*12,0)</f>
        <v>1823</v>
      </c>
      <c r="J135" s="1">
        <f t="shared" ref="J135:J143" si="58">ROUND($H135*F135*12,0)</f>
        <v>1116</v>
      </c>
      <c r="K135" s="1">
        <f t="shared" ref="K135:K143" si="59">SUM(I135:J135)</f>
        <v>2939</v>
      </c>
    </row>
    <row r="136" spans="1:11" x14ac:dyDescent="0.3">
      <c r="A136" s="5">
        <f t="shared" si="47"/>
        <v>128</v>
      </c>
      <c r="B136" s="16" t="s">
        <v>33</v>
      </c>
      <c r="C136" s="12" t="s">
        <v>12</v>
      </c>
      <c r="D136" s="17" t="s">
        <v>25</v>
      </c>
      <c r="E136" s="11">
        <v>0.52</v>
      </c>
      <c r="F136" s="11">
        <v>0.31</v>
      </c>
      <c r="G136" s="11">
        <f t="shared" si="56"/>
        <v>0.83000000000000007</v>
      </c>
      <c r="H136" s="10">
        <v>0</v>
      </c>
      <c r="I136" s="1">
        <f t="shared" si="57"/>
        <v>0</v>
      </c>
      <c r="J136" s="1">
        <f t="shared" si="58"/>
        <v>0</v>
      </c>
      <c r="K136" s="1">
        <f t="shared" si="59"/>
        <v>0</v>
      </c>
    </row>
    <row r="137" spans="1:11" x14ac:dyDescent="0.3">
      <c r="A137" s="5">
        <f t="shared" si="47"/>
        <v>129</v>
      </c>
      <c r="B137" s="16" t="s">
        <v>33</v>
      </c>
      <c r="C137" s="12" t="s">
        <v>12</v>
      </c>
      <c r="D137" s="17" t="s">
        <v>24</v>
      </c>
      <c r="E137" s="11">
        <v>0.54</v>
      </c>
      <c r="F137" s="11">
        <v>0.32</v>
      </c>
      <c r="G137" s="11">
        <f t="shared" si="56"/>
        <v>0.8600000000000001</v>
      </c>
      <c r="H137" s="10">
        <v>91</v>
      </c>
      <c r="I137" s="1">
        <f t="shared" si="57"/>
        <v>590</v>
      </c>
      <c r="J137" s="1">
        <f t="shared" si="58"/>
        <v>349</v>
      </c>
      <c r="K137" s="1">
        <f t="shared" si="59"/>
        <v>939</v>
      </c>
    </row>
    <row r="138" spans="1:11" x14ac:dyDescent="0.3">
      <c r="A138" s="5">
        <f t="shared" ref="A138:A169" si="60">A137+1</f>
        <v>130</v>
      </c>
      <c r="B138" s="16" t="s">
        <v>33</v>
      </c>
      <c r="C138" s="12" t="s">
        <v>12</v>
      </c>
      <c r="D138" s="17" t="s">
        <v>23</v>
      </c>
      <c r="E138" s="11">
        <v>0.56000000000000005</v>
      </c>
      <c r="F138" s="11">
        <v>0.33</v>
      </c>
      <c r="G138" s="11">
        <f t="shared" si="56"/>
        <v>0.89000000000000012</v>
      </c>
      <c r="H138" s="10">
        <v>0</v>
      </c>
      <c r="I138" s="1">
        <f t="shared" si="57"/>
        <v>0</v>
      </c>
      <c r="J138" s="1">
        <f t="shared" si="58"/>
        <v>0</v>
      </c>
      <c r="K138" s="1">
        <f t="shared" si="59"/>
        <v>0</v>
      </c>
    </row>
    <row r="139" spans="1:11" x14ac:dyDescent="0.3">
      <c r="A139" s="5">
        <f t="shared" si="60"/>
        <v>131</v>
      </c>
      <c r="B139" s="16" t="s">
        <v>33</v>
      </c>
      <c r="C139" s="12" t="s">
        <v>12</v>
      </c>
      <c r="D139" s="17" t="s">
        <v>22</v>
      </c>
      <c r="E139" s="11">
        <v>0.57999999999999996</v>
      </c>
      <c r="F139" s="11">
        <v>0.35</v>
      </c>
      <c r="G139" s="11">
        <f t="shared" si="56"/>
        <v>0.92999999999999994</v>
      </c>
      <c r="H139" s="10">
        <v>0</v>
      </c>
      <c r="I139" s="1">
        <f t="shared" si="57"/>
        <v>0</v>
      </c>
      <c r="J139" s="1">
        <f t="shared" si="58"/>
        <v>0</v>
      </c>
      <c r="K139" s="1">
        <f t="shared" si="59"/>
        <v>0</v>
      </c>
    </row>
    <row r="140" spans="1:11" x14ac:dyDescent="0.3">
      <c r="A140" s="5">
        <f t="shared" si="60"/>
        <v>132</v>
      </c>
      <c r="B140" s="16" t="s">
        <v>33</v>
      </c>
      <c r="C140" s="12" t="s">
        <v>12</v>
      </c>
      <c r="D140" s="17" t="s">
        <v>21</v>
      </c>
      <c r="E140" s="11">
        <v>0.6</v>
      </c>
      <c r="F140" s="11">
        <v>0.36</v>
      </c>
      <c r="G140" s="11">
        <f t="shared" si="56"/>
        <v>0.96</v>
      </c>
      <c r="H140" s="10">
        <v>0</v>
      </c>
      <c r="I140" s="1">
        <f t="shared" si="57"/>
        <v>0</v>
      </c>
      <c r="J140" s="1">
        <f t="shared" si="58"/>
        <v>0</v>
      </c>
      <c r="K140" s="1">
        <f t="shared" si="59"/>
        <v>0</v>
      </c>
    </row>
    <row r="141" spans="1:11" x14ac:dyDescent="0.3">
      <c r="A141" s="5">
        <f t="shared" si="60"/>
        <v>133</v>
      </c>
      <c r="B141" s="16" t="s">
        <v>33</v>
      </c>
      <c r="C141" s="12" t="s">
        <v>12</v>
      </c>
      <c r="D141" s="17" t="s">
        <v>20</v>
      </c>
      <c r="E141" s="11">
        <v>0.62</v>
      </c>
      <c r="F141" s="11">
        <v>0.37</v>
      </c>
      <c r="G141" s="11">
        <f t="shared" si="56"/>
        <v>0.99</v>
      </c>
      <c r="H141" s="10">
        <v>0</v>
      </c>
      <c r="I141" s="1">
        <f t="shared" si="57"/>
        <v>0</v>
      </c>
      <c r="J141" s="1">
        <f t="shared" si="58"/>
        <v>0</v>
      </c>
      <c r="K141" s="1">
        <f t="shared" si="59"/>
        <v>0</v>
      </c>
    </row>
    <row r="142" spans="1:11" x14ac:dyDescent="0.3">
      <c r="A142" s="5">
        <f t="shared" si="60"/>
        <v>134</v>
      </c>
      <c r="B142" s="16" t="s">
        <v>33</v>
      </c>
      <c r="C142" s="12" t="s">
        <v>12</v>
      </c>
      <c r="D142" s="17" t="s">
        <v>19</v>
      </c>
      <c r="E142" s="11">
        <v>0.64</v>
      </c>
      <c r="F142" s="11">
        <v>0.39</v>
      </c>
      <c r="G142" s="11">
        <f t="shared" si="56"/>
        <v>1.03</v>
      </c>
      <c r="H142" s="10">
        <v>0</v>
      </c>
      <c r="I142" s="1">
        <f t="shared" si="57"/>
        <v>0</v>
      </c>
      <c r="J142" s="1">
        <f t="shared" si="58"/>
        <v>0</v>
      </c>
      <c r="K142" s="1">
        <f t="shared" si="59"/>
        <v>0</v>
      </c>
    </row>
    <row r="143" spans="1:11" x14ac:dyDescent="0.3">
      <c r="A143" s="5">
        <f t="shared" si="60"/>
        <v>135</v>
      </c>
      <c r="B143" s="16" t="s">
        <v>33</v>
      </c>
      <c r="C143" s="12" t="s">
        <v>12</v>
      </c>
      <c r="D143" s="17" t="s">
        <v>18</v>
      </c>
      <c r="E143" s="11">
        <v>0.66</v>
      </c>
      <c r="F143" s="11">
        <v>0.4</v>
      </c>
      <c r="G143" s="11">
        <f t="shared" si="56"/>
        <v>1.06</v>
      </c>
      <c r="H143" s="10">
        <v>0</v>
      </c>
      <c r="I143" s="1">
        <f t="shared" si="57"/>
        <v>0</v>
      </c>
      <c r="J143" s="1">
        <f t="shared" si="58"/>
        <v>0</v>
      </c>
      <c r="K143" s="1">
        <f t="shared" si="59"/>
        <v>0</v>
      </c>
    </row>
    <row r="144" spans="1:11" x14ac:dyDescent="0.3">
      <c r="A144" s="5">
        <f t="shared" si="60"/>
        <v>136</v>
      </c>
      <c r="B144" s="16"/>
      <c r="C144" s="12"/>
      <c r="D144" s="12"/>
      <c r="E144" s="14"/>
      <c r="F144" s="14"/>
      <c r="G144" s="14"/>
      <c r="H144" s="10"/>
      <c r="I144" s="10"/>
      <c r="J144" s="10"/>
      <c r="K144" s="3"/>
    </row>
    <row r="145" spans="1:11" x14ac:dyDescent="0.3">
      <c r="A145" s="5">
        <f t="shared" si="60"/>
        <v>137</v>
      </c>
      <c r="B145" s="4" t="s">
        <v>32</v>
      </c>
      <c r="C145" s="12"/>
      <c r="D145" s="12"/>
      <c r="E145" s="14"/>
      <c r="F145" s="14"/>
      <c r="G145" s="14"/>
      <c r="H145" s="10"/>
      <c r="I145" s="10"/>
      <c r="J145" s="10"/>
      <c r="K145" s="3"/>
    </row>
    <row r="146" spans="1:11" x14ac:dyDescent="0.3">
      <c r="A146" s="5">
        <f t="shared" si="60"/>
        <v>138</v>
      </c>
      <c r="B146" s="13" t="s">
        <v>31</v>
      </c>
      <c r="C146" s="12" t="s">
        <v>29</v>
      </c>
      <c r="D146" s="18">
        <v>70</v>
      </c>
      <c r="E146" s="11">
        <v>0.36</v>
      </c>
      <c r="F146" s="11">
        <v>0.22</v>
      </c>
      <c r="G146" s="11">
        <f t="shared" ref="G146:G151" si="61">SUM(E146:F146)</f>
        <v>0.57999999999999996</v>
      </c>
      <c r="H146" s="10">
        <v>48</v>
      </c>
      <c r="I146" s="1">
        <f t="shared" ref="I146:J151" si="62">ROUND($H146*E146*12,0)</f>
        <v>207</v>
      </c>
      <c r="J146" s="1">
        <f t="shared" si="62"/>
        <v>127</v>
      </c>
      <c r="K146" s="1">
        <f t="shared" ref="K146:K151" si="63">SUM(I146:J146)</f>
        <v>334</v>
      </c>
    </row>
    <row r="147" spans="1:11" x14ac:dyDescent="0.3">
      <c r="A147" s="5">
        <f t="shared" si="60"/>
        <v>139</v>
      </c>
      <c r="B147" s="16" t="str">
        <f>+B146</f>
        <v>58E &amp; 59E - Directional</v>
      </c>
      <c r="C147" s="12" t="s">
        <v>29</v>
      </c>
      <c r="D147" s="18">
        <v>100</v>
      </c>
      <c r="E147" s="11">
        <v>0.38</v>
      </c>
      <c r="F147" s="11">
        <v>0.23</v>
      </c>
      <c r="G147" s="11">
        <f t="shared" si="61"/>
        <v>0.61</v>
      </c>
      <c r="H147" s="10">
        <v>6</v>
      </c>
      <c r="I147" s="1">
        <f t="shared" si="62"/>
        <v>27</v>
      </c>
      <c r="J147" s="1">
        <f t="shared" si="62"/>
        <v>17</v>
      </c>
      <c r="K147" s="1">
        <f t="shared" si="63"/>
        <v>44</v>
      </c>
    </row>
    <row r="148" spans="1:11" x14ac:dyDescent="0.3">
      <c r="A148" s="5">
        <f t="shared" si="60"/>
        <v>140</v>
      </c>
      <c r="B148" s="16" t="str">
        <f>+B147</f>
        <v>58E &amp; 59E - Directional</v>
      </c>
      <c r="C148" s="12" t="s">
        <v>29</v>
      </c>
      <c r="D148" s="18">
        <v>150</v>
      </c>
      <c r="E148" s="11">
        <v>0.42</v>
      </c>
      <c r="F148" s="11">
        <v>0.26</v>
      </c>
      <c r="G148" s="11">
        <f t="shared" si="61"/>
        <v>0.67999999999999994</v>
      </c>
      <c r="H148" s="10">
        <v>158</v>
      </c>
      <c r="I148" s="1">
        <f t="shared" si="62"/>
        <v>796</v>
      </c>
      <c r="J148" s="1">
        <f t="shared" si="62"/>
        <v>493</v>
      </c>
      <c r="K148" s="1">
        <f t="shared" si="63"/>
        <v>1289</v>
      </c>
    </row>
    <row r="149" spans="1:11" x14ac:dyDescent="0.3">
      <c r="A149" s="5">
        <f t="shared" si="60"/>
        <v>141</v>
      </c>
      <c r="B149" s="16" t="str">
        <f>+B148</f>
        <v>58E &amp; 59E - Directional</v>
      </c>
      <c r="C149" s="12" t="s">
        <v>29</v>
      </c>
      <c r="D149" s="12">
        <v>200</v>
      </c>
      <c r="E149" s="11">
        <v>0.46</v>
      </c>
      <c r="F149" s="11">
        <v>0.28000000000000003</v>
      </c>
      <c r="G149" s="11">
        <f t="shared" si="61"/>
        <v>0.74</v>
      </c>
      <c r="H149" s="10">
        <v>298</v>
      </c>
      <c r="I149" s="1">
        <f t="shared" si="62"/>
        <v>1645</v>
      </c>
      <c r="J149" s="1">
        <f t="shared" si="62"/>
        <v>1001</v>
      </c>
      <c r="K149" s="1">
        <f t="shared" si="63"/>
        <v>2646</v>
      </c>
    </row>
    <row r="150" spans="1:11" x14ac:dyDescent="0.3">
      <c r="A150" s="5">
        <f t="shared" si="60"/>
        <v>142</v>
      </c>
      <c r="B150" s="16" t="str">
        <f>+B149</f>
        <v>58E &amp; 59E - Directional</v>
      </c>
      <c r="C150" s="12" t="s">
        <v>29</v>
      </c>
      <c r="D150" s="12">
        <v>250</v>
      </c>
      <c r="E150" s="11">
        <v>0.51</v>
      </c>
      <c r="F150" s="11">
        <v>0.3</v>
      </c>
      <c r="G150" s="11">
        <f t="shared" si="61"/>
        <v>0.81</v>
      </c>
      <c r="H150" s="10">
        <v>40</v>
      </c>
      <c r="I150" s="1">
        <f t="shared" si="62"/>
        <v>245</v>
      </c>
      <c r="J150" s="1">
        <f t="shared" si="62"/>
        <v>144</v>
      </c>
      <c r="K150" s="1">
        <f t="shared" si="63"/>
        <v>389</v>
      </c>
    </row>
    <row r="151" spans="1:11" x14ac:dyDescent="0.3">
      <c r="A151" s="5">
        <f t="shared" si="60"/>
        <v>143</v>
      </c>
      <c r="B151" s="16" t="str">
        <f>+B150</f>
        <v>58E &amp; 59E - Directional</v>
      </c>
      <c r="C151" s="12" t="s">
        <v>29</v>
      </c>
      <c r="D151" s="12">
        <v>400</v>
      </c>
      <c r="E151" s="11">
        <v>0.62</v>
      </c>
      <c r="F151" s="11">
        <v>0.38</v>
      </c>
      <c r="G151" s="11">
        <f t="shared" si="61"/>
        <v>1</v>
      </c>
      <c r="H151" s="10">
        <v>393</v>
      </c>
      <c r="I151" s="1">
        <f t="shared" si="62"/>
        <v>2924</v>
      </c>
      <c r="J151" s="1">
        <f t="shared" si="62"/>
        <v>1792</v>
      </c>
      <c r="K151" s="1">
        <f t="shared" si="63"/>
        <v>4716</v>
      </c>
    </row>
    <row r="152" spans="1:11" x14ac:dyDescent="0.3">
      <c r="A152" s="5">
        <f t="shared" si="60"/>
        <v>144</v>
      </c>
      <c r="B152" s="16"/>
      <c r="C152" s="12"/>
      <c r="D152" s="12"/>
      <c r="E152" s="14"/>
      <c r="F152" s="14"/>
      <c r="G152" s="14"/>
      <c r="H152" s="10"/>
      <c r="I152" s="10"/>
      <c r="J152" s="10"/>
      <c r="K152" s="3"/>
    </row>
    <row r="153" spans="1:11" x14ac:dyDescent="0.3">
      <c r="A153" s="5">
        <f t="shared" si="60"/>
        <v>145</v>
      </c>
      <c r="B153" s="13" t="s">
        <v>30</v>
      </c>
      <c r="C153" s="12" t="s">
        <v>29</v>
      </c>
      <c r="D153" s="12">
        <v>100</v>
      </c>
      <c r="E153" s="11">
        <v>0.38</v>
      </c>
      <c r="F153" s="11">
        <v>0.23</v>
      </c>
      <c r="G153" s="11">
        <f>SUM(E153:F153)</f>
        <v>0.61</v>
      </c>
      <c r="H153" s="10">
        <v>1</v>
      </c>
      <c r="I153" s="1">
        <f t="shared" ref="I153:J157" si="64">ROUND($H153*E153*12,0)</f>
        <v>5</v>
      </c>
      <c r="J153" s="1">
        <f t="shared" si="64"/>
        <v>3</v>
      </c>
      <c r="K153" s="1">
        <f>SUM(I153:J153)</f>
        <v>8</v>
      </c>
    </row>
    <row r="154" spans="1:11" x14ac:dyDescent="0.3">
      <c r="A154" s="5">
        <f t="shared" si="60"/>
        <v>146</v>
      </c>
      <c r="B154" s="16" t="str">
        <f>B153</f>
        <v>58E &amp; 59E - Horizontal</v>
      </c>
      <c r="C154" s="12" t="s">
        <v>29</v>
      </c>
      <c r="D154" s="12">
        <v>150</v>
      </c>
      <c r="E154" s="11">
        <v>0.42</v>
      </c>
      <c r="F154" s="11">
        <v>0.26</v>
      </c>
      <c r="G154" s="11">
        <f>SUM(E154:F154)</f>
        <v>0.67999999999999994</v>
      </c>
      <c r="H154" s="10">
        <v>27</v>
      </c>
      <c r="I154" s="1">
        <f t="shared" si="64"/>
        <v>136</v>
      </c>
      <c r="J154" s="1">
        <f t="shared" si="64"/>
        <v>84</v>
      </c>
      <c r="K154" s="1">
        <f>SUM(I154:J154)</f>
        <v>220</v>
      </c>
    </row>
    <row r="155" spans="1:11" x14ac:dyDescent="0.3">
      <c r="A155" s="5">
        <f t="shared" si="60"/>
        <v>147</v>
      </c>
      <c r="B155" s="16" t="str">
        <f>B154</f>
        <v>58E &amp; 59E - Horizontal</v>
      </c>
      <c r="C155" s="12" t="s">
        <v>29</v>
      </c>
      <c r="D155" s="12">
        <v>200</v>
      </c>
      <c r="E155" s="11">
        <v>0.46</v>
      </c>
      <c r="F155" s="11">
        <v>0.28000000000000003</v>
      </c>
      <c r="G155" s="11">
        <f>SUM(E155:F155)</f>
        <v>0.74</v>
      </c>
      <c r="H155" s="10">
        <v>13</v>
      </c>
      <c r="I155" s="1">
        <f t="shared" si="64"/>
        <v>72</v>
      </c>
      <c r="J155" s="1">
        <f t="shared" si="64"/>
        <v>44</v>
      </c>
      <c r="K155" s="1">
        <f>SUM(I155:J155)</f>
        <v>116</v>
      </c>
    </row>
    <row r="156" spans="1:11" x14ac:dyDescent="0.3">
      <c r="A156" s="5">
        <f t="shared" si="60"/>
        <v>148</v>
      </c>
      <c r="B156" s="16" t="str">
        <f>B155</f>
        <v>58E &amp; 59E - Horizontal</v>
      </c>
      <c r="C156" s="12" t="s">
        <v>29</v>
      </c>
      <c r="D156" s="12">
        <v>250</v>
      </c>
      <c r="E156" s="11">
        <v>0.51</v>
      </c>
      <c r="F156" s="11">
        <v>0.3</v>
      </c>
      <c r="G156" s="11">
        <f>SUM(E156:F156)</f>
        <v>0.81</v>
      </c>
      <c r="H156" s="10">
        <v>36</v>
      </c>
      <c r="I156" s="1">
        <f t="shared" si="64"/>
        <v>220</v>
      </c>
      <c r="J156" s="1">
        <f t="shared" si="64"/>
        <v>130</v>
      </c>
      <c r="K156" s="1">
        <f>SUM(I156:J156)</f>
        <v>350</v>
      </c>
    </row>
    <row r="157" spans="1:11" x14ac:dyDescent="0.3">
      <c r="A157" s="5">
        <f t="shared" si="60"/>
        <v>149</v>
      </c>
      <c r="B157" s="16" t="str">
        <f>B156</f>
        <v>58E &amp; 59E - Horizontal</v>
      </c>
      <c r="C157" s="12" t="s">
        <v>29</v>
      </c>
      <c r="D157" s="12">
        <v>400</v>
      </c>
      <c r="E157" s="11">
        <v>0.62</v>
      </c>
      <c r="F157" s="11">
        <v>0.38</v>
      </c>
      <c r="G157" s="11">
        <f>SUM(E157:F157)</f>
        <v>1</v>
      </c>
      <c r="H157" s="10">
        <v>48</v>
      </c>
      <c r="I157" s="1">
        <f t="shared" si="64"/>
        <v>357</v>
      </c>
      <c r="J157" s="1">
        <f t="shared" si="64"/>
        <v>219</v>
      </c>
      <c r="K157" s="1">
        <f>SUM(I157:J157)</f>
        <v>576</v>
      </c>
    </row>
    <row r="158" spans="1:11" x14ac:dyDescent="0.3">
      <c r="A158" s="5">
        <f t="shared" si="60"/>
        <v>150</v>
      </c>
      <c r="B158" s="16"/>
      <c r="C158" s="12"/>
      <c r="D158" s="12"/>
      <c r="E158" s="14"/>
      <c r="F158" s="14"/>
      <c r="G158" s="14"/>
      <c r="H158" s="10"/>
      <c r="I158" s="10"/>
      <c r="J158" s="10"/>
      <c r="K158" s="3"/>
    </row>
    <row r="159" spans="1:11" x14ac:dyDescent="0.3">
      <c r="A159" s="5">
        <f t="shared" si="60"/>
        <v>151</v>
      </c>
      <c r="B159" s="16" t="str">
        <f>B147</f>
        <v>58E &amp; 59E - Directional</v>
      </c>
      <c r="C159" s="12" t="s">
        <v>28</v>
      </c>
      <c r="D159" s="12">
        <v>175</v>
      </c>
      <c r="E159" s="11">
        <v>0.48</v>
      </c>
      <c r="F159" s="11">
        <v>0.28999999999999998</v>
      </c>
      <c r="G159" s="11">
        <f>SUM(E159:F159)</f>
        <v>0.77</v>
      </c>
      <c r="H159" s="10">
        <v>3</v>
      </c>
      <c r="I159" s="1">
        <f t="shared" ref="I159:J162" si="65">ROUND($H159*E159*12,0)</f>
        <v>17</v>
      </c>
      <c r="J159" s="1">
        <f t="shared" si="65"/>
        <v>10</v>
      </c>
      <c r="K159" s="1">
        <f>SUM(I159:J159)</f>
        <v>27</v>
      </c>
    </row>
    <row r="160" spans="1:11" x14ac:dyDescent="0.3">
      <c r="A160" s="5">
        <f t="shared" si="60"/>
        <v>152</v>
      </c>
      <c r="B160" s="16" t="str">
        <f>B159</f>
        <v>58E &amp; 59E - Directional</v>
      </c>
      <c r="C160" s="12" t="s">
        <v>28</v>
      </c>
      <c r="D160" s="12">
        <v>250</v>
      </c>
      <c r="E160" s="11">
        <v>0.55000000000000004</v>
      </c>
      <c r="F160" s="11">
        <v>0.33</v>
      </c>
      <c r="G160" s="11">
        <f>SUM(E160:F160)</f>
        <v>0.88000000000000012</v>
      </c>
      <c r="H160" s="10">
        <v>21</v>
      </c>
      <c r="I160" s="1">
        <f t="shared" si="65"/>
        <v>139</v>
      </c>
      <c r="J160" s="1">
        <f t="shared" si="65"/>
        <v>83</v>
      </c>
      <c r="K160" s="1">
        <f>SUM(I160:J160)</f>
        <v>222</v>
      </c>
    </row>
    <row r="161" spans="1:11" x14ac:dyDescent="0.3">
      <c r="A161" s="5">
        <f t="shared" si="60"/>
        <v>153</v>
      </c>
      <c r="B161" s="16" t="str">
        <f>B160</f>
        <v>58E &amp; 59E - Directional</v>
      </c>
      <c r="C161" s="12" t="s">
        <v>28</v>
      </c>
      <c r="D161" s="12">
        <v>400</v>
      </c>
      <c r="E161" s="11">
        <v>0.69</v>
      </c>
      <c r="F161" s="11">
        <v>0.41</v>
      </c>
      <c r="G161" s="11">
        <f>SUM(E161:F161)</f>
        <v>1.0999999999999999</v>
      </c>
      <c r="H161" s="10">
        <v>87</v>
      </c>
      <c r="I161" s="1">
        <f t="shared" si="65"/>
        <v>720</v>
      </c>
      <c r="J161" s="1">
        <f t="shared" si="65"/>
        <v>428</v>
      </c>
      <c r="K161" s="1">
        <f>SUM(I161:J161)</f>
        <v>1148</v>
      </c>
    </row>
    <row r="162" spans="1:11" x14ac:dyDescent="0.3">
      <c r="A162" s="5">
        <f t="shared" si="60"/>
        <v>154</v>
      </c>
      <c r="B162" s="16" t="str">
        <f>B161</f>
        <v>58E &amp; 59E - Directional</v>
      </c>
      <c r="C162" s="12" t="s">
        <v>28</v>
      </c>
      <c r="D162" s="12">
        <v>1000</v>
      </c>
      <c r="E162" s="11">
        <v>1.24</v>
      </c>
      <c r="F162" s="11">
        <v>0.74</v>
      </c>
      <c r="G162" s="11">
        <f>SUM(E162:F162)</f>
        <v>1.98</v>
      </c>
      <c r="H162" s="10">
        <v>141</v>
      </c>
      <c r="I162" s="1">
        <f t="shared" si="65"/>
        <v>2098</v>
      </c>
      <c r="J162" s="1">
        <f t="shared" si="65"/>
        <v>1252</v>
      </c>
      <c r="K162" s="1">
        <f>SUM(I162:J162)</f>
        <v>3350</v>
      </c>
    </row>
    <row r="163" spans="1:11" x14ac:dyDescent="0.3">
      <c r="A163" s="5">
        <f t="shared" si="60"/>
        <v>155</v>
      </c>
      <c r="B163" s="16"/>
      <c r="C163" s="12"/>
      <c r="D163" s="12"/>
      <c r="E163" s="14"/>
      <c r="F163" s="14"/>
      <c r="G163" s="14"/>
      <c r="H163" s="10"/>
      <c r="I163" s="10"/>
      <c r="J163" s="10"/>
      <c r="K163" s="3"/>
    </row>
    <row r="164" spans="1:11" x14ac:dyDescent="0.3">
      <c r="A164" s="5">
        <f t="shared" si="60"/>
        <v>156</v>
      </c>
      <c r="B164" s="16" t="str">
        <f>B153</f>
        <v>58E &amp; 59E - Horizontal</v>
      </c>
      <c r="C164" s="12" t="s">
        <v>28</v>
      </c>
      <c r="D164" s="12">
        <v>250</v>
      </c>
      <c r="E164" s="11">
        <v>0.55000000000000004</v>
      </c>
      <c r="F164" s="11">
        <v>0.33</v>
      </c>
      <c r="G164" s="11">
        <f>SUM(E164:F164)</f>
        <v>0.88000000000000012</v>
      </c>
      <c r="H164" s="10">
        <v>11</v>
      </c>
      <c r="I164" s="1">
        <f>ROUND($H164*E164*12,0)</f>
        <v>73</v>
      </c>
      <c r="J164" s="1">
        <f>ROUND($H164*F164*12,0)</f>
        <v>44</v>
      </c>
      <c r="K164" s="1">
        <f>SUM(I164:J164)</f>
        <v>117</v>
      </c>
    </row>
    <row r="165" spans="1:11" x14ac:dyDescent="0.3">
      <c r="A165" s="5">
        <f t="shared" si="60"/>
        <v>157</v>
      </c>
      <c r="B165" s="16" t="str">
        <f>B164</f>
        <v>58E &amp; 59E - Horizontal</v>
      </c>
      <c r="C165" s="12" t="s">
        <v>28</v>
      </c>
      <c r="D165" s="12">
        <v>400</v>
      </c>
      <c r="E165" s="11">
        <v>0.69</v>
      </c>
      <c r="F165" s="11">
        <v>0.41</v>
      </c>
      <c r="G165" s="11">
        <f>SUM(E165:F165)</f>
        <v>1.0999999999999999</v>
      </c>
      <c r="H165" s="10">
        <v>40</v>
      </c>
      <c r="I165" s="1">
        <f>ROUND($H165*E165*12,0)</f>
        <v>331</v>
      </c>
      <c r="J165" s="1">
        <f>ROUND($H165*F165*12,0)</f>
        <v>197</v>
      </c>
      <c r="K165" s="1">
        <f>SUM(I165:J165)</f>
        <v>528</v>
      </c>
    </row>
    <row r="166" spans="1:11" x14ac:dyDescent="0.3">
      <c r="A166" s="5">
        <f t="shared" si="60"/>
        <v>158</v>
      </c>
      <c r="B166" s="16"/>
      <c r="C166" s="12"/>
      <c r="D166" s="12"/>
      <c r="E166" s="14"/>
      <c r="F166" s="14"/>
      <c r="G166" s="14"/>
      <c r="H166" s="10"/>
      <c r="I166" s="10"/>
      <c r="J166" s="10"/>
      <c r="K166" s="3"/>
    </row>
    <row r="167" spans="1:11" x14ac:dyDescent="0.3">
      <c r="A167" s="5">
        <f t="shared" si="60"/>
        <v>159</v>
      </c>
      <c r="B167" s="16"/>
      <c r="C167" s="12"/>
      <c r="D167" s="12"/>
      <c r="E167" s="14"/>
      <c r="F167" s="14"/>
      <c r="G167" s="14"/>
      <c r="H167" s="10"/>
      <c r="I167" s="10"/>
      <c r="J167" s="10"/>
      <c r="K167" s="3"/>
    </row>
    <row r="168" spans="1:11" x14ac:dyDescent="0.3">
      <c r="A168" s="5">
        <f t="shared" si="60"/>
        <v>160</v>
      </c>
      <c r="B168" s="16" t="s">
        <v>27</v>
      </c>
      <c r="C168" s="12" t="s">
        <v>12</v>
      </c>
      <c r="D168" s="17" t="s">
        <v>26</v>
      </c>
      <c r="E168" s="11">
        <v>0.49</v>
      </c>
      <c r="F168" s="11">
        <v>0.3</v>
      </c>
      <c r="G168" s="11">
        <f t="shared" ref="G168:G182" si="66">SUM(E168:F168)</f>
        <v>0.79</v>
      </c>
      <c r="H168" s="10">
        <v>1</v>
      </c>
      <c r="I168" s="1">
        <f t="shared" ref="I168:I182" si="67">ROUND($H168*E168*12,0)</f>
        <v>6</v>
      </c>
      <c r="J168" s="1">
        <f t="shared" ref="J168:J182" si="68">ROUND($H168*F168*12,0)</f>
        <v>4</v>
      </c>
      <c r="K168" s="1">
        <f t="shared" ref="K168:K182" si="69">SUM(I168:J168)</f>
        <v>10</v>
      </c>
    </row>
    <row r="169" spans="1:11" x14ac:dyDescent="0.3">
      <c r="A169" s="5">
        <f t="shared" si="60"/>
        <v>161</v>
      </c>
      <c r="B169" s="16" t="str">
        <f t="shared" ref="B169:B182" si="70">B168</f>
        <v>58E &amp; 59E</v>
      </c>
      <c r="C169" s="12" t="s">
        <v>12</v>
      </c>
      <c r="D169" s="17" t="s">
        <v>25</v>
      </c>
      <c r="E169" s="11">
        <v>0.52</v>
      </c>
      <c r="F169" s="11">
        <v>0.31</v>
      </c>
      <c r="G169" s="11">
        <f t="shared" si="66"/>
        <v>0.83000000000000007</v>
      </c>
      <c r="H169" s="10">
        <v>3</v>
      </c>
      <c r="I169" s="1">
        <f t="shared" si="67"/>
        <v>19</v>
      </c>
      <c r="J169" s="1">
        <f t="shared" si="68"/>
        <v>11</v>
      </c>
      <c r="K169" s="1">
        <f t="shared" si="69"/>
        <v>30</v>
      </c>
    </row>
    <row r="170" spans="1:11" x14ac:dyDescent="0.3">
      <c r="A170" s="5">
        <f t="shared" ref="A170:A195" si="71">A169+1</f>
        <v>162</v>
      </c>
      <c r="B170" s="16" t="str">
        <f t="shared" si="70"/>
        <v>58E &amp; 59E</v>
      </c>
      <c r="C170" s="12" t="s">
        <v>12</v>
      </c>
      <c r="D170" s="17" t="s">
        <v>24</v>
      </c>
      <c r="E170" s="11">
        <v>0.54</v>
      </c>
      <c r="F170" s="11">
        <v>0.32</v>
      </c>
      <c r="G170" s="11">
        <f t="shared" si="66"/>
        <v>0.8600000000000001</v>
      </c>
      <c r="H170" s="10">
        <v>23</v>
      </c>
      <c r="I170" s="1">
        <f t="shared" si="67"/>
        <v>149</v>
      </c>
      <c r="J170" s="1">
        <f t="shared" si="68"/>
        <v>88</v>
      </c>
      <c r="K170" s="1">
        <f t="shared" si="69"/>
        <v>237</v>
      </c>
    </row>
    <row r="171" spans="1:11" x14ac:dyDescent="0.3">
      <c r="A171" s="5">
        <f t="shared" si="71"/>
        <v>163</v>
      </c>
      <c r="B171" s="16" t="str">
        <f t="shared" si="70"/>
        <v>58E &amp; 59E</v>
      </c>
      <c r="C171" s="12" t="s">
        <v>12</v>
      </c>
      <c r="D171" s="17" t="s">
        <v>23</v>
      </c>
      <c r="E171" s="11">
        <v>0.56000000000000005</v>
      </c>
      <c r="F171" s="11">
        <v>0.33</v>
      </c>
      <c r="G171" s="11">
        <f t="shared" si="66"/>
        <v>0.89000000000000012</v>
      </c>
      <c r="H171" s="10">
        <v>42</v>
      </c>
      <c r="I171" s="1">
        <f t="shared" si="67"/>
        <v>282</v>
      </c>
      <c r="J171" s="1">
        <f t="shared" si="68"/>
        <v>166</v>
      </c>
      <c r="K171" s="1">
        <f t="shared" si="69"/>
        <v>448</v>
      </c>
    </row>
    <row r="172" spans="1:11" x14ac:dyDescent="0.3">
      <c r="A172" s="5">
        <f t="shared" si="71"/>
        <v>164</v>
      </c>
      <c r="B172" s="16" t="str">
        <f t="shared" si="70"/>
        <v>58E &amp; 59E</v>
      </c>
      <c r="C172" s="12" t="s">
        <v>12</v>
      </c>
      <c r="D172" s="17" t="s">
        <v>22</v>
      </c>
      <c r="E172" s="11">
        <v>0.57999999999999996</v>
      </c>
      <c r="F172" s="11">
        <v>0.35</v>
      </c>
      <c r="G172" s="11">
        <f t="shared" si="66"/>
        <v>0.92999999999999994</v>
      </c>
      <c r="H172" s="10">
        <v>4</v>
      </c>
      <c r="I172" s="1">
        <f t="shared" si="67"/>
        <v>28</v>
      </c>
      <c r="J172" s="1">
        <f t="shared" si="68"/>
        <v>17</v>
      </c>
      <c r="K172" s="1">
        <f t="shared" si="69"/>
        <v>45</v>
      </c>
    </row>
    <row r="173" spans="1:11" x14ac:dyDescent="0.3">
      <c r="A173" s="5">
        <f t="shared" si="71"/>
        <v>165</v>
      </c>
      <c r="B173" s="16" t="str">
        <f t="shared" si="70"/>
        <v>58E &amp; 59E</v>
      </c>
      <c r="C173" s="12" t="s">
        <v>12</v>
      </c>
      <c r="D173" s="17" t="s">
        <v>21</v>
      </c>
      <c r="E173" s="11">
        <v>0.6</v>
      </c>
      <c r="F173" s="11">
        <v>0.36</v>
      </c>
      <c r="G173" s="11">
        <f t="shared" si="66"/>
        <v>0.96</v>
      </c>
      <c r="H173" s="10">
        <v>0</v>
      </c>
      <c r="I173" s="1">
        <f t="shared" si="67"/>
        <v>0</v>
      </c>
      <c r="J173" s="1">
        <f t="shared" si="68"/>
        <v>0</v>
      </c>
      <c r="K173" s="1">
        <f t="shared" si="69"/>
        <v>0</v>
      </c>
    </row>
    <row r="174" spans="1:11" x14ac:dyDescent="0.3">
      <c r="A174" s="5">
        <f t="shared" si="71"/>
        <v>166</v>
      </c>
      <c r="B174" s="16" t="str">
        <f t="shared" si="70"/>
        <v>58E &amp; 59E</v>
      </c>
      <c r="C174" s="12" t="s">
        <v>12</v>
      </c>
      <c r="D174" s="17" t="s">
        <v>20</v>
      </c>
      <c r="E174" s="11">
        <v>0.62</v>
      </c>
      <c r="F174" s="11">
        <v>0.37</v>
      </c>
      <c r="G174" s="11">
        <f t="shared" si="66"/>
        <v>0.99</v>
      </c>
      <c r="H174" s="10">
        <v>1</v>
      </c>
      <c r="I174" s="1">
        <f t="shared" si="67"/>
        <v>7</v>
      </c>
      <c r="J174" s="1">
        <f t="shared" si="68"/>
        <v>4</v>
      </c>
      <c r="K174" s="1">
        <f t="shared" si="69"/>
        <v>11</v>
      </c>
    </row>
    <row r="175" spans="1:11" x14ac:dyDescent="0.3">
      <c r="A175" s="5">
        <f t="shared" si="71"/>
        <v>167</v>
      </c>
      <c r="B175" s="16" t="str">
        <f t="shared" si="70"/>
        <v>58E &amp; 59E</v>
      </c>
      <c r="C175" s="12" t="s">
        <v>12</v>
      </c>
      <c r="D175" s="17" t="s">
        <v>19</v>
      </c>
      <c r="E175" s="11">
        <v>0.64</v>
      </c>
      <c r="F175" s="11">
        <v>0.39</v>
      </c>
      <c r="G175" s="11">
        <f t="shared" si="66"/>
        <v>1.03</v>
      </c>
      <c r="H175" s="10">
        <v>7</v>
      </c>
      <c r="I175" s="1">
        <f t="shared" si="67"/>
        <v>54</v>
      </c>
      <c r="J175" s="1">
        <f t="shared" si="68"/>
        <v>33</v>
      </c>
      <c r="K175" s="1">
        <f t="shared" si="69"/>
        <v>87</v>
      </c>
    </row>
    <row r="176" spans="1:11" x14ac:dyDescent="0.3">
      <c r="A176" s="5">
        <f t="shared" si="71"/>
        <v>168</v>
      </c>
      <c r="B176" s="16" t="str">
        <f t="shared" si="70"/>
        <v>58E &amp; 59E</v>
      </c>
      <c r="C176" s="12" t="s">
        <v>12</v>
      </c>
      <c r="D176" s="17" t="s">
        <v>18</v>
      </c>
      <c r="E176" s="11">
        <v>0.66</v>
      </c>
      <c r="F176" s="11">
        <v>0.4</v>
      </c>
      <c r="G176" s="11">
        <f t="shared" si="66"/>
        <v>1.06</v>
      </c>
      <c r="H176" s="10">
        <v>0</v>
      </c>
      <c r="I176" s="1">
        <f t="shared" si="67"/>
        <v>0</v>
      </c>
      <c r="J176" s="1">
        <f t="shared" si="68"/>
        <v>0</v>
      </c>
      <c r="K176" s="1">
        <f t="shared" si="69"/>
        <v>0</v>
      </c>
    </row>
    <row r="177" spans="1:11" x14ac:dyDescent="0.3">
      <c r="A177" s="5">
        <f t="shared" si="71"/>
        <v>169</v>
      </c>
      <c r="B177" s="16" t="str">
        <f t="shared" si="70"/>
        <v>58E &amp; 59E</v>
      </c>
      <c r="C177" s="12" t="s">
        <v>12</v>
      </c>
      <c r="D177" s="17" t="s">
        <v>17</v>
      </c>
      <c r="E177" s="11">
        <v>0.71</v>
      </c>
      <c r="F177" s="11">
        <v>0.42</v>
      </c>
      <c r="G177" s="11">
        <f t="shared" si="66"/>
        <v>1.1299999999999999</v>
      </c>
      <c r="H177" s="10">
        <v>0</v>
      </c>
      <c r="I177" s="1">
        <f t="shared" si="67"/>
        <v>0</v>
      </c>
      <c r="J177" s="1">
        <f t="shared" si="68"/>
        <v>0</v>
      </c>
      <c r="K177" s="1">
        <f t="shared" si="69"/>
        <v>0</v>
      </c>
    </row>
    <row r="178" spans="1:11" x14ac:dyDescent="0.3">
      <c r="A178" s="5">
        <f t="shared" si="71"/>
        <v>170</v>
      </c>
      <c r="B178" s="16" t="str">
        <f t="shared" si="70"/>
        <v>58E &amp; 59E</v>
      </c>
      <c r="C178" s="12" t="s">
        <v>12</v>
      </c>
      <c r="D178" s="17" t="s">
        <v>16</v>
      </c>
      <c r="E178" s="11">
        <v>0.77</v>
      </c>
      <c r="F178" s="11">
        <v>0.47</v>
      </c>
      <c r="G178" s="11">
        <f t="shared" si="66"/>
        <v>1.24</v>
      </c>
      <c r="H178" s="10">
        <v>0</v>
      </c>
      <c r="I178" s="1">
        <f t="shared" si="67"/>
        <v>0</v>
      </c>
      <c r="J178" s="1">
        <f t="shared" si="68"/>
        <v>0</v>
      </c>
      <c r="K178" s="1">
        <f t="shared" si="69"/>
        <v>0</v>
      </c>
    </row>
    <row r="179" spans="1:11" x14ac:dyDescent="0.3">
      <c r="A179" s="5">
        <f t="shared" si="71"/>
        <v>171</v>
      </c>
      <c r="B179" s="16" t="str">
        <f t="shared" si="70"/>
        <v>58E &amp; 59E</v>
      </c>
      <c r="C179" s="12" t="s">
        <v>12</v>
      </c>
      <c r="D179" s="17" t="s">
        <v>15</v>
      </c>
      <c r="E179" s="11">
        <v>0.84</v>
      </c>
      <c r="F179" s="11">
        <v>0.51</v>
      </c>
      <c r="G179" s="11">
        <f t="shared" si="66"/>
        <v>1.35</v>
      </c>
      <c r="H179" s="10">
        <v>0</v>
      </c>
      <c r="I179" s="1">
        <f t="shared" si="67"/>
        <v>0</v>
      </c>
      <c r="J179" s="1">
        <f t="shared" si="68"/>
        <v>0</v>
      </c>
      <c r="K179" s="1">
        <f t="shared" si="69"/>
        <v>0</v>
      </c>
    </row>
    <row r="180" spans="1:11" x14ac:dyDescent="0.3">
      <c r="A180" s="5">
        <f t="shared" si="71"/>
        <v>172</v>
      </c>
      <c r="B180" s="16" t="str">
        <f t="shared" si="70"/>
        <v>58E &amp; 59E</v>
      </c>
      <c r="C180" s="12" t="s">
        <v>12</v>
      </c>
      <c r="D180" s="17" t="s">
        <v>14</v>
      </c>
      <c r="E180" s="11">
        <v>0.91</v>
      </c>
      <c r="F180" s="11">
        <v>0.55000000000000004</v>
      </c>
      <c r="G180" s="11">
        <f t="shared" si="66"/>
        <v>1.46</v>
      </c>
      <c r="H180" s="10">
        <v>0</v>
      </c>
      <c r="I180" s="1">
        <f t="shared" si="67"/>
        <v>0</v>
      </c>
      <c r="J180" s="1">
        <f t="shared" si="68"/>
        <v>0</v>
      </c>
      <c r="K180" s="1">
        <f t="shared" si="69"/>
        <v>0</v>
      </c>
    </row>
    <row r="181" spans="1:11" x14ac:dyDescent="0.3">
      <c r="A181" s="5">
        <f t="shared" si="71"/>
        <v>173</v>
      </c>
      <c r="B181" s="16" t="str">
        <f t="shared" si="70"/>
        <v>58E &amp; 59E</v>
      </c>
      <c r="C181" s="12" t="s">
        <v>12</v>
      </c>
      <c r="D181" s="17" t="s">
        <v>13</v>
      </c>
      <c r="E181" s="11">
        <v>0.98</v>
      </c>
      <c r="F181" s="11">
        <v>0.59</v>
      </c>
      <c r="G181" s="11">
        <f t="shared" si="66"/>
        <v>1.5699999999999998</v>
      </c>
      <c r="H181" s="10">
        <v>0</v>
      </c>
      <c r="I181" s="1">
        <f t="shared" si="67"/>
        <v>0</v>
      </c>
      <c r="J181" s="1">
        <f t="shared" si="68"/>
        <v>0</v>
      </c>
      <c r="K181" s="1">
        <f t="shared" si="69"/>
        <v>0</v>
      </c>
    </row>
    <row r="182" spans="1:11" x14ac:dyDescent="0.3">
      <c r="A182" s="5">
        <f t="shared" si="71"/>
        <v>174</v>
      </c>
      <c r="B182" s="16" t="str">
        <f t="shared" si="70"/>
        <v>58E &amp; 59E</v>
      </c>
      <c r="C182" s="12" t="s">
        <v>12</v>
      </c>
      <c r="D182" s="17" t="s">
        <v>11</v>
      </c>
      <c r="E182" s="11">
        <v>1.05</v>
      </c>
      <c r="F182" s="11">
        <v>0.63</v>
      </c>
      <c r="G182" s="11">
        <f t="shared" si="66"/>
        <v>1.6800000000000002</v>
      </c>
      <c r="H182" s="10">
        <v>0</v>
      </c>
      <c r="I182" s="1">
        <f t="shared" si="67"/>
        <v>0</v>
      </c>
      <c r="J182" s="1">
        <f t="shared" si="68"/>
        <v>0</v>
      </c>
      <c r="K182" s="1">
        <f t="shared" si="69"/>
        <v>0</v>
      </c>
    </row>
    <row r="183" spans="1:11" x14ac:dyDescent="0.3">
      <c r="A183" s="5">
        <f t="shared" si="71"/>
        <v>175</v>
      </c>
      <c r="B183" s="16"/>
      <c r="C183" s="12"/>
      <c r="D183" s="12"/>
      <c r="E183" s="14"/>
      <c r="F183" s="14"/>
      <c r="G183" s="14"/>
      <c r="H183" s="10"/>
      <c r="I183" s="10"/>
      <c r="J183" s="10"/>
      <c r="K183" s="3"/>
    </row>
    <row r="184" spans="1:11" x14ac:dyDescent="0.3">
      <c r="A184" s="5">
        <f t="shared" si="71"/>
        <v>176</v>
      </c>
      <c r="B184" s="4" t="s">
        <v>10</v>
      </c>
      <c r="C184" s="12"/>
      <c r="D184" s="12"/>
      <c r="E184" s="14"/>
      <c r="F184" s="14"/>
      <c r="G184" s="14"/>
      <c r="H184" s="10"/>
      <c r="I184" s="10"/>
      <c r="J184" s="10"/>
      <c r="K184" s="3"/>
    </row>
    <row r="185" spans="1:11" x14ac:dyDescent="0.3">
      <c r="A185" s="5">
        <f t="shared" si="71"/>
        <v>177</v>
      </c>
      <c r="B185" s="16" t="s">
        <v>9</v>
      </c>
      <c r="C185" s="12" t="s">
        <v>8</v>
      </c>
      <c r="D185" s="12">
        <v>0</v>
      </c>
      <c r="E185" s="15">
        <v>7.1000000000000002E-4</v>
      </c>
      <c r="F185" s="15">
        <v>4.2000000000000002E-4</v>
      </c>
      <c r="G185" s="15">
        <f>SUM(E185:F185)</f>
        <v>1.1299999999999999E-3</v>
      </c>
      <c r="H185" s="10">
        <v>1157433</v>
      </c>
      <c r="I185" s="1">
        <f>ROUND($H185*E185*12,0)</f>
        <v>9861</v>
      </c>
      <c r="J185" s="1">
        <f>ROUND($H185*F185*12,0)</f>
        <v>5833</v>
      </c>
      <c r="K185" s="1">
        <f>SUM(I185:J185)</f>
        <v>15694</v>
      </c>
    </row>
    <row r="186" spans="1:11" x14ac:dyDescent="0.3">
      <c r="A186" s="5">
        <f t="shared" si="71"/>
        <v>178</v>
      </c>
      <c r="B186" s="4"/>
      <c r="C186" s="4"/>
      <c r="D186" s="4"/>
      <c r="E186" s="14"/>
      <c r="F186" s="14"/>
      <c r="G186" s="14"/>
      <c r="H186" s="10"/>
      <c r="I186" s="10"/>
      <c r="J186" s="10"/>
      <c r="K186" s="3"/>
    </row>
    <row r="187" spans="1:11" x14ac:dyDescent="0.3">
      <c r="A187" s="5">
        <f t="shared" si="71"/>
        <v>179</v>
      </c>
      <c r="B187" s="4" t="s">
        <v>7</v>
      </c>
      <c r="C187" s="12"/>
      <c r="D187" s="12"/>
      <c r="E187" s="14"/>
      <c r="F187" s="14"/>
      <c r="G187" s="14"/>
      <c r="H187" s="10"/>
      <c r="I187" s="10"/>
      <c r="J187" s="10"/>
      <c r="K187" s="3"/>
    </row>
    <row r="188" spans="1:11" x14ac:dyDescent="0.3">
      <c r="A188" s="5">
        <f t="shared" si="71"/>
        <v>180</v>
      </c>
      <c r="B188" s="13" t="s">
        <v>6</v>
      </c>
      <c r="C188" s="12" t="s">
        <v>3</v>
      </c>
      <c r="D188" s="12">
        <v>0</v>
      </c>
      <c r="E188" s="11">
        <v>0.42</v>
      </c>
      <c r="F188" s="11">
        <v>0.25</v>
      </c>
      <c r="G188" s="11">
        <f>SUM(E188:F188)</f>
        <v>0.66999999999999993</v>
      </c>
      <c r="H188" s="10">
        <v>639</v>
      </c>
      <c r="I188" s="1">
        <f>ROUND($H188*E188*12,0)</f>
        <v>3221</v>
      </c>
      <c r="J188" s="1">
        <f>ROUND($H188*F188*12,0)</f>
        <v>1917</v>
      </c>
      <c r="K188" s="1">
        <f>SUM(I188:J188)</f>
        <v>5138</v>
      </c>
    </row>
    <row r="189" spans="1:11" x14ac:dyDescent="0.3">
      <c r="A189" s="5">
        <f t="shared" si="71"/>
        <v>181</v>
      </c>
      <c r="B189" s="13" t="s">
        <v>5</v>
      </c>
      <c r="C189" s="12" t="s">
        <v>3</v>
      </c>
      <c r="D189" s="12">
        <v>0</v>
      </c>
      <c r="E189" s="11">
        <v>0.84</v>
      </c>
      <c r="F189" s="11">
        <v>0.5</v>
      </c>
      <c r="G189" s="11">
        <f>SUM(E189:F189)</f>
        <v>1.3399999999999999</v>
      </c>
      <c r="H189" s="10">
        <v>332</v>
      </c>
      <c r="I189" s="1">
        <f>ROUND($H189*E189*12,0)</f>
        <v>3347</v>
      </c>
      <c r="J189" s="1">
        <f>ROUND($H189*F189*12,0)</f>
        <v>1992</v>
      </c>
      <c r="K189" s="1">
        <f>SUM(I189:J189)</f>
        <v>5339</v>
      </c>
    </row>
    <row r="190" spans="1:11" x14ac:dyDescent="0.3">
      <c r="A190" s="5">
        <f t="shared" si="71"/>
        <v>182</v>
      </c>
      <c r="B190" s="13"/>
      <c r="C190" s="4"/>
      <c r="D190" s="4"/>
      <c r="E190" s="14"/>
      <c r="F190" s="14"/>
      <c r="G190" s="14"/>
      <c r="H190" s="10"/>
      <c r="I190" s="10"/>
      <c r="J190" s="10"/>
      <c r="K190" s="3"/>
    </row>
    <row r="191" spans="1:11" x14ac:dyDescent="0.3">
      <c r="A191" s="5">
        <f t="shared" si="71"/>
        <v>183</v>
      </c>
      <c r="B191" s="13" t="s">
        <v>4</v>
      </c>
      <c r="C191" s="12" t="s">
        <v>3</v>
      </c>
      <c r="D191" s="12">
        <v>0</v>
      </c>
      <c r="E191" s="11">
        <v>0.84</v>
      </c>
      <c r="F191" s="11">
        <v>0.5</v>
      </c>
      <c r="G191" s="11">
        <f>SUM(E191:F191)</f>
        <v>1.3399999999999999</v>
      </c>
      <c r="H191" s="10">
        <v>159</v>
      </c>
      <c r="I191" s="1">
        <f>ROUND($H191*E191*12,0)</f>
        <v>1603</v>
      </c>
      <c r="J191" s="1">
        <f>ROUND($H191*F191*12,0)</f>
        <v>954</v>
      </c>
      <c r="K191" s="1">
        <f>SUM(I191:J191)</f>
        <v>2557</v>
      </c>
    </row>
    <row r="192" spans="1:11" x14ac:dyDescent="0.3">
      <c r="A192" s="5">
        <f t="shared" si="71"/>
        <v>184</v>
      </c>
      <c r="B192" s="4"/>
      <c r="C192" s="4"/>
      <c r="D192" s="4"/>
      <c r="E192" s="4"/>
      <c r="F192" s="4"/>
      <c r="G192" s="3"/>
      <c r="H192" s="3"/>
      <c r="I192" s="3"/>
      <c r="J192" s="3"/>
      <c r="K192" s="3"/>
    </row>
    <row r="193" spans="1:11" x14ac:dyDescent="0.3">
      <c r="A193" s="5">
        <f t="shared" si="71"/>
        <v>185</v>
      </c>
      <c r="B193" s="7" t="s">
        <v>2</v>
      </c>
      <c r="C193" s="4"/>
      <c r="D193" s="4"/>
      <c r="E193" s="4"/>
      <c r="F193" s="4"/>
      <c r="G193" s="3"/>
      <c r="H193" s="8">
        <f>SUM(H10:H191)</f>
        <v>1279463</v>
      </c>
      <c r="I193" s="1">
        <f>SUM(I10:I191)</f>
        <v>442153</v>
      </c>
      <c r="J193" s="1">
        <f>SUM(J10:J191)</f>
        <v>269006</v>
      </c>
      <c r="K193" s="1">
        <f>SUM(K10:K191)</f>
        <v>711159</v>
      </c>
    </row>
    <row r="194" spans="1:11" x14ac:dyDescent="0.3">
      <c r="A194" s="5">
        <f t="shared" si="71"/>
        <v>186</v>
      </c>
      <c r="B194" s="9" t="s">
        <v>1</v>
      </c>
      <c r="C194" s="4"/>
      <c r="D194" s="4"/>
      <c r="E194" s="4"/>
      <c r="F194" s="4"/>
      <c r="G194" s="3"/>
      <c r="H194" s="8">
        <v>1279463</v>
      </c>
      <c r="I194" s="8">
        <v>443187.94629697769</v>
      </c>
      <c r="J194" s="8">
        <v>267042.26942346542</v>
      </c>
      <c r="K194" s="1">
        <v>710230.21572044306</v>
      </c>
    </row>
    <row r="195" spans="1:11" x14ac:dyDescent="0.3">
      <c r="A195" s="5">
        <f t="shared" si="71"/>
        <v>187</v>
      </c>
      <c r="B195" s="4" t="s">
        <v>0</v>
      </c>
      <c r="C195" s="4"/>
      <c r="D195" s="4"/>
      <c r="E195" s="4"/>
      <c r="F195" s="4"/>
      <c r="G195" s="3"/>
      <c r="H195" s="8">
        <f>+H193-H194</f>
        <v>0</v>
      </c>
      <c r="I195" s="1">
        <f>+I193-I194</f>
        <v>-1034.9462969776941</v>
      </c>
      <c r="J195" s="1">
        <f>+J193-J194</f>
        <v>1963.7305765345809</v>
      </c>
      <c r="K195" s="1">
        <f>+K193-K194</f>
        <v>928.78427955694497</v>
      </c>
    </row>
    <row r="196" spans="1:11" x14ac:dyDescent="0.3">
      <c r="A196" s="5"/>
      <c r="B196" s="4"/>
      <c r="C196" s="4"/>
      <c r="D196" s="4"/>
      <c r="E196" s="4"/>
      <c r="F196" s="4"/>
      <c r="G196" s="3"/>
      <c r="H196" s="3"/>
      <c r="I196" s="3"/>
      <c r="J196" s="3"/>
      <c r="K196" s="3"/>
    </row>
    <row r="197" spans="1:11" x14ac:dyDescent="0.3">
      <c r="A197" s="5"/>
      <c r="B197" s="7"/>
      <c r="C197" s="4"/>
      <c r="D197" s="4"/>
      <c r="E197" s="4"/>
      <c r="F197" s="4"/>
      <c r="G197" s="3"/>
      <c r="H197" s="3"/>
      <c r="I197" s="3"/>
      <c r="J197" s="3"/>
      <c r="K197" s="1"/>
    </row>
    <row r="198" spans="1:11" x14ac:dyDescent="0.3">
      <c r="A198" s="5"/>
      <c r="B198" s="7"/>
      <c r="C198" s="4"/>
      <c r="D198" s="4"/>
      <c r="E198" s="4"/>
      <c r="F198" s="4"/>
      <c r="G198" s="3"/>
      <c r="H198" s="3"/>
      <c r="I198" s="3"/>
      <c r="J198" s="3"/>
      <c r="K198" s="3"/>
    </row>
    <row r="199" spans="1:11" x14ac:dyDescent="0.3">
      <c r="A199" s="5"/>
      <c r="B199" s="4"/>
      <c r="C199" s="4"/>
      <c r="D199" s="4"/>
      <c r="E199" s="4"/>
      <c r="F199" s="4"/>
      <c r="G199" s="3"/>
      <c r="H199" s="3"/>
      <c r="I199" s="3"/>
      <c r="J199" s="3"/>
      <c r="K199" s="3"/>
    </row>
    <row r="200" spans="1:11" x14ac:dyDescent="0.3">
      <c r="A200" s="5"/>
      <c r="B200" s="6"/>
      <c r="C200" s="4"/>
      <c r="D200" s="4"/>
      <c r="E200" s="4"/>
      <c r="F200" s="4"/>
      <c r="G200" s="3"/>
      <c r="H200" s="2"/>
      <c r="I200" s="2"/>
      <c r="J200" s="2"/>
      <c r="K200" s="1"/>
    </row>
    <row r="201" spans="1:11" x14ac:dyDescent="0.3">
      <c r="A201" s="5"/>
      <c r="B201" s="4"/>
      <c r="C201" s="4"/>
      <c r="D201" s="4"/>
      <c r="E201" s="4"/>
      <c r="F201" s="4"/>
      <c r="G201" s="3"/>
      <c r="H201" s="2"/>
      <c r="I201" s="2"/>
      <c r="J201" s="2"/>
      <c r="K201" s="1"/>
    </row>
  </sheetData>
  <mergeCells count="5">
    <mergeCell ref="A1:K1"/>
    <mergeCell ref="A2:K2"/>
    <mergeCell ref="A3:K3"/>
    <mergeCell ref="A4:K4"/>
    <mergeCell ref="B5:G5"/>
  </mergeCells>
  <printOptions horizontalCentered="1"/>
  <pageMargins left="0.7" right="0.7" top="0.75" bottom="0.75" header="0.3" footer="0.3"/>
  <pageSetup scale="84" fitToHeight="0" orientation="landscape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4"/>
  <sheetViews>
    <sheetView workbookViewId="0">
      <pane xSplit="2" ySplit="4" topLeftCell="C5" activePane="bottomRight" state="frozen"/>
      <selection activeCell="H150" sqref="H150"/>
      <selection pane="topRight" activeCell="H150" sqref="H150"/>
      <selection pane="bottomLeft" activeCell="H150" sqref="H150"/>
      <selection pane="bottomRight" activeCell="C73" sqref="C73"/>
    </sheetView>
  </sheetViews>
  <sheetFormatPr defaultRowHeight="15.6" x14ac:dyDescent="0.3"/>
  <cols>
    <col min="1" max="2" width="8.88671875" style="33"/>
    <col min="3" max="3" width="34.21875" style="33" bestFit="1" customWidth="1"/>
    <col min="4" max="4" width="23.6640625" style="33" bestFit="1" customWidth="1"/>
    <col min="5" max="5" width="10.6640625" style="33" customWidth="1"/>
    <col min="6" max="7" width="8.88671875" style="33"/>
    <col min="8" max="8" width="3" style="33" customWidth="1"/>
    <col min="9" max="9" width="12.5546875" style="33" customWidth="1"/>
    <col min="10" max="10" width="10.44140625" style="33" bestFit="1" customWidth="1"/>
    <col min="11" max="11" width="8.88671875" style="33"/>
    <col min="12" max="12" width="8.21875" style="33" bestFit="1" customWidth="1"/>
    <col min="13" max="16384" width="8.88671875" style="33"/>
  </cols>
  <sheetData>
    <row r="1" spans="1:12" x14ac:dyDescent="0.3">
      <c r="A1" s="32" t="s">
        <v>75</v>
      </c>
      <c r="B1" s="32"/>
      <c r="C1" s="32"/>
      <c r="D1" s="32"/>
      <c r="E1" s="32"/>
      <c r="F1" s="32"/>
      <c r="G1" s="32"/>
      <c r="I1" s="32"/>
      <c r="J1" s="32"/>
    </row>
    <row r="2" spans="1:12" x14ac:dyDescent="0.3">
      <c r="A2" s="32" t="s">
        <v>79</v>
      </c>
      <c r="B2" s="32"/>
      <c r="C2" s="32"/>
      <c r="D2" s="32"/>
      <c r="E2" s="32"/>
      <c r="F2" s="32"/>
      <c r="G2" s="32"/>
      <c r="I2" s="32"/>
      <c r="J2" s="32"/>
    </row>
    <row r="3" spans="1:12" x14ac:dyDescent="0.3">
      <c r="A3" s="32"/>
      <c r="B3" s="32"/>
      <c r="C3" s="32"/>
      <c r="D3" s="32"/>
      <c r="E3" s="32"/>
      <c r="F3" s="32"/>
      <c r="G3" s="32"/>
      <c r="I3" s="32"/>
      <c r="J3" s="32"/>
    </row>
    <row r="4" spans="1:12" ht="53.4" x14ac:dyDescent="0.3">
      <c r="A4" s="34" t="s">
        <v>71</v>
      </c>
      <c r="B4" s="34" t="s">
        <v>80</v>
      </c>
      <c r="C4" s="34" t="s">
        <v>70</v>
      </c>
      <c r="D4" s="34" t="s">
        <v>81</v>
      </c>
      <c r="E4" s="34" t="s">
        <v>82</v>
      </c>
      <c r="F4" s="34" t="s">
        <v>83</v>
      </c>
      <c r="G4" s="34" t="s">
        <v>235</v>
      </c>
      <c r="I4" s="34" t="s">
        <v>85</v>
      </c>
      <c r="J4" s="34" t="s">
        <v>86</v>
      </c>
      <c r="L4" s="46" t="s">
        <v>236</v>
      </c>
    </row>
    <row r="5" spans="1:12" x14ac:dyDescent="0.3">
      <c r="A5" s="35"/>
      <c r="B5" s="35"/>
      <c r="C5" s="35"/>
      <c r="D5" s="36"/>
      <c r="E5" s="37" t="s">
        <v>87</v>
      </c>
      <c r="F5" s="37" t="s">
        <v>88</v>
      </c>
      <c r="G5" s="37" t="s">
        <v>89</v>
      </c>
      <c r="I5" s="37" t="s">
        <v>90</v>
      </c>
      <c r="J5" s="37" t="s">
        <v>91</v>
      </c>
    </row>
    <row r="6" spans="1:12" x14ac:dyDescent="0.3">
      <c r="A6" s="36">
        <v>1</v>
      </c>
      <c r="B6" s="36">
        <v>50</v>
      </c>
      <c r="C6" s="38" t="s">
        <v>92</v>
      </c>
      <c r="D6" s="36" t="s">
        <v>93</v>
      </c>
      <c r="E6" s="39">
        <v>41456</v>
      </c>
      <c r="F6" s="40">
        <v>0.87</v>
      </c>
      <c r="G6" s="40">
        <v>0.68</v>
      </c>
      <c r="I6" s="40">
        <v>0.71</v>
      </c>
      <c r="J6" s="40">
        <f>+G6-I6</f>
        <v>-2.9999999999999916E-2</v>
      </c>
      <c r="L6" s="47">
        <f>IF(+J6=0,"",J6/I6)</f>
        <v>-4.2253521126760445E-2</v>
      </c>
    </row>
    <row r="7" spans="1:12" x14ac:dyDescent="0.3">
      <c r="A7" s="36">
        <f>+A6+1</f>
        <v>2</v>
      </c>
      <c r="B7" s="36">
        <f>+$B$6</f>
        <v>50</v>
      </c>
      <c r="C7" s="35" t="s">
        <v>94</v>
      </c>
      <c r="D7" s="36" t="s">
        <v>95</v>
      </c>
      <c r="E7" s="39">
        <f>+$E$6</f>
        <v>41456</v>
      </c>
      <c r="F7" s="40">
        <v>5.94</v>
      </c>
      <c r="G7" s="40">
        <v>5.19</v>
      </c>
      <c r="I7" s="40">
        <v>5.55</v>
      </c>
      <c r="J7" s="40">
        <f t="shared" ref="J7:J9" si="0">+G7-I7</f>
        <v>-0.35999999999999943</v>
      </c>
      <c r="L7" s="47">
        <f t="shared" ref="L7:L70" si="1">IF(+J7=0,"",J7/I7)</f>
        <v>-6.4864864864864771E-2</v>
      </c>
    </row>
    <row r="8" spans="1:12" x14ac:dyDescent="0.3">
      <c r="A8" s="36">
        <f t="shared" ref="A8:A71" si="2">+A7+1</f>
        <v>3</v>
      </c>
      <c r="B8" s="36">
        <f>+B7</f>
        <v>50</v>
      </c>
      <c r="C8" s="35" t="s">
        <v>94</v>
      </c>
      <c r="D8" s="36" t="s">
        <v>96</v>
      </c>
      <c r="E8" s="39">
        <f>+$E$6</f>
        <v>41456</v>
      </c>
      <c r="F8" s="40">
        <v>8.74</v>
      </c>
      <c r="G8" s="40">
        <v>7.5</v>
      </c>
      <c r="I8" s="40">
        <v>7.98</v>
      </c>
      <c r="J8" s="40">
        <f t="shared" si="0"/>
        <v>-0.48000000000000043</v>
      </c>
      <c r="L8" s="47">
        <f t="shared" si="1"/>
        <v>-6.0150375939849676E-2</v>
      </c>
    </row>
    <row r="9" spans="1:12" x14ac:dyDescent="0.3">
      <c r="A9" s="36">
        <f t="shared" si="2"/>
        <v>4</v>
      </c>
      <c r="B9" s="36">
        <f>+B8</f>
        <v>50</v>
      </c>
      <c r="C9" s="35" t="s">
        <v>94</v>
      </c>
      <c r="D9" s="36" t="s">
        <v>97</v>
      </c>
      <c r="E9" s="39">
        <f>+$E$6</f>
        <v>41456</v>
      </c>
      <c r="F9" s="40">
        <v>17.149999999999999</v>
      </c>
      <c r="G9" s="40">
        <v>14.45</v>
      </c>
      <c r="I9" s="40">
        <v>15.26</v>
      </c>
      <c r="J9" s="40">
        <f t="shared" si="0"/>
        <v>-0.8100000000000005</v>
      </c>
      <c r="L9" s="47">
        <f t="shared" si="1"/>
        <v>-5.3079947575360456E-2</v>
      </c>
    </row>
    <row r="10" spans="1:12" x14ac:dyDescent="0.3">
      <c r="A10" s="36">
        <f t="shared" si="2"/>
        <v>5</v>
      </c>
      <c r="B10" s="36"/>
      <c r="C10" s="35"/>
      <c r="D10" s="36"/>
      <c r="E10" s="35"/>
      <c r="F10" s="35"/>
      <c r="G10" s="40"/>
      <c r="I10" s="40"/>
      <c r="J10" s="40"/>
      <c r="L10" s="47" t="str">
        <f t="shared" si="1"/>
        <v/>
      </c>
    </row>
    <row r="11" spans="1:12" x14ac:dyDescent="0.3">
      <c r="A11" s="36">
        <f t="shared" si="2"/>
        <v>6</v>
      </c>
      <c r="B11" s="36">
        <f>+$B$6</f>
        <v>50</v>
      </c>
      <c r="C11" s="35" t="s">
        <v>98</v>
      </c>
      <c r="D11" s="36" t="s">
        <v>95</v>
      </c>
      <c r="E11" s="39">
        <f>+$E$6</f>
        <v>41456</v>
      </c>
      <c r="F11" s="40">
        <v>4.05</v>
      </c>
      <c r="G11" s="40">
        <v>3.09</v>
      </c>
      <c r="I11" s="40">
        <v>3.24</v>
      </c>
      <c r="J11" s="40">
        <f>+G11-I11</f>
        <v>-0.15000000000000036</v>
      </c>
      <c r="L11" s="47">
        <f>IF(+J11=0,"",J11/I11)</f>
        <v>-4.6296296296296405E-2</v>
      </c>
    </row>
    <row r="12" spans="1:12" x14ac:dyDescent="0.3">
      <c r="A12" s="36">
        <f t="shared" si="2"/>
        <v>7</v>
      </c>
      <c r="B12" s="36">
        <f>+$B$6</f>
        <v>50</v>
      </c>
      <c r="C12" s="35" t="s">
        <v>98</v>
      </c>
      <c r="D12" s="36" t="s">
        <v>96</v>
      </c>
      <c r="E12" s="39">
        <f>+$E$6</f>
        <v>41456</v>
      </c>
      <c r="F12" s="40">
        <v>6.85</v>
      </c>
      <c r="G12" s="40">
        <v>5.4</v>
      </c>
      <c r="I12" s="40">
        <v>5.66</v>
      </c>
      <c r="J12" s="40">
        <f t="shared" ref="J12:J14" si="3">+G12-I12</f>
        <v>-0.25999999999999979</v>
      </c>
      <c r="L12" s="47">
        <f t="shared" si="1"/>
        <v>-4.5936395759717273E-2</v>
      </c>
    </row>
    <row r="13" spans="1:12" x14ac:dyDescent="0.3">
      <c r="A13" s="36">
        <f t="shared" si="2"/>
        <v>8</v>
      </c>
      <c r="B13" s="36">
        <f>+$B$6</f>
        <v>50</v>
      </c>
      <c r="C13" s="35" t="s">
        <v>98</v>
      </c>
      <c r="D13" s="36" t="s">
        <v>97</v>
      </c>
      <c r="E13" s="39">
        <f>+$E$6</f>
        <v>41456</v>
      </c>
      <c r="F13" s="40">
        <v>15.14</v>
      </c>
      <c r="G13" s="40">
        <v>12.35</v>
      </c>
      <c r="I13" s="40">
        <v>12.95</v>
      </c>
      <c r="J13" s="40">
        <f t="shared" si="3"/>
        <v>-0.59999999999999964</v>
      </c>
      <c r="L13" s="47">
        <f t="shared" si="1"/>
        <v>-4.6332046332046309E-2</v>
      </c>
    </row>
    <row r="14" spans="1:12" x14ac:dyDescent="0.3">
      <c r="A14" s="36">
        <f t="shared" si="2"/>
        <v>9</v>
      </c>
      <c r="B14" s="36">
        <f>+$B$6</f>
        <v>50</v>
      </c>
      <c r="C14" s="35" t="s">
        <v>98</v>
      </c>
      <c r="D14" s="36" t="s">
        <v>99</v>
      </c>
      <c r="E14" s="39">
        <f>+$E$6</f>
        <v>41456</v>
      </c>
      <c r="F14" s="40">
        <v>28.57</v>
      </c>
      <c r="G14" s="40">
        <v>21.61</v>
      </c>
      <c r="I14" s="40">
        <v>22.65</v>
      </c>
      <c r="J14" s="40">
        <f t="shared" si="3"/>
        <v>-1.0399999999999991</v>
      </c>
      <c r="L14" s="47">
        <f t="shared" si="1"/>
        <v>-4.5916114790286941E-2</v>
      </c>
    </row>
    <row r="15" spans="1:12" x14ac:dyDescent="0.3">
      <c r="A15" s="36">
        <f t="shared" si="2"/>
        <v>10</v>
      </c>
      <c r="B15" s="36"/>
      <c r="C15" s="35"/>
      <c r="D15" s="36"/>
      <c r="E15" s="35"/>
      <c r="F15" s="35"/>
      <c r="G15" s="40"/>
      <c r="I15" s="40"/>
      <c r="J15" s="40"/>
      <c r="L15" s="47" t="str">
        <f t="shared" si="1"/>
        <v/>
      </c>
    </row>
    <row r="16" spans="1:12" x14ac:dyDescent="0.3">
      <c r="A16" s="36">
        <f t="shared" si="2"/>
        <v>11</v>
      </c>
      <c r="B16" s="36">
        <v>51</v>
      </c>
      <c r="C16" s="35" t="s">
        <v>100</v>
      </c>
      <c r="D16" s="36" t="s">
        <v>101</v>
      </c>
      <c r="E16" s="39">
        <v>41043</v>
      </c>
      <c r="F16" s="41">
        <v>1.4670000000000001E-2</v>
      </c>
      <c r="G16" s="41">
        <v>1.328E-2</v>
      </c>
      <c r="I16" s="41">
        <v>1.525E-2</v>
      </c>
      <c r="J16" s="41">
        <f t="shared" ref="J16:J17" si="4">+G16-I16</f>
        <v>-1.9699999999999995E-3</v>
      </c>
      <c r="L16" s="47">
        <f t="shared" si="1"/>
        <v>-0.12918032786885242</v>
      </c>
    </row>
    <row r="17" spans="1:12" x14ac:dyDescent="0.3">
      <c r="A17" s="36">
        <f t="shared" si="2"/>
        <v>12</v>
      </c>
      <c r="B17" s="36">
        <f>+$B$16</f>
        <v>51</v>
      </c>
      <c r="C17" s="35" t="s">
        <v>100</v>
      </c>
      <c r="D17" s="36" t="s">
        <v>102</v>
      </c>
      <c r="E17" s="39">
        <v>41043</v>
      </c>
      <c r="F17" s="41">
        <v>1.72E-3</v>
      </c>
      <c r="G17" s="41">
        <v>7.3999999999999999E-4</v>
      </c>
      <c r="I17" s="41">
        <v>2.32E-3</v>
      </c>
      <c r="J17" s="41">
        <f t="shared" si="4"/>
        <v>-1.58E-3</v>
      </c>
      <c r="L17" s="47">
        <f>IF(+J17=0,"",J17/I17)</f>
        <v>-0.68103448275862066</v>
      </c>
    </row>
    <row r="18" spans="1:12" x14ac:dyDescent="0.3">
      <c r="A18" s="36">
        <f t="shared" si="2"/>
        <v>13</v>
      </c>
      <c r="B18" s="36"/>
      <c r="C18" s="35"/>
      <c r="D18" s="36"/>
      <c r="E18" s="35"/>
      <c r="F18" s="35"/>
      <c r="G18" s="41"/>
      <c r="I18" s="41"/>
      <c r="J18" s="41"/>
      <c r="L18" s="47" t="str">
        <f t="shared" si="1"/>
        <v/>
      </c>
    </row>
    <row r="19" spans="1:12" x14ac:dyDescent="0.3">
      <c r="A19" s="36">
        <f t="shared" si="2"/>
        <v>14</v>
      </c>
      <c r="B19" s="36">
        <f t="shared" ref="B19:B72" si="5">+$B$16</f>
        <v>51</v>
      </c>
      <c r="C19" s="42" t="s">
        <v>103</v>
      </c>
      <c r="D19" s="36" t="s">
        <v>104</v>
      </c>
      <c r="E19" s="39">
        <f>+E14</f>
        <v>41456</v>
      </c>
      <c r="F19" s="40">
        <v>1.1399999999999999</v>
      </c>
      <c r="G19" s="40">
        <v>1.39</v>
      </c>
      <c r="I19" s="40">
        <v>1.46</v>
      </c>
      <c r="J19" s="40">
        <f t="shared" ref="J19:J72" si="6">+G19-I19</f>
        <v>-7.0000000000000062E-2</v>
      </c>
      <c r="L19" s="47">
        <f t="shared" si="1"/>
        <v>-4.7945205479452101E-2</v>
      </c>
    </row>
    <row r="20" spans="1:12" x14ac:dyDescent="0.3">
      <c r="A20" s="36">
        <f t="shared" si="2"/>
        <v>15</v>
      </c>
      <c r="B20" s="36">
        <f t="shared" si="5"/>
        <v>51</v>
      </c>
      <c r="C20" s="42" t="s">
        <v>103</v>
      </c>
      <c r="D20" s="36" t="s">
        <v>105</v>
      </c>
      <c r="E20" s="39">
        <f>+E19</f>
        <v>41456</v>
      </c>
      <c r="F20" s="40">
        <v>1.3499999999999999</v>
      </c>
      <c r="G20" s="40">
        <v>1.39</v>
      </c>
      <c r="I20" s="40">
        <v>1.46</v>
      </c>
      <c r="J20" s="40">
        <f t="shared" si="6"/>
        <v>-7.0000000000000062E-2</v>
      </c>
      <c r="L20" s="47">
        <f t="shared" si="1"/>
        <v>-4.7945205479452101E-2</v>
      </c>
    </row>
    <row r="21" spans="1:12" x14ac:dyDescent="0.3">
      <c r="A21" s="36">
        <f t="shared" si="2"/>
        <v>16</v>
      </c>
      <c r="B21" s="36">
        <f t="shared" si="5"/>
        <v>51</v>
      </c>
      <c r="C21" s="42" t="s">
        <v>103</v>
      </c>
      <c r="D21" s="36" t="s">
        <v>106</v>
      </c>
      <c r="E21" s="39">
        <f t="shared" ref="E21:E72" si="7">+E20</f>
        <v>41456</v>
      </c>
      <c r="F21" s="40">
        <v>1.49</v>
      </c>
      <c r="G21" s="40">
        <v>1.39</v>
      </c>
      <c r="I21" s="40">
        <v>1.46</v>
      </c>
      <c r="J21" s="40">
        <f t="shared" si="6"/>
        <v>-7.0000000000000062E-2</v>
      </c>
      <c r="L21" s="47">
        <f t="shared" si="1"/>
        <v>-4.7945205479452101E-2</v>
      </c>
    </row>
    <row r="22" spans="1:12" x14ac:dyDescent="0.3">
      <c r="A22" s="36">
        <f t="shared" si="2"/>
        <v>17</v>
      </c>
      <c r="B22" s="36">
        <f t="shared" si="5"/>
        <v>51</v>
      </c>
      <c r="C22" s="42" t="s">
        <v>103</v>
      </c>
      <c r="D22" s="36" t="s">
        <v>107</v>
      </c>
      <c r="E22" s="39">
        <f t="shared" si="7"/>
        <v>41456</v>
      </c>
      <c r="F22" s="40">
        <v>1.67</v>
      </c>
      <c r="G22" s="40">
        <v>1.39</v>
      </c>
      <c r="I22" s="40">
        <v>1.46</v>
      </c>
      <c r="J22" s="40">
        <f t="shared" si="6"/>
        <v>-7.0000000000000062E-2</v>
      </c>
      <c r="L22" s="47">
        <f t="shared" si="1"/>
        <v>-4.7945205479452101E-2</v>
      </c>
    </row>
    <row r="23" spans="1:12" hidden="1" x14ac:dyDescent="0.3">
      <c r="A23" s="36">
        <f t="shared" si="2"/>
        <v>18</v>
      </c>
      <c r="B23" s="36">
        <f t="shared" si="5"/>
        <v>51</v>
      </c>
      <c r="C23" s="42" t="s">
        <v>103</v>
      </c>
      <c r="D23" s="36" t="s">
        <v>108</v>
      </c>
      <c r="E23" s="39">
        <f t="shared" si="7"/>
        <v>41456</v>
      </c>
      <c r="F23" s="40">
        <v>1.8399999999999999</v>
      </c>
      <c r="G23" s="40">
        <v>1.39</v>
      </c>
      <c r="I23" s="40">
        <v>1.46</v>
      </c>
      <c r="J23" s="40">
        <f t="shared" si="6"/>
        <v>-7.0000000000000062E-2</v>
      </c>
      <c r="L23" s="47">
        <f t="shared" si="1"/>
        <v>-4.7945205479452101E-2</v>
      </c>
    </row>
    <row r="24" spans="1:12" hidden="1" x14ac:dyDescent="0.3">
      <c r="A24" s="36">
        <f t="shared" si="2"/>
        <v>19</v>
      </c>
      <c r="B24" s="36">
        <f t="shared" si="5"/>
        <v>51</v>
      </c>
      <c r="C24" s="42" t="s">
        <v>103</v>
      </c>
      <c r="D24" s="36" t="s">
        <v>109</v>
      </c>
      <c r="E24" s="39">
        <f t="shared" si="7"/>
        <v>41456</v>
      </c>
      <c r="F24" s="40">
        <v>2.0299999999999998</v>
      </c>
      <c r="G24" s="40">
        <v>1.39</v>
      </c>
      <c r="I24" s="40">
        <v>1.46</v>
      </c>
      <c r="J24" s="40">
        <f t="shared" si="6"/>
        <v>-7.0000000000000062E-2</v>
      </c>
      <c r="L24" s="47">
        <f t="shared" si="1"/>
        <v>-4.7945205479452101E-2</v>
      </c>
    </row>
    <row r="25" spans="1:12" hidden="1" x14ac:dyDescent="0.3">
      <c r="A25" s="36">
        <f t="shared" si="2"/>
        <v>20</v>
      </c>
      <c r="B25" s="36">
        <f t="shared" si="5"/>
        <v>51</v>
      </c>
      <c r="C25" s="42" t="s">
        <v>103</v>
      </c>
      <c r="D25" s="36" t="s">
        <v>110</v>
      </c>
      <c r="E25" s="39">
        <f t="shared" si="7"/>
        <v>41456</v>
      </c>
      <c r="F25" s="40">
        <v>2.2000000000000002</v>
      </c>
      <c r="G25" s="40">
        <v>2.3199999999999998</v>
      </c>
      <c r="I25" s="40">
        <v>2.4300000000000002</v>
      </c>
      <c r="J25" s="40">
        <f t="shared" si="6"/>
        <v>-0.11000000000000032</v>
      </c>
      <c r="L25" s="47">
        <f t="shared" si="1"/>
        <v>-4.5267489711934283E-2</v>
      </c>
    </row>
    <row r="26" spans="1:12" hidden="1" x14ac:dyDescent="0.3">
      <c r="A26" s="36">
        <f t="shared" si="2"/>
        <v>21</v>
      </c>
      <c r="B26" s="36">
        <f t="shared" si="5"/>
        <v>51</v>
      </c>
      <c r="C26" s="42" t="s">
        <v>103</v>
      </c>
      <c r="D26" s="36" t="s">
        <v>111</v>
      </c>
      <c r="E26" s="39">
        <f t="shared" si="7"/>
        <v>41456</v>
      </c>
      <c r="F26" s="40">
        <v>2.3800000000000003</v>
      </c>
      <c r="G26" s="40">
        <v>2.3199999999999998</v>
      </c>
      <c r="I26" s="40">
        <v>2.4300000000000002</v>
      </c>
      <c r="J26" s="40">
        <f t="shared" si="6"/>
        <v>-0.11000000000000032</v>
      </c>
      <c r="L26" s="47">
        <f t="shared" si="1"/>
        <v>-4.5267489711934283E-2</v>
      </c>
    </row>
    <row r="27" spans="1:12" hidden="1" x14ac:dyDescent="0.3">
      <c r="A27" s="36">
        <f t="shared" si="2"/>
        <v>22</v>
      </c>
      <c r="B27" s="36">
        <f t="shared" si="5"/>
        <v>51</v>
      </c>
      <c r="C27" s="42" t="s">
        <v>103</v>
      </c>
      <c r="D27" s="36" t="s">
        <v>112</v>
      </c>
      <c r="E27" s="39">
        <f t="shared" si="7"/>
        <v>41456</v>
      </c>
      <c r="F27" s="40">
        <v>2.5499999999999998</v>
      </c>
      <c r="G27" s="40">
        <v>2.3199999999999998</v>
      </c>
      <c r="I27" s="40">
        <v>2.4300000000000002</v>
      </c>
      <c r="J27" s="40">
        <f t="shared" si="6"/>
        <v>-0.11000000000000032</v>
      </c>
      <c r="L27" s="47">
        <f t="shared" si="1"/>
        <v>-4.5267489711934283E-2</v>
      </c>
    </row>
    <row r="28" spans="1:12" hidden="1" x14ac:dyDescent="0.3">
      <c r="A28" s="36">
        <f t="shared" si="2"/>
        <v>23</v>
      </c>
      <c r="B28" s="36">
        <f t="shared" si="5"/>
        <v>51</v>
      </c>
      <c r="C28" s="42" t="s">
        <v>103</v>
      </c>
      <c r="D28" s="36" t="s">
        <v>113</v>
      </c>
      <c r="E28" s="39">
        <f t="shared" si="7"/>
        <v>41456</v>
      </c>
      <c r="F28" s="40">
        <v>2.73</v>
      </c>
      <c r="G28" s="40">
        <v>2.3199999999999998</v>
      </c>
      <c r="I28" s="40">
        <v>2.4300000000000002</v>
      </c>
      <c r="J28" s="40">
        <f t="shared" si="6"/>
        <v>-0.11000000000000032</v>
      </c>
      <c r="L28" s="47">
        <f t="shared" si="1"/>
        <v>-4.5267489711934283E-2</v>
      </c>
    </row>
    <row r="29" spans="1:12" hidden="1" x14ac:dyDescent="0.3">
      <c r="A29" s="36">
        <f t="shared" si="2"/>
        <v>24</v>
      </c>
      <c r="B29" s="36">
        <f t="shared" si="5"/>
        <v>51</v>
      </c>
      <c r="C29" s="42" t="s">
        <v>103</v>
      </c>
      <c r="D29" s="36" t="s">
        <v>114</v>
      </c>
      <c r="E29" s="39">
        <f t="shared" si="7"/>
        <v>41456</v>
      </c>
      <c r="F29" s="40">
        <v>2.9000000000000004</v>
      </c>
      <c r="G29" s="40">
        <v>2.3199999999999998</v>
      </c>
      <c r="I29" s="40">
        <v>2.4300000000000002</v>
      </c>
      <c r="J29" s="40">
        <f t="shared" si="6"/>
        <v>-0.11000000000000032</v>
      </c>
      <c r="L29" s="47">
        <f t="shared" si="1"/>
        <v>-4.5267489711934283E-2</v>
      </c>
    </row>
    <row r="30" spans="1:12" hidden="1" x14ac:dyDescent="0.3">
      <c r="A30" s="36">
        <f t="shared" si="2"/>
        <v>25</v>
      </c>
      <c r="B30" s="36">
        <f t="shared" si="5"/>
        <v>51</v>
      </c>
      <c r="C30" s="42" t="s">
        <v>103</v>
      </c>
      <c r="D30" s="36" t="s">
        <v>115</v>
      </c>
      <c r="E30" s="39">
        <f t="shared" si="7"/>
        <v>41456</v>
      </c>
      <c r="F30" s="40">
        <v>3.07</v>
      </c>
      <c r="G30" s="40">
        <v>2.3199999999999998</v>
      </c>
      <c r="I30" s="40">
        <v>2.4300000000000002</v>
      </c>
      <c r="J30" s="40">
        <f t="shared" si="6"/>
        <v>-0.11000000000000032</v>
      </c>
      <c r="L30" s="47">
        <f t="shared" si="1"/>
        <v>-4.5267489711934283E-2</v>
      </c>
    </row>
    <row r="31" spans="1:12" hidden="1" x14ac:dyDescent="0.3">
      <c r="A31" s="36">
        <f t="shared" si="2"/>
        <v>26</v>
      </c>
      <c r="B31" s="36">
        <f t="shared" si="5"/>
        <v>51</v>
      </c>
      <c r="C31" s="42" t="s">
        <v>103</v>
      </c>
      <c r="D31" s="36" t="s">
        <v>116</v>
      </c>
      <c r="E31" s="39">
        <f t="shared" si="7"/>
        <v>41456</v>
      </c>
      <c r="F31" s="40">
        <v>3.26</v>
      </c>
      <c r="G31" s="40">
        <v>3.24</v>
      </c>
      <c r="I31" s="40">
        <v>3.4</v>
      </c>
      <c r="J31" s="40">
        <f t="shared" si="6"/>
        <v>-0.1599999999999997</v>
      </c>
      <c r="L31" s="47">
        <f t="shared" si="1"/>
        <v>-4.7058823529411674E-2</v>
      </c>
    </row>
    <row r="32" spans="1:12" hidden="1" x14ac:dyDescent="0.3">
      <c r="A32" s="36">
        <f t="shared" si="2"/>
        <v>27</v>
      </c>
      <c r="B32" s="36">
        <f t="shared" si="5"/>
        <v>51</v>
      </c>
      <c r="C32" s="42" t="s">
        <v>103</v>
      </c>
      <c r="D32" s="36" t="s">
        <v>117</v>
      </c>
      <c r="E32" s="39">
        <f t="shared" si="7"/>
        <v>41456</v>
      </c>
      <c r="F32" s="40">
        <v>3.43</v>
      </c>
      <c r="G32" s="40">
        <v>3.24</v>
      </c>
      <c r="I32" s="40">
        <v>3.4</v>
      </c>
      <c r="J32" s="40">
        <f t="shared" si="6"/>
        <v>-0.1599999999999997</v>
      </c>
      <c r="L32" s="47">
        <f t="shared" si="1"/>
        <v>-4.7058823529411674E-2</v>
      </c>
    </row>
    <row r="33" spans="1:12" hidden="1" x14ac:dyDescent="0.3">
      <c r="A33" s="36">
        <f t="shared" si="2"/>
        <v>28</v>
      </c>
      <c r="B33" s="36">
        <f t="shared" si="5"/>
        <v>51</v>
      </c>
      <c r="C33" s="42" t="s">
        <v>103</v>
      </c>
      <c r="D33" s="36" t="s">
        <v>118</v>
      </c>
      <c r="E33" s="39">
        <f t="shared" si="7"/>
        <v>41456</v>
      </c>
      <c r="F33" s="40">
        <v>3.6100000000000003</v>
      </c>
      <c r="G33" s="40">
        <v>3.24</v>
      </c>
      <c r="I33" s="40">
        <v>3.4</v>
      </c>
      <c r="J33" s="40">
        <f t="shared" si="6"/>
        <v>-0.1599999999999997</v>
      </c>
      <c r="L33" s="47">
        <f t="shared" si="1"/>
        <v>-4.7058823529411674E-2</v>
      </c>
    </row>
    <row r="34" spans="1:12" hidden="1" x14ac:dyDescent="0.3">
      <c r="A34" s="36">
        <f t="shared" si="2"/>
        <v>29</v>
      </c>
      <c r="B34" s="36">
        <f t="shared" si="5"/>
        <v>51</v>
      </c>
      <c r="C34" s="42" t="s">
        <v>103</v>
      </c>
      <c r="D34" s="36" t="s">
        <v>119</v>
      </c>
      <c r="E34" s="39">
        <f t="shared" si="7"/>
        <v>41456</v>
      </c>
      <c r="F34" s="40">
        <v>3.78</v>
      </c>
      <c r="G34" s="40">
        <v>3.24</v>
      </c>
      <c r="I34" s="40">
        <v>3.4</v>
      </c>
      <c r="J34" s="40">
        <f t="shared" si="6"/>
        <v>-0.1599999999999997</v>
      </c>
      <c r="L34" s="47">
        <f t="shared" si="1"/>
        <v>-4.7058823529411674E-2</v>
      </c>
    </row>
    <row r="35" spans="1:12" hidden="1" x14ac:dyDescent="0.3">
      <c r="A35" s="36">
        <f t="shared" si="2"/>
        <v>30</v>
      </c>
      <c r="B35" s="36">
        <f t="shared" si="5"/>
        <v>51</v>
      </c>
      <c r="C35" s="42" t="s">
        <v>103</v>
      </c>
      <c r="D35" s="36" t="s">
        <v>120</v>
      </c>
      <c r="E35" s="39">
        <f t="shared" si="7"/>
        <v>41456</v>
      </c>
      <c r="F35" s="40">
        <v>3.96</v>
      </c>
      <c r="G35" s="40">
        <v>3.24</v>
      </c>
      <c r="I35" s="40">
        <v>3.4</v>
      </c>
      <c r="J35" s="40">
        <f t="shared" si="6"/>
        <v>-0.1599999999999997</v>
      </c>
      <c r="L35" s="47">
        <f t="shared" si="1"/>
        <v>-4.7058823529411674E-2</v>
      </c>
    </row>
    <row r="36" spans="1:12" hidden="1" x14ac:dyDescent="0.3">
      <c r="A36" s="36">
        <f t="shared" si="2"/>
        <v>31</v>
      </c>
      <c r="B36" s="36">
        <f t="shared" si="5"/>
        <v>51</v>
      </c>
      <c r="C36" s="42" t="s">
        <v>103</v>
      </c>
      <c r="D36" s="36" t="s">
        <v>121</v>
      </c>
      <c r="E36" s="39">
        <f t="shared" si="7"/>
        <v>41456</v>
      </c>
      <c r="F36" s="40">
        <v>4.13</v>
      </c>
      <c r="G36" s="40">
        <v>3.24</v>
      </c>
      <c r="I36" s="40">
        <v>3.4</v>
      </c>
      <c r="J36" s="40">
        <f t="shared" si="6"/>
        <v>-0.1599999999999997</v>
      </c>
      <c r="L36" s="47">
        <f t="shared" si="1"/>
        <v>-4.7058823529411674E-2</v>
      </c>
    </row>
    <row r="37" spans="1:12" hidden="1" x14ac:dyDescent="0.3">
      <c r="A37" s="36">
        <f t="shared" si="2"/>
        <v>32</v>
      </c>
      <c r="B37" s="36">
        <f t="shared" si="5"/>
        <v>51</v>
      </c>
      <c r="C37" s="42" t="s">
        <v>103</v>
      </c>
      <c r="D37" s="36" t="s">
        <v>122</v>
      </c>
      <c r="E37" s="39">
        <f t="shared" si="7"/>
        <v>41456</v>
      </c>
      <c r="F37" s="40">
        <v>4.3100000000000005</v>
      </c>
      <c r="G37" s="40">
        <v>4.17</v>
      </c>
      <c r="I37" s="40">
        <v>4.37</v>
      </c>
      <c r="J37" s="40">
        <f t="shared" si="6"/>
        <v>-0.20000000000000018</v>
      </c>
      <c r="L37" s="47">
        <f t="shared" si="1"/>
        <v>-4.5766590389016058E-2</v>
      </c>
    </row>
    <row r="38" spans="1:12" hidden="1" x14ac:dyDescent="0.3">
      <c r="A38" s="36">
        <f t="shared" si="2"/>
        <v>33</v>
      </c>
      <c r="B38" s="36">
        <f t="shared" si="5"/>
        <v>51</v>
      </c>
      <c r="C38" s="42" t="s">
        <v>103</v>
      </c>
      <c r="D38" s="36" t="s">
        <v>123</v>
      </c>
      <c r="E38" s="39">
        <f t="shared" si="7"/>
        <v>41456</v>
      </c>
      <c r="F38" s="40">
        <v>4.49</v>
      </c>
      <c r="G38" s="40">
        <v>4.17</v>
      </c>
      <c r="I38" s="40">
        <v>4.37</v>
      </c>
      <c r="J38" s="40">
        <f t="shared" si="6"/>
        <v>-0.20000000000000018</v>
      </c>
      <c r="L38" s="47">
        <f t="shared" si="1"/>
        <v>-4.5766590389016058E-2</v>
      </c>
    </row>
    <row r="39" spans="1:12" hidden="1" x14ac:dyDescent="0.3">
      <c r="A39" s="36">
        <f t="shared" si="2"/>
        <v>34</v>
      </c>
      <c r="B39" s="36">
        <f t="shared" si="5"/>
        <v>51</v>
      </c>
      <c r="C39" s="42" t="s">
        <v>103</v>
      </c>
      <c r="D39" s="36" t="s">
        <v>124</v>
      </c>
      <c r="E39" s="39">
        <f t="shared" si="7"/>
        <v>41456</v>
      </c>
      <c r="F39" s="40">
        <v>4.6599999999999993</v>
      </c>
      <c r="G39" s="40">
        <v>4.17</v>
      </c>
      <c r="I39" s="40">
        <v>4.37</v>
      </c>
      <c r="J39" s="40">
        <f t="shared" si="6"/>
        <v>-0.20000000000000018</v>
      </c>
      <c r="L39" s="47">
        <f t="shared" si="1"/>
        <v>-4.5766590389016058E-2</v>
      </c>
    </row>
    <row r="40" spans="1:12" hidden="1" x14ac:dyDescent="0.3">
      <c r="A40" s="36">
        <f t="shared" si="2"/>
        <v>35</v>
      </c>
      <c r="B40" s="36">
        <f t="shared" si="5"/>
        <v>51</v>
      </c>
      <c r="C40" s="42" t="s">
        <v>103</v>
      </c>
      <c r="D40" s="36" t="s">
        <v>125</v>
      </c>
      <c r="E40" s="39">
        <f t="shared" si="7"/>
        <v>41456</v>
      </c>
      <c r="F40" s="40">
        <v>4.84</v>
      </c>
      <c r="G40" s="40">
        <v>4.17</v>
      </c>
      <c r="I40" s="40">
        <v>4.37</v>
      </c>
      <c r="J40" s="40">
        <f t="shared" si="6"/>
        <v>-0.20000000000000018</v>
      </c>
      <c r="L40" s="47">
        <f t="shared" si="1"/>
        <v>-4.5766590389016058E-2</v>
      </c>
    </row>
    <row r="41" spans="1:12" hidden="1" x14ac:dyDescent="0.3">
      <c r="A41" s="36">
        <f t="shared" si="2"/>
        <v>36</v>
      </c>
      <c r="B41" s="36">
        <f t="shared" si="5"/>
        <v>51</v>
      </c>
      <c r="C41" s="42" t="s">
        <v>103</v>
      </c>
      <c r="D41" s="36" t="s">
        <v>126</v>
      </c>
      <c r="E41" s="39">
        <f t="shared" si="7"/>
        <v>41456</v>
      </c>
      <c r="F41" s="40">
        <v>5.01</v>
      </c>
      <c r="G41" s="40">
        <v>4.17</v>
      </c>
      <c r="I41" s="40">
        <v>4.37</v>
      </c>
      <c r="J41" s="40">
        <f t="shared" si="6"/>
        <v>-0.20000000000000018</v>
      </c>
      <c r="L41" s="47">
        <f t="shared" si="1"/>
        <v>-4.5766590389016058E-2</v>
      </c>
    </row>
    <row r="42" spans="1:12" hidden="1" x14ac:dyDescent="0.3">
      <c r="A42" s="36">
        <f t="shared" si="2"/>
        <v>37</v>
      </c>
      <c r="B42" s="36">
        <f t="shared" si="5"/>
        <v>51</v>
      </c>
      <c r="C42" s="42" t="s">
        <v>103</v>
      </c>
      <c r="D42" s="36" t="s">
        <v>127</v>
      </c>
      <c r="E42" s="39">
        <f t="shared" si="7"/>
        <v>41456</v>
      </c>
      <c r="F42" s="40">
        <v>5.1899999999999995</v>
      </c>
      <c r="G42" s="40">
        <v>4.17</v>
      </c>
      <c r="I42" s="40">
        <v>4.37</v>
      </c>
      <c r="J42" s="40">
        <f t="shared" si="6"/>
        <v>-0.20000000000000018</v>
      </c>
      <c r="L42" s="47">
        <f t="shared" si="1"/>
        <v>-4.5766590389016058E-2</v>
      </c>
    </row>
    <row r="43" spans="1:12" hidden="1" x14ac:dyDescent="0.3">
      <c r="A43" s="36">
        <f t="shared" si="2"/>
        <v>38</v>
      </c>
      <c r="B43" s="36">
        <f t="shared" si="5"/>
        <v>51</v>
      </c>
      <c r="C43" s="42" t="s">
        <v>103</v>
      </c>
      <c r="D43" s="36" t="s">
        <v>128</v>
      </c>
      <c r="E43" s="39">
        <f t="shared" si="7"/>
        <v>41456</v>
      </c>
      <c r="F43" s="40">
        <v>5.36</v>
      </c>
      <c r="G43" s="40">
        <v>5.09</v>
      </c>
      <c r="I43" s="40">
        <v>5.34</v>
      </c>
      <c r="J43" s="40">
        <f t="shared" si="6"/>
        <v>-0.25</v>
      </c>
      <c r="L43" s="47">
        <f t="shared" si="1"/>
        <v>-4.6816479400749067E-2</v>
      </c>
    </row>
    <row r="44" spans="1:12" hidden="1" x14ac:dyDescent="0.3">
      <c r="A44" s="36">
        <f t="shared" si="2"/>
        <v>39</v>
      </c>
      <c r="B44" s="36">
        <f t="shared" si="5"/>
        <v>51</v>
      </c>
      <c r="C44" s="42" t="s">
        <v>103</v>
      </c>
      <c r="D44" s="36" t="s">
        <v>129</v>
      </c>
      <c r="E44" s="39">
        <f t="shared" si="7"/>
        <v>41456</v>
      </c>
      <c r="F44" s="40">
        <v>5.54</v>
      </c>
      <c r="G44" s="40">
        <v>5.09</v>
      </c>
      <c r="I44" s="40">
        <v>5.34</v>
      </c>
      <c r="J44" s="40">
        <f t="shared" si="6"/>
        <v>-0.25</v>
      </c>
      <c r="L44" s="47">
        <f t="shared" si="1"/>
        <v>-4.6816479400749067E-2</v>
      </c>
    </row>
    <row r="45" spans="1:12" hidden="1" x14ac:dyDescent="0.3">
      <c r="A45" s="36">
        <f t="shared" si="2"/>
        <v>40</v>
      </c>
      <c r="B45" s="36">
        <f t="shared" si="5"/>
        <v>51</v>
      </c>
      <c r="C45" s="42" t="s">
        <v>103</v>
      </c>
      <c r="D45" s="36" t="s">
        <v>130</v>
      </c>
      <c r="E45" s="39">
        <f t="shared" si="7"/>
        <v>41456</v>
      </c>
      <c r="F45" s="40">
        <v>5.7200000000000006</v>
      </c>
      <c r="G45" s="40">
        <v>5.09</v>
      </c>
      <c r="I45" s="40">
        <v>5.34</v>
      </c>
      <c r="J45" s="40">
        <f t="shared" si="6"/>
        <v>-0.25</v>
      </c>
      <c r="L45" s="47">
        <f t="shared" si="1"/>
        <v>-4.6816479400749067E-2</v>
      </c>
    </row>
    <row r="46" spans="1:12" hidden="1" x14ac:dyDescent="0.3">
      <c r="A46" s="36">
        <f t="shared" si="2"/>
        <v>41</v>
      </c>
      <c r="B46" s="36">
        <f t="shared" si="5"/>
        <v>51</v>
      </c>
      <c r="C46" s="42" t="s">
        <v>103</v>
      </c>
      <c r="D46" s="36" t="s">
        <v>131</v>
      </c>
      <c r="E46" s="39">
        <f t="shared" si="7"/>
        <v>41456</v>
      </c>
      <c r="F46" s="40">
        <v>5.9</v>
      </c>
      <c r="G46" s="40">
        <v>5.09</v>
      </c>
      <c r="I46" s="40">
        <v>5.34</v>
      </c>
      <c r="J46" s="40">
        <f t="shared" si="6"/>
        <v>-0.25</v>
      </c>
      <c r="L46" s="47">
        <f t="shared" si="1"/>
        <v>-4.6816479400749067E-2</v>
      </c>
    </row>
    <row r="47" spans="1:12" hidden="1" x14ac:dyDescent="0.3">
      <c r="A47" s="36">
        <f t="shared" si="2"/>
        <v>42</v>
      </c>
      <c r="B47" s="36">
        <f t="shared" si="5"/>
        <v>51</v>
      </c>
      <c r="C47" s="42" t="s">
        <v>103</v>
      </c>
      <c r="D47" s="36" t="s">
        <v>132</v>
      </c>
      <c r="E47" s="39">
        <f t="shared" si="7"/>
        <v>41456</v>
      </c>
      <c r="F47" s="40">
        <v>6.0699999999999994</v>
      </c>
      <c r="G47" s="40">
        <v>5.09</v>
      </c>
      <c r="I47" s="40">
        <v>5.34</v>
      </c>
      <c r="J47" s="40">
        <f t="shared" si="6"/>
        <v>-0.25</v>
      </c>
      <c r="L47" s="47">
        <f t="shared" si="1"/>
        <v>-4.6816479400749067E-2</v>
      </c>
    </row>
    <row r="48" spans="1:12" hidden="1" x14ac:dyDescent="0.3">
      <c r="A48" s="36">
        <f t="shared" si="2"/>
        <v>43</v>
      </c>
      <c r="B48" s="36">
        <f t="shared" si="5"/>
        <v>51</v>
      </c>
      <c r="C48" s="42" t="s">
        <v>103</v>
      </c>
      <c r="D48" s="36" t="s">
        <v>133</v>
      </c>
      <c r="E48" s="39">
        <f t="shared" si="7"/>
        <v>41456</v>
      </c>
      <c r="F48" s="40">
        <v>6.25</v>
      </c>
      <c r="G48" s="40">
        <v>5.09</v>
      </c>
      <c r="I48" s="40">
        <v>5.34</v>
      </c>
      <c r="J48" s="40">
        <f t="shared" si="6"/>
        <v>-0.25</v>
      </c>
      <c r="L48" s="47">
        <f t="shared" si="1"/>
        <v>-4.6816479400749067E-2</v>
      </c>
    </row>
    <row r="49" spans="1:12" hidden="1" x14ac:dyDescent="0.3">
      <c r="A49" s="36">
        <f t="shared" si="2"/>
        <v>44</v>
      </c>
      <c r="B49" s="36">
        <f t="shared" si="5"/>
        <v>51</v>
      </c>
      <c r="C49" s="42" t="s">
        <v>103</v>
      </c>
      <c r="D49" s="36" t="s">
        <v>134</v>
      </c>
      <c r="E49" s="39">
        <f t="shared" si="7"/>
        <v>41456</v>
      </c>
      <c r="F49" s="40">
        <v>6.42</v>
      </c>
      <c r="G49" s="40">
        <v>6.02</v>
      </c>
      <c r="I49" s="40">
        <v>6.31</v>
      </c>
      <c r="J49" s="40">
        <f t="shared" si="6"/>
        <v>-0.29000000000000004</v>
      </c>
      <c r="L49" s="47">
        <f t="shared" si="1"/>
        <v>-4.5958795562599054E-2</v>
      </c>
    </row>
    <row r="50" spans="1:12" hidden="1" x14ac:dyDescent="0.3">
      <c r="A50" s="36">
        <f t="shared" si="2"/>
        <v>45</v>
      </c>
      <c r="B50" s="36">
        <f t="shared" si="5"/>
        <v>51</v>
      </c>
      <c r="C50" s="42" t="s">
        <v>103</v>
      </c>
      <c r="D50" s="36" t="s">
        <v>135</v>
      </c>
      <c r="E50" s="39">
        <f t="shared" si="7"/>
        <v>41456</v>
      </c>
      <c r="F50" s="40">
        <v>6.59</v>
      </c>
      <c r="G50" s="40">
        <v>6.02</v>
      </c>
      <c r="I50" s="40">
        <v>6.31</v>
      </c>
      <c r="J50" s="40">
        <f t="shared" si="6"/>
        <v>-0.29000000000000004</v>
      </c>
      <c r="L50" s="47">
        <f t="shared" si="1"/>
        <v>-4.5958795562599054E-2</v>
      </c>
    </row>
    <row r="51" spans="1:12" hidden="1" x14ac:dyDescent="0.3">
      <c r="A51" s="36">
        <f t="shared" si="2"/>
        <v>46</v>
      </c>
      <c r="B51" s="36">
        <f t="shared" si="5"/>
        <v>51</v>
      </c>
      <c r="C51" s="42" t="s">
        <v>103</v>
      </c>
      <c r="D51" s="36" t="s">
        <v>136</v>
      </c>
      <c r="E51" s="39">
        <f t="shared" si="7"/>
        <v>41456</v>
      </c>
      <c r="F51" s="40">
        <v>6.7700000000000005</v>
      </c>
      <c r="G51" s="40">
        <v>6.02</v>
      </c>
      <c r="I51" s="40">
        <v>6.31</v>
      </c>
      <c r="J51" s="40">
        <f t="shared" si="6"/>
        <v>-0.29000000000000004</v>
      </c>
      <c r="L51" s="47">
        <f t="shared" si="1"/>
        <v>-4.5958795562599054E-2</v>
      </c>
    </row>
    <row r="52" spans="1:12" hidden="1" x14ac:dyDescent="0.3">
      <c r="A52" s="36">
        <f t="shared" si="2"/>
        <v>47</v>
      </c>
      <c r="B52" s="36">
        <f t="shared" si="5"/>
        <v>51</v>
      </c>
      <c r="C52" s="42" t="s">
        <v>103</v>
      </c>
      <c r="D52" s="36" t="s">
        <v>137</v>
      </c>
      <c r="E52" s="39">
        <f t="shared" si="7"/>
        <v>41456</v>
      </c>
      <c r="F52" s="40">
        <v>6.95</v>
      </c>
      <c r="G52" s="40">
        <v>6.02</v>
      </c>
      <c r="I52" s="40">
        <v>6.31</v>
      </c>
      <c r="J52" s="40">
        <f t="shared" si="6"/>
        <v>-0.29000000000000004</v>
      </c>
      <c r="L52" s="47">
        <f t="shared" si="1"/>
        <v>-4.5958795562599054E-2</v>
      </c>
    </row>
    <row r="53" spans="1:12" hidden="1" x14ac:dyDescent="0.3">
      <c r="A53" s="36">
        <f t="shared" si="2"/>
        <v>48</v>
      </c>
      <c r="B53" s="36">
        <f t="shared" si="5"/>
        <v>51</v>
      </c>
      <c r="C53" s="42" t="s">
        <v>103</v>
      </c>
      <c r="D53" s="36" t="s">
        <v>138</v>
      </c>
      <c r="E53" s="39">
        <f t="shared" si="7"/>
        <v>41456</v>
      </c>
      <c r="F53" s="40">
        <v>7.13</v>
      </c>
      <c r="G53" s="40">
        <v>6.02</v>
      </c>
      <c r="I53" s="40">
        <v>6.31</v>
      </c>
      <c r="J53" s="40">
        <f t="shared" si="6"/>
        <v>-0.29000000000000004</v>
      </c>
      <c r="L53" s="47">
        <f t="shared" si="1"/>
        <v>-4.5958795562599054E-2</v>
      </c>
    </row>
    <row r="54" spans="1:12" hidden="1" x14ac:dyDescent="0.3">
      <c r="A54" s="36">
        <f t="shared" si="2"/>
        <v>49</v>
      </c>
      <c r="B54" s="36">
        <f t="shared" si="5"/>
        <v>51</v>
      </c>
      <c r="C54" s="42" t="s">
        <v>103</v>
      </c>
      <c r="D54" s="36" t="s">
        <v>139</v>
      </c>
      <c r="E54" s="39">
        <f t="shared" si="7"/>
        <v>41456</v>
      </c>
      <c r="F54" s="40">
        <v>7.3</v>
      </c>
      <c r="G54" s="40">
        <v>6.02</v>
      </c>
      <c r="I54" s="40">
        <v>6.31</v>
      </c>
      <c r="J54" s="40">
        <f t="shared" si="6"/>
        <v>-0.29000000000000004</v>
      </c>
      <c r="L54" s="47">
        <f t="shared" si="1"/>
        <v>-4.5958795562599054E-2</v>
      </c>
    </row>
    <row r="55" spans="1:12" hidden="1" x14ac:dyDescent="0.3">
      <c r="A55" s="36">
        <f t="shared" si="2"/>
        <v>50</v>
      </c>
      <c r="B55" s="36">
        <f t="shared" si="5"/>
        <v>51</v>
      </c>
      <c r="C55" s="42" t="s">
        <v>103</v>
      </c>
      <c r="D55" s="36" t="s">
        <v>140</v>
      </c>
      <c r="E55" s="39">
        <f t="shared" si="7"/>
        <v>41456</v>
      </c>
      <c r="F55" s="40">
        <v>7.4799999999999995</v>
      </c>
      <c r="G55" s="40">
        <v>6.95</v>
      </c>
      <c r="I55" s="40">
        <v>7.28</v>
      </c>
      <c r="J55" s="40">
        <f t="shared" si="6"/>
        <v>-0.33000000000000007</v>
      </c>
      <c r="L55" s="47">
        <f t="shared" si="1"/>
        <v>-4.5329670329670335E-2</v>
      </c>
    </row>
    <row r="56" spans="1:12" hidden="1" x14ac:dyDescent="0.3">
      <c r="A56" s="36">
        <f t="shared" si="2"/>
        <v>51</v>
      </c>
      <c r="B56" s="36">
        <f t="shared" si="5"/>
        <v>51</v>
      </c>
      <c r="C56" s="42" t="s">
        <v>103</v>
      </c>
      <c r="D56" s="36" t="s">
        <v>141</v>
      </c>
      <c r="E56" s="39">
        <f t="shared" si="7"/>
        <v>41456</v>
      </c>
      <c r="F56" s="40">
        <v>7.6499999999999995</v>
      </c>
      <c r="G56" s="40">
        <v>6.95</v>
      </c>
      <c r="I56" s="40">
        <v>7.28</v>
      </c>
      <c r="J56" s="40">
        <f t="shared" si="6"/>
        <v>-0.33000000000000007</v>
      </c>
      <c r="L56" s="47">
        <f t="shared" si="1"/>
        <v>-4.5329670329670335E-2</v>
      </c>
    </row>
    <row r="57" spans="1:12" hidden="1" x14ac:dyDescent="0.3">
      <c r="A57" s="36">
        <f t="shared" si="2"/>
        <v>52</v>
      </c>
      <c r="B57" s="36">
        <f t="shared" si="5"/>
        <v>51</v>
      </c>
      <c r="C57" s="42" t="s">
        <v>103</v>
      </c>
      <c r="D57" s="36" t="s">
        <v>142</v>
      </c>
      <c r="E57" s="39">
        <f t="shared" si="7"/>
        <v>41456</v>
      </c>
      <c r="F57" s="40">
        <v>7.83</v>
      </c>
      <c r="G57" s="40">
        <v>6.95</v>
      </c>
      <c r="I57" s="40">
        <v>7.28</v>
      </c>
      <c r="J57" s="40">
        <f t="shared" si="6"/>
        <v>-0.33000000000000007</v>
      </c>
      <c r="L57" s="47">
        <f t="shared" si="1"/>
        <v>-4.5329670329670335E-2</v>
      </c>
    </row>
    <row r="58" spans="1:12" hidden="1" x14ac:dyDescent="0.3">
      <c r="A58" s="36">
        <f t="shared" si="2"/>
        <v>53</v>
      </c>
      <c r="B58" s="36">
        <f t="shared" si="5"/>
        <v>51</v>
      </c>
      <c r="C58" s="42" t="s">
        <v>103</v>
      </c>
      <c r="D58" s="36" t="s">
        <v>143</v>
      </c>
      <c r="E58" s="39">
        <f t="shared" si="7"/>
        <v>41456</v>
      </c>
      <c r="F58" s="40">
        <v>8</v>
      </c>
      <c r="G58" s="40">
        <v>6.95</v>
      </c>
      <c r="I58" s="40">
        <v>7.28</v>
      </c>
      <c r="J58" s="40">
        <f t="shared" si="6"/>
        <v>-0.33000000000000007</v>
      </c>
      <c r="L58" s="47">
        <f t="shared" si="1"/>
        <v>-4.5329670329670335E-2</v>
      </c>
    </row>
    <row r="59" spans="1:12" hidden="1" x14ac:dyDescent="0.3">
      <c r="A59" s="36">
        <f t="shared" si="2"/>
        <v>54</v>
      </c>
      <c r="B59" s="36">
        <f t="shared" si="5"/>
        <v>51</v>
      </c>
      <c r="C59" s="42" t="s">
        <v>103</v>
      </c>
      <c r="D59" s="36" t="s">
        <v>144</v>
      </c>
      <c r="E59" s="39">
        <f t="shared" si="7"/>
        <v>41456</v>
      </c>
      <c r="F59" s="40">
        <v>8.19</v>
      </c>
      <c r="G59" s="40">
        <v>6.95</v>
      </c>
      <c r="I59" s="40">
        <v>7.28</v>
      </c>
      <c r="J59" s="40">
        <f t="shared" si="6"/>
        <v>-0.33000000000000007</v>
      </c>
      <c r="L59" s="47">
        <f t="shared" si="1"/>
        <v>-4.5329670329670335E-2</v>
      </c>
    </row>
    <row r="60" spans="1:12" hidden="1" x14ac:dyDescent="0.3">
      <c r="A60" s="36">
        <f t="shared" si="2"/>
        <v>55</v>
      </c>
      <c r="B60" s="36">
        <f t="shared" si="5"/>
        <v>51</v>
      </c>
      <c r="C60" s="42" t="s">
        <v>103</v>
      </c>
      <c r="D60" s="36" t="s">
        <v>145</v>
      </c>
      <c r="E60" s="39">
        <f t="shared" si="7"/>
        <v>41456</v>
      </c>
      <c r="F60" s="40">
        <v>8.36</v>
      </c>
      <c r="G60" s="40">
        <v>6.95</v>
      </c>
      <c r="I60" s="40">
        <v>7.28</v>
      </c>
      <c r="J60" s="40">
        <f t="shared" si="6"/>
        <v>-0.33000000000000007</v>
      </c>
      <c r="L60" s="47">
        <f t="shared" si="1"/>
        <v>-4.5329670329670335E-2</v>
      </c>
    </row>
    <row r="61" spans="1:12" hidden="1" x14ac:dyDescent="0.3">
      <c r="A61" s="36">
        <f t="shared" si="2"/>
        <v>56</v>
      </c>
      <c r="B61" s="36">
        <f t="shared" si="5"/>
        <v>51</v>
      </c>
      <c r="C61" s="42" t="s">
        <v>103</v>
      </c>
      <c r="D61" s="36" t="s">
        <v>146</v>
      </c>
      <c r="E61" s="39">
        <f t="shared" si="7"/>
        <v>41456</v>
      </c>
      <c r="F61" s="40">
        <v>8.5300000000000011</v>
      </c>
      <c r="G61" s="40">
        <v>7.87</v>
      </c>
      <c r="I61" s="40">
        <v>8.25</v>
      </c>
      <c r="J61" s="40">
        <f t="shared" si="6"/>
        <v>-0.37999999999999989</v>
      </c>
      <c r="L61" s="47">
        <f t="shared" si="1"/>
        <v>-4.6060606060606045E-2</v>
      </c>
    </row>
    <row r="62" spans="1:12" hidden="1" x14ac:dyDescent="0.3">
      <c r="A62" s="36">
        <f t="shared" si="2"/>
        <v>57</v>
      </c>
      <c r="B62" s="36">
        <f t="shared" si="5"/>
        <v>51</v>
      </c>
      <c r="C62" s="42" t="s">
        <v>103</v>
      </c>
      <c r="D62" s="36" t="s">
        <v>147</v>
      </c>
      <c r="E62" s="39">
        <f t="shared" si="7"/>
        <v>41456</v>
      </c>
      <c r="F62" s="40">
        <v>8.7100000000000009</v>
      </c>
      <c r="G62" s="40">
        <v>7.87</v>
      </c>
      <c r="I62" s="40">
        <v>8.25</v>
      </c>
      <c r="J62" s="40">
        <f t="shared" si="6"/>
        <v>-0.37999999999999989</v>
      </c>
      <c r="L62" s="47">
        <f t="shared" si="1"/>
        <v>-4.6060606060606045E-2</v>
      </c>
    </row>
    <row r="63" spans="1:12" hidden="1" x14ac:dyDescent="0.3">
      <c r="A63" s="36">
        <f t="shared" si="2"/>
        <v>58</v>
      </c>
      <c r="B63" s="36">
        <f t="shared" si="5"/>
        <v>51</v>
      </c>
      <c r="C63" s="42" t="s">
        <v>103</v>
      </c>
      <c r="D63" s="36" t="s">
        <v>148</v>
      </c>
      <c r="E63" s="39">
        <f t="shared" si="7"/>
        <v>41456</v>
      </c>
      <c r="F63" s="40">
        <v>8.8800000000000008</v>
      </c>
      <c r="G63" s="40">
        <v>7.87</v>
      </c>
      <c r="I63" s="40">
        <v>8.25</v>
      </c>
      <c r="J63" s="40">
        <f t="shared" si="6"/>
        <v>-0.37999999999999989</v>
      </c>
      <c r="L63" s="47">
        <f t="shared" si="1"/>
        <v>-4.6060606060606045E-2</v>
      </c>
    </row>
    <row r="64" spans="1:12" hidden="1" x14ac:dyDescent="0.3">
      <c r="A64" s="36">
        <f t="shared" si="2"/>
        <v>59</v>
      </c>
      <c r="B64" s="36">
        <f t="shared" si="5"/>
        <v>51</v>
      </c>
      <c r="C64" s="42" t="s">
        <v>103</v>
      </c>
      <c r="D64" s="36" t="s">
        <v>149</v>
      </c>
      <c r="E64" s="39">
        <f t="shared" si="7"/>
        <v>41456</v>
      </c>
      <c r="F64" s="40">
        <v>9.06</v>
      </c>
      <c r="G64" s="40">
        <v>7.87</v>
      </c>
      <c r="I64" s="40">
        <v>8.25</v>
      </c>
      <c r="J64" s="40">
        <f t="shared" si="6"/>
        <v>-0.37999999999999989</v>
      </c>
      <c r="L64" s="47">
        <f t="shared" si="1"/>
        <v>-4.6060606060606045E-2</v>
      </c>
    </row>
    <row r="65" spans="1:12" hidden="1" x14ac:dyDescent="0.3">
      <c r="A65" s="36">
        <f t="shared" si="2"/>
        <v>60</v>
      </c>
      <c r="B65" s="36">
        <f t="shared" si="5"/>
        <v>51</v>
      </c>
      <c r="C65" s="42" t="s">
        <v>103</v>
      </c>
      <c r="D65" s="36" t="s">
        <v>150</v>
      </c>
      <c r="E65" s="39">
        <f t="shared" si="7"/>
        <v>41456</v>
      </c>
      <c r="F65" s="40">
        <v>9.23</v>
      </c>
      <c r="G65" s="40">
        <v>7.87</v>
      </c>
      <c r="I65" s="40">
        <v>8.25</v>
      </c>
      <c r="J65" s="40">
        <f t="shared" si="6"/>
        <v>-0.37999999999999989</v>
      </c>
      <c r="L65" s="47">
        <f t="shared" si="1"/>
        <v>-4.6060606060606045E-2</v>
      </c>
    </row>
    <row r="66" spans="1:12" hidden="1" x14ac:dyDescent="0.3">
      <c r="A66" s="36">
        <f t="shared" si="2"/>
        <v>61</v>
      </c>
      <c r="B66" s="36">
        <f t="shared" si="5"/>
        <v>51</v>
      </c>
      <c r="C66" s="42" t="s">
        <v>103</v>
      </c>
      <c r="D66" s="36" t="s">
        <v>151</v>
      </c>
      <c r="E66" s="39">
        <f t="shared" si="7"/>
        <v>41456</v>
      </c>
      <c r="F66" s="40">
        <v>9.4200000000000017</v>
      </c>
      <c r="G66" s="40">
        <v>7.87</v>
      </c>
      <c r="I66" s="40">
        <v>8.25</v>
      </c>
      <c r="J66" s="40">
        <f t="shared" si="6"/>
        <v>-0.37999999999999989</v>
      </c>
      <c r="L66" s="47">
        <f t="shared" si="1"/>
        <v>-4.6060606060606045E-2</v>
      </c>
    </row>
    <row r="67" spans="1:12" hidden="1" x14ac:dyDescent="0.3">
      <c r="A67" s="36">
        <f t="shared" si="2"/>
        <v>62</v>
      </c>
      <c r="B67" s="36">
        <f t="shared" si="5"/>
        <v>51</v>
      </c>
      <c r="C67" s="42" t="s">
        <v>103</v>
      </c>
      <c r="D67" s="36" t="s">
        <v>152</v>
      </c>
      <c r="E67" s="39">
        <f t="shared" si="7"/>
        <v>41456</v>
      </c>
      <c r="F67" s="40">
        <v>9.59</v>
      </c>
      <c r="G67" s="40">
        <v>8.8000000000000007</v>
      </c>
      <c r="I67" s="40">
        <v>9.2200000000000006</v>
      </c>
      <c r="J67" s="40">
        <f t="shared" si="6"/>
        <v>-0.41999999999999993</v>
      </c>
      <c r="L67" s="47">
        <f t="shared" si="1"/>
        <v>-4.5553145336225585E-2</v>
      </c>
    </row>
    <row r="68" spans="1:12" hidden="1" x14ac:dyDescent="0.3">
      <c r="A68" s="36">
        <f t="shared" si="2"/>
        <v>63</v>
      </c>
      <c r="B68" s="36">
        <f t="shared" si="5"/>
        <v>51</v>
      </c>
      <c r="C68" s="42" t="s">
        <v>103</v>
      </c>
      <c r="D68" s="36" t="s">
        <v>153</v>
      </c>
      <c r="E68" s="39">
        <f t="shared" si="7"/>
        <v>41456</v>
      </c>
      <c r="F68" s="40">
        <v>9.77</v>
      </c>
      <c r="G68" s="40">
        <v>8.8000000000000007</v>
      </c>
      <c r="I68" s="40">
        <v>9.2200000000000006</v>
      </c>
      <c r="J68" s="40">
        <f t="shared" si="6"/>
        <v>-0.41999999999999993</v>
      </c>
      <c r="L68" s="47">
        <f t="shared" si="1"/>
        <v>-4.5553145336225585E-2</v>
      </c>
    </row>
    <row r="69" spans="1:12" hidden="1" x14ac:dyDescent="0.3">
      <c r="A69" s="36">
        <f t="shared" si="2"/>
        <v>64</v>
      </c>
      <c r="B69" s="36">
        <f t="shared" si="5"/>
        <v>51</v>
      </c>
      <c r="C69" s="42" t="s">
        <v>103</v>
      </c>
      <c r="D69" s="36" t="s">
        <v>154</v>
      </c>
      <c r="E69" s="39">
        <f t="shared" si="7"/>
        <v>41456</v>
      </c>
      <c r="F69" s="40">
        <v>9.94</v>
      </c>
      <c r="G69" s="40">
        <v>8.8000000000000007</v>
      </c>
      <c r="I69" s="40">
        <v>9.2200000000000006</v>
      </c>
      <c r="J69" s="40">
        <f t="shared" si="6"/>
        <v>-0.41999999999999993</v>
      </c>
      <c r="L69" s="47">
        <f t="shared" si="1"/>
        <v>-4.5553145336225585E-2</v>
      </c>
    </row>
    <row r="70" spans="1:12" hidden="1" x14ac:dyDescent="0.3">
      <c r="A70" s="36">
        <f t="shared" si="2"/>
        <v>65</v>
      </c>
      <c r="B70" s="36">
        <f t="shared" si="5"/>
        <v>51</v>
      </c>
      <c r="C70" s="42" t="s">
        <v>103</v>
      </c>
      <c r="D70" s="36" t="s">
        <v>155</v>
      </c>
      <c r="E70" s="39">
        <f t="shared" si="7"/>
        <v>41456</v>
      </c>
      <c r="F70" s="40">
        <v>10.119999999999999</v>
      </c>
      <c r="G70" s="40">
        <v>8.8000000000000007</v>
      </c>
      <c r="I70" s="40">
        <v>9.2200000000000006</v>
      </c>
      <c r="J70" s="40">
        <f t="shared" si="6"/>
        <v>-0.41999999999999993</v>
      </c>
      <c r="L70" s="47">
        <f t="shared" si="1"/>
        <v>-4.5553145336225585E-2</v>
      </c>
    </row>
    <row r="71" spans="1:12" hidden="1" x14ac:dyDescent="0.3">
      <c r="A71" s="36">
        <f t="shared" si="2"/>
        <v>66</v>
      </c>
      <c r="B71" s="36">
        <f t="shared" si="5"/>
        <v>51</v>
      </c>
      <c r="C71" s="42" t="s">
        <v>103</v>
      </c>
      <c r="D71" s="36" t="s">
        <v>156</v>
      </c>
      <c r="E71" s="39">
        <f t="shared" si="7"/>
        <v>41456</v>
      </c>
      <c r="F71" s="40">
        <v>10.29</v>
      </c>
      <c r="G71" s="40">
        <v>8.8000000000000007</v>
      </c>
      <c r="I71" s="40">
        <v>9.2200000000000006</v>
      </c>
      <c r="J71" s="40">
        <f t="shared" si="6"/>
        <v>-0.41999999999999993</v>
      </c>
      <c r="L71" s="47">
        <f t="shared" ref="L71:L134" si="8">IF(+J71=0,"",J71/I71)</f>
        <v>-4.5553145336225585E-2</v>
      </c>
    </row>
    <row r="72" spans="1:12" hidden="1" x14ac:dyDescent="0.3">
      <c r="A72" s="36">
        <f t="shared" ref="A72:A135" si="9">+A71+1</f>
        <v>67</v>
      </c>
      <c r="B72" s="36">
        <f t="shared" si="5"/>
        <v>51</v>
      </c>
      <c r="C72" s="42" t="s">
        <v>103</v>
      </c>
      <c r="D72" s="36" t="s">
        <v>157</v>
      </c>
      <c r="E72" s="39">
        <f t="shared" si="7"/>
        <v>41456</v>
      </c>
      <c r="F72" s="40">
        <v>10.459999999999999</v>
      </c>
      <c r="G72" s="40">
        <v>8.8000000000000007</v>
      </c>
      <c r="I72" s="40">
        <v>9.2200000000000006</v>
      </c>
      <c r="J72" s="40">
        <f t="shared" si="6"/>
        <v>-0.41999999999999993</v>
      </c>
      <c r="L72" s="47">
        <f t="shared" si="8"/>
        <v>-4.5553145336225585E-2</v>
      </c>
    </row>
    <row r="73" spans="1:12" x14ac:dyDescent="0.3">
      <c r="A73" s="36">
        <f t="shared" si="9"/>
        <v>68</v>
      </c>
      <c r="B73" s="36"/>
      <c r="C73" s="35"/>
      <c r="D73" s="36"/>
      <c r="E73" s="39"/>
      <c r="F73" s="35"/>
      <c r="G73" s="40"/>
      <c r="I73" s="40"/>
      <c r="J73" s="40"/>
      <c r="L73" s="47" t="str">
        <f t="shared" si="8"/>
        <v/>
      </c>
    </row>
    <row r="74" spans="1:12" x14ac:dyDescent="0.3">
      <c r="A74" s="36">
        <f t="shared" si="9"/>
        <v>69</v>
      </c>
      <c r="B74" s="36">
        <v>52</v>
      </c>
      <c r="C74" s="35" t="s">
        <v>158</v>
      </c>
      <c r="D74" s="36" t="s">
        <v>101</v>
      </c>
      <c r="E74" s="39">
        <f>+E19</f>
        <v>41456</v>
      </c>
      <c r="F74" s="41">
        <v>1.567E-2</v>
      </c>
      <c r="G74" s="41">
        <v>1.4930000000000001E-2</v>
      </c>
      <c r="I74" s="41">
        <v>1.525E-2</v>
      </c>
      <c r="J74" s="41">
        <f t="shared" ref="J74:J75" si="10">+G74-I74</f>
        <v>-3.199999999999991E-4</v>
      </c>
      <c r="L74" s="47">
        <f t="shared" si="8"/>
        <v>-2.098360655737699E-2</v>
      </c>
    </row>
    <row r="75" spans="1:12" x14ac:dyDescent="0.3">
      <c r="A75" s="36">
        <f t="shared" si="9"/>
        <v>70</v>
      </c>
      <c r="B75" s="36">
        <f>+$B$74</f>
        <v>52</v>
      </c>
      <c r="C75" s="35" t="s">
        <v>158</v>
      </c>
      <c r="D75" s="36" t="s">
        <v>102</v>
      </c>
      <c r="E75" s="39">
        <f>+E74</f>
        <v>41456</v>
      </c>
      <c r="F75" s="41">
        <v>2.7200000000000002E-3</v>
      </c>
      <c r="G75" s="41">
        <v>2.3900000000000002E-3</v>
      </c>
      <c r="I75" s="41">
        <v>2.32E-3</v>
      </c>
      <c r="J75" s="41">
        <f t="shared" si="10"/>
        <v>7.0000000000000184E-5</v>
      </c>
      <c r="L75" s="47">
        <f t="shared" si="8"/>
        <v>3.0172413793103526E-2</v>
      </c>
    </row>
    <row r="76" spans="1:12" x14ac:dyDescent="0.3">
      <c r="A76" s="36">
        <f t="shared" si="9"/>
        <v>71</v>
      </c>
      <c r="B76" s="36"/>
      <c r="C76" s="35"/>
      <c r="D76" s="36"/>
      <c r="E76" s="35"/>
      <c r="F76" s="35"/>
      <c r="G76" s="40"/>
      <c r="I76" s="40"/>
      <c r="J76" s="40"/>
      <c r="L76" s="47" t="str">
        <f t="shared" si="8"/>
        <v/>
      </c>
    </row>
    <row r="77" spans="1:12" x14ac:dyDescent="0.3">
      <c r="A77" s="36">
        <f t="shared" si="9"/>
        <v>72</v>
      </c>
      <c r="B77" s="36">
        <f t="shared" ref="B77:B84" si="11">+$B$74</f>
        <v>52</v>
      </c>
      <c r="C77" s="35" t="s">
        <v>158</v>
      </c>
      <c r="D77" s="36" t="s">
        <v>159</v>
      </c>
      <c r="E77" s="39">
        <f t="shared" ref="E77:E84" si="12">+$E$6</f>
        <v>41456</v>
      </c>
      <c r="F77" s="40">
        <v>2.02</v>
      </c>
      <c r="G77" s="40">
        <v>1.54</v>
      </c>
      <c r="I77" s="40">
        <v>1.62</v>
      </c>
      <c r="J77" s="40">
        <f t="shared" ref="J77:J84" si="13">+G77-I77</f>
        <v>-8.0000000000000071E-2</v>
      </c>
      <c r="L77" s="47">
        <f t="shared" si="8"/>
        <v>-4.9382716049382755E-2</v>
      </c>
    </row>
    <row r="78" spans="1:12" x14ac:dyDescent="0.3">
      <c r="A78" s="36">
        <f t="shared" si="9"/>
        <v>73</v>
      </c>
      <c r="B78" s="36">
        <f t="shared" si="11"/>
        <v>52</v>
      </c>
      <c r="C78" s="35" t="s">
        <v>158</v>
      </c>
      <c r="D78" s="36" t="s">
        <v>160</v>
      </c>
      <c r="E78" s="39">
        <f t="shared" si="12"/>
        <v>41456</v>
      </c>
      <c r="F78" s="40">
        <v>2.94</v>
      </c>
      <c r="G78" s="40">
        <v>2.16</v>
      </c>
      <c r="I78" s="40">
        <v>2.27</v>
      </c>
      <c r="J78" s="40">
        <f t="shared" si="13"/>
        <v>-0.10999999999999988</v>
      </c>
      <c r="L78" s="47">
        <f t="shared" si="8"/>
        <v>-4.8458149779735629E-2</v>
      </c>
    </row>
    <row r="79" spans="1:12" x14ac:dyDescent="0.3">
      <c r="A79" s="36">
        <f t="shared" si="9"/>
        <v>74</v>
      </c>
      <c r="B79" s="36">
        <f t="shared" si="11"/>
        <v>52</v>
      </c>
      <c r="C79" s="35" t="s">
        <v>158</v>
      </c>
      <c r="D79" s="36" t="s">
        <v>95</v>
      </c>
      <c r="E79" s="39">
        <f t="shared" si="12"/>
        <v>41456</v>
      </c>
      <c r="F79" s="40">
        <v>4.1500000000000004</v>
      </c>
      <c r="G79" s="40">
        <v>3.09</v>
      </c>
      <c r="I79" s="40">
        <v>3.24</v>
      </c>
      <c r="J79" s="40">
        <f t="shared" si="13"/>
        <v>-0.15000000000000036</v>
      </c>
      <c r="L79" s="47">
        <f t="shared" si="8"/>
        <v>-4.6296296296296405E-2</v>
      </c>
    </row>
    <row r="80" spans="1:12" x14ac:dyDescent="0.3">
      <c r="A80" s="36">
        <f t="shared" si="9"/>
        <v>75</v>
      </c>
      <c r="B80" s="36">
        <f t="shared" si="11"/>
        <v>52</v>
      </c>
      <c r="C80" s="35" t="s">
        <v>158</v>
      </c>
      <c r="D80" s="36" t="s">
        <v>161</v>
      </c>
      <c r="E80" s="39">
        <f t="shared" si="12"/>
        <v>41456</v>
      </c>
      <c r="F80" s="40">
        <v>6.02</v>
      </c>
      <c r="G80" s="40">
        <v>4.63</v>
      </c>
      <c r="I80" s="40">
        <v>4.8499999999999996</v>
      </c>
      <c r="J80" s="40">
        <f t="shared" si="13"/>
        <v>-0.21999999999999975</v>
      </c>
      <c r="L80" s="47">
        <f t="shared" si="8"/>
        <v>-4.5360824742267991E-2</v>
      </c>
    </row>
    <row r="81" spans="1:12" x14ac:dyDescent="0.3">
      <c r="A81" s="36">
        <f t="shared" si="9"/>
        <v>76</v>
      </c>
      <c r="B81" s="36">
        <f t="shared" si="11"/>
        <v>52</v>
      </c>
      <c r="C81" s="35" t="s">
        <v>158</v>
      </c>
      <c r="D81" s="36" t="s">
        <v>162</v>
      </c>
      <c r="E81" s="39">
        <f t="shared" si="12"/>
        <v>41456</v>
      </c>
      <c r="F81" s="40">
        <v>7.9700000000000006</v>
      </c>
      <c r="G81" s="40">
        <v>6.17</v>
      </c>
      <c r="I81" s="40">
        <v>6.47</v>
      </c>
      <c r="J81" s="40">
        <f t="shared" si="13"/>
        <v>-0.29999999999999982</v>
      </c>
      <c r="L81" s="47">
        <f t="shared" si="8"/>
        <v>-4.6367851622874781E-2</v>
      </c>
    </row>
    <row r="82" spans="1:12" x14ac:dyDescent="0.3">
      <c r="A82" s="36">
        <f t="shared" si="9"/>
        <v>77</v>
      </c>
      <c r="B82" s="36">
        <f t="shared" si="11"/>
        <v>52</v>
      </c>
      <c r="C82" s="35" t="s">
        <v>158</v>
      </c>
      <c r="D82" s="36" t="s">
        <v>163</v>
      </c>
      <c r="E82" s="39">
        <f t="shared" si="12"/>
        <v>41456</v>
      </c>
      <c r="F82" s="40">
        <v>9.91</v>
      </c>
      <c r="G82" s="40">
        <v>7.72</v>
      </c>
      <c r="I82" s="40">
        <v>8.09</v>
      </c>
      <c r="J82" s="40">
        <f t="shared" si="13"/>
        <v>-0.37000000000000011</v>
      </c>
      <c r="L82" s="47">
        <f t="shared" si="8"/>
        <v>-4.5735475896168123E-2</v>
      </c>
    </row>
    <row r="83" spans="1:12" x14ac:dyDescent="0.3">
      <c r="A83" s="36">
        <f t="shared" si="9"/>
        <v>78</v>
      </c>
      <c r="B83" s="36">
        <f t="shared" si="11"/>
        <v>52</v>
      </c>
      <c r="C83" s="35" t="s">
        <v>158</v>
      </c>
      <c r="D83" s="36" t="s">
        <v>164</v>
      </c>
      <c r="E83" s="39">
        <f t="shared" si="12"/>
        <v>41456</v>
      </c>
      <c r="F83" s="40">
        <v>13.51</v>
      </c>
      <c r="G83" s="40">
        <v>9.57</v>
      </c>
      <c r="I83" s="40">
        <v>10.029999999999999</v>
      </c>
      <c r="J83" s="40">
        <f t="shared" si="13"/>
        <v>-0.45999999999999908</v>
      </c>
      <c r="L83" s="47">
        <f t="shared" si="8"/>
        <v>-4.5862412761714766E-2</v>
      </c>
    </row>
    <row r="84" spans="1:12" x14ac:dyDescent="0.3">
      <c r="A84" s="36">
        <f t="shared" si="9"/>
        <v>79</v>
      </c>
      <c r="B84" s="36">
        <f t="shared" si="11"/>
        <v>52</v>
      </c>
      <c r="C84" s="35" t="s">
        <v>158</v>
      </c>
      <c r="D84" s="36" t="s">
        <v>97</v>
      </c>
      <c r="E84" s="39">
        <f t="shared" si="12"/>
        <v>41456</v>
      </c>
      <c r="F84" s="40">
        <v>15.45</v>
      </c>
      <c r="G84" s="40">
        <v>12.35</v>
      </c>
      <c r="I84" s="40">
        <v>12.95</v>
      </c>
      <c r="J84" s="40">
        <f t="shared" si="13"/>
        <v>-0.59999999999999964</v>
      </c>
      <c r="L84" s="47">
        <f t="shared" si="8"/>
        <v>-4.6332046332046309E-2</v>
      </c>
    </row>
    <row r="85" spans="1:12" x14ac:dyDescent="0.3">
      <c r="A85" s="36">
        <f t="shared" si="9"/>
        <v>80</v>
      </c>
      <c r="B85" s="36"/>
      <c r="C85" s="35"/>
      <c r="D85" s="36"/>
      <c r="E85" s="35"/>
      <c r="F85" s="35"/>
      <c r="G85" s="40"/>
      <c r="I85" s="40"/>
      <c r="J85" s="40"/>
      <c r="L85" s="47" t="str">
        <f t="shared" si="8"/>
        <v/>
      </c>
    </row>
    <row r="86" spans="1:12" x14ac:dyDescent="0.3">
      <c r="A86" s="36">
        <f t="shared" si="9"/>
        <v>81</v>
      </c>
      <c r="B86" s="36">
        <f t="shared" ref="B86:B92" si="14">+$B$74</f>
        <v>52</v>
      </c>
      <c r="C86" s="35" t="s">
        <v>165</v>
      </c>
      <c r="D86" s="36" t="s">
        <v>160</v>
      </c>
      <c r="E86" s="39">
        <f t="shared" ref="E86:E92" si="15">+$E$6</f>
        <v>41456</v>
      </c>
      <c r="F86" s="40">
        <v>3.19</v>
      </c>
      <c r="G86" s="40">
        <v>2.16</v>
      </c>
      <c r="I86" s="40">
        <v>2.27</v>
      </c>
      <c r="J86" s="40">
        <f t="shared" ref="J86:J92" si="16">+G86-I86</f>
        <v>-0.10999999999999988</v>
      </c>
      <c r="L86" s="47">
        <f t="shared" si="8"/>
        <v>-4.8458149779735629E-2</v>
      </c>
    </row>
    <row r="87" spans="1:12" x14ac:dyDescent="0.3">
      <c r="A87" s="36">
        <f t="shared" si="9"/>
        <v>82</v>
      </c>
      <c r="B87" s="36">
        <f t="shared" si="14"/>
        <v>52</v>
      </c>
      <c r="C87" s="35" t="s">
        <v>165</v>
      </c>
      <c r="D87" s="36" t="s">
        <v>95</v>
      </c>
      <c r="E87" s="39">
        <f t="shared" si="15"/>
        <v>41456</v>
      </c>
      <c r="F87" s="40">
        <v>4.0600000000000005</v>
      </c>
      <c r="G87" s="40">
        <v>3.09</v>
      </c>
      <c r="I87" s="40">
        <v>3.24</v>
      </c>
      <c r="J87" s="40">
        <f t="shared" si="16"/>
        <v>-0.15000000000000036</v>
      </c>
      <c r="L87" s="47">
        <f t="shared" si="8"/>
        <v>-4.6296296296296405E-2</v>
      </c>
    </row>
    <row r="88" spans="1:12" x14ac:dyDescent="0.3">
      <c r="A88" s="36">
        <f t="shared" si="9"/>
        <v>83</v>
      </c>
      <c r="B88" s="36">
        <f t="shared" si="14"/>
        <v>52</v>
      </c>
      <c r="C88" s="35" t="s">
        <v>165</v>
      </c>
      <c r="D88" s="36" t="s">
        <v>161</v>
      </c>
      <c r="E88" s="39">
        <f t="shared" si="15"/>
        <v>41456</v>
      </c>
      <c r="F88" s="40">
        <v>5.8500000000000005</v>
      </c>
      <c r="G88" s="40">
        <v>4.63</v>
      </c>
      <c r="I88" s="40">
        <v>4.8499999999999996</v>
      </c>
      <c r="J88" s="40">
        <f t="shared" si="16"/>
        <v>-0.21999999999999975</v>
      </c>
      <c r="L88" s="47">
        <f t="shared" si="8"/>
        <v>-4.5360824742267991E-2</v>
      </c>
    </row>
    <row r="89" spans="1:12" x14ac:dyDescent="0.3">
      <c r="A89" s="36">
        <f t="shared" si="9"/>
        <v>84</v>
      </c>
      <c r="B89" s="36">
        <f t="shared" si="14"/>
        <v>52</v>
      </c>
      <c r="C89" s="35" t="s">
        <v>165</v>
      </c>
      <c r="D89" s="36" t="s">
        <v>96</v>
      </c>
      <c r="E89" s="39">
        <f t="shared" si="15"/>
        <v>41456</v>
      </c>
      <c r="F89" s="40">
        <v>6.92</v>
      </c>
      <c r="G89" s="40">
        <v>5.4</v>
      </c>
      <c r="I89" s="40">
        <v>5.66</v>
      </c>
      <c r="J89" s="40">
        <f t="shared" si="16"/>
        <v>-0.25999999999999979</v>
      </c>
      <c r="L89" s="47">
        <f t="shared" si="8"/>
        <v>-4.5936395759717273E-2</v>
      </c>
    </row>
    <row r="90" spans="1:12" x14ac:dyDescent="0.3">
      <c r="A90" s="36">
        <f t="shared" si="9"/>
        <v>85</v>
      </c>
      <c r="B90" s="36">
        <f t="shared" si="14"/>
        <v>52</v>
      </c>
      <c r="C90" s="35" t="s">
        <v>165</v>
      </c>
      <c r="D90" s="36" t="s">
        <v>163</v>
      </c>
      <c r="E90" s="39">
        <f t="shared" si="15"/>
        <v>41456</v>
      </c>
      <c r="F90" s="40">
        <v>9.41</v>
      </c>
      <c r="G90" s="40">
        <v>7.72</v>
      </c>
      <c r="I90" s="40">
        <v>8.09</v>
      </c>
      <c r="J90" s="40">
        <f t="shared" si="16"/>
        <v>-0.37000000000000011</v>
      </c>
      <c r="L90" s="47">
        <f t="shared" si="8"/>
        <v>-4.5735475896168123E-2</v>
      </c>
    </row>
    <row r="91" spans="1:12" x14ac:dyDescent="0.3">
      <c r="A91" s="36">
        <f t="shared" si="9"/>
        <v>86</v>
      </c>
      <c r="B91" s="36">
        <f t="shared" si="14"/>
        <v>52</v>
      </c>
      <c r="C91" s="35" t="s">
        <v>165</v>
      </c>
      <c r="D91" s="36" t="s">
        <v>97</v>
      </c>
      <c r="E91" s="39">
        <f t="shared" si="15"/>
        <v>41456</v>
      </c>
      <c r="F91" s="40">
        <v>14.76</v>
      </c>
      <c r="G91" s="40">
        <v>12.35</v>
      </c>
      <c r="I91" s="40">
        <v>12.95</v>
      </c>
      <c r="J91" s="40">
        <f t="shared" si="16"/>
        <v>-0.59999999999999964</v>
      </c>
      <c r="L91" s="47">
        <f t="shared" si="8"/>
        <v>-4.6332046332046309E-2</v>
      </c>
    </row>
    <row r="92" spans="1:12" x14ac:dyDescent="0.3">
      <c r="A92" s="36">
        <f t="shared" si="9"/>
        <v>87</v>
      </c>
      <c r="B92" s="36">
        <f t="shared" si="14"/>
        <v>52</v>
      </c>
      <c r="C92" s="35" t="s">
        <v>165</v>
      </c>
      <c r="D92" s="36" t="s">
        <v>166</v>
      </c>
      <c r="E92" s="39">
        <f t="shared" si="15"/>
        <v>41456</v>
      </c>
      <c r="F92" s="40">
        <v>35.33</v>
      </c>
      <c r="G92" s="40">
        <v>30.87</v>
      </c>
      <c r="I92" s="40">
        <v>32.36</v>
      </c>
      <c r="J92" s="40">
        <f t="shared" si="16"/>
        <v>-1.4899999999999984</v>
      </c>
      <c r="L92" s="47">
        <f t="shared" si="8"/>
        <v>-4.6044499381952979E-2</v>
      </c>
    </row>
    <row r="93" spans="1:12" x14ac:dyDescent="0.3">
      <c r="A93" s="36">
        <f t="shared" si="9"/>
        <v>88</v>
      </c>
      <c r="B93" s="36"/>
      <c r="C93" s="35"/>
      <c r="D93" s="36"/>
      <c r="E93" s="35"/>
      <c r="F93" s="35"/>
      <c r="G93" s="40"/>
      <c r="I93" s="40"/>
      <c r="J93" s="40"/>
      <c r="L93" s="47" t="str">
        <f t="shared" si="8"/>
        <v/>
      </c>
    </row>
    <row r="94" spans="1:12" x14ac:dyDescent="0.3">
      <c r="A94" s="36">
        <f t="shared" si="9"/>
        <v>89</v>
      </c>
      <c r="B94" s="36">
        <v>53</v>
      </c>
      <c r="C94" s="35" t="s">
        <v>167</v>
      </c>
      <c r="D94" s="36" t="s">
        <v>159</v>
      </c>
      <c r="E94" s="39">
        <f t="shared" ref="E94:E102" si="17">+$E$6</f>
        <v>41456</v>
      </c>
      <c r="F94" s="40">
        <v>9.0400000000000009</v>
      </c>
      <c r="G94" s="40">
        <v>10.72</v>
      </c>
      <c r="I94" s="40">
        <v>10.93</v>
      </c>
      <c r="J94" s="40">
        <f t="shared" ref="J94:J102" si="18">+G94-I94</f>
        <v>-0.20999999999999908</v>
      </c>
      <c r="L94" s="47">
        <f t="shared" si="8"/>
        <v>-1.9213174748398818E-2</v>
      </c>
    </row>
    <row r="95" spans="1:12" x14ac:dyDescent="0.3">
      <c r="A95" s="36">
        <f t="shared" si="9"/>
        <v>90</v>
      </c>
      <c r="B95" s="36">
        <f>+$B$94</f>
        <v>53</v>
      </c>
      <c r="C95" s="35" t="s">
        <v>167</v>
      </c>
      <c r="D95" s="36" t="s">
        <v>160</v>
      </c>
      <c r="E95" s="39">
        <f t="shared" si="17"/>
        <v>41456</v>
      </c>
      <c r="F95" s="40">
        <v>10.34</v>
      </c>
      <c r="G95" s="40">
        <v>11.5</v>
      </c>
      <c r="I95" s="40">
        <v>11.74</v>
      </c>
      <c r="J95" s="40">
        <f t="shared" si="18"/>
        <v>-0.24000000000000021</v>
      </c>
      <c r="L95" s="47">
        <f t="shared" si="8"/>
        <v>-2.0442930153321996E-2</v>
      </c>
    </row>
    <row r="96" spans="1:12" x14ac:dyDescent="0.3">
      <c r="A96" s="36">
        <f t="shared" si="9"/>
        <v>91</v>
      </c>
      <c r="B96" s="36">
        <f t="shared" ref="B96:B102" si="19">+$B$94</f>
        <v>53</v>
      </c>
      <c r="C96" s="35" t="s">
        <v>167</v>
      </c>
      <c r="D96" s="36" t="s">
        <v>95</v>
      </c>
      <c r="E96" s="39">
        <f t="shared" si="17"/>
        <v>41456</v>
      </c>
      <c r="F96" s="40">
        <v>11.66</v>
      </c>
      <c r="G96" s="40">
        <v>12.68</v>
      </c>
      <c r="I96" s="40">
        <v>12.96</v>
      </c>
      <c r="J96" s="40">
        <f t="shared" si="18"/>
        <v>-0.28000000000000114</v>
      </c>
      <c r="L96" s="47">
        <f t="shared" si="8"/>
        <v>-2.1604938271605024E-2</v>
      </c>
    </row>
    <row r="97" spans="1:12" x14ac:dyDescent="0.3">
      <c r="A97" s="36">
        <f t="shared" si="9"/>
        <v>92</v>
      </c>
      <c r="B97" s="36">
        <f t="shared" si="19"/>
        <v>53</v>
      </c>
      <c r="C97" s="35" t="s">
        <v>167</v>
      </c>
      <c r="D97" s="36" t="s">
        <v>161</v>
      </c>
      <c r="E97" s="39">
        <f t="shared" si="17"/>
        <v>41456</v>
      </c>
      <c r="F97" s="40">
        <v>13.78</v>
      </c>
      <c r="G97" s="40">
        <v>14.64</v>
      </c>
      <c r="I97" s="40">
        <v>14.99</v>
      </c>
      <c r="J97" s="40">
        <f t="shared" si="18"/>
        <v>-0.34999999999999964</v>
      </c>
      <c r="L97" s="47">
        <f t="shared" si="8"/>
        <v>-2.3348899266177427E-2</v>
      </c>
    </row>
    <row r="98" spans="1:12" x14ac:dyDescent="0.3">
      <c r="A98" s="36">
        <f t="shared" si="9"/>
        <v>93</v>
      </c>
      <c r="B98" s="36">
        <f t="shared" si="19"/>
        <v>53</v>
      </c>
      <c r="C98" s="35" t="s">
        <v>167</v>
      </c>
      <c r="D98" s="36" t="s">
        <v>162</v>
      </c>
      <c r="E98" s="39">
        <f t="shared" si="17"/>
        <v>41456</v>
      </c>
      <c r="F98" s="40">
        <v>16.57</v>
      </c>
      <c r="G98" s="40">
        <v>16.61</v>
      </c>
      <c r="I98" s="40">
        <v>17.03</v>
      </c>
      <c r="J98" s="40">
        <f t="shared" si="18"/>
        <v>-0.42000000000000171</v>
      </c>
      <c r="L98" s="47">
        <f t="shared" si="8"/>
        <v>-2.4662360540223235E-2</v>
      </c>
    </row>
    <row r="99" spans="1:12" x14ac:dyDescent="0.3">
      <c r="A99" s="36">
        <f t="shared" si="9"/>
        <v>94</v>
      </c>
      <c r="B99" s="36">
        <f t="shared" si="19"/>
        <v>53</v>
      </c>
      <c r="C99" s="35" t="s">
        <v>167</v>
      </c>
      <c r="D99" s="36" t="s">
        <v>163</v>
      </c>
      <c r="E99" s="39">
        <f t="shared" si="17"/>
        <v>41456</v>
      </c>
      <c r="F99" s="40">
        <v>18.650000000000002</v>
      </c>
      <c r="G99" s="40">
        <v>18.57</v>
      </c>
      <c r="I99" s="40">
        <v>19.059999999999999</v>
      </c>
      <c r="J99" s="40">
        <f t="shared" si="18"/>
        <v>-0.48999999999999844</v>
      </c>
      <c r="L99" s="47">
        <f t="shared" si="8"/>
        <v>-2.570828961175228E-2</v>
      </c>
    </row>
    <row r="100" spans="1:12" x14ac:dyDescent="0.3">
      <c r="A100" s="36">
        <f t="shared" si="9"/>
        <v>95</v>
      </c>
      <c r="B100" s="36">
        <f t="shared" si="19"/>
        <v>53</v>
      </c>
      <c r="C100" s="35" t="s">
        <v>167</v>
      </c>
      <c r="D100" s="36" t="s">
        <v>164</v>
      </c>
      <c r="E100" s="39">
        <f t="shared" si="17"/>
        <v>41456</v>
      </c>
      <c r="F100" s="40">
        <v>21.569999999999997</v>
      </c>
      <c r="G100" s="40">
        <v>20.93</v>
      </c>
      <c r="I100" s="40">
        <v>21.5</v>
      </c>
      <c r="J100" s="40">
        <f t="shared" si="18"/>
        <v>-0.57000000000000028</v>
      </c>
      <c r="L100" s="47">
        <f t="shared" si="8"/>
        <v>-2.6511627906976757E-2</v>
      </c>
    </row>
    <row r="101" spans="1:12" x14ac:dyDescent="0.3">
      <c r="A101" s="36">
        <f t="shared" si="9"/>
        <v>96</v>
      </c>
      <c r="B101" s="36">
        <f t="shared" si="19"/>
        <v>53</v>
      </c>
      <c r="C101" s="35" t="s">
        <v>167</v>
      </c>
      <c r="D101" s="36" t="s">
        <v>97</v>
      </c>
      <c r="E101" s="39">
        <f t="shared" si="17"/>
        <v>41456</v>
      </c>
      <c r="F101" s="40">
        <v>25.21</v>
      </c>
      <c r="G101" s="40">
        <v>24.46</v>
      </c>
      <c r="I101" s="40">
        <v>25.16</v>
      </c>
      <c r="J101" s="40">
        <f t="shared" si="18"/>
        <v>-0.69999999999999929</v>
      </c>
      <c r="L101" s="47">
        <f t="shared" si="8"/>
        <v>-2.7821939586645441E-2</v>
      </c>
    </row>
    <row r="102" spans="1:12" x14ac:dyDescent="0.3">
      <c r="A102" s="36">
        <f t="shared" si="9"/>
        <v>97</v>
      </c>
      <c r="B102" s="36">
        <f t="shared" si="19"/>
        <v>53</v>
      </c>
      <c r="C102" s="35" t="s">
        <v>167</v>
      </c>
      <c r="D102" s="36" t="s">
        <v>166</v>
      </c>
      <c r="E102" s="39">
        <f t="shared" si="17"/>
        <v>41456</v>
      </c>
      <c r="F102" s="40">
        <v>55.879999999999995</v>
      </c>
      <c r="G102" s="40">
        <v>48.03</v>
      </c>
      <c r="I102" s="40">
        <v>49.57</v>
      </c>
      <c r="J102" s="40">
        <f t="shared" si="18"/>
        <v>-1.5399999999999991</v>
      </c>
      <c r="L102" s="47">
        <f t="shared" si="8"/>
        <v>-3.1067177728464779E-2</v>
      </c>
    </row>
    <row r="103" spans="1:12" x14ac:dyDescent="0.3">
      <c r="A103" s="36">
        <f t="shared" si="9"/>
        <v>98</v>
      </c>
      <c r="B103" s="36"/>
      <c r="C103" s="35"/>
      <c r="D103" s="36"/>
      <c r="E103" s="35"/>
      <c r="F103" s="35"/>
      <c r="G103" s="40"/>
      <c r="I103" s="40"/>
      <c r="J103" s="40"/>
      <c r="L103" s="47" t="str">
        <f t="shared" si="8"/>
        <v/>
      </c>
    </row>
    <row r="104" spans="1:12" x14ac:dyDescent="0.3">
      <c r="A104" s="36">
        <f t="shared" si="9"/>
        <v>99</v>
      </c>
      <c r="B104" s="36">
        <f>+$B$94</f>
        <v>53</v>
      </c>
      <c r="C104" s="42" t="s">
        <v>168</v>
      </c>
      <c r="D104" s="36" t="s">
        <v>160</v>
      </c>
      <c r="E104" s="39">
        <f>+$E$6</f>
        <v>41456</v>
      </c>
      <c r="F104" s="40">
        <v>14.13</v>
      </c>
      <c r="G104" s="40">
        <v>14.18</v>
      </c>
      <c r="I104" s="40">
        <v>14.63</v>
      </c>
      <c r="J104" s="40">
        <f t="shared" ref="J104:J108" si="20">+G104-I104</f>
        <v>-0.45000000000000107</v>
      </c>
      <c r="L104" s="47">
        <f t="shared" si="8"/>
        <v>-3.0758714969241357E-2</v>
      </c>
    </row>
    <row r="105" spans="1:12" x14ac:dyDescent="0.3">
      <c r="A105" s="36">
        <f t="shared" si="9"/>
        <v>100</v>
      </c>
      <c r="B105" s="36">
        <f>+$B$94</f>
        <v>53</v>
      </c>
      <c r="C105" s="42" t="s">
        <v>168</v>
      </c>
      <c r="D105" s="36" t="s">
        <v>95</v>
      </c>
      <c r="E105" s="39">
        <f>+$E$6</f>
        <v>41456</v>
      </c>
      <c r="F105" s="40">
        <v>15.11</v>
      </c>
      <c r="G105" s="40">
        <v>15.44</v>
      </c>
      <c r="I105" s="40">
        <v>15.92</v>
      </c>
      <c r="J105" s="40">
        <f t="shared" si="20"/>
        <v>-0.48000000000000043</v>
      </c>
      <c r="L105" s="47">
        <f t="shared" si="8"/>
        <v>-3.0150753768844248E-2</v>
      </c>
    </row>
    <row r="106" spans="1:12" x14ac:dyDescent="0.3">
      <c r="A106" s="36">
        <f t="shared" si="9"/>
        <v>101</v>
      </c>
      <c r="B106" s="36">
        <f>+$B$94</f>
        <v>53</v>
      </c>
      <c r="C106" s="42" t="s">
        <v>168</v>
      </c>
      <c r="D106" s="36" t="s">
        <v>161</v>
      </c>
      <c r="E106" s="39">
        <f>+$E$6</f>
        <v>41456</v>
      </c>
      <c r="F106" s="40">
        <v>17.440000000000001</v>
      </c>
      <c r="G106" s="40">
        <v>17.52</v>
      </c>
      <c r="I106" s="40">
        <v>18.079999999999998</v>
      </c>
      <c r="J106" s="40">
        <f t="shared" si="20"/>
        <v>-0.55999999999999872</v>
      </c>
      <c r="L106" s="47">
        <f t="shared" si="8"/>
        <v>-3.0973451327433562E-2</v>
      </c>
    </row>
    <row r="107" spans="1:12" x14ac:dyDescent="0.3">
      <c r="A107" s="36">
        <f t="shared" si="9"/>
        <v>102</v>
      </c>
      <c r="B107" s="36">
        <f>+$B$94</f>
        <v>53</v>
      </c>
      <c r="C107" s="42" t="s">
        <v>168</v>
      </c>
      <c r="D107" s="36" t="s">
        <v>163</v>
      </c>
      <c r="E107" s="39">
        <f>+$E$6</f>
        <v>41456</v>
      </c>
      <c r="F107" s="40">
        <v>22.43</v>
      </c>
      <c r="G107" s="40">
        <v>21.69</v>
      </c>
      <c r="I107" s="40">
        <v>22.39</v>
      </c>
      <c r="J107" s="40">
        <f t="shared" si="20"/>
        <v>-0.69999999999999929</v>
      </c>
      <c r="L107" s="47">
        <f t="shared" si="8"/>
        <v>-3.1263957123715914E-2</v>
      </c>
    </row>
    <row r="108" spans="1:12" x14ac:dyDescent="0.3">
      <c r="A108" s="36">
        <f t="shared" si="9"/>
        <v>103</v>
      </c>
      <c r="B108" s="36">
        <f>+$B$94</f>
        <v>53</v>
      </c>
      <c r="C108" s="42" t="s">
        <v>168</v>
      </c>
      <c r="D108" s="36" t="s">
        <v>97</v>
      </c>
      <c r="E108" s="39">
        <f>+$E$6</f>
        <v>41456</v>
      </c>
      <c r="F108" s="40">
        <v>25.41</v>
      </c>
      <c r="G108" s="40">
        <v>27.95</v>
      </c>
      <c r="I108" s="40">
        <v>28.85</v>
      </c>
      <c r="J108" s="40">
        <f t="shared" si="20"/>
        <v>-0.90000000000000213</v>
      </c>
      <c r="L108" s="47">
        <f t="shared" si="8"/>
        <v>-3.1195840554592794E-2</v>
      </c>
    </row>
    <row r="109" spans="1:12" x14ac:dyDescent="0.3">
      <c r="A109" s="36">
        <f t="shared" si="9"/>
        <v>104</v>
      </c>
      <c r="B109" s="36"/>
      <c r="C109" s="35"/>
      <c r="D109" s="36"/>
      <c r="E109" s="35"/>
      <c r="F109" s="35"/>
      <c r="G109" s="40"/>
      <c r="I109" s="40"/>
      <c r="J109" s="40"/>
      <c r="L109" s="47" t="str">
        <f t="shared" si="8"/>
        <v/>
      </c>
    </row>
    <row r="110" spans="1:12" x14ac:dyDescent="0.3">
      <c r="A110" s="36">
        <f t="shared" si="9"/>
        <v>105</v>
      </c>
      <c r="B110" s="36">
        <f t="shared" ref="B110:B163" si="21">+$B$94</f>
        <v>53</v>
      </c>
      <c r="C110" s="42" t="s">
        <v>169</v>
      </c>
      <c r="D110" s="36" t="s">
        <v>104</v>
      </c>
      <c r="E110" s="39">
        <f>+E105</f>
        <v>41456</v>
      </c>
      <c r="F110" s="40">
        <v>7.43</v>
      </c>
      <c r="G110" s="40">
        <v>9.9700000000000006</v>
      </c>
      <c r="I110" s="40">
        <v>12.28</v>
      </c>
      <c r="J110" s="40">
        <f t="shared" ref="J110:J163" si="22">+G110-I110</f>
        <v>-2.3099999999999987</v>
      </c>
      <c r="L110" s="47">
        <f t="shared" si="8"/>
        <v>-0.18811074918566767</v>
      </c>
    </row>
    <row r="111" spans="1:12" x14ac:dyDescent="0.3">
      <c r="A111" s="36">
        <f t="shared" si="9"/>
        <v>106</v>
      </c>
      <c r="B111" s="36">
        <f t="shared" si="21"/>
        <v>53</v>
      </c>
      <c r="C111" s="42" t="s">
        <v>169</v>
      </c>
      <c r="D111" s="36" t="s">
        <v>105</v>
      </c>
      <c r="E111" s="39">
        <f>+E110</f>
        <v>41456</v>
      </c>
      <c r="F111" s="40">
        <v>7.6</v>
      </c>
      <c r="G111" s="40">
        <v>9.9700000000000006</v>
      </c>
      <c r="I111" s="40">
        <v>12.28</v>
      </c>
      <c r="J111" s="40">
        <f>+G111-I111</f>
        <v>-2.3099999999999987</v>
      </c>
      <c r="L111" s="47">
        <f t="shared" si="8"/>
        <v>-0.18811074918566767</v>
      </c>
    </row>
    <row r="112" spans="1:12" x14ac:dyDescent="0.3">
      <c r="A112" s="36">
        <f t="shared" si="9"/>
        <v>107</v>
      </c>
      <c r="B112" s="36">
        <f t="shared" si="21"/>
        <v>53</v>
      </c>
      <c r="C112" s="42" t="s">
        <v>169</v>
      </c>
      <c r="D112" s="36" t="s">
        <v>106</v>
      </c>
      <c r="E112" s="39">
        <f t="shared" ref="E112:E163" si="23">+E111</f>
        <v>41456</v>
      </c>
      <c r="F112" s="40">
        <v>7.7799999999999994</v>
      </c>
      <c r="G112" s="40">
        <v>9.9700000000000006</v>
      </c>
      <c r="I112" s="40">
        <v>12.28</v>
      </c>
      <c r="J112" s="40">
        <f>+G112-I112</f>
        <v>-2.3099999999999987</v>
      </c>
      <c r="L112" s="47">
        <f t="shared" si="8"/>
        <v>-0.18811074918566767</v>
      </c>
    </row>
    <row r="113" spans="1:12" x14ac:dyDescent="0.3">
      <c r="A113" s="36">
        <f t="shared" si="9"/>
        <v>108</v>
      </c>
      <c r="B113" s="36">
        <f t="shared" si="21"/>
        <v>53</v>
      </c>
      <c r="C113" s="42" t="s">
        <v>169</v>
      </c>
      <c r="D113" s="36" t="s">
        <v>107</v>
      </c>
      <c r="E113" s="39">
        <f t="shared" si="23"/>
        <v>41456</v>
      </c>
      <c r="F113" s="40">
        <v>7.9499999999999993</v>
      </c>
      <c r="G113" s="40">
        <v>9.9700000000000006</v>
      </c>
      <c r="I113" s="40">
        <v>12.28</v>
      </c>
      <c r="J113" s="40">
        <f>+G113-I113</f>
        <v>-2.3099999999999987</v>
      </c>
      <c r="L113" s="47">
        <f t="shared" si="8"/>
        <v>-0.18811074918566767</v>
      </c>
    </row>
    <row r="114" spans="1:12" x14ac:dyDescent="0.3">
      <c r="A114" s="36">
        <f t="shared" si="9"/>
        <v>109</v>
      </c>
      <c r="B114" s="36">
        <f t="shared" si="21"/>
        <v>53</v>
      </c>
      <c r="C114" s="42" t="s">
        <v>169</v>
      </c>
      <c r="D114" s="36" t="s">
        <v>108</v>
      </c>
      <c r="E114" s="39">
        <f t="shared" si="23"/>
        <v>41456</v>
      </c>
      <c r="F114" s="40">
        <v>8.1300000000000008</v>
      </c>
      <c r="G114" s="40">
        <v>9.9700000000000006</v>
      </c>
      <c r="I114" s="40">
        <v>12.28</v>
      </c>
      <c r="J114" s="40">
        <f>+G114-I114</f>
        <v>-2.3099999999999987</v>
      </c>
      <c r="L114" s="47">
        <f t="shared" si="8"/>
        <v>-0.18811074918566767</v>
      </c>
    </row>
    <row r="115" spans="1:12" x14ac:dyDescent="0.3">
      <c r="A115" s="36">
        <f t="shared" si="9"/>
        <v>110</v>
      </c>
      <c r="B115" s="36">
        <f t="shared" si="21"/>
        <v>53</v>
      </c>
      <c r="C115" s="42" t="s">
        <v>169</v>
      </c>
      <c r="D115" s="36" t="s">
        <v>109</v>
      </c>
      <c r="E115" s="39">
        <f t="shared" si="23"/>
        <v>41456</v>
      </c>
      <c r="F115" s="40">
        <v>8.31</v>
      </c>
      <c r="G115" s="40">
        <v>9.9700000000000006</v>
      </c>
      <c r="I115" s="40">
        <v>12.28</v>
      </c>
      <c r="J115" s="40">
        <f>+G115-I115</f>
        <v>-2.3099999999999987</v>
      </c>
      <c r="L115" s="47">
        <f t="shared" si="8"/>
        <v>-0.18811074918566767</v>
      </c>
    </row>
    <row r="116" spans="1:12" x14ac:dyDescent="0.3">
      <c r="A116" s="36">
        <f t="shared" si="9"/>
        <v>111</v>
      </c>
      <c r="B116" s="36">
        <f t="shared" si="21"/>
        <v>53</v>
      </c>
      <c r="C116" s="42" t="s">
        <v>169</v>
      </c>
      <c r="D116" s="36" t="s">
        <v>110</v>
      </c>
      <c r="E116" s="39">
        <f t="shared" si="23"/>
        <v>41456</v>
      </c>
      <c r="F116" s="40">
        <v>8.7800000000000011</v>
      </c>
      <c r="G116" s="40">
        <v>11.03</v>
      </c>
      <c r="I116" s="40">
        <v>13.43</v>
      </c>
      <c r="J116" s="40">
        <f t="shared" si="22"/>
        <v>-2.4000000000000004</v>
      </c>
      <c r="L116" s="47">
        <f t="shared" si="8"/>
        <v>-0.17870439314966496</v>
      </c>
    </row>
    <row r="117" spans="1:12" x14ac:dyDescent="0.3">
      <c r="A117" s="36">
        <f t="shared" si="9"/>
        <v>112</v>
      </c>
      <c r="B117" s="36">
        <f t="shared" si="21"/>
        <v>53</v>
      </c>
      <c r="C117" s="42" t="s">
        <v>169</v>
      </c>
      <c r="D117" s="36" t="s">
        <v>111</v>
      </c>
      <c r="E117" s="39">
        <f t="shared" si="23"/>
        <v>41456</v>
      </c>
      <c r="F117" s="40">
        <v>8.9500000000000011</v>
      </c>
      <c r="G117" s="40">
        <v>11.03</v>
      </c>
      <c r="I117" s="40">
        <v>13.43</v>
      </c>
      <c r="J117" s="40">
        <f t="shared" si="22"/>
        <v>-2.4000000000000004</v>
      </c>
      <c r="L117" s="47">
        <f t="shared" si="8"/>
        <v>-0.17870439314966496</v>
      </c>
    </row>
    <row r="118" spans="1:12" x14ac:dyDescent="0.3">
      <c r="A118" s="36">
        <f t="shared" si="9"/>
        <v>113</v>
      </c>
      <c r="B118" s="36">
        <f t="shared" si="21"/>
        <v>53</v>
      </c>
      <c r="C118" s="42" t="s">
        <v>169</v>
      </c>
      <c r="D118" s="36" t="s">
        <v>112</v>
      </c>
      <c r="E118" s="39">
        <f t="shared" si="23"/>
        <v>41456</v>
      </c>
      <c r="F118" s="40">
        <v>9.1300000000000008</v>
      </c>
      <c r="G118" s="40">
        <v>11.03</v>
      </c>
      <c r="I118" s="40">
        <v>13.43</v>
      </c>
      <c r="J118" s="40">
        <f t="shared" si="22"/>
        <v>-2.4000000000000004</v>
      </c>
      <c r="L118" s="47">
        <f t="shared" si="8"/>
        <v>-0.17870439314966496</v>
      </c>
    </row>
    <row r="119" spans="1:12" x14ac:dyDescent="0.3">
      <c r="A119" s="36">
        <f t="shared" si="9"/>
        <v>114</v>
      </c>
      <c r="B119" s="36">
        <f t="shared" si="21"/>
        <v>53</v>
      </c>
      <c r="C119" s="42" t="s">
        <v>169</v>
      </c>
      <c r="D119" s="36" t="s">
        <v>113</v>
      </c>
      <c r="E119" s="39">
        <f t="shared" si="23"/>
        <v>41456</v>
      </c>
      <c r="F119" s="40">
        <v>9.3000000000000007</v>
      </c>
      <c r="G119" s="40">
        <v>11.03</v>
      </c>
      <c r="I119" s="40">
        <v>13.43</v>
      </c>
      <c r="J119" s="40">
        <f t="shared" si="22"/>
        <v>-2.4000000000000004</v>
      </c>
      <c r="L119" s="47">
        <f t="shared" si="8"/>
        <v>-0.17870439314966496</v>
      </c>
    </row>
    <row r="120" spans="1:12" x14ac:dyDescent="0.3">
      <c r="A120" s="36">
        <f t="shared" si="9"/>
        <v>115</v>
      </c>
      <c r="B120" s="36">
        <f t="shared" si="21"/>
        <v>53</v>
      </c>
      <c r="C120" s="42" t="s">
        <v>169</v>
      </c>
      <c r="D120" s="36" t="s">
        <v>114</v>
      </c>
      <c r="E120" s="39">
        <f t="shared" si="23"/>
        <v>41456</v>
      </c>
      <c r="F120" s="40">
        <v>9.4699999999999989</v>
      </c>
      <c r="G120" s="40">
        <v>11.03</v>
      </c>
      <c r="I120" s="40">
        <v>13.43</v>
      </c>
      <c r="J120" s="40">
        <f t="shared" si="22"/>
        <v>-2.4000000000000004</v>
      </c>
      <c r="L120" s="47">
        <f t="shared" si="8"/>
        <v>-0.17870439314966496</v>
      </c>
    </row>
    <row r="121" spans="1:12" x14ac:dyDescent="0.3">
      <c r="A121" s="36">
        <f t="shared" si="9"/>
        <v>116</v>
      </c>
      <c r="B121" s="36">
        <f t="shared" si="21"/>
        <v>53</v>
      </c>
      <c r="C121" s="42" t="s">
        <v>169</v>
      </c>
      <c r="D121" s="36" t="s">
        <v>115</v>
      </c>
      <c r="E121" s="39">
        <f t="shared" si="23"/>
        <v>41456</v>
      </c>
      <c r="F121" s="40">
        <v>9.7999999999999989</v>
      </c>
      <c r="G121" s="40">
        <v>11.03</v>
      </c>
      <c r="I121" s="40">
        <v>13.43</v>
      </c>
      <c r="J121" s="40">
        <f t="shared" si="22"/>
        <v>-2.4000000000000004</v>
      </c>
      <c r="L121" s="47">
        <f t="shared" si="8"/>
        <v>-0.17870439314966496</v>
      </c>
    </row>
    <row r="122" spans="1:12" x14ac:dyDescent="0.3">
      <c r="A122" s="36">
        <f t="shared" si="9"/>
        <v>117</v>
      </c>
      <c r="B122" s="36">
        <f t="shared" si="21"/>
        <v>53</v>
      </c>
      <c r="C122" s="42" t="s">
        <v>169</v>
      </c>
      <c r="D122" s="36" t="s">
        <v>116</v>
      </c>
      <c r="E122" s="39">
        <f t="shared" si="23"/>
        <v>41456</v>
      </c>
      <c r="F122" s="40">
        <v>9.9799999999999986</v>
      </c>
      <c r="G122" s="40">
        <v>12.1</v>
      </c>
      <c r="I122" s="40">
        <v>14.57</v>
      </c>
      <c r="J122" s="40">
        <f t="shared" si="22"/>
        <v>-2.4700000000000006</v>
      </c>
      <c r="L122" s="47">
        <f t="shared" si="8"/>
        <v>-0.16952642415923133</v>
      </c>
    </row>
    <row r="123" spans="1:12" x14ac:dyDescent="0.3">
      <c r="A123" s="36">
        <f t="shared" si="9"/>
        <v>118</v>
      </c>
      <c r="B123" s="36">
        <f t="shared" si="21"/>
        <v>53</v>
      </c>
      <c r="C123" s="42" t="s">
        <v>169</v>
      </c>
      <c r="D123" s="36" t="s">
        <v>117</v>
      </c>
      <c r="E123" s="39">
        <f t="shared" si="23"/>
        <v>41456</v>
      </c>
      <c r="F123" s="40">
        <v>10.15</v>
      </c>
      <c r="G123" s="40">
        <v>12.1</v>
      </c>
      <c r="I123" s="40">
        <v>14.57</v>
      </c>
      <c r="J123" s="40">
        <f t="shared" si="22"/>
        <v>-2.4700000000000006</v>
      </c>
      <c r="L123" s="47">
        <f t="shared" si="8"/>
        <v>-0.16952642415923133</v>
      </c>
    </row>
    <row r="124" spans="1:12" x14ac:dyDescent="0.3">
      <c r="A124" s="36">
        <f t="shared" si="9"/>
        <v>119</v>
      </c>
      <c r="B124" s="36">
        <f t="shared" si="21"/>
        <v>53</v>
      </c>
      <c r="C124" s="42" t="s">
        <v>169</v>
      </c>
      <c r="D124" s="36" t="s">
        <v>118</v>
      </c>
      <c r="E124" s="39">
        <f t="shared" si="23"/>
        <v>41456</v>
      </c>
      <c r="F124" s="40">
        <v>10.33</v>
      </c>
      <c r="G124" s="40">
        <v>12.1</v>
      </c>
      <c r="I124" s="40">
        <v>14.57</v>
      </c>
      <c r="J124" s="40">
        <f t="shared" si="22"/>
        <v>-2.4700000000000006</v>
      </c>
      <c r="L124" s="47">
        <f t="shared" si="8"/>
        <v>-0.16952642415923133</v>
      </c>
    </row>
    <row r="125" spans="1:12" x14ac:dyDescent="0.3">
      <c r="A125" s="36">
        <f t="shared" si="9"/>
        <v>120</v>
      </c>
      <c r="B125" s="36">
        <f t="shared" si="21"/>
        <v>53</v>
      </c>
      <c r="C125" s="42" t="s">
        <v>169</v>
      </c>
      <c r="D125" s="36" t="s">
        <v>119</v>
      </c>
      <c r="E125" s="39">
        <f t="shared" si="23"/>
        <v>41456</v>
      </c>
      <c r="F125" s="40">
        <v>10.5</v>
      </c>
      <c r="G125" s="40">
        <v>12.1</v>
      </c>
      <c r="I125" s="40">
        <v>14.57</v>
      </c>
      <c r="J125" s="40">
        <f t="shared" si="22"/>
        <v>-2.4700000000000006</v>
      </c>
      <c r="L125" s="47">
        <f t="shared" si="8"/>
        <v>-0.16952642415923133</v>
      </c>
    </row>
    <row r="126" spans="1:12" x14ac:dyDescent="0.3">
      <c r="A126" s="36">
        <f t="shared" si="9"/>
        <v>121</v>
      </c>
      <c r="B126" s="36">
        <f t="shared" si="21"/>
        <v>53</v>
      </c>
      <c r="C126" s="42" t="s">
        <v>169</v>
      </c>
      <c r="D126" s="36" t="s">
        <v>120</v>
      </c>
      <c r="E126" s="39">
        <f t="shared" si="23"/>
        <v>41456</v>
      </c>
      <c r="F126" s="40">
        <v>10.68</v>
      </c>
      <c r="G126" s="40">
        <v>12.1</v>
      </c>
      <c r="I126" s="40">
        <v>14.57</v>
      </c>
      <c r="J126" s="40">
        <f t="shared" si="22"/>
        <v>-2.4700000000000006</v>
      </c>
      <c r="L126" s="47">
        <f t="shared" si="8"/>
        <v>-0.16952642415923133</v>
      </c>
    </row>
    <row r="127" spans="1:12" x14ac:dyDescent="0.3">
      <c r="A127" s="36">
        <f t="shared" si="9"/>
        <v>122</v>
      </c>
      <c r="B127" s="36">
        <f t="shared" si="21"/>
        <v>53</v>
      </c>
      <c r="C127" s="42" t="s">
        <v>169</v>
      </c>
      <c r="D127" s="36" t="s">
        <v>121</v>
      </c>
      <c r="E127" s="39">
        <f t="shared" si="23"/>
        <v>41456</v>
      </c>
      <c r="F127" s="40">
        <v>10.85</v>
      </c>
      <c r="G127" s="40">
        <v>12.1</v>
      </c>
      <c r="I127" s="40">
        <v>14.57</v>
      </c>
      <c r="J127" s="40">
        <f t="shared" si="22"/>
        <v>-2.4700000000000006</v>
      </c>
      <c r="L127" s="47">
        <f t="shared" si="8"/>
        <v>-0.16952642415923133</v>
      </c>
    </row>
    <row r="128" spans="1:12" x14ac:dyDescent="0.3">
      <c r="A128" s="36">
        <f t="shared" si="9"/>
        <v>123</v>
      </c>
      <c r="B128" s="36">
        <f t="shared" si="21"/>
        <v>53</v>
      </c>
      <c r="C128" s="42" t="s">
        <v>169</v>
      </c>
      <c r="D128" s="36" t="s">
        <v>122</v>
      </c>
      <c r="E128" s="39">
        <f t="shared" si="23"/>
        <v>41456</v>
      </c>
      <c r="F128" s="40">
        <v>11.03</v>
      </c>
      <c r="G128" s="40">
        <v>13.16</v>
      </c>
      <c r="I128" s="40">
        <v>15.72</v>
      </c>
      <c r="J128" s="40">
        <f t="shared" si="22"/>
        <v>-2.5600000000000005</v>
      </c>
      <c r="L128" s="47">
        <f t="shared" si="8"/>
        <v>-0.16284987277353691</v>
      </c>
    </row>
    <row r="129" spans="1:12" x14ac:dyDescent="0.3">
      <c r="A129" s="36">
        <f t="shared" si="9"/>
        <v>124</v>
      </c>
      <c r="B129" s="36">
        <f t="shared" si="21"/>
        <v>53</v>
      </c>
      <c r="C129" s="42" t="s">
        <v>169</v>
      </c>
      <c r="D129" s="36" t="s">
        <v>123</v>
      </c>
      <c r="E129" s="39">
        <f t="shared" si="23"/>
        <v>41456</v>
      </c>
      <c r="F129" s="40">
        <v>11.39</v>
      </c>
      <c r="G129" s="40">
        <v>13.16</v>
      </c>
      <c r="I129" s="40">
        <v>15.72</v>
      </c>
      <c r="J129" s="40">
        <f t="shared" si="22"/>
        <v>-2.5600000000000005</v>
      </c>
      <c r="L129" s="47">
        <f t="shared" si="8"/>
        <v>-0.16284987277353691</v>
      </c>
    </row>
    <row r="130" spans="1:12" x14ac:dyDescent="0.3">
      <c r="A130" s="36">
        <f t="shared" si="9"/>
        <v>125</v>
      </c>
      <c r="B130" s="36">
        <f t="shared" si="21"/>
        <v>53</v>
      </c>
      <c r="C130" s="42" t="s">
        <v>169</v>
      </c>
      <c r="D130" s="36" t="s">
        <v>124</v>
      </c>
      <c r="E130" s="39">
        <f t="shared" si="23"/>
        <v>41456</v>
      </c>
      <c r="F130" s="40">
        <v>11.56</v>
      </c>
      <c r="G130" s="40">
        <v>13.16</v>
      </c>
      <c r="I130" s="40">
        <v>15.72</v>
      </c>
      <c r="J130" s="40">
        <f t="shared" si="22"/>
        <v>-2.5600000000000005</v>
      </c>
      <c r="L130" s="47">
        <f t="shared" si="8"/>
        <v>-0.16284987277353691</v>
      </c>
    </row>
    <row r="131" spans="1:12" x14ac:dyDescent="0.3">
      <c r="A131" s="36">
        <f t="shared" si="9"/>
        <v>126</v>
      </c>
      <c r="B131" s="36">
        <f t="shared" si="21"/>
        <v>53</v>
      </c>
      <c r="C131" s="42" t="s">
        <v>169</v>
      </c>
      <c r="D131" s="36" t="s">
        <v>125</v>
      </c>
      <c r="E131" s="39">
        <f t="shared" si="23"/>
        <v>41456</v>
      </c>
      <c r="F131" s="40">
        <v>11.73</v>
      </c>
      <c r="G131" s="40">
        <v>13.16</v>
      </c>
      <c r="I131" s="40">
        <v>15.72</v>
      </c>
      <c r="J131" s="40">
        <f t="shared" si="22"/>
        <v>-2.5600000000000005</v>
      </c>
      <c r="L131" s="47">
        <f t="shared" si="8"/>
        <v>-0.16284987277353691</v>
      </c>
    </row>
    <row r="132" spans="1:12" x14ac:dyDescent="0.3">
      <c r="A132" s="36">
        <f t="shared" si="9"/>
        <v>127</v>
      </c>
      <c r="B132" s="36">
        <f t="shared" si="21"/>
        <v>53</v>
      </c>
      <c r="C132" s="42" t="s">
        <v>169</v>
      </c>
      <c r="D132" s="36" t="s">
        <v>126</v>
      </c>
      <c r="E132" s="39">
        <f t="shared" si="23"/>
        <v>41456</v>
      </c>
      <c r="F132" s="40">
        <v>11.91</v>
      </c>
      <c r="G132" s="40">
        <v>13.16</v>
      </c>
      <c r="I132" s="40">
        <v>15.72</v>
      </c>
      <c r="J132" s="40">
        <f t="shared" si="22"/>
        <v>-2.5600000000000005</v>
      </c>
      <c r="L132" s="47">
        <f t="shared" si="8"/>
        <v>-0.16284987277353691</v>
      </c>
    </row>
    <row r="133" spans="1:12" x14ac:dyDescent="0.3">
      <c r="A133" s="36">
        <f t="shared" si="9"/>
        <v>128</v>
      </c>
      <c r="B133" s="36">
        <f t="shared" si="21"/>
        <v>53</v>
      </c>
      <c r="C133" s="42" t="s">
        <v>169</v>
      </c>
      <c r="D133" s="36" t="s">
        <v>127</v>
      </c>
      <c r="E133" s="39">
        <f t="shared" si="23"/>
        <v>41456</v>
      </c>
      <c r="F133" s="40">
        <v>12.08</v>
      </c>
      <c r="G133" s="40">
        <v>13.16</v>
      </c>
      <c r="I133" s="40">
        <v>15.72</v>
      </c>
      <c r="J133" s="40">
        <f t="shared" si="22"/>
        <v>-2.5600000000000005</v>
      </c>
      <c r="L133" s="47">
        <f t="shared" si="8"/>
        <v>-0.16284987277353691</v>
      </c>
    </row>
    <row r="134" spans="1:12" x14ac:dyDescent="0.3">
      <c r="A134" s="36">
        <f t="shared" si="9"/>
        <v>129</v>
      </c>
      <c r="B134" s="36">
        <f t="shared" si="21"/>
        <v>53</v>
      </c>
      <c r="C134" s="42" t="s">
        <v>169</v>
      </c>
      <c r="D134" s="36" t="s">
        <v>128</v>
      </c>
      <c r="E134" s="39">
        <f t="shared" si="23"/>
        <v>41456</v>
      </c>
      <c r="F134" s="40">
        <v>12.26</v>
      </c>
      <c r="G134" s="40">
        <v>14.23</v>
      </c>
      <c r="I134" s="40">
        <v>16.87</v>
      </c>
      <c r="J134" s="40">
        <f t="shared" si="22"/>
        <v>-2.6400000000000006</v>
      </c>
      <c r="L134" s="47">
        <f t="shared" si="8"/>
        <v>-0.15649081209247187</v>
      </c>
    </row>
    <row r="135" spans="1:12" x14ac:dyDescent="0.3">
      <c r="A135" s="36">
        <f t="shared" si="9"/>
        <v>130</v>
      </c>
      <c r="B135" s="36">
        <f t="shared" si="21"/>
        <v>53</v>
      </c>
      <c r="C135" s="42" t="s">
        <v>169</v>
      </c>
      <c r="D135" s="36" t="s">
        <v>129</v>
      </c>
      <c r="E135" s="39">
        <f t="shared" si="23"/>
        <v>41456</v>
      </c>
      <c r="F135" s="40">
        <v>12.43</v>
      </c>
      <c r="G135" s="40">
        <v>14.23</v>
      </c>
      <c r="I135" s="40">
        <v>16.87</v>
      </c>
      <c r="J135" s="40">
        <f t="shared" si="22"/>
        <v>-2.6400000000000006</v>
      </c>
      <c r="L135" s="47">
        <f t="shared" ref="L135:L198" si="24">IF(+J135=0,"",J135/I135)</f>
        <v>-0.15649081209247187</v>
      </c>
    </row>
    <row r="136" spans="1:12" x14ac:dyDescent="0.3">
      <c r="A136" s="36">
        <f t="shared" ref="A136:A199" si="25">+A135+1</f>
        <v>131</v>
      </c>
      <c r="B136" s="36">
        <f t="shared" si="21"/>
        <v>53</v>
      </c>
      <c r="C136" s="42" t="s">
        <v>169</v>
      </c>
      <c r="D136" s="36" t="s">
        <v>130</v>
      </c>
      <c r="E136" s="39">
        <f t="shared" si="23"/>
        <v>41456</v>
      </c>
      <c r="F136" s="40">
        <v>12.62</v>
      </c>
      <c r="G136" s="40">
        <v>14.23</v>
      </c>
      <c r="I136" s="40">
        <v>16.87</v>
      </c>
      <c r="J136" s="40">
        <f t="shared" si="22"/>
        <v>-2.6400000000000006</v>
      </c>
      <c r="L136" s="47">
        <f t="shared" si="24"/>
        <v>-0.15649081209247187</v>
      </c>
    </row>
    <row r="137" spans="1:12" x14ac:dyDescent="0.3">
      <c r="A137" s="36">
        <f t="shared" si="25"/>
        <v>132</v>
      </c>
      <c r="B137" s="36">
        <f t="shared" si="21"/>
        <v>53</v>
      </c>
      <c r="C137" s="42" t="s">
        <v>169</v>
      </c>
      <c r="D137" s="36" t="s">
        <v>131</v>
      </c>
      <c r="E137" s="39">
        <f t="shared" si="23"/>
        <v>41456</v>
      </c>
      <c r="F137" s="40">
        <v>12.79</v>
      </c>
      <c r="G137" s="40">
        <v>14.23</v>
      </c>
      <c r="I137" s="40">
        <v>16.87</v>
      </c>
      <c r="J137" s="40">
        <f t="shared" si="22"/>
        <v>-2.6400000000000006</v>
      </c>
      <c r="L137" s="47">
        <f t="shared" si="24"/>
        <v>-0.15649081209247187</v>
      </c>
    </row>
    <row r="138" spans="1:12" x14ac:dyDescent="0.3">
      <c r="A138" s="36">
        <f t="shared" si="25"/>
        <v>133</v>
      </c>
      <c r="B138" s="36">
        <f t="shared" si="21"/>
        <v>53</v>
      </c>
      <c r="C138" s="42" t="s">
        <v>169</v>
      </c>
      <c r="D138" s="36" t="s">
        <v>132</v>
      </c>
      <c r="E138" s="39">
        <f t="shared" si="23"/>
        <v>41456</v>
      </c>
      <c r="F138" s="40">
        <v>12.969999999999999</v>
      </c>
      <c r="G138" s="40">
        <v>14.23</v>
      </c>
      <c r="I138" s="40">
        <v>16.87</v>
      </c>
      <c r="J138" s="40">
        <f t="shared" si="22"/>
        <v>-2.6400000000000006</v>
      </c>
      <c r="L138" s="47">
        <f t="shared" si="24"/>
        <v>-0.15649081209247187</v>
      </c>
    </row>
    <row r="139" spans="1:12" x14ac:dyDescent="0.3">
      <c r="A139" s="36">
        <f t="shared" si="25"/>
        <v>134</v>
      </c>
      <c r="B139" s="36">
        <f t="shared" si="21"/>
        <v>53</v>
      </c>
      <c r="C139" s="42" t="s">
        <v>169</v>
      </c>
      <c r="D139" s="36" t="s">
        <v>133</v>
      </c>
      <c r="E139" s="39">
        <f t="shared" si="23"/>
        <v>41456</v>
      </c>
      <c r="F139" s="40">
        <v>14.020000000000001</v>
      </c>
      <c r="G139" s="40">
        <v>14.23</v>
      </c>
      <c r="I139" s="40">
        <v>16.87</v>
      </c>
      <c r="J139" s="40">
        <f t="shared" si="22"/>
        <v>-2.6400000000000006</v>
      </c>
      <c r="L139" s="47">
        <f t="shared" si="24"/>
        <v>-0.15649081209247187</v>
      </c>
    </row>
    <row r="140" spans="1:12" x14ac:dyDescent="0.3">
      <c r="A140" s="36">
        <f t="shared" si="25"/>
        <v>135</v>
      </c>
      <c r="B140" s="36">
        <f t="shared" si="21"/>
        <v>53</v>
      </c>
      <c r="C140" s="42" t="s">
        <v>169</v>
      </c>
      <c r="D140" s="36" t="s">
        <v>134</v>
      </c>
      <c r="E140" s="39">
        <f t="shared" si="23"/>
        <v>41456</v>
      </c>
      <c r="F140" s="40">
        <v>14.200000000000001</v>
      </c>
      <c r="G140" s="40">
        <v>15.29</v>
      </c>
      <c r="I140" s="40">
        <v>18.010000000000002</v>
      </c>
      <c r="J140" s="40">
        <f t="shared" si="22"/>
        <v>-2.7200000000000024</v>
      </c>
      <c r="L140" s="47">
        <f t="shared" si="24"/>
        <v>-0.1510272071071628</v>
      </c>
    </row>
    <row r="141" spans="1:12" x14ac:dyDescent="0.3">
      <c r="A141" s="36">
        <f t="shared" si="25"/>
        <v>136</v>
      </c>
      <c r="B141" s="36">
        <f t="shared" si="21"/>
        <v>53</v>
      </c>
      <c r="C141" s="42" t="s">
        <v>169</v>
      </c>
      <c r="D141" s="36" t="s">
        <v>135</v>
      </c>
      <c r="E141" s="39">
        <f t="shared" si="23"/>
        <v>41456</v>
      </c>
      <c r="F141" s="40">
        <v>14.370000000000001</v>
      </c>
      <c r="G141" s="40">
        <v>15.29</v>
      </c>
      <c r="I141" s="40">
        <v>18.010000000000002</v>
      </c>
      <c r="J141" s="40">
        <f t="shared" si="22"/>
        <v>-2.7200000000000024</v>
      </c>
      <c r="L141" s="47">
        <f t="shared" si="24"/>
        <v>-0.1510272071071628</v>
      </c>
    </row>
    <row r="142" spans="1:12" x14ac:dyDescent="0.3">
      <c r="A142" s="36">
        <f t="shared" si="25"/>
        <v>137</v>
      </c>
      <c r="B142" s="36">
        <f t="shared" si="21"/>
        <v>53</v>
      </c>
      <c r="C142" s="42" t="s">
        <v>169</v>
      </c>
      <c r="D142" s="36" t="s">
        <v>136</v>
      </c>
      <c r="E142" s="39">
        <f t="shared" si="23"/>
        <v>41456</v>
      </c>
      <c r="F142" s="40">
        <v>14.55</v>
      </c>
      <c r="G142" s="40">
        <v>15.29</v>
      </c>
      <c r="I142" s="40">
        <v>18.010000000000002</v>
      </c>
      <c r="J142" s="40">
        <f t="shared" si="22"/>
        <v>-2.7200000000000024</v>
      </c>
      <c r="L142" s="47">
        <f t="shared" si="24"/>
        <v>-0.1510272071071628</v>
      </c>
    </row>
    <row r="143" spans="1:12" x14ac:dyDescent="0.3">
      <c r="A143" s="36">
        <f t="shared" si="25"/>
        <v>138</v>
      </c>
      <c r="B143" s="36">
        <f t="shared" si="21"/>
        <v>53</v>
      </c>
      <c r="C143" s="42" t="s">
        <v>169</v>
      </c>
      <c r="D143" s="36" t="s">
        <v>137</v>
      </c>
      <c r="E143" s="39">
        <f t="shared" si="23"/>
        <v>41456</v>
      </c>
      <c r="F143" s="40">
        <v>14.729999999999999</v>
      </c>
      <c r="G143" s="40">
        <v>15.29</v>
      </c>
      <c r="I143" s="40">
        <v>18.010000000000002</v>
      </c>
      <c r="J143" s="40">
        <f t="shared" si="22"/>
        <v>-2.7200000000000024</v>
      </c>
      <c r="L143" s="47">
        <f t="shared" si="24"/>
        <v>-0.1510272071071628</v>
      </c>
    </row>
    <row r="144" spans="1:12" x14ac:dyDescent="0.3">
      <c r="A144" s="36">
        <f t="shared" si="25"/>
        <v>139</v>
      </c>
      <c r="B144" s="36">
        <f t="shared" si="21"/>
        <v>53</v>
      </c>
      <c r="C144" s="42" t="s">
        <v>169</v>
      </c>
      <c r="D144" s="36" t="s">
        <v>138</v>
      </c>
      <c r="E144" s="39">
        <f t="shared" si="23"/>
        <v>41456</v>
      </c>
      <c r="F144" s="40">
        <v>14.909999999999998</v>
      </c>
      <c r="G144" s="40">
        <v>15.29</v>
      </c>
      <c r="I144" s="40">
        <v>18.010000000000002</v>
      </c>
      <c r="J144" s="40">
        <f t="shared" si="22"/>
        <v>-2.7200000000000024</v>
      </c>
      <c r="L144" s="47">
        <f t="shared" si="24"/>
        <v>-0.1510272071071628</v>
      </c>
    </row>
    <row r="145" spans="1:12" x14ac:dyDescent="0.3">
      <c r="A145" s="36">
        <f t="shared" si="25"/>
        <v>140</v>
      </c>
      <c r="B145" s="36">
        <f t="shared" si="21"/>
        <v>53</v>
      </c>
      <c r="C145" s="42" t="s">
        <v>169</v>
      </c>
      <c r="D145" s="36" t="s">
        <v>139</v>
      </c>
      <c r="E145" s="39">
        <f t="shared" si="23"/>
        <v>41456</v>
      </c>
      <c r="F145" s="40">
        <v>15.08</v>
      </c>
      <c r="G145" s="40">
        <v>15.29</v>
      </c>
      <c r="I145" s="40">
        <v>18.010000000000002</v>
      </c>
      <c r="J145" s="40">
        <f t="shared" si="22"/>
        <v>-2.7200000000000024</v>
      </c>
      <c r="L145" s="47">
        <f t="shared" si="24"/>
        <v>-0.1510272071071628</v>
      </c>
    </row>
    <row r="146" spans="1:12" x14ac:dyDescent="0.3">
      <c r="A146" s="36">
        <f t="shared" si="25"/>
        <v>141</v>
      </c>
      <c r="B146" s="36">
        <f t="shared" si="21"/>
        <v>53</v>
      </c>
      <c r="C146" s="42" t="s">
        <v>169</v>
      </c>
      <c r="D146" s="36" t="s">
        <v>140</v>
      </c>
      <c r="E146" s="39">
        <f t="shared" si="23"/>
        <v>41456</v>
      </c>
      <c r="F146" s="40">
        <v>15.26</v>
      </c>
      <c r="G146" s="40">
        <v>16.36</v>
      </c>
      <c r="I146" s="40">
        <v>19.16</v>
      </c>
      <c r="J146" s="40">
        <f t="shared" si="22"/>
        <v>-2.8000000000000007</v>
      </c>
      <c r="L146" s="47">
        <f t="shared" si="24"/>
        <v>-0.14613778705636746</v>
      </c>
    </row>
    <row r="147" spans="1:12" x14ac:dyDescent="0.3">
      <c r="A147" s="36">
        <f t="shared" si="25"/>
        <v>142</v>
      </c>
      <c r="B147" s="36">
        <f t="shared" si="21"/>
        <v>53</v>
      </c>
      <c r="C147" s="42" t="s">
        <v>169</v>
      </c>
      <c r="D147" s="36" t="s">
        <v>141</v>
      </c>
      <c r="E147" s="39">
        <f t="shared" si="23"/>
        <v>41456</v>
      </c>
      <c r="F147" s="40">
        <v>15.43</v>
      </c>
      <c r="G147" s="40">
        <v>16.36</v>
      </c>
      <c r="I147" s="40">
        <v>19.16</v>
      </c>
      <c r="J147" s="40">
        <f t="shared" si="22"/>
        <v>-2.8000000000000007</v>
      </c>
      <c r="L147" s="47">
        <f t="shared" si="24"/>
        <v>-0.14613778705636746</v>
      </c>
    </row>
    <row r="148" spans="1:12" x14ac:dyDescent="0.3">
      <c r="A148" s="36">
        <f t="shared" si="25"/>
        <v>143</v>
      </c>
      <c r="B148" s="36">
        <f t="shared" si="21"/>
        <v>53</v>
      </c>
      <c r="C148" s="42" t="s">
        <v>169</v>
      </c>
      <c r="D148" s="36" t="s">
        <v>142</v>
      </c>
      <c r="E148" s="39">
        <f t="shared" si="23"/>
        <v>41456</v>
      </c>
      <c r="F148" s="40">
        <v>15.6</v>
      </c>
      <c r="G148" s="40">
        <v>16.36</v>
      </c>
      <c r="I148" s="40">
        <v>19.16</v>
      </c>
      <c r="J148" s="40">
        <f t="shared" si="22"/>
        <v>-2.8000000000000007</v>
      </c>
      <c r="L148" s="47">
        <f t="shared" si="24"/>
        <v>-0.14613778705636746</v>
      </c>
    </row>
    <row r="149" spans="1:12" x14ac:dyDescent="0.3">
      <c r="A149" s="36">
        <f t="shared" si="25"/>
        <v>144</v>
      </c>
      <c r="B149" s="36">
        <f t="shared" si="21"/>
        <v>53</v>
      </c>
      <c r="C149" s="42" t="s">
        <v>169</v>
      </c>
      <c r="D149" s="36" t="s">
        <v>143</v>
      </c>
      <c r="E149" s="39">
        <f t="shared" si="23"/>
        <v>41456</v>
      </c>
      <c r="F149" s="40">
        <v>15.860000000000001</v>
      </c>
      <c r="G149" s="40">
        <v>16.36</v>
      </c>
      <c r="I149" s="40">
        <v>19.16</v>
      </c>
      <c r="J149" s="40">
        <f t="shared" si="22"/>
        <v>-2.8000000000000007</v>
      </c>
      <c r="L149" s="47">
        <f t="shared" si="24"/>
        <v>-0.14613778705636746</v>
      </c>
    </row>
    <row r="150" spans="1:12" x14ac:dyDescent="0.3">
      <c r="A150" s="36">
        <f t="shared" si="25"/>
        <v>145</v>
      </c>
      <c r="B150" s="36">
        <f t="shared" si="21"/>
        <v>53</v>
      </c>
      <c r="C150" s="42" t="s">
        <v>169</v>
      </c>
      <c r="D150" s="36" t="s">
        <v>144</v>
      </c>
      <c r="E150" s="39">
        <f t="shared" si="23"/>
        <v>41456</v>
      </c>
      <c r="F150" s="40">
        <v>16.04</v>
      </c>
      <c r="G150" s="40">
        <v>16.36</v>
      </c>
      <c r="I150" s="40">
        <v>19.16</v>
      </c>
      <c r="J150" s="40">
        <f t="shared" si="22"/>
        <v>-2.8000000000000007</v>
      </c>
      <c r="L150" s="47">
        <f t="shared" si="24"/>
        <v>-0.14613778705636746</v>
      </c>
    </row>
    <row r="151" spans="1:12" x14ac:dyDescent="0.3">
      <c r="A151" s="36">
        <f t="shared" si="25"/>
        <v>146</v>
      </c>
      <c r="B151" s="36">
        <f t="shared" si="21"/>
        <v>53</v>
      </c>
      <c r="C151" s="42" t="s">
        <v>169</v>
      </c>
      <c r="D151" s="36" t="s">
        <v>145</v>
      </c>
      <c r="E151" s="39">
        <f t="shared" si="23"/>
        <v>41456</v>
      </c>
      <c r="F151" s="40">
        <v>16.22</v>
      </c>
      <c r="G151" s="40">
        <v>16.36</v>
      </c>
      <c r="I151" s="40">
        <v>19.16</v>
      </c>
      <c r="J151" s="40">
        <f t="shared" si="22"/>
        <v>-2.8000000000000007</v>
      </c>
      <c r="L151" s="47">
        <f t="shared" si="24"/>
        <v>-0.14613778705636746</v>
      </c>
    </row>
    <row r="152" spans="1:12" x14ac:dyDescent="0.3">
      <c r="A152" s="36">
        <f t="shared" si="25"/>
        <v>147</v>
      </c>
      <c r="B152" s="36">
        <f t="shared" si="21"/>
        <v>53</v>
      </c>
      <c r="C152" s="42" t="s">
        <v>169</v>
      </c>
      <c r="D152" s="36" t="s">
        <v>146</v>
      </c>
      <c r="E152" s="39">
        <f t="shared" si="23"/>
        <v>41456</v>
      </c>
      <c r="F152" s="40">
        <v>16.389999999999997</v>
      </c>
      <c r="G152" s="40">
        <v>17.420000000000002</v>
      </c>
      <c r="I152" s="40">
        <v>20.309999999999999</v>
      </c>
      <c r="J152" s="40">
        <f t="shared" si="22"/>
        <v>-2.889999999999997</v>
      </c>
      <c r="L152" s="47">
        <f t="shared" si="24"/>
        <v>-0.14229443623830612</v>
      </c>
    </row>
    <row r="153" spans="1:12" x14ac:dyDescent="0.3">
      <c r="A153" s="36">
        <f t="shared" si="25"/>
        <v>148</v>
      </c>
      <c r="B153" s="36">
        <f t="shared" si="21"/>
        <v>53</v>
      </c>
      <c r="C153" s="42" t="s">
        <v>169</v>
      </c>
      <c r="D153" s="36" t="s">
        <v>147</v>
      </c>
      <c r="E153" s="39">
        <f t="shared" si="23"/>
        <v>41456</v>
      </c>
      <c r="F153" s="40">
        <v>16.559999999999999</v>
      </c>
      <c r="G153" s="40">
        <v>17.420000000000002</v>
      </c>
      <c r="I153" s="40">
        <v>20.309999999999999</v>
      </c>
      <c r="J153" s="40">
        <f t="shared" si="22"/>
        <v>-2.889999999999997</v>
      </c>
      <c r="L153" s="47">
        <f t="shared" si="24"/>
        <v>-0.14229443623830612</v>
      </c>
    </row>
    <row r="154" spans="1:12" x14ac:dyDescent="0.3">
      <c r="A154" s="36">
        <f t="shared" si="25"/>
        <v>149</v>
      </c>
      <c r="B154" s="36">
        <f t="shared" si="21"/>
        <v>53</v>
      </c>
      <c r="C154" s="42" t="s">
        <v>169</v>
      </c>
      <c r="D154" s="36" t="s">
        <v>148</v>
      </c>
      <c r="E154" s="39">
        <f t="shared" si="23"/>
        <v>41456</v>
      </c>
      <c r="F154" s="40">
        <v>16.740000000000002</v>
      </c>
      <c r="G154" s="40">
        <v>17.420000000000002</v>
      </c>
      <c r="I154" s="40">
        <v>20.309999999999999</v>
      </c>
      <c r="J154" s="40">
        <f t="shared" si="22"/>
        <v>-2.889999999999997</v>
      </c>
      <c r="L154" s="47">
        <f t="shared" si="24"/>
        <v>-0.14229443623830612</v>
      </c>
    </row>
    <row r="155" spans="1:12" x14ac:dyDescent="0.3">
      <c r="A155" s="36">
        <f t="shared" si="25"/>
        <v>150</v>
      </c>
      <c r="B155" s="36">
        <f t="shared" si="21"/>
        <v>53</v>
      </c>
      <c r="C155" s="42" t="s">
        <v>169</v>
      </c>
      <c r="D155" s="36" t="s">
        <v>149</v>
      </c>
      <c r="E155" s="39">
        <f t="shared" si="23"/>
        <v>41456</v>
      </c>
      <c r="F155" s="40">
        <v>16.91</v>
      </c>
      <c r="G155" s="40">
        <v>17.420000000000002</v>
      </c>
      <c r="I155" s="40">
        <v>20.309999999999999</v>
      </c>
      <c r="J155" s="40">
        <f t="shared" si="22"/>
        <v>-2.889999999999997</v>
      </c>
      <c r="L155" s="47">
        <f t="shared" si="24"/>
        <v>-0.14229443623830612</v>
      </c>
    </row>
    <row r="156" spans="1:12" x14ac:dyDescent="0.3">
      <c r="A156" s="36">
        <f t="shared" si="25"/>
        <v>151</v>
      </c>
      <c r="B156" s="36">
        <f t="shared" si="21"/>
        <v>53</v>
      </c>
      <c r="C156" s="42" t="s">
        <v>169</v>
      </c>
      <c r="D156" s="36" t="s">
        <v>150</v>
      </c>
      <c r="E156" s="39">
        <f t="shared" si="23"/>
        <v>41456</v>
      </c>
      <c r="F156" s="40">
        <v>17.09</v>
      </c>
      <c r="G156" s="40">
        <v>17.420000000000002</v>
      </c>
      <c r="I156" s="40">
        <v>20.309999999999999</v>
      </c>
      <c r="J156" s="40">
        <f t="shared" si="22"/>
        <v>-2.889999999999997</v>
      </c>
      <c r="L156" s="47">
        <f t="shared" si="24"/>
        <v>-0.14229443623830612</v>
      </c>
    </row>
    <row r="157" spans="1:12" x14ac:dyDescent="0.3">
      <c r="A157" s="36">
        <f t="shared" si="25"/>
        <v>152</v>
      </c>
      <c r="B157" s="36">
        <f t="shared" si="21"/>
        <v>53</v>
      </c>
      <c r="C157" s="42" t="s">
        <v>169</v>
      </c>
      <c r="D157" s="36" t="s">
        <v>151</v>
      </c>
      <c r="E157" s="39">
        <f t="shared" si="23"/>
        <v>41456</v>
      </c>
      <c r="F157" s="40">
        <v>17.27</v>
      </c>
      <c r="G157" s="40">
        <v>17.420000000000002</v>
      </c>
      <c r="I157" s="40">
        <v>20.309999999999999</v>
      </c>
      <c r="J157" s="40">
        <f t="shared" si="22"/>
        <v>-2.889999999999997</v>
      </c>
      <c r="L157" s="47">
        <f t="shared" si="24"/>
        <v>-0.14229443623830612</v>
      </c>
    </row>
    <row r="158" spans="1:12" x14ac:dyDescent="0.3">
      <c r="A158" s="36">
        <f t="shared" si="25"/>
        <v>153</v>
      </c>
      <c r="B158" s="36">
        <f t="shared" si="21"/>
        <v>53</v>
      </c>
      <c r="C158" s="42" t="s">
        <v>169</v>
      </c>
      <c r="D158" s="36" t="s">
        <v>152</v>
      </c>
      <c r="E158" s="39">
        <f t="shared" si="23"/>
        <v>41456</v>
      </c>
      <c r="F158" s="40">
        <v>17.45</v>
      </c>
      <c r="G158" s="40">
        <v>18.489999999999998</v>
      </c>
      <c r="I158" s="40">
        <v>21.46</v>
      </c>
      <c r="J158" s="40">
        <f t="shared" si="22"/>
        <v>-2.9700000000000024</v>
      </c>
      <c r="L158" s="47">
        <f t="shared" si="24"/>
        <v>-0.13839701770736265</v>
      </c>
    </row>
    <row r="159" spans="1:12" x14ac:dyDescent="0.3">
      <c r="A159" s="36">
        <f t="shared" si="25"/>
        <v>154</v>
      </c>
      <c r="B159" s="36">
        <f t="shared" si="21"/>
        <v>53</v>
      </c>
      <c r="C159" s="42" t="s">
        <v>169</v>
      </c>
      <c r="D159" s="36" t="s">
        <v>153</v>
      </c>
      <c r="E159" s="39">
        <f t="shared" si="23"/>
        <v>41456</v>
      </c>
      <c r="F159" s="40">
        <v>17.62</v>
      </c>
      <c r="G159" s="40">
        <v>18.489999999999998</v>
      </c>
      <c r="I159" s="40">
        <v>21.46</v>
      </c>
      <c r="J159" s="40">
        <f t="shared" si="22"/>
        <v>-2.9700000000000024</v>
      </c>
      <c r="L159" s="47">
        <f t="shared" si="24"/>
        <v>-0.13839701770736265</v>
      </c>
    </row>
    <row r="160" spans="1:12" x14ac:dyDescent="0.3">
      <c r="A160" s="36">
        <f t="shared" si="25"/>
        <v>155</v>
      </c>
      <c r="B160" s="36">
        <f t="shared" si="21"/>
        <v>53</v>
      </c>
      <c r="C160" s="42" t="s">
        <v>169</v>
      </c>
      <c r="D160" s="36" t="s">
        <v>154</v>
      </c>
      <c r="E160" s="39">
        <f t="shared" si="23"/>
        <v>41456</v>
      </c>
      <c r="F160" s="40">
        <v>18.22</v>
      </c>
      <c r="G160" s="40">
        <v>18.489999999999998</v>
      </c>
      <c r="I160" s="40">
        <v>21.46</v>
      </c>
      <c r="J160" s="40">
        <f t="shared" si="22"/>
        <v>-2.9700000000000024</v>
      </c>
      <c r="L160" s="47">
        <f t="shared" si="24"/>
        <v>-0.13839701770736265</v>
      </c>
    </row>
    <row r="161" spans="1:12" x14ac:dyDescent="0.3">
      <c r="A161" s="36">
        <f t="shared" si="25"/>
        <v>156</v>
      </c>
      <c r="B161" s="36">
        <f t="shared" si="21"/>
        <v>53</v>
      </c>
      <c r="C161" s="42" t="s">
        <v>169</v>
      </c>
      <c r="D161" s="36" t="s">
        <v>155</v>
      </c>
      <c r="E161" s="39">
        <f t="shared" si="23"/>
        <v>41456</v>
      </c>
      <c r="F161" s="40">
        <v>18.399999999999999</v>
      </c>
      <c r="G161" s="40">
        <v>18.489999999999998</v>
      </c>
      <c r="I161" s="40">
        <v>21.46</v>
      </c>
      <c r="J161" s="40">
        <f t="shared" si="22"/>
        <v>-2.9700000000000024</v>
      </c>
      <c r="L161" s="47">
        <f t="shared" si="24"/>
        <v>-0.13839701770736265</v>
      </c>
    </row>
    <row r="162" spans="1:12" x14ac:dyDescent="0.3">
      <c r="A162" s="36">
        <f t="shared" si="25"/>
        <v>157</v>
      </c>
      <c r="B162" s="36">
        <f t="shared" si="21"/>
        <v>53</v>
      </c>
      <c r="C162" s="42" t="s">
        <v>169</v>
      </c>
      <c r="D162" s="36" t="s">
        <v>156</v>
      </c>
      <c r="E162" s="39">
        <f t="shared" si="23"/>
        <v>41456</v>
      </c>
      <c r="F162" s="40">
        <v>18.57</v>
      </c>
      <c r="G162" s="40">
        <v>18.489999999999998</v>
      </c>
      <c r="I162" s="40">
        <v>21.46</v>
      </c>
      <c r="J162" s="40">
        <f t="shared" si="22"/>
        <v>-2.9700000000000024</v>
      </c>
      <c r="L162" s="47">
        <f t="shared" si="24"/>
        <v>-0.13839701770736265</v>
      </c>
    </row>
    <row r="163" spans="1:12" x14ac:dyDescent="0.3">
      <c r="A163" s="36">
        <f t="shared" si="25"/>
        <v>158</v>
      </c>
      <c r="B163" s="36">
        <f t="shared" si="21"/>
        <v>53</v>
      </c>
      <c r="C163" s="42" t="s">
        <v>169</v>
      </c>
      <c r="D163" s="36" t="s">
        <v>157</v>
      </c>
      <c r="E163" s="39">
        <f t="shared" si="23"/>
        <v>41456</v>
      </c>
      <c r="F163" s="40">
        <v>18.75</v>
      </c>
      <c r="G163" s="40">
        <v>18.489999999999998</v>
      </c>
      <c r="I163" s="40">
        <v>21.46</v>
      </c>
      <c r="J163" s="40">
        <f t="shared" si="22"/>
        <v>-2.9700000000000024</v>
      </c>
      <c r="L163" s="47">
        <f t="shared" si="24"/>
        <v>-0.13839701770736265</v>
      </c>
    </row>
    <row r="164" spans="1:12" x14ac:dyDescent="0.3">
      <c r="A164" s="36">
        <f t="shared" si="25"/>
        <v>159</v>
      </c>
      <c r="B164" s="36"/>
      <c r="C164" s="35"/>
      <c r="D164" s="36"/>
      <c r="E164" s="39"/>
      <c r="F164" s="35"/>
      <c r="G164" s="40"/>
      <c r="I164" s="40"/>
      <c r="J164" s="40"/>
      <c r="L164" s="47" t="str">
        <f t="shared" si="24"/>
        <v/>
      </c>
    </row>
    <row r="165" spans="1:12" x14ac:dyDescent="0.3">
      <c r="A165" s="36">
        <f t="shared" si="25"/>
        <v>160</v>
      </c>
      <c r="B165" s="36">
        <f t="shared" ref="B165:B173" si="26">+$B$94</f>
        <v>53</v>
      </c>
      <c r="C165" s="35" t="s">
        <v>170</v>
      </c>
      <c r="D165" s="36" t="s">
        <v>159</v>
      </c>
      <c r="E165" s="39">
        <f t="shared" ref="E165:E173" si="27">+$E$6</f>
        <v>41456</v>
      </c>
      <c r="F165" s="40">
        <v>4.1000000000000005</v>
      </c>
      <c r="G165" s="40">
        <v>3.64</v>
      </c>
      <c r="I165" s="40">
        <v>3.93</v>
      </c>
      <c r="J165" s="40">
        <f t="shared" ref="J165:J173" si="28">+G165-I165</f>
        <v>-0.29000000000000004</v>
      </c>
      <c r="L165" s="47">
        <f t="shared" si="24"/>
        <v>-7.3791348600508913E-2</v>
      </c>
    </row>
    <row r="166" spans="1:12" x14ac:dyDescent="0.3">
      <c r="A166" s="36">
        <f t="shared" si="25"/>
        <v>161</v>
      </c>
      <c r="B166" s="36">
        <f t="shared" si="26"/>
        <v>53</v>
      </c>
      <c r="C166" s="35" t="s">
        <v>170</v>
      </c>
      <c r="D166" s="36" t="s">
        <v>160</v>
      </c>
      <c r="E166" s="39">
        <f t="shared" si="27"/>
        <v>41456</v>
      </c>
      <c r="F166" s="40">
        <v>5.1099999999999994</v>
      </c>
      <c r="G166" s="40">
        <v>4.26</v>
      </c>
      <c r="I166" s="40">
        <v>4.58</v>
      </c>
      <c r="J166" s="40">
        <f t="shared" si="28"/>
        <v>-0.32000000000000028</v>
      </c>
      <c r="L166" s="47">
        <f t="shared" si="24"/>
        <v>-6.9868995633187839E-2</v>
      </c>
    </row>
    <row r="167" spans="1:12" x14ac:dyDescent="0.3">
      <c r="A167" s="36">
        <f t="shared" si="25"/>
        <v>162</v>
      </c>
      <c r="B167" s="36">
        <f t="shared" si="26"/>
        <v>53</v>
      </c>
      <c r="C167" s="35" t="s">
        <v>170</v>
      </c>
      <c r="D167" s="36" t="s">
        <v>95</v>
      </c>
      <c r="E167" s="39">
        <f t="shared" si="27"/>
        <v>41456</v>
      </c>
      <c r="F167" s="40">
        <v>6.28</v>
      </c>
      <c r="G167" s="40">
        <v>5.19</v>
      </c>
      <c r="I167" s="40">
        <v>5.55</v>
      </c>
      <c r="J167" s="40">
        <f t="shared" si="28"/>
        <v>-0.35999999999999943</v>
      </c>
      <c r="L167" s="47">
        <f t="shared" si="24"/>
        <v>-6.4864864864864771E-2</v>
      </c>
    </row>
    <row r="168" spans="1:12" x14ac:dyDescent="0.3">
      <c r="A168" s="36">
        <f t="shared" si="25"/>
        <v>163</v>
      </c>
      <c r="B168" s="36">
        <f t="shared" si="26"/>
        <v>53</v>
      </c>
      <c r="C168" s="35" t="s">
        <v>170</v>
      </c>
      <c r="D168" s="36" t="s">
        <v>161</v>
      </c>
      <c r="E168" s="39">
        <f t="shared" si="27"/>
        <v>41456</v>
      </c>
      <c r="F168" s="40">
        <v>8.2100000000000009</v>
      </c>
      <c r="G168" s="40">
        <v>6.73</v>
      </c>
      <c r="I168" s="40">
        <v>7.17</v>
      </c>
      <c r="J168" s="40">
        <f t="shared" si="28"/>
        <v>-0.4399999999999995</v>
      </c>
      <c r="L168" s="47">
        <f t="shared" si="24"/>
        <v>-6.1366806136680545E-2</v>
      </c>
    </row>
    <row r="169" spans="1:12" x14ac:dyDescent="0.3">
      <c r="A169" s="36">
        <f t="shared" si="25"/>
        <v>164</v>
      </c>
      <c r="B169" s="36">
        <f t="shared" si="26"/>
        <v>53</v>
      </c>
      <c r="C169" s="35" t="s">
        <v>170</v>
      </c>
      <c r="D169" s="36" t="s">
        <v>162</v>
      </c>
      <c r="E169" s="39">
        <f t="shared" si="27"/>
        <v>41456</v>
      </c>
      <c r="F169" s="40">
        <v>10.14</v>
      </c>
      <c r="G169" s="40">
        <v>8.27</v>
      </c>
      <c r="I169" s="40">
        <v>8.7799999999999994</v>
      </c>
      <c r="J169" s="40">
        <f t="shared" si="28"/>
        <v>-0.50999999999999979</v>
      </c>
      <c r="L169" s="47">
        <f t="shared" si="24"/>
        <v>-5.8086560364464669E-2</v>
      </c>
    </row>
    <row r="170" spans="1:12" x14ac:dyDescent="0.3">
      <c r="A170" s="36">
        <f t="shared" si="25"/>
        <v>165</v>
      </c>
      <c r="B170" s="36">
        <f t="shared" si="26"/>
        <v>53</v>
      </c>
      <c r="C170" s="35" t="s">
        <v>170</v>
      </c>
      <c r="D170" s="36" t="s">
        <v>163</v>
      </c>
      <c r="E170" s="39">
        <f t="shared" si="27"/>
        <v>41456</v>
      </c>
      <c r="F170" s="40">
        <v>12.139999999999999</v>
      </c>
      <c r="G170" s="40">
        <v>9.82</v>
      </c>
      <c r="I170" s="40">
        <v>10.4</v>
      </c>
      <c r="J170" s="40">
        <f t="shared" si="28"/>
        <v>-0.58000000000000007</v>
      </c>
      <c r="L170" s="47">
        <f t="shared" si="24"/>
        <v>-5.5769230769230772E-2</v>
      </c>
    </row>
    <row r="171" spans="1:12" x14ac:dyDescent="0.3">
      <c r="A171" s="36">
        <f t="shared" si="25"/>
        <v>166</v>
      </c>
      <c r="B171" s="36">
        <f t="shared" si="26"/>
        <v>53</v>
      </c>
      <c r="C171" s="35" t="s">
        <v>170</v>
      </c>
      <c r="D171" s="36" t="s">
        <v>164</v>
      </c>
      <c r="E171" s="39">
        <f t="shared" si="27"/>
        <v>41456</v>
      </c>
      <c r="F171" s="40">
        <v>14.629999999999999</v>
      </c>
      <c r="G171" s="40">
        <v>11.67</v>
      </c>
      <c r="I171" s="40">
        <v>12.34</v>
      </c>
      <c r="J171" s="40">
        <f t="shared" si="28"/>
        <v>-0.66999999999999993</v>
      </c>
      <c r="L171" s="47">
        <f t="shared" si="24"/>
        <v>-5.4294975688816853E-2</v>
      </c>
    </row>
    <row r="172" spans="1:12" x14ac:dyDescent="0.3">
      <c r="A172" s="36">
        <f t="shared" si="25"/>
        <v>167</v>
      </c>
      <c r="B172" s="36">
        <f t="shared" si="26"/>
        <v>53</v>
      </c>
      <c r="C172" s="35" t="s">
        <v>170</v>
      </c>
      <c r="D172" s="36" t="s">
        <v>97</v>
      </c>
      <c r="E172" s="39">
        <f t="shared" si="27"/>
        <v>41456</v>
      </c>
      <c r="F172" s="40">
        <v>17.689999999999998</v>
      </c>
      <c r="G172" s="40">
        <v>14.45</v>
      </c>
      <c r="I172" s="40">
        <v>15.26</v>
      </c>
      <c r="J172" s="40">
        <f t="shared" si="28"/>
        <v>-0.8100000000000005</v>
      </c>
      <c r="L172" s="47">
        <f t="shared" si="24"/>
        <v>-5.3079947575360456E-2</v>
      </c>
    </row>
    <row r="173" spans="1:12" x14ac:dyDescent="0.3">
      <c r="A173" s="36">
        <f t="shared" si="25"/>
        <v>168</v>
      </c>
      <c r="B173" s="36">
        <f t="shared" si="26"/>
        <v>53</v>
      </c>
      <c r="C173" s="35" t="s">
        <v>170</v>
      </c>
      <c r="D173" s="36" t="s">
        <v>166</v>
      </c>
      <c r="E173" s="39">
        <f t="shared" si="27"/>
        <v>41456</v>
      </c>
      <c r="F173" s="40">
        <v>42.79</v>
      </c>
      <c r="G173" s="40">
        <v>32.97</v>
      </c>
      <c r="I173" s="40">
        <v>34.68</v>
      </c>
      <c r="J173" s="40">
        <f t="shared" si="28"/>
        <v>-1.7100000000000009</v>
      </c>
      <c r="L173" s="47">
        <f t="shared" si="24"/>
        <v>-4.9307958477508677E-2</v>
      </c>
    </row>
    <row r="174" spans="1:12" x14ac:dyDescent="0.3">
      <c r="A174" s="36">
        <f t="shared" si="25"/>
        <v>169</v>
      </c>
      <c r="B174" s="36"/>
      <c r="C174" s="35"/>
      <c r="D174" s="36"/>
      <c r="E174" s="35"/>
      <c r="F174" s="35"/>
      <c r="G174" s="40"/>
      <c r="I174" s="40"/>
      <c r="J174" s="40"/>
      <c r="L174" s="47" t="str">
        <f t="shared" si="24"/>
        <v/>
      </c>
    </row>
    <row r="175" spans="1:12" x14ac:dyDescent="0.3">
      <c r="A175" s="36">
        <f t="shared" si="25"/>
        <v>170</v>
      </c>
      <c r="B175" s="36">
        <f t="shared" ref="B175:B180" si="29">+$B$94</f>
        <v>53</v>
      </c>
      <c r="C175" s="35" t="s">
        <v>171</v>
      </c>
      <c r="D175" s="36" t="s">
        <v>160</v>
      </c>
      <c r="E175" s="39">
        <f t="shared" ref="E175:E180" si="30">+$E$6</f>
        <v>41456</v>
      </c>
      <c r="F175" s="40">
        <v>9.1100000000000012</v>
      </c>
      <c r="G175" s="40">
        <v>6.36</v>
      </c>
      <c r="I175" s="40">
        <v>6.89</v>
      </c>
      <c r="J175" s="40">
        <f t="shared" ref="J175:J180" si="31">+G175-I175</f>
        <v>-0.52999999999999936</v>
      </c>
      <c r="L175" s="47">
        <f t="shared" si="24"/>
        <v>-7.692307692307683E-2</v>
      </c>
    </row>
    <row r="176" spans="1:12" x14ac:dyDescent="0.3">
      <c r="A176" s="36">
        <f t="shared" si="25"/>
        <v>171</v>
      </c>
      <c r="B176" s="36">
        <f t="shared" si="29"/>
        <v>53</v>
      </c>
      <c r="C176" s="35" t="s">
        <v>171</v>
      </c>
      <c r="D176" s="36" t="s">
        <v>95</v>
      </c>
      <c r="E176" s="39">
        <f t="shared" si="30"/>
        <v>41456</v>
      </c>
      <c r="F176" s="40">
        <v>9.9799999999999986</v>
      </c>
      <c r="G176" s="40">
        <v>7.28</v>
      </c>
      <c r="I176" s="40">
        <v>7.86</v>
      </c>
      <c r="J176" s="40">
        <f t="shared" si="31"/>
        <v>-0.58000000000000007</v>
      </c>
      <c r="L176" s="47">
        <f t="shared" si="24"/>
        <v>-7.3791348600508913E-2</v>
      </c>
    </row>
    <row r="177" spans="1:12" x14ac:dyDescent="0.3">
      <c r="A177" s="36">
        <f t="shared" si="25"/>
        <v>172</v>
      </c>
      <c r="B177" s="36">
        <f t="shared" si="29"/>
        <v>53</v>
      </c>
      <c r="C177" s="35" t="s">
        <v>171</v>
      </c>
      <c r="D177" s="36" t="s">
        <v>161</v>
      </c>
      <c r="E177" s="39">
        <f t="shared" si="30"/>
        <v>41456</v>
      </c>
      <c r="F177" s="40">
        <v>12.09</v>
      </c>
      <c r="G177" s="40">
        <v>8.83</v>
      </c>
      <c r="I177" s="40">
        <v>9.48</v>
      </c>
      <c r="J177" s="40">
        <f t="shared" si="31"/>
        <v>-0.65000000000000036</v>
      </c>
      <c r="L177" s="47">
        <f t="shared" si="24"/>
        <v>-6.8565400843881893E-2</v>
      </c>
    </row>
    <row r="178" spans="1:12" x14ac:dyDescent="0.3">
      <c r="A178" s="36">
        <f t="shared" si="25"/>
        <v>173</v>
      </c>
      <c r="B178" s="36">
        <f t="shared" si="29"/>
        <v>53</v>
      </c>
      <c r="C178" s="35" t="s">
        <v>171</v>
      </c>
      <c r="D178" s="36" t="s">
        <v>96</v>
      </c>
      <c r="E178" s="39">
        <f t="shared" si="30"/>
        <v>41456</v>
      </c>
      <c r="F178" s="40">
        <v>15.579999999999998</v>
      </c>
      <c r="G178" s="40">
        <v>9.6</v>
      </c>
      <c r="I178" s="40">
        <v>10.29</v>
      </c>
      <c r="J178" s="40">
        <f t="shared" si="31"/>
        <v>-0.6899999999999995</v>
      </c>
      <c r="L178" s="47">
        <f t="shared" si="24"/>
        <v>-6.705539358600579E-2</v>
      </c>
    </row>
    <row r="179" spans="1:12" x14ac:dyDescent="0.3">
      <c r="A179" s="36">
        <f t="shared" si="25"/>
        <v>174</v>
      </c>
      <c r="B179" s="36">
        <f t="shared" si="29"/>
        <v>53</v>
      </c>
      <c r="C179" s="35" t="s">
        <v>171</v>
      </c>
      <c r="D179" s="36" t="s">
        <v>163</v>
      </c>
      <c r="E179" s="39">
        <f t="shared" si="30"/>
        <v>41456</v>
      </c>
      <c r="F179" s="40">
        <v>16.079999999999998</v>
      </c>
      <c r="G179" s="40">
        <v>11.91</v>
      </c>
      <c r="I179" s="40">
        <v>12.71</v>
      </c>
      <c r="J179" s="40">
        <f t="shared" si="31"/>
        <v>-0.80000000000000071</v>
      </c>
      <c r="L179" s="47">
        <f t="shared" si="24"/>
        <v>-6.2942564909520118E-2</v>
      </c>
    </row>
    <row r="180" spans="1:12" x14ac:dyDescent="0.3">
      <c r="A180" s="36">
        <f t="shared" si="25"/>
        <v>175</v>
      </c>
      <c r="B180" s="36">
        <f t="shared" si="29"/>
        <v>53</v>
      </c>
      <c r="C180" s="35" t="s">
        <v>171</v>
      </c>
      <c r="D180" s="36" t="s">
        <v>97</v>
      </c>
      <c r="E180" s="39">
        <f t="shared" si="30"/>
        <v>41456</v>
      </c>
      <c r="F180" s="40">
        <v>18.09</v>
      </c>
      <c r="G180" s="40">
        <v>16.55</v>
      </c>
      <c r="I180" s="40">
        <v>17.57</v>
      </c>
      <c r="J180" s="40">
        <f t="shared" si="31"/>
        <v>-1.0199999999999996</v>
      </c>
      <c r="L180" s="47">
        <f t="shared" si="24"/>
        <v>-5.8053500284575954E-2</v>
      </c>
    </row>
    <row r="181" spans="1:12" x14ac:dyDescent="0.3">
      <c r="A181" s="36">
        <f t="shared" si="25"/>
        <v>176</v>
      </c>
      <c r="B181" s="36"/>
      <c r="C181" s="35"/>
      <c r="D181" s="36"/>
      <c r="E181" s="35"/>
      <c r="F181" s="35"/>
      <c r="G181" s="40"/>
      <c r="I181" s="40"/>
      <c r="J181" s="40"/>
      <c r="L181" s="47" t="str">
        <f t="shared" si="24"/>
        <v/>
      </c>
    </row>
    <row r="182" spans="1:12" x14ac:dyDescent="0.3">
      <c r="A182" s="36">
        <f t="shared" si="25"/>
        <v>177</v>
      </c>
      <c r="B182" s="36">
        <f t="shared" ref="B182:B235" si="32">+$B$94</f>
        <v>53</v>
      </c>
      <c r="C182" s="42" t="s">
        <v>172</v>
      </c>
      <c r="D182" s="36" t="s">
        <v>104</v>
      </c>
      <c r="E182" s="39">
        <f>+E177</f>
        <v>41456</v>
      </c>
      <c r="F182" s="40">
        <v>2.4899999999999998</v>
      </c>
      <c r="G182" s="40">
        <v>1.81</v>
      </c>
      <c r="I182" s="40">
        <v>1.92</v>
      </c>
      <c r="J182" s="40">
        <f t="shared" ref="J182:J235" si="33">+G182-I182</f>
        <v>-0.10999999999999988</v>
      </c>
      <c r="L182" s="47">
        <f t="shared" si="24"/>
        <v>-5.7291666666666602E-2</v>
      </c>
    </row>
    <row r="183" spans="1:12" x14ac:dyDescent="0.3">
      <c r="A183" s="36">
        <f t="shared" si="25"/>
        <v>178</v>
      </c>
      <c r="B183" s="36">
        <f t="shared" si="32"/>
        <v>53</v>
      </c>
      <c r="C183" s="42" t="s">
        <v>172</v>
      </c>
      <c r="D183" s="36" t="s">
        <v>105</v>
      </c>
      <c r="E183" s="39">
        <f>+E182</f>
        <v>41456</v>
      </c>
      <c r="F183" s="40">
        <v>2.67</v>
      </c>
      <c r="G183" s="40">
        <v>1.81</v>
      </c>
      <c r="I183" s="40">
        <v>1.92</v>
      </c>
      <c r="J183" s="40">
        <f t="shared" si="33"/>
        <v>-0.10999999999999988</v>
      </c>
      <c r="L183" s="47">
        <f t="shared" si="24"/>
        <v>-5.7291666666666602E-2</v>
      </c>
    </row>
    <row r="184" spans="1:12" x14ac:dyDescent="0.3">
      <c r="A184" s="36">
        <f t="shared" si="25"/>
        <v>179</v>
      </c>
      <c r="B184" s="36">
        <f t="shared" si="32"/>
        <v>53</v>
      </c>
      <c r="C184" s="42" t="s">
        <v>172</v>
      </c>
      <c r="D184" s="36" t="s">
        <v>106</v>
      </c>
      <c r="E184" s="39">
        <f t="shared" ref="E184:E235" si="34">+E183</f>
        <v>41456</v>
      </c>
      <c r="F184" s="40">
        <v>2.8400000000000003</v>
      </c>
      <c r="G184" s="40">
        <v>1.81</v>
      </c>
      <c r="I184" s="40">
        <v>1.92</v>
      </c>
      <c r="J184" s="40">
        <f t="shared" si="33"/>
        <v>-0.10999999999999988</v>
      </c>
      <c r="L184" s="47">
        <f t="shared" si="24"/>
        <v>-5.7291666666666602E-2</v>
      </c>
    </row>
    <row r="185" spans="1:12" x14ac:dyDescent="0.3">
      <c r="A185" s="36">
        <f t="shared" si="25"/>
        <v>180</v>
      </c>
      <c r="B185" s="36">
        <f t="shared" si="32"/>
        <v>53</v>
      </c>
      <c r="C185" s="42" t="s">
        <v>172</v>
      </c>
      <c r="D185" s="36" t="s">
        <v>107</v>
      </c>
      <c r="E185" s="39">
        <f t="shared" si="34"/>
        <v>41456</v>
      </c>
      <c r="F185" s="40">
        <v>3.02</v>
      </c>
      <c r="G185" s="40">
        <v>1.81</v>
      </c>
      <c r="I185" s="40">
        <v>1.92</v>
      </c>
      <c r="J185" s="40">
        <f t="shared" si="33"/>
        <v>-0.10999999999999988</v>
      </c>
      <c r="L185" s="47">
        <f t="shared" si="24"/>
        <v>-5.7291666666666602E-2</v>
      </c>
    </row>
    <row r="186" spans="1:12" x14ac:dyDescent="0.3">
      <c r="A186" s="36">
        <f t="shared" si="25"/>
        <v>181</v>
      </c>
      <c r="B186" s="36">
        <f t="shared" si="32"/>
        <v>53</v>
      </c>
      <c r="C186" s="42" t="s">
        <v>172</v>
      </c>
      <c r="D186" s="36" t="s">
        <v>108</v>
      </c>
      <c r="E186" s="39">
        <f t="shared" si="34"/>
        <v>41456</v>
      </c>
      <c r="F186" s="40">
        <v>3.19</v>
      </c>
      <c r="G186" s="40">
        <v>1.81</v>
      </c>
      <c r="I186" s="40">
        <v>1.92</v>
      </c>
      <c r="J186" s="40">
        <f t="shared" si="33"/>
        <v>-0.10999999999999988</v>
      </c>
      <c r="L186" s="47">
        <f t="shared" si="24"/>
        <v>-5.7291666666666602E-2</v>
      </c>
    </row>
    <row r="187" spans="1:12" x14ac:dyDescent="0.3">
      <c r="A187" s="36">
        <f t="shared" si="25"/>
        <v>182</v>
      </c>
      <c r="B187" s="36">
        <f t="shared" si="32"/>
        <v>53</v>
      </c>
      <c r="C187" s="42" t="s">
        <v>172</v>
      </c>
      <c r="D187" s="36" t="s">
        <v>109</v>
      </c>
      <c r="E187" s="39">
        <f t="shared" si="34"/>
        <v>41456</v>
      </c>
      <c r="F187" s="40">
        <v>3.37</v>
      </c>
      <c r="G187" s="40">
        <v>1.81</v>
      </c>
      <c r="I187" s="40">
        <v>1.92</v>
      </c>
      <c r="J187" s="40">
        <f t="shared" si="33"/>
        <v>-0.10999999999999988</v>
      </c>
      <c r="L187" s="47">
        <f t="shared" si="24"/>
        <v>-5.7291666666666602E-2</v>
      </c>
    </row>
    <row r="188" spans="1:12" x14ac:dyDescent="0.3">
      <c r="A188" s="36">
        <f t="shared" si="25"/>
        <v>183</v>
      </c>
      <c r="B188" s="36">
        <f t="shared" si="32"/>
        <v>53</v>
      </c>
      <c r="C188" s="42" t="s">
        <v>172</v>
      </c>
      <c r="D188" s="36" t="s">
        <v>110</v>
      </c>
      <c r="E188" s="39">
        <f t="shared" si="34"/>
        <v>41456</v>
      </c>
      <c r="F188" s="40">
        <v>3.5500000000000003</v>
      </c>
      <c r="G188" s="40">
        <v>2.74</v>
      </c>
      <c r="I188" s="40">
        <v>2.89</v>
      </c>
      <c r="J188" s="40">
        <f t="shared" si="33"/>
        <v>-0.14999999999999991</v>
      </c>
      <c r="L188" s="47">
        <f t="shared" si="24"/>
        <v>-5.1903114186851181E-2</v>
      </c>
    </row>
    <row r="189" spans="1:12" x14ac:dyDescent="0.3">
      <c r="A189" s="36">
        <f t="shared" si="25"/>
        <v>184</v>
      </c>
      <c r="B189" s="36">
        <f t="shared" si="32"/>
        <v>53</v>
      </c>
      <c r="C189" s="42" t="s">
        <v>172</v>
      </c>
      <c r="D189" s="36" t="s">
        <v>111</v>
      </c>
      <c r="E189" s="39">
        <f t="shared" si="34"/>
        <v>41456</v>
      </c>
      <c r="F189" s="40">
        <v>3.7199999999999998</v>
      </c>
      <c r="G189" s="40">
        <v>2.74</v>
      </c>
      <c r="I189" s="40">
        <v>2.89</v>
      </c>
      <c r="J189" s="40">
        <f t="shared" si="33"/>
        <v>-0.14999999999999991</v>
      </c>
      <c r="L189" s="47">
        <f t="shared" si="24"/>
        <v>-5.1903114186851181E-2</v>
      </c>
    </row>
    <row r="190" spans="1:12" x14ac:dyDescent="0.3">
      <c r="A190" s="36">
        <f t="shared" si="25"/>
        <v>185</v>
      </c>
      <c r="B190" s="36">
        <f t="shared" si="32"/>
        <v>53</v>
      </c>
      <c r="C190" s="42" t="s">
        <v>172</v>
      </c>
      <c r="D190" s="36" t="s">
        <v>112</v>
      </c>
      <c r="E190" s="39">
        <f t="shared" si="34"/>
        <v>41456</v>
      </c>
      <c r="F190" s="40">
        <v>3.8999999999999995</v>
      </c>
      <c r="G190" s="40">
        <v>2.74</v>
      </c>
      <c r="I190" s="40">
        <v>2.89</v>
      </c>
      <c r="J190" s="40">
        <f t="shared" si="33"/>
        <v>-0.14999999999999991</v>
      </c>
      <c r="L190" s="47">
        <f t="shared" si="24"/>
        <v>-5.1903114186851181E-2</v>
      </c>
    </row>
    <row r="191" spans="1:12" x14ac:dyDescent="0.3">
      <c r="A191" s="36">
        <f t="shared" si="25"/>
        <v>186</v>
      </c>
      <c r="B191" s="36">
        <f t="shared" si="32"/>
        <v>53</v>
      </c>
      <c r="C191" s="42" t="s">
        <v>172</v>
      </c>
      <c r="D191" s="36" t="s">
        <v>113</v>
      </c>
      <c r="E191" s="39">
        <f t="shared" si="34"/>
        <v>41456</v>
      </c>
      <c r="F191" s="40">
        <v>4.07</v>
      </c>
      <c r="G191" s="40">
        <v>2.74</v>
      </c>
      <c r="I191" s="40">
        <v>2.89</v>
      </c>
      <c r="J191" s="40">
        <f t="shared" si="33"/>
        <v>-0.14999999999999991</v>
      </c>
      <c r="L191" s="47">
        <f t="shared" si="24"/>
        <v>-5.1903114186851181E-2</v>
      </c>
    </row>
    <row r="192" spans="1:12" x14ac:dyDescent="0.3">
      <c r="A192" s="36">
        <f t="shared" si="25"/>
        <v>187</v>
      </c>
      <c r="B192" s="36">
        <f t="shared" si="32"/>
        <v>53</v>
      </c>
      <c r="C192" s="42" t="s">
        <v>172</v>
      </c>
      <c r="D192" s="36" t="s">
        <v>114</v>
      </c>
      <c r="E192" s="39">
        <f t="shared" si="34"/>
        <v>41456</v>
      </c>
      <c r="F192" s="40">
        <v>4.25</v>
      </c>
      <c r="G192" s="40">
        <v>2.74</v>
      </c>
      <c r="I192" s="40">
        <v>2.89</v>
      </c>
      <c r="J192" s="40">
        <f t="shared" si="33"/>
        <v>-0.14999999999999991</v>
      </c>
      <c r="L192" s="47">
        <f t="shared" si="24"/>
        <v>-5.1903114186851181E-2</v>
      </c>
    </row>
    <row r="193" spans="1:12" x14ac:dyDescent="0.3">
      <c r="A193" s="36">
        <f t="shared" si="25"/>
        <v>188</v>
      </c>
      <c r="B193" s="36">
        <f t="shared" si="32"/>
        <v>53</v>
      </c>
      <c r="C193" s="42" t="s">
        <v>172</v>
      </c>
      <c r="D193" s="36" t="s">
        <v>115</v>
      </c>
      <c r="E193" s="39">
        <f t="shared" si="34"/>
        <v>41456</v>
      </c>
      <c r="F193" s="40">
        <v>4.42</v>
      </c>
      <c r="G193" s="40">
        <v>2.74</v>
      </c>
      <c r="I193" s="40">
        <v>2.89</v>
      </c>
      <c r="J193" s="40">
        <f t="shared" si="33"/>
        <v>-0.14999999999999991</v>
      </c>
      <c r="L193" s="47">
        <f t="shared" si="24"/>
        <v>-5.1903114186851181E-2</v>
      </c>
    </row>
    <row r="194" spans="1:12" x14ac:dyDescent="0.3">
      <c r="A194" s="36">
        <f t="shared" si="25"/>
        <v>189</v>
      </c>
      <c r="B194" s="36">
        <f t="shared" si="32"/>
        <v>53</v>
      </c>
      <c r="C194" s="42" t="s">
        <v>172</v>
      </c>
      <c r="D194" s="36" t="s">
        <v>116</v>
      </c>
      <c r="E194" s="39">
        <f t="shared" si="34"/>
        <v>41456</v>
      </c>
      <c r="F194" s="40">
        <v>4.6100000000000003</v>
      </c>
      <c r="G194" s="40">
        <v>3.66</v>
      </c>
      <c r="I194" s="40">
        <v>3.86</v>
      </c>
      <c r="J194" s="40">
        <f t="shared" si="33"/>
        <v>-0.19999999999999973</v>
      </c>
      <c r="L194" s="47">
        <f t="shared" si="24"/>
        <v>-5.1813471502590608E-2</v>
      </c>
    </row>
    <row r="195" spans="1:12" x14ac:dyDescent="0.3">
      <c r="A195" s="36">
        <f t="shared" si="25"/>
        <v>190</v>
      </c>
      <c r="B195" s="36">
        <f t="shared" si="32"/>
        <v>53</v>
      </c>
      <c r="C195" s="42" t="s">
        <v>172</v>
      </c>
      <c r="D195" s="36" t="s">
        <v>117</v>
      </c>
      <c r="E195" s="39">
        <f t="shared" si="34"/>
        <v>41456</v>
      </c>
      <c r="F195" s="40">
        <v>4.7799999999999994</v>
      </c>
      <c r="G195" s="40">
        <v>3.66</v>
      </c>
      <c r="I195" s="40">
        <v>3.86</v>
      </c>
      <c r="J195" s="40">
        <f t="shared" si="33"/>
        <v>-0.19999999999999973</v>
      </c>
      <c r="L195" s="47">
        <f t="shared" si="24"/>
        <v>-5.1813471502590608E-2</v>
      </c>
    </row>
    <row r="196" spans="1:12" x14ac:dyDescent="0.3">
      <c r="A196" s="36">
        <f t="shared" si="25"/>
        <v>191</v>
      </c>
      <c r="B196" s="36">
        <f t="shared" si="32"/>
        <v>53</v>
      </c>
      <c r="C196" s="42" t="s">
        <v>172</v>
      </c>
      <c r="D196" s="36" t="s">
        <v>118</v>
      </c>
      <c r="E196" s="39">
        <f t="shared" si="34"/>
        <v>41456</v>
      </c>
      <c r="F196" s="40">
        <v>4.96</v>
      </c>
      <c r="G196" s="40">
        <v>3.66</v>
      </c>
      <c r="I196" s="40">
        <v>3.86</v>
      </c>
      <c r="J196" s="40">
        <f t="shared" si="33"/>
        <v>-0.19999999999999973</v>
      </c>
      <c r="L196" s="47">
        <f t="shared" si="24"/>
        <v>-5.1813471502590608E-2</v>
      </c>
    </row>
    <row r="197" spans="1:12" x14ac:dyDescent="0.3">
      <c r="A197" s="36">
        <f t="shared" si="25"/>
        <v>192</v>
      </c>
      <c r="B197" s="36">
        <f t="shared" si="32"/>
        <v>53</v>
      </c>
      <c r="C197" s="42" t="s">
        <v>172</v>
      </c>
      <c r="D197" s="36" t="s">
        <v>119</v>
      </c>
      <c r="E197" s="39">
        <f t="shared" si="34"/>
        <v>41456</v>
      </c>
      <c r="F197" s="40">
        <v>5.13</v>
      </c>
      <c r="G197" s="40">
        <v>3.66</v>
      </c>
      <c r="I197" s="40">
        <v>3.86</v>
      </c>
      <c r="J197" s="40">
        <f t="shared" si="33"/>
        <v>-0.19999999999999973</v>
      </c>
      <c r="L197" s="47">
        <f t="shared" si="24"/>
        <v>-5.1813471502590608E-2</v>
      </c>
    </row>
    <row r="198" spans="1:12" x14ac:dyDescent="0.3">
      <c r="A198" s="36">
        <f t="shared" si="25"/>
        <v>193</v>
      </c>
      <c r="B198" s="36">
        <f t="shared" si="32"/>
        <v>53</v>
      </c>
      <c r="C198" s="42" t="s">
        <v>172</v>
      </c>
      <c r="D198" s="36" t="s">
        <v>120</v>
      </c>
      <c r="E198" s="39">
        <f t="shared" si="34"/>
        <v>41456</v>
      </c>
      <c r="F198" s="40">
        <v>5.3</v>
      </c>
      <c r="G198" s="40">
        <v>3.66</v>
      </c>
      <c r="I198" s="40">
        <v>3.86</v>
      </c>
      <c r="J198" s="40">
        <f t="shared" si="33"/>
        <v>-0.19999999999999973</v>
      </c>
      <c r="L198" s="47">
        <f t="shared" si="24"/>
        <v>-5.1813471502590608E-2</v>
      </c>
    </row>
    <row r="199" spans="1:12" x14ac:dyDescent="0.3">
      <c r="A199" s="36">
        <f t="shared" si="25"/>
        <v>194</v>
      </c>
      <c r="B199" s="36">
        <f t="shared" si="32"/>
        <v>53</v>
      </c>
      <c r="C199" s="42" t="s">
        <v>172</v>
      </c>
      <c r="D199" s="36" t="s">
        <v>121</v>
      </c>
      <c r="E199" s="39">
        <f t="shared" si="34"/>
        <v>41456</v>
      </c>
      <c r="F199" s="40">
        <v>5.48</v>
      </c>
      <c r="G199" s="40">
        <v>3.66</v>
      </c>
      <c r="I199" s="40">
        <v>3.86</v>
      </c>
      <c r="J199" s="40">
        <f t="shared" si="33"/>
        <v>-0.19999999999999973</v>
      </c>
      <c r="L199" s="47">
        <f t="shared" ref="L199:L262" si="35">IF(+J199=0,"",J199/I199)</f>
        <v>-5.1813471502590608E-2</v>
      </c>
    </row>
    <row r="200" spans="1:12" x14ac:dyDescent="0.3">
      <c r="A200" s="36">
        <f t="shared" ref="A200:A263" si="36">+A199+1</f>
        <v>195</v>
      </c>
      <c r="B200" s="36">
        <f t="shared" si="32"/>
        <v>53</v>
      </c>
      <c r="C200" s="42" t="s">
        <v>172</v>
      </c>
      <c r="D200" s="36" t="s">
        <v>122</v>
      </c>
      <c r="E200" s="39">
        <f t="shared" si="34"/>
        <v>41456</v>
      </c>
      <c r="F200" s="40">
        <v>5.65</v>
      </c>
      <c r="G200" s="40">
        <v>4.59</v>
      </c>
      <c r="I200" s="40">
        <v>4.83</v>
      </c>
      <c r="J200" s="40">
        <f t="shared" si="33"/>
        <v>-0.24000000000000021</v>
      </c>
      <c r="L200" s="47">
        <f t="shared" si="35"/>
        <v>-4.9689440993788865E-2</v>
      </c>
    </row>
    <row r="201" spans="1:12" x14ac:dyDescent="0.3">
      <c r="A201" s="36">
        <f t="shared" si="36"/>
        <v>196</v>
      </c>
      <c r="B201" s="36">
        <f t="shared" si="32"/>
        <v>53</v>
      </c>
      <c r="C201" s="42" t="s">
        <v>172</v>
      </c>
      <c r="D201" s="36" t="s">
        <v>123</v>
      </c>
      <c r="E201" s="39">
        <f t="shared" si="34"/>
        <v>41456</v>
      </c>
      <c r="F201" s="40">
        <v>5.84</v>
      </c>
      <c r="G201" s="40">
        <v>4.59</v>
      </c>
      <c r="I201" s="40">
        <v>4.83</v>
      </c>
      <c r="J201" s="40">
        <f t="shared" si="33"/>
        <v>-0.24000000000000021</v>
      </c>
      <c r="L201" s="47">
        <f t="shared" si="35"/>
        <v>-4.9689440993788865E-2</v>
      </c>
    </row>
    <row r="202" spans="1:12" x14ac:dyDescent="0.3">
      <c r="A202" s="36">
        <f t="shared" si="36"/>
        <v>197</v>
      </c>
      <c r="B202" s="36">
        <f t="shared" si="32"/>
        <v>53</v>
      </c>
      <c r="C202" s="42" t="s">
        <v>172</v>
      </c>
      <c r="D202" s="36" t="s">
        <v>124</v>
      </c>
      <c r="E202" s="39">
        <f t="shared" si="34"/>
        <v>41456</v>
      </c>
      <c r="F202" s="40">
        <v>6.01</v>
      </c>
      <c r="G202" s="40">
        <v>4.59</v>
      </c>
      <c r="I202" s="40">
        <v>4.83</v>
      </c>
      <c r="J202" s="40">
        <f t="shared" si="33"/>
        <v>-0.24000000000000021</v>
      </c>
      <c r="L202" s="47">
        <f t="shared" si="35"/>
        <v>-4.9689440993788865E-2</v>
      </c>
    </row>
    <row r="203" spans="1:12" x14ac:dyDescent="0.3">
      <c r="A203" s="36">
        <f t="shared" si="36"/>
        <v>198</v>
      </c>
      <c r="B203" s="36">
        <f t="shared" si="32"/>
        <v>53</v>
      </c>
      <c r="C203" s="42" t="s">
        <v>172</v>
      </c>
      <c r="D203" s="36" t="s">
        <v>125</v>
      </c>
      <c r="E203" s="39">
        <f t="shared" si="34"/>
        <v>41456</v>
      </c>
      <c r="F203" s="40">
        <v>6.1899999999999995</v>
      </c>
      <c r="G203" s="40">
        <v>4.59</v>
      </c>
      <c r="I203" s="40">
        <v>4.83</v>
      </c>
      <c r="J203" s="40">
        <f t="shared" si="33"/>
        <v>-0.24000000000000021</v>
      </c>
      <c r="L203" s="47">
        <f t="shared" si="35"/>
        <v>-4.9689440993788865E-2</v>
      </c>
    </row>
    <row r="204" spans="1:12" x14ac:dyDescent="0.3">
      <c r="A204" s="36">
        <f t="shared" si="36"/>
        <v>199</v>
      </c>
      <c r="B204" s="36">
        <f t="shared" si="32"/>
        <v>53</v>
      </c>
      <c r="C204" s="42" t="s">
        <v>172</v>
      </c>
      <c r="D204" s="36" t="s">
        <v>126</v>
      </c>
      <c r="E204" s="39">
        <f t="shared" si="34"/>
        <v>41456</v>
      </c>
      <c r="F204" s="40">
        <v>6.3599999999999994</v>
      </c>
      <c r="G204" s="40">
        <v>4.59</v>
      </c>
      <c r="I204" s="40">
        <v>4.83</v>
      </c>
      <c r="J204" s="40">
        <f t="shared" si="33"/>
        <v>-0.24000000000000021</v>
      </c>
      <c r="L204" s="47">
        <f t="shared" si="35"/>
        <v>-4.9689440993788865E-2</v>
      </c>
    </row>
    <row r="205" spans="1:12" x14ac:dyDescent="0.3">
      <c r="A205" s="36">
        <f t="shared" si="36"/>
        <v>200</v>
      </c>
      <c r="B205" s="36">
        <f t="shared" si="32"/>
        <v>53</v>
      </c>
      <c r="C205" s="42" t="s">
        <v>172</v>
      </c>
      <c r="D205" s="36" t="s">
        <v>127</v>
      </c>
      <c r="E205" s="39">
        <f t="shared" si="34"/>
        <v>41456</v>
      </c>
      <c r="F205" s="40">
        <v>6.54</v>
      </c>
      <c r="G205" s="40">
        <v>4.59</v>
      </c>
      <c r="I205" s="40">
        <v>4.83</v>
      </c>
      <c r="J205" s="40">
        <f t="shared" si="33"/>
        <v>-0.24000000000000021</v>
      </c>
      <c r="L205" s="47">
        <f t="shared" si="35"/>
        <v>-4.9689440993788865E-2</v>
      </c>
    </row>
    <row r="206" spans="1:12" x14ac:dyDescent="0.3">
      <c r="A206" s="36">
        <f t="shared" si="36"/>
        <v>201</v>
      </c>
      <c r="B206" s="36">
        <f t="shared" si="32"/>
        <v>53</v>
      </c>
      <c r="C206" s="42" t="s">
        <v>172</v>
      </c>
      <c r="D206" s="36" t="s">
        <v>128</v>
      </c>
      <c r="E206" s="39">
        <f t="shared" si="34"/>
        <v>41456</v>
      </c>
      <c r="F206" s="40">
        <v>6.71</v>
      </c>
      <c r="G206" s="40">
        <v>5.51</v>
      </c>
      <c r="I206" s="40">
        <v>5.8</v>
      </c>
      <c r="J206" s="40">
        <f t="shared" si="33"/>
        <v>-0.29000000000000004</v>
      </c>
      <c r="L206" s="47">
        <f t="shared" si="35"/>
        <v>-5.000000000000001E-2</v>
      </c>
    </row>
    <row r="207" spans="1:12" x14ac:dyDescent="0.3">
      <c r="A207" s="36">
        <f t="shared" si="36"/>
        <v>202</v>
      </c>
      <c r="B207" s="36">
        <f t="shared" si="32"/>
        <v>53</v>
      </c>
      <c r="C207" s="42" t="s">
        <v>172</v>
      </c>
      <c r="D207" s="36" t="s">
        <v>129</v>
      </c>
      <c r="E207" s="39">
        <f t="shared" si="34"/>
        <v>41456</v>
      </c>
      <c r="F207" s="40">
        <v>6.89</v>
      </c>
      <c r="G207" s="40">
        <v>5.51</v>
      </c>
      <c r="I207" s="40">
        <v>5.8</v>
      </c>
      <c r="J207" s="40">
        <f t="shared" si="33"/>
        <v>-0.29000000000000004</v>
      </c>
      <c r="L207" s="47">
        <f t="shared" si="35"/>
        <v>-5.000000000000001E-2</v>
      </c>
    </row>
    <row r="208" spans="1:12" x14ac:dyDescent="0.3">
      <c r="A208" s="36">
        <f t="shared" si="36"/>
        <v>203</v>
      </c>
      <c r="B208" s="36">
        <f t="shared" si="32"/>
        <v>53</v>
      </c>
      <c r="C208" s="42" t="s">
        <v>172</v>
      </c>
      <c r="D208" s="36" t="s">
        <v>130</v>
      </c>
      <c r="E208" s="39">
        <f t="shared" si="34"/>
        <v>41456</v>
      </c>
      <c r="F208" s="40">
        <v>7.07</v>
      </c>
      <c r="G208" s="40">
        <v>5.51</v>
      </c>
      <c r="I208" s="40">
        <v>5.8</v>
      </c>
      <c r="J208" s="40">
        <f t="shared" si="33"/>
        <v>-0.29000000000000004</v>
      </c>
      <c r="L208" s="47">
        <f t="shared" si="35"/>
        <v>-5.000000000000001E-2</v>
      </c>
    </row>
    <row r="209" spans="1:12" x14ac:dyDescent="0.3">
      <c r="A209" s="36">
        <f t="shared" si="36"/>
        <v>204</v>
      </c>
      <c r="B209" s="36">
        <f t="shared" si="32"/>
        <v>53</v>
      </c>
      <c r="C209" s="42" t="s">
        <v>172</v>
      </c>
      <c r="D209" s="36" t="s">
        <v>131</v>
      </c>
      <c r="E209" s="39">
        <f t="shared" si="34"/>
        <v>41456</v>
      </c>
      <c r="F209" s="40">
        <v>7.2399999999999993</v>
      </c>
      <c r="G209" s="40">
        <v>5.51</v>
      </c>
      <c r="I209" s="40">
        <v>5.8</v>
      </c>
      <c r="J209" s="40">
        <f t="shared" si="33"/>
        <v>-0.29000000000000004</v>
      </c>
      <c r="L209" s="47">
        <f t="shared" si="35"/>
        <v>-5.000000000000001E-2</v>
      </c>
    </row>
    <row r="210" spans="1:12" x14ac:dyDescent="0.3">
      <c r="A210" s="36">
        <f t="shared" si="36"/>
        <v>205</v>
      </c>
      <c r="B210" s="36">
        <f t="shared" si="32"/>
        <v>53</v>
      </c>
      <c r="C210" s="42" t="s">
        <v>172</v>
      </c>
      <c r="D210" s="36" t="s">
        <v>132</v>
      </c>
      <c r="E210" s="39">
        <f t="shared" si="34"/>
        <v>41456</v>
      </c>
      <c r="F210" s="40">
        <v>7.42</v>
      </c>
      <c r="G210" s="40">
        <v>5.51</v>
      </c>
      <c r="I210" s="40">
        <v>5.8</v>
      </c>
      <c r="J210" s="40">
        <f t="shared" si="33"/>
        <v>-0.29000000000000004</v>
      </c>
      <c r="L210" s="47">
        <f t="shared" si="35"/>
        <v>-5.000000000000001E-2</v>
      </c>
    </row>
    <row r="211" spans="1:12" x14ac:dyDescent="0.3">
      <c r="A211" s="36">
        <f t="shared" si="36"/>
        <v>206</v>
      </c>
      <c r="B211" s="36">
        <f t="shared" si="32"/>
        <v>53</v>
      </c>
      <c r="C211" s="42" t="s">
        <v>172</v>
      </c>
      <c r="D211" s="36" t="s">
        <v>133</v>
      </c>
      <c r="E211" s="39">
        <f t="shared" si="34"/>
        <v>41456</v>
      </c>
      <c r="F211" s="40">
        <v>7.59</v>
      </c>
      <c r="G211" s="40">
        <v>5.51</v>
      </c>
      <c r="I211" s="40">
        <v>5.8</v>
      </c>
      <c r="J211" s="40">
        <f t="shared" si="33"/>
        <v>-0.29000000000000004</v>
      </c>
      <c r="L211" s="47">
        <f t="shared" si="35"/>
        <v>-5.000000000000001E-2</v>
      </c>
    </row>
    <row r="212" spans="1:12" x14ac:dyDescent="0.3">
      <c r="A212" s="36">
        <f t="shared" si="36"/>
        <v>207</v>
      </c>
      <c r="B212" s="36">
        <f t="shared" si="32"/>
        <v>53</v>
      </c>
      <c r="C212" s="42" t="s">
        <v>172</v>
      </c>
      <c r="D212" s="36" t="s">
        <v>134</v>
      </c>
      <c r="E212" s="39">
        <f t="shared" si="34"/>
        <v>41456</v>
      </c>
      <c r="F212" s="40">
        <v>7.77</v>
      </c>
      <c r="G212" s="40">
        <v>6.44</v>
      </c>
      <c r="I212" s="40">
        <v>6.77</v>
      </c>
      <c r="J212" s="40">
        <f t="shared" si="33"/>
        <v>-0.32999999999999918</v>
      </c>
      <c r="L212" s="47">
        <f t="shared" si="35"/>
        <v>-4.8744460856720712E-2</v>
      </c>
    </row>
    <row r="213" spans="1:12" x14ac:dyDescent="0.3">
      <c r="A213" s="36">
        <f t="shared" si="36"/>
        <v>208</v>
      </c>
      <c r="B213" s="36">
        <f t="shared" si="32"/>
        <v>53</v>
      </c>
      <c r="C213" s="42" t="s">
        <v>172</v>
      </c>
      <c r="D213" s="36" t="s">
        <v>135</v>
      </c>
      <c r="E213" s="39">
        <f t="shared" si="34"/>
        <v>41456</v>
      </c>
      <c r="F213" s="40">
        <v>7.9399999999999995</v>
      </c>
      <c r="G213" s="40">
        <v>6.44</v>
      </c>
      <c r="I213" s="40">
        <v>6.77</v>
      </c>
      <c r="J213" s="40">
        <f t="shared" si="33"/>
        <v>-0.32999999999999918</v>
      </c>
      <c r="L213" s="47">
        <f t="shared" si="35"/>
        <v>-4.8744460856720712E-2</v>
      </c>
    </row>
    <row r="214" spans="1:12" x14ac:dyDescent="0.3">
      <c r="A214" s="36">
        <f t="shared" si="36"/>
        <v>209</v>
      </c>
      <c r="B214" s="36">
        <f t="shared" si="32"/>
        <v>53</v>
      </c>
      <c r="C214" s="42" t="s">
        <v>172</v>
      </c>
      <c r="D214" s="36" t="s">
        <v>136</v>
      </c>
      <c r="E214" s="39">
        <f t="shared" si="34"/>
        <v>41456</v>
      </c>
      <c r="F214" s="40">
        <v>8.1199999999999992</v>
      </c>
      <c r="G214" s="40">
        <v>6.44</v>
      </c>
      <c r="I214" s="40">
        <v>6.77</v>
      </c>
      <c r="J214" s="40">
        <f t="shared" si="33"/>
        <v>-0.32999999999999918</v>
      </c>
      <c r="L214" s="47">
        <f t="shared" si="35"/>
        <v>-4.8744460856720712E-2</v>
      </c>
    </row>
    <row r="215" spans="1:12" x14ac:dyDescent="0.3">
      <c r="A215" s="36">
        <f t="shared" si="36"/>
        <v>210</v>
      </c>
      <c r="B215" s="36">
        <f t="shared" si="32"/>
        <v>53</v>
      </c>
      <c r="C215" s="42" t="s">
        <v>172</v>
      </c>
      <c r="D215" s="36" t="s">
        <v>137</v>
      </c>
      <c r="E215" s="39">
        <f t="shared" si="34"/>
        <v>41456</v>
      </c>
      <c r="F215" s="40">
        <v>8.3000000000000007</v>
      </c>
      <c r="G215" s="40">
        <v>6.44</v>
      </c>
      <c r="I215" s="40">
        <v>6.77</v>
      </c>
      <c r="J215" s="40">
        <f t="shared" si="33"/>
        <v>-0.32999999999999918</v>
      </c>
      <c r="L215" s="47">
        <f t="shared" si="35"/>
        <v>-4.8744460856720712E-2</v>
      </c>
    </row>
    <row r="216" spans="1:12" x14ac:dyDescent="0.3">
      <c r="A216" s="36">
        <f t="shared" si="36"/>
        <v>211</v>
      </c>
      <c r="B216" s="36">
        <f t="shared" si="32"/>
        <v>53</v>
      </c>
      <c r="C216" s="42" t="s">
        <v>172</v>
      </c>
      <c r="D216" s="36" t="s">
        <v>138</v>
      </c>
      <c r="E216" s="39">
        <f t="shared" si="34"/>
        <v>41456</v>
      </c>
      <c r="F216" s="40">
        <v>8.48</v>
      </c>
      <c r="G216" s="40">
        <v>6.44</v>
      </c>
      <c r="I216" s="40">
        <v>6.77</v>
      </c>
      <c r="J216" s="40">
        <f t="shared" si="33"/>
        <v>-0.32999999999999918</v>
      </c>
      <c r="L216" s="47">
        <f t="shared" si="35"/>
        <v>-4.8744460856720712E-2</v>
      </c>
    </row>
    <row r="217" spans="1:12" x14ac:dyDescent="0.3">
      <c r="A217" s="36">
        <f t="shared" si="36"/>
        <v>212</v>
      </c>
      <c r="B217" s="36">
        <f t="shared" si="32"/>
        <v>53</v>
      </c>
      <c r="C217" s="42" t="s">
        <v>172</v>
      </c>
      <c r="D217" s="36" t="s">
        <v>139</v>
      </c>
      <c r="E217" s="39">
        <f t="shared" si="34"/>
        <v>41456</v>
      </c>
      <c r="F217" s="40">
        <v>8.65</v>
      </c>
      <c r="G217" s="40">
        <v>6.44</v>
      </c>
      <c r="I217" s="40">
        <v>6.77</v>
      </c>
      <c r="J217" s="40">
        <f t="shared" si="33"/>
        <v>-0.32999999999999918</v>
      </c>
      <c r="L217" s="47">
        <f t="shared" si="35"/>
        <v>-4.8744460856720712E-2</v>
      </c>
    </row>
    <row r="218" spans="1:12" x14ac:dyDescent="0.3">
      <c r="A218" s="36">
        <f t="shared" si="36"/>
        <v>213</v>
      </c>
      <c r="B218" s="36">
        <f t="shared" si="32"/>
        <v>53</v>
      </c>
      <c r="C218" s="42" t="s">
        <v>172</v>
      </c>
      <c r="D218" s="36" t="s">
        <v>140</v>
      </c>
      <c r="E218" s="39">
        <f t="shared" si="34"/>
        <v>41456</v>
      </c>
      <c r="F218" s="40">
        <v>8.83</v>
      </c>
      <c r="G218" s="40">
        <v>7.37</v>
      </c>
      <c r="I218" s="40">
        <v>7.74</v>
      </c>
      <c r="J218" s="40">
        <f t="shared" si="33"/>
        <v>-0.37000000000000011</v>
      </c>
      <c r="L218" s="47">
        <f t="shared" si="35"/>
        <v>-4.7803617571059442E-2</v>
      </c>
    </row>
    <row r="219" spans="1:12" x14ac:dyDescent="0.3">
      <c r="A219" s="36">
        <f t="shared" si="36"/>
        <v>214</v>
      </c>
      <c r="B219" s="36">
        <f t="shared" si="32"/>
        <v>53</v>
      </c>
      <c r="C219" s="42" t="s">
        <v>172</v>
      </c>
      <c r="D219" s="36" t="s">
        <v>141</v>
      </c>
      <c r="E219" s="39">
        <f t="shared" si="34"/>
        <v>41456</v>
      </c>
      <c r="F219" s="40">
        <v>9</v>
      </c>
      <c r="G219" s="40">
        <v>7.37</v>
      </c>
      <c r="I219" s="40">
        <v>7.74</v>
      </c>
      <c r="J219" s="40">
        <f t="shared" si="33"/>
        <v>-0.37000000000000011</v>
      </c>
      <c r="L219" s="47">
        <f t="shared" si="35"/>
        <v>-4.7803617571059442E-2</v>
      </c>
    </row>
    <row r="220" spans="1:12" x14ac:dyDescent="0.3">
      <c r="A220" s="36">
        <f t="shared" si="36"/>
        <v>215</v>
      </c>
      <c r="B220" s="36">
        <f t="shared" si="32"/>
        <v>53</v>
      </c>
      <c r="C220" s="42" t="s">
        <v>172</v>
      </c>
      <c r="D220" s="36" t="s">
        <v>142</v>
      </c>
      <c r="E220" s="39">
        <f t="shared" si="34"/>
        <v>41456</v>
      </c>
      <c r="F220" s="40">
        <v>9.1700000000000017</v>
      </c>
      <c r="G220" s="40">
        <v>7.37</v>
      </c>
      <c r="I220" s="40">
        <v>7.74</v>
      </c>
      <c r="J220" s="40">
        <f t="shared" si="33"/>
        <v>-0.37000000000000011</v>
      </c>
      <c r="L220" s="47">
        <f t="shared" si="35"/>
        <v>-4.7803617571059442E-2</v>
      </c>
    </row>
    <row r="221" spans="1:12" x14ac:dyDescent="0.3">
      <c r="A221" s="36">
        <f t="shared" si="36"/>
        <v>216</v>
      </c>
      <c r="B221" s="36">
        <f t="shared" si="32"/>
        <v>53</v>
      </c>
      <c r="C221" s="42" t="s">
        <v>172</v>
      </c>
      <c r="D221" s="36" t="s">
        <v>143</v>
      </c>
      <c r="E221" s="39">
        <f t="shared" si="34"/>
        <v>41456</v>
      </c>
      <c r="F221" s="40">
        <v>9.3500000000000014</v>
      </c>
      <c r="G221" s="40">
        <v>7.37</v>
      </c>
      <c r="I221" s="40">
        <v>7.74</v>
      </c>
      <c r="J221" s="40">
        <f t="shared" si="33"/>
        <v>-0.37000000000000011</v>
      </c>
      <c r="L221" s="47">
        <f t="shared" si="35"/>
        <v>-4.7803617571059442E-2</v>
      </c>
    </row>
    <row r="222" spans="1:12" x14ac:dyDescent="0.3">
      <c r="A222" s="36">
        <f t="shared" si="36"/>
        <v>217</v>
      </c>
      <c r="B222" s="36">
        <f t="shared" si="32"/>
        <v>53</v>
      </c>
      <c r="C222" s="42" t="s">
        <v>172</v>
      </c>
      <c r="D222" s="36" t="s">
        <v>144</v>
      </c>
      <c r="E222" s="39">
        <f t="shared" si="34"/>
        <v>41456</v>
      </c>
      <c r="F222" s="40">
        <v>9.5299999999999994</v>
      </c>
      <c r="G222" s="40">
        <v>7.37</v>
      </c>
      <c r="I222" s="40">
        <v>7.74</v>
      </c>
      <c r="J222" s="40">
        <f t="shared" si="33"/>
        <v>-0.37000000000000011</v>
      </c>
      <c r="L222" s="47">
        <f t="shared" si="35"/>
        <v>-4.7803617571059442E-2</v>
      </c>
    </row>
    <row r="223" spans="1:12" x14ac:dyDescent="0.3">
      <c r="A223" s="36">
        <f t="shared" si="36"/>
        <v>218</v>
      </c>
      <c r="B223" s="36">
        <f t="shared" si="32"/>
        <v>53</v>
      </c>
      <c r="C223" s="42" t="s">
        <v>172</v>
      </c>
      <c r="D223" s="36" t="s">
        <v>145</v>
      </c>
      <c r="E223" s="39">
        <f t="shared" si="34"/>
        <v>41456</v>
      </c>
      <c r="F223" s="40">
        <v>9.7099999999999991</v>
      </c>
      <c r="G223" s="40">
        <v>7.37</v>
      </c>
      <c r="I223" s="40">
        <v>7.74</v>
      </c>
      <c r="J223" s="40">
        <f t="shared" si="33"/>
        <v>-0.37000000000000011</v>
      </c>
      <c r="L223" s="47">
        <f t="shared" si="35"/>
        <v>-4.7803617571059442E-2</v>
      </c>
    </row>
    <row r="224" spans="1:12" x14ac:dyDescent="0.3">
      <c r="A224" s="36">
        <f t="shared" si="36"/>
        <v>219</v>
      </c>
      <c r="B224" s="36">
        <f t="shared" si="32"/>
        <v>53</v>
      </c>
      <c r="C224" s="42" t="s">
        <v>172</v>
      </c>
      <c r="D224" s="36" t="s">
        <v>146</v>
      </c>
      <c r="E224" s="39">
        <f t="shared" si="34"/>
        <v>41456</v>
      </c>
      <c r="F224" s="40">
        <v>9.879999999999999</v>
      </c>
      <c r="G224" s="40">
        <v>8.2899999999999991</v>
      </c>
      <c r="I224" s="40">
        <v>8.7200000000000006</v>
      </c>
      <c r="J224" s="40">
        <f t="shared" si="33"/>
        <v>-0.43000000000000149</v>
      </c>
      <c r="L224" s="47">
        <f t="shared" si="35"/>
        <v>-4.9311926605504756E-2</v>
      </c>
    </row>
    <row r="225" spans="1:12" x14ac:dyDescent="0.3">
      <c r="A225" s="36">
        <f t="shared" si="36"/>
        <v>220</v>
      </c>
      <c r="B225" s="36">
        <f t="shared" si="32"/>
        <v>53</v>
      </c>
      <c r="C225" s="42" t="s">
        <v>172</v>
      </c>
      <c r="D225" s="36" t="s">
        <v>147</v>
      </c>
      <c r="E225" s="39">
        <f t="shared" si="34"/>
        <v>41456</v>
      </c>
      <c r="F225" s="40">
        <v>10.059999999999999</v>
      </c>
      <c r="G225" s="40">
        <v>8.2899999999999991</v>
      </c>
      <c r="I225" s="40">
        <v>8.7200000000000006</v>
      </c>
      <c r="J225" s="40">
        <f t="shared" si="33"/>
        <v>-0.43000000000000149</v>
      </c>
      <c r="L225" s="47">
        <f t="shared" si="35"/>
        <v>-4.9311926605504756E-2</v>
      </c>
    </row>
    <row r="226" spans="1:12" x14ac:dyDescent="0.3">
      <c r="A226" s="36">
        <f t="shared" si="36"/>
        <v>221</v>
      </c>
      <c r="B226" s="36">
        <f t="shared" si="32"/>
        <v>53</v>
      </c>
      <c r="C226" s="42" t="s">
        <v>172</v>
      </c>
      <c r="D226" s="36" t="s">
        <v>148</v>
      </c>
      <c r="E226" s="39">
        <f t="shared" si="34"/>
        <v>41456</v>
      </c>
      <c r="F226" s="40">
        <v>10.23</v>
      </c>
      <c r="G226" s="40">
        <v>8.2899999999999991</v>
      </c>
      <c r="I226" s="40">
        <v>8.7200000000000006</v>
      </c>
      <c r="J226" s="40">
        <f t="shared" si="33"/>
        <v>-0.43000000000000149</v>
      </c>
      <c r="L226" s="47">
        <f t="shared" si="35"/>
        <v>-4.9311926605504756E-2</v>
      </c>
    </row>
    <row r="227" spans="1:12" x14ac:dyDescent="0.3">
      <c r="A227" s="36">
        <f t="shared" si="36"/>
        <v>222</v>
      </c>
      <c r="B227" s="36">
        <f t="shared" si="32"/>
        <v>53</v>
      </c>
      <c r="C227" s="42" t="s">
        <v>172</v>
      </c>
      <c r="D227" s="36" t="s">
        <v>149</v>
      </c>
      <c r="E227" s="39">
        <f t="shared" si="34"/>
        <v>41456</v>
      </c>
      <c r="F227" s="40">
        <v>10.41</v>
      </c>
      <c r="G227" s="40">
        <v>8.2899999999999991</v>
      </c>
      <c r="I227" s="40">
        <v>8.7200000000000006</v>
      </c>
      <c r="J227" s="40">
        <f t="shared" si="33"/>
        <v>-0.43000000000000149</v>
      </c>
      <c r="L227" s="47">
        <f t="shared" si="35"/>
        <v>-4.9311926605504756E-2</v>
      </c>
    </row>
    <row r="228" spans="1:12" x14ac:dyDescent="0.3">
      <c r="A228" s="36">
        <f t="shared" si="36"/>
        <v>223</v>
      </c>
      <c r="B228" s="36">
        <f t="shared" si="32"/>
        <v>53</v>
      </c>
      <c r="C228" s="42" t="s">
        <v>172</v>
      </c>
      <c r="D228" s="36" t="s">
        <v>150</v>
      </c>
      <c r="E228" s="39">
        <f t="shared" si="34"/>
        <v>41456</v>
      </c>
      <c r="F228" s="40">
        <v>10.58</v>
      </c>
      <c r="G228" s="40">
        <v>8.2899999999999991</v>
      </c>
      <c r="I228" s="40">
        <v>8.7200000000000006</v>
      </c>
      <c r="J228" s="40">
        <f t="shared" si="33"/>
        <v>-0.43000000000000149</v>
      </c>
      <c r="L228" s="47">
        <f t="shared" si="35"/>
        <v>-4.9311926605504756E-2</v>
      </c>
    </row>
    <row r="229" spans="1:12" x14ac:dyDescent="0.3">
      <c r="A229" s="36">
        <f t="shared" si="36"/>
        <v>224</v>
      </c>
      <c r="B229" s="36">
        <f t="shared" si="32"/>
        <v>53</v>
      </c>
      <c r="C229" s="42" t="s">
        <v>172</v>
      </c>
      <c r="D229" s="36" t="s">
        <v>151</v>
      </c>
      <c r="E229" s="39">
        <f t="shared" si="34"/>
        <v>41456</v>
      </c>
      <c r="F229" s="40">
        <v>10.76</v>
      </c>
      <c r="G229" s="40">
        <v>8.2899999999999991</v>
      </c>
      <c r="I229" s="40">
        <v>8.7200000000000006</v>
      </c>
      <c r="J229" s="40">
        <f t="shared" si="33"/>
        <v>-0.43000000000000149</v>
      </c>
      <c r="L229" s="47">
        <f t="shared" si="35"/>
        <v>-4.9311926605504756E-2</v>
      </c>
    </row>
    <row r="230" spans="1:12" x14ac:dyDescent="0.3">
      <c r="A230" s="36">
        <f t="shared" si="36"/>
        <v>225</v>
      </c>
      <c r="B230" s="36">
        <f t="shared" si="32"/>
        <v>53</v>
      </c>
      <c r="C230" s="42" t="s">
        <v>172</v>
      </c>
      <c r="D230" s="36" t="s">
        <v>152</v>
      </c>
      <c r="E230" s="39">
        <f t="shared" si="34"/>
        <v>41456</v>
      </c>
      <c r="F230" s="40">
        <v>10.94</v>
      </c>
      <c r="G230" s="40">
        <v>9.2200000000000006</v>
      </c>
      <c r="I230" s="40">
        <v>9.69</v>
      </c>
      <c r="J230" s="40">
        <f t="shared" si="33"/>
        <v>-0.46999999999999886</v>
      </c>
      <c r="L230" s="47">
        <f t="shared" si="35"/>
        <v>-4.8503611971104116E-2</v>
      </c>
    </row>
    <row r="231" spans="1:12" x14ac:dyDescent="0.3">
      <c r="A231" s="36">
        <f t="shared" si="36"/>
        <v>226</v>
      </c>
      <c r="B231" s="36">
        <f t="shared" si="32"/>
        <v>53</v>
      </c>
      <c r="C231" s="42" t="s">
        <v>172</v>
      </c>
      <c r="D231" s="36" t="s">
        <v>153</v>
      </c>
      <c r="E231" s="39">
        <f t="shared" si="34"/>
        <v>41456</v>
      </c>
      <c r="F231" s="40">
        <v>11.110000000000001</v>
      </c>
      <c r="G231" s="40">
        <v>9.2200000000000006</v>
      </c>
      <c r="I231" s="40">
        <v>9.69</v>
      </c>
      <c r="J231" s="40">
        <f t="shared" si="33"/>
        <v>-0.46999999999999886</v>
      </c>
      <c r="L231" s="47">
        <f t="shared" si="35"/>
        <v>-4.8503611971104116E-2</v>
      </c>
    </row>
    <row r="232" spans="1:12" x14ac:dyDescent="0.3">
      <c r="A232" s="36">
        <f t="shared" si="36"/>
        <v>227</v>
      </c>
      <c r="B232" s="36">
        <f t="shared" si="32"/>
        <v>53</v>
      </c>
      <c r="C232" s="42" t="s">
        <v>172</v>
      </c>
      <c r="D232" s="36" t="s">
        <v>154</v>
      </c>
      <c r="E232" s="39">
        <f t="shared" si="34"/>
        <v>41456</v>
      </c>
      <c r="F232" s="40">
        <v>11.290000000000001</v>
      </c>
      <c r="G232" s="40">
        <v>9.2200000000000006</v>
      </c>
      <c r="I232" s="40">
        <v>9.69</v>
      </c>
      <c r="J232" s="40">
        <f t="shared" si="33"/>
        <v>-0.46999999999999886</v>
      </c>
      <c r="L232" s="47">
        <f t="shared" si="35"/>
        <v>-4.8503611971104116E-2</v>
      </c>
    </row>
    <row r="233" spans="1:12" x14ac:dyDescent="0.3">
      <c r="A233" s="36">
        <f t="shared" si="36"/>
        <v>228</v>
      </c>
      <c r="B233" s="36">
        <f t="shared" si="32"/>
        <v>53</v>
      </c>
      <c r="C233" s="42" t="s">
        <v>172</v>
      </c>
      <c r="D233" s="36" t="s">
        <v>155</v>
      </c>
      <c r="E233" s="39">
        <f t="shared" si="34"/>
        <v>41456</v>
      </c>
      <c r="F233" s="40">
        <v>11.46</v>
      </c>
      <c r="G233" s="40">
        <v>9.2200000000000006</v>
      </c>
      <c r="I233" s="40">
        <v>9.69</v>
      </c>
      <c r="J233" s="40">
        <f t="shared" si="33"/>
        <v>-0.46999999999999886</v>
      </c>
      <c r="L233" s="47">
        <f t="shared" si="35"/>
        <v>-4.8503611971104116E-2</v>
      </c>
    </row>
    <row r="234" spans="1:12" x14ac:dyDescent="0.3">
      <c r="A234" s="36">
        <f t="shared" si="36"/>
        <v>229</v>
      </c>
      <c r="B234" s="36">
        <f t="shared" si="32"/>
        <v>53</v>
      </c>
      <c r="C234" s="42" t="s">
        <v>172</v>
      </c>
      <c r="D234" s="36" t="s">
        <v>156</v>
      </c>
      <c r="E234" s="39">
        <f t="shared" si="34"/>
        <v>41456</v>
      </c>
      <c r="F234" s="40">
        <v>11.64</v>
      </c>
      <c r="G234" s="40">
        <v>9.2200000000000006</v>
      </c>
      <c r="I234" s="40">
        <v>9.69</v>
      </c>
      <c r="J234" s="40">
        <f t="shared" si="33"/>
        <v>-0.46999999999999886</v>
      </c>
      <c r="L234" s="47">
        <f t="shared" si="35"/>
        <v>-4.8503611971104116E-2</v>
      </c>
    </row>
    <row r="235" spans="1:12" x14ac:dyDescent="0.3">
      <c r="A235" s="36">
        <f t="shared" si="36"/>
        <v>230</v>
      </c>
      <c r="B235" s="36">
        <f t="shared" si="32"/>
        <v>53</v>
      </c>
      <c r="C235" s="42" t="s">
        <v>172</v>
      </c>
      <c r="D235" s="36" t="s">
        <v>157</v>
      </c>
      <c r="E235" s="39">
        <f t="shared" si="34"/>
        <v>41456</v>
      </c>
      <c r="F235" s="40">
        <v>11.81</v>
      </c>
      <c r="G235" s="40">
        <v>9.2200000000000006</v>
      </c>
      <c r="I235" s="40">
        <v>9.69</v>
      </c>
      <c r="J235" s="40">
        <f t="shared" si="33"/>
        <v>-0.46999999999999886</v>
      </c>
      <c r="L235" s="47">
        <f t="shared" si="35"/>
        <v>-4.8503611971104116E-2</v>
      </c>
    </row>
    <row r="236" spans="1:12" x14ac:dyDescent="0.3">
      <c r="A236" s="36">
        <f t="shared" si="36"/>
        <v>231</v>
      </c>
      <c r="B236" s="36"/>
      <c r="C236" s="35"/>
      <c r="D236" s="36"/>
      <c r="E236" s="39"/>
      <c r="F236" s="35"/>
      <c r="G236" s="40"/>
      <c r="I236" s="40"/>
      <c r="J236" s="40"/>
      <c r="L236" s="47" t="str">
        <f t="shared" si="35"/>
        <v/>
      </c>
    </row>
    <row r="237" spans="1:12" x14ac:dyDescent="0.3">
      <c r="A237" s="36">
        <f t="shared" si="36"/>
        <v>232</v>
      </c>
      <c r="B237" s="36">
        <v>54</v>
      </c>
      <c r="C237" s="35" t="s">
        <v>173</v>
      </c>
      <c r="D237" s="36" t="s">
        <v>159</v>
      </c>
      <c r="E237" s="39">
        <f t="shared" ref="E237:E245" si="37">+$E$6</f>
        <v>41456</v>
      </c>
      <c r="F237" s="40">
        <v>2.02</v>
      </c>
      <c r="G237" s="40">
        <v>1.54</v>
      </c>
      <c r="I237" s="40">
        <v>1.62</v>
      </c>
      <c r="J237" s="40">
        <f t="shared" ref="J237:J245" si="38">+G237-I237</f>
        <v>-8.0000000000000071E-2</v>
      </c>
      <c r="L237" s="47">
        <f t="shared" si="35"/>
        <v>-4.9382716049382755E-2</v>
      </c>
    </row>
    <row r="238" spans="1:12" x14ac:dyDescent="0.3">
      <c r="A238" s="36">
        <f t="shared" si="36"/>
        <v>233</v>
      </c>
      <c r="B238" s="36">
        <f>+$B$237</f>
        <v>54</v>
      </c>
      <c r="C238" s="35" t="s">
        <v>173</v>
      </c>
      <c r="D238" s="36" t="s">
        <v>160</v>
      </c>
      <c r="E238" s="39">
        <f t="shared" si="37"/>
        <v>41456</v>
      </c>
      <c r="F238" s="40">
        <v>2.94</v>
      </c>
      <c r="G238" s="40">
        <v>2.16</v>
      </c>
      <c r="I238" s="40">
        <v>2.27</v>
      </c>
      <c r="J238" s="40">
        <f t="shared" si="38"/>
        <v>-0.10999999999999988</v>
      </c>
      <c r="L238" s="47">
        <f t="shared" si="35"/>
        <v>-4.8458149779735629E-2</v>
      </c>
    </row>
    <row r="239" spans="1:12" x14ac:dyDescent="0.3">
      <c r="A239" s="36">
        <f t="shared" si="36"/>
        <v>234</v>
      </c>
      <c r="B239" s="36">
        <f t="shared" ref="B239:B245" si="39">+$B$237</f>
        <v>54</v>
      </c>
      <c r="C239" s="35" t="s">
        <v>173</v>
      </c>
      <c r="D239" s="36" t="s">
        <v>95</v>
      </c>
      <c r="E239" s="39">
        <f t="shared" si="37"/>
        <v>41456</v>
      </c>
      <c r="F239" s="40">
        <v>4.1399999999999997</v>
      </c>
      <c r="G239" s="40">
        <v>3.09</v>
      </c>
      <c r="I239" s="40">
        <v>3.24</v>
      </c>
      <c r="J239" s="40">
        <f t="shared" si="38"/>
        <v>-0.15000000000000036</v>
      </c>
      <c r="L239" s="47">
        <f t="shared" si="35"/>
        <v>-4.6296296296296405E-2</v>
      </c>
    </row>
    <row r="240" spans="1:12" x14ac:dyDescent="0.3">
      <c r="A240" s="36">
        <f t="shared" si="36"/>
        <v>235</v>
      </c>
      <c r="B240" s="36">
        <f t="shared" si="39"/>
        <v>54</v>
      </c>
      <c r="C240" s="35" t="s">
        <v>173</v>
      </c>
      <c r="D240" s="36" t="s">
        <v>161</v>
      </c>
      <c r="E240" s="39">
        <f t="shared" si="37"/>
        <v>41456</v>
      </c>
      <c r="F240" s="40">
        <v>6.01</v>
      </c>
      <c r="G240" s="40">
        <v>4.63</v>
      </c>
      <c r="I240" s="40">
        <v>4.8499999999999996</v>
      </c>
      <c r="J240" s="40">
        <f t="shared" si="38"/>
        <v>-0.21999999999999975</v>
      </c>
      <c r="L240" s="47">
        <f t="shared" si="35"/>
        <v>-4.5360824742267991E-2</v>
      </c>
    </row>
    <row r="241" spans="1:12" x14ac:dyDescent="0.3">
      <c r="A241" s="36">
        <f t="shared" si="36"/>
        <v>236</v>
      </c>
      <c r="B241" s="36">
        <f t="shared" si="39"/>
        <v>54</v>
      </c>
      <c r="C241" s="35" t="s">
        <v>173</v>
      </c>
      <c r="D241" s="36" t="s">
        <v>162</v>
      </c>
      <c r="E241" s="39">
        <f t="shared" si="37"/>
        <v>41456</v>
      </c>
      <c r="F241" s="40">
        <v>7.9600000000000009</v>
      </c>
      <c r="G241" s="40">
        <v>6.17</v>
      </c>
      <c r="I241" s="40">
        <v>6.47</v>
      </c>
      <c r="J241" s="40">
        <f t="shared" si="38"/>
        <v>-0.29999999999999982</v>
      </c>
      <c r="L241" s="47">
        <f t="shared" si="35"/>
        <v>-4.6367851622874781E-2</v>
      </c>
    </row>
    <row r="242" spans="1:12" x14ac:dyDescent="0.3">
      <c r="A242" s="36">
        <f t="shared" si="36"/>
        <v>237</v>
      </c>
      <c r="B242" s="36">
        <f t="shared" si="39"/>
        <v>54</v>
      </c>
      <c r="C242" s="35" t="s">
        <v>173</v>
      </c>
      <c r="D242" s="36" t="s">
        <v>163</v>
      </c>
      <c r="E242" s="39">
        <f t="shared" si="37"/>
        <v>41456</v>
      </c>
      <c r="F242" s="40">
        <v>9.879999999999999</v>
      </c>
      <c r="G242" s="40">
        <v>7.72</v>
      </c>
      <c r="I242" s="40">
        <v>8.09</v>
      </c>
      <c r="J242" s="40">
        <f t="shared" si="38"/>
        <v>-0.37000000000000011</v>
      </c>
      <c r="L242" s="47">
        <f t="shared" si="35"/>
        <v>-4.5735475896168123E-2</v>
      </c>
    </row>
    <row r="243" spans="1:12" x14ac:dyDescent="0.3">
      <c r="A243" s="36">
        <f t="shared" si="36"/>
        <v>238</v>
      </c>
      <c r="B243" s="36">
        <f t="shared" si="39"/>
        <v>54</v>
      </c>
      <c r="C243" s="35" t="s">
        <v>173</v>
      </c>
      <c r="D243" s="36" t="s">
        <v>164</v>
      </c>
      <c r="E243" s="39">
        <f t="shared" si="37"/>
        <v>41456</v>
      </c>
      <c r="F243" s="40">
        <v>13.49</v>
      </c>
      <c r="G243" s="40">
        <v>9.57</v>
      </c>
      <c r="I243" s="40">
        <v>10.029999999999999</v>
      </c>
      <c r="J243" s="40">
        <f t="shared" si="38"/>
        <v>-0.45999999999999908</v>
      </c>
      <c r="L243" s="47">
        <f t="shared" si="35"/>
        <v>-4.5862412761714766E-2</v>
      </c>
    </row>
    <row r="244" spans="1:12" x14ac:dyDescent="0.3">
      <c r="A244" s="36">
        <f t="shared" si="36"/>
        <v>239</v>
      </c>
      <c r="B244" s="36">
        <f t="shared" si="39"/>
        <v>54</v>
      </c>
      <c r="C244" s="35" t="s">
        <v>173</v>
      </c>
      <c r="D244" s="36" t="s">
        <v>97</v>
      </c>
      <c r="E244" s="39">
        <f t="shared" si="37"/>
        <v>41456</v>
      </c>
      <c r="F244" s="40">
        <v>15.43</v>
      </c>
      <c r="G244" s="40">
        <v>12.35</v>
      </c>
      <c r="I244" s="40">
        <v>12.95</v>
      </c>
      <c r="J244" s="40">
        <f t="shared" si="38"/>
        <v>-0.59999999999999964</v>
      </c>
      <c r="L244" s="47">
        <f t="shared" si="35"/>
        <v>-4.6332046332046309E-2</v>
      </c>
    </row>
    <row r="245" spans="1:12" x14ac:dyDescent="0.3">
      <c r="A245" s="36">
        <f t="shared" si="36"/>
        <v>240</v>
      </c>
      <c r="B245" s="36">
        <f t="shared" si="39"/>
        <v>54</v>
      </c>
      <c r="C245" s="35" t="s">
        <v>173</v>
      </c>
      <c r="D245" s="36" t="s">
        <v>166</v>
      </c>
      <c r="E245" s="39">
        <f t="shared" si="37"/>
        <v>41456</v>
      </c>
      <c r="F245" s="40">
        <v>38.839999999999996</v>
      </c>
      <c r="G245" s="40">
        <v>30.87</v>
      </c>
      <c r="I245" s="40">
        <v>32.36</v>
      </c>
      <c r="J245" s="40">
        <f t="shared" si="38"/>
        <v>-1.4899999999999984</v>
      </c>
      <c r="L245" s="47">
        <f t="shared" si="35"/>
        <v>-4.6044499381952979E-2</v>
      </c>
    </row>
    <row r="246" spans="1:12" x14ac:dyDescent="0.3">
      <c r="A246" s="36">
        <f t="shared" si="36"/>
        <v>241</v>
      </c>
      <c r="B246" s="36"/>
      <c r="C246" s="35"/>
      <c r="D246" s="36"/>
      <c r="E246" s="35"/>
      <c r="F246" s="35"/>
      <c r="G246" s="40"/>
      <c r="I246" s="40"/>
      <c r="J246" s="40"/>
      <c r="L246" s="47" t="str">
        <f t="shared" si="35"/>
        <v/>
      </c>
    </row>
    <row r="247" spans="1:12" x14ac:dyDescent="0.3">
      <c r="A247" s="36">
        <f t="shared" si="36"/>
        <v>242</v>
      </c>
      <c r="B247" s="36">
        <f t="shared" ref="B247:B300" si="40">+$B$237</f>
        <v>54</v>
      </c>
      <c r="C247" s="42" t="s">
        <v>174</v>
      </c>
      <c r="D247" s="36" t="s">
        <v>104</v>
      </c>
      <c r="E247" s="39">
        <f>+E242</f>
        <v>41456</v>
      </c>
      <c r="F247" s="40">
        <v>1.1399999999999999</v>
      </c>
      <c r="G247" s="40">
        <v>1.39</v>
      </c>
      <c r="I247" s="40">
        <v>1.46</v>
      </c>
      <c r="J247" s="40">
        <f t="shared" ref="J247:J300" si="41">+G247-I247</f>
        <v>-7.0000000000000062E-2</v>
      </c>
      <c r="L247" s="47">
        <f t="shared" si="35"/>
        <v>-4.7945205479452101E-2</v>
      </c>
    </row>
    <row r="248" spans="1:12" x14ac:dyDescent="0.3">
      <c r="A248" s="36">
        <f t="shared" si="36"/>
        <v>243</v>
      </c>
      <c r="B248" s="36">
        <f t="shared" si="40"/>
        <v>54</v>
      </c>
      <c r="C248" s="42" t="s">
        <v>174</v>
      </c>
      <c r="D248" s="36" t="s">
        <v>105</v>
      </c>
      <c r="E248" s="39">
        <f>+E247</f>
        <v>41456</v>
      </c>
      <c r="F248" s="40">
        <v>1.3499999999999999</v>
      </c>
      <c r="G248" s="40">
        <v>1.39</v>
      </c>
      <c r="I248" s="40">
        <v>1.46</v>
      </c>
      <c r="J248" s="40">
        <f t="shared" si="41"/>
        <v>-7.0000000000000062E-2</v>
      </c>
      <c r="L248" s="47">
        <f t="shared" si="35"/>
        <v>-4.7945205479452101E-2</v>
      </c>
    </row>
    <row r="249" spans="1:12" x14ac:dyDescent="0.3">
      <c r="A249" s="36">
        <f t="shared" si="36"/>
        <v>244</v>
      </c>
      <c r="B249" s="36">
        <f t="shared" si="40"/>
        <v>54</v>
      </c>
      <c r="C249" s="42" t="s">
        <v>174</v>
      </c>
      <c r="D249" s="36" t="s">
        <v>106</v>
      </c>
      <c r="E249" s="39">
        <f t="shared" ref="E249:E300" si="42">+E248</f>
        <v>41456</v>
      </c>
      <c r="F249" s="40">
        <v>1.49</v>
      </c>
      <c r="G249" s="40">
        <v>1.39</v>
      </c>
      <c r="I249" s="40">
        <v>1.46</v>
      </c>
      <c r="J249" s="40">
        <f t="shared" si="41"/>
        <v>-7.0000000000000062E-2</v>
      </c>
      <c r="L249" s="47">
        <f t="shared" si="35"/>
        <v>-4.7945205479452101E-2</v>
      </c>
    </row>
    <row r="250" spans="1:12" x14ac:dyDescent="0.3">
      <c r="A250" s="36">
        <f t="shared" si="36"/>
        <v>245</v>
      </c>
      <c r="B250" s="36">
        <f t="shared" si="40"/>
        <v>54</v>
      </c>
      <c r="C250" s="42" t="s">
        <v>174</v>
      </c>
      <c r="D250" s="36" t="s">
        <v>107</v>
      </c>
      <c r="E250" s="39">
        <f t="shared" si="42"/>
        <v>41456</v>
      </c>
      <c r="F250" s="40">
        <v>1.67</v>
      </c>
      <c r="G250" s="40">
        <v>1.39</v>
      </c>
      <c r="I250" s="40">
        <v>1.46</v>
      </c>
      <c r="J250" s="40">
        <f t="shared" si="41"/>
        <v>-7.0000000000000062E-2</v>
      </c>
      <c r="L250" s="47">
        <f t="shared" si="35"/>
        <v>-4.7945205479452101E-2</v>
      </c>
    </row>
    <row r="251" spans="1:12" x14ac:dyDescent="0.3">
      <c r="A251" s="36">
        <f t="shared" si="36"/>
        <v>246</v>
      </c>
      <c r="B251" s="36">
        <f t="shared" si="40"/>
        <v>54</v>
      </c>
      <c r="C251" s="42" t="s">
        <v>174</v>
      </c>
      <c r="D251" s="36" t="s">
        <v>108</v>
      </c>
      <c r="E251" s="39">
        <f t="shared" si="42"/>
        <v>41456</v>
      </c>
      <c r="F251" s="40">
        <v>1.8399999999999999</v>
      </c>
      <c r="G251" s="40">
        <v>1.39</v>
      </c>
      <c r="I251" s="40">
        <v>1.46</v>
      </c>
      <c r="J251" s="40">
        <f t="shared" si="41"/>
        <v>-7.0000000000000062E-2</v>
      </c>
      <c r="L251" s="47">
        <f t="shared" si="35"/>
        <v>-4.7945205479452101E-2</v>
      </c>
    </row>
    <row r="252" spans="1:12" x14ac:dyDescent="0.3">
      <c r="A252" s="36">
        <f t="shared" si="36"/>
        <v>247</v>
      </c>
      <c r="B252" s="36">
        <f t="shared" si="40"/>
        <v>54</v>
      </c>
      <c r="C252" s="42" t="s">
        <v>174</v>
      </c>
      <c r="D252" s="36" t="s">
        <v>109</v>
      </c>
      <c r="E252" s="39">
        <f t="shared" si="42"/>
        <v>41456</v>
      </c>
      <c r="F252" s="40">
        <v>2.0299999999999998</v>
      </c>
      <c r="G252" s="40">
        <v>1.39</v>
      </c>
      <c r="I252" s="40">
        <v>1.46</v>
      </c>
      <c r="J252" s="40">
        <f t="shared" si="41"/>
        <v>-7.0000000000000062E-2</v>
      </c>
      <c r="L252" s="47">
        <f t="shared" si="35"/>
        <v>-4.7945205479452101E-2</v>
      </c>
    </row>
    <row r="253" spans="1:12" x14ac:dyDescent="0.3">
      <c r="A253" s="36">
        <f t="shared" si="36"/>
        <v>248</v>
      </c>
      <c r="B253" s="36">
        <f t="shared" si="40"/>
        <v>54</v>
      </c>
      <c r="C253" s="42" t="s">
        <v>174</v>
      </c>
      <c r="D253" s="36" t="s">
        <v>110</v>
      </c>
      <c r="E253" s="39">
        <f t="shared" si="42"/>
        <v>41456</v>
      </c>
      <c r="F253" s="40">
        <v>2.2000000000000002</v>
      </c>
      <c r="G253" s="40">
        <v>2.3199999999999998</v>
      </c>
      <c r="I253" s="40">
        <v>2.4300000000000002</v>
      </c>
      <c r="J253" s="40">
        <f t="shared" si="41"/>
        <v>-0.11000000000000032</v>
      </c>
      <c r="L253" s="47">
        <f t="shared" si="35"/>
        <v>-4.5267489711934283E-2</v>
      </c>
    </row>
    <row r="254" spans="1:12" x14ac:dyDescent="0.3">
      <c r="A254" s="36">
        <f t="shared" si="36"/>
        <v>249</v>
      </c>
      <c r="B254" s="36">
        <f t="shared" si="40"/>
        <v>54</v>
      </c>
      <c r="C254" s="42" t="s">
        <v>174</v>
      </c>
      <c r="D254" s="36" t="s">
        <v>111</v>
      </c>
      <c r="E254" s="39">
        <f t="shared" si="42"/>
        <v>41456</v>
      </c>
      <c r="F254" s="40">
        <v>2.3800000000000003</v>
      </c>
      <c r="G254" s="40">
        <v>2.3199999999999998</v>
      </c>
      <c r="I254" s="40">
        <v>2.4300000000000002</v>
      </c>
      <c r="J254" s="40">
        <f t="shared" si="41"/>
        <v>-0.11000000000000032</v>
      </c>
      <c r="L254" s="47">
        <f t="shared" si="35"/>
        <v>-4.5267489711934283E-2</v>
      </c>
    </row>
    <row r="255" spans="1:12" x14ac:dyDescent="0.3">
      <c r="A255" s="36">
        <f t="shared" si="36"/>
        <v>250</v>
      </c>
      <c r="B255" s="36">
        <f t="shared" si="40"/>
        <v>54</v>
      </c>
      <c r="C255" s="42" t="s">
        <v>174</v>
      </c>
      <c r="D255" s="36" t="s">
        <v>112</v>
      </c>
      <c r="E255" s="39">
        <f t="shared" si="42"/>
        <v>41456</v>
      </c>
      <c r="F255" s="40">
        <v>2.5499999999999998</v>
      </c>
      <c r="G255" s="40">
        <v>2.3199999999999998</v>
      </c>
      <c r="I255" s="40">
        <v>2.4300000000000002</v>
      </c>
      <c r="J255" s="40">
        <f t="shared" si="41"/>
        <v>-0.11000000000000032</v>
      </c>
      <c r="L255" s="47">
        <f t="shared" si="35"/>
        <v>-4.5267489711934283E-2</v>
      </c>
    </row>
    <row r="256" spans="1:12" x14ac:dyDescent="0.3">
      <c r="A256" s="36">
        <f t="shared" si="36"/>
        <v>251</v>
      </c>
      <c r="B256" s="36">
        <f t="shared" si="40"/>
        <v>54</v>
      </c>
      <c r="C256" s="42" t="s">
        <v>174</v>
      </c>
      <c r="D256" s="36" t="s">
        <v>113</v>
      </c>
      <c r="E256" s="39">
        <f t="shared" si="42"/>
        <v>41456</v>
      </c>
      <c r="F256" s="40">
        <v>2.73</v>
      </c>
      <c r="G256" s="40">
        <v>2.3199999999999998</v>
      </c>
      <c r="I256" s="40">
        <v>2.4300000000000002</v>
      </c>
      <c r="J256" s="40">
        <f t="shared" si="41"/>
        <v>-0.11000000000000032</v>
      </c>
      <c r="L256" s="47">
        <f t="shared" si="35"/>
        <v>-4.5267489711934283E-2</v>
      </c>
    </row>
    <row r="257" spans="1:12" x14ac:dyDescent="0.3">
      <c r="A257" s="36">
        <f t="shared" si="36"/>
        <v>252</v>
      </c>
      <c r="B257" s="36">
        <f t="shared" si="40"/>
        <v>54</v>
      </c>
      <c r="C257" s="42" t="s">
        <v>174</v>
      </c>
      <c r="D257" s="36" t="s">
        <v>114</v>
      </c>
      <c r="E257" s="39">
        <f t="shared" si="42"/>
        <v>41456</v>
      </c>
      <c r="F257" s="40">
        <v>2.9000000000000004</v>
      </c>
      <c r="G257" s="40">
        <v>2.3199999999999998</v>
      </c>
      <c r="I257" s="40">
        <v>2.4300000000000002</v>
      </c>
      <c r="J257" s="40">
        <f t="shared" si="41"/>
        <v>-0.11000000000000032</v>
      </c>
      <c r="L257" s="47">
        <f t="shared" si="35"/>
        <v>-4.5267489711934283E-2</v>
      </c>
    </row>
    <row r="258" spans="1:12" x14ac:dyDescent="0.3">
      <c r="A258" s="36">
        <f t="shared" si="36"/>
        <v>253</v>
      </c>
      <c r="B258" s="36">
        <f t="shared" si="40"/>
        <v>54</v>
      </c>
      <c r="C258" s="42" t="s">
        <v>174</v>
      </c>
      <c r="D258" s="36" t="s">
        <v>115</v>
      </c>
      <c r="E258" s="39">
        <f t="shared" si="42"/>
        <v>41456</v>
      </c>
      <c r="F258" s="40">
        <v>3.07</v>
      </c>
      <c r="G258" s="40">
        <v>2.3199999999999998</v>
      </c>
      <c r="I258" s="40">
        <v>2.4300000000000002</v>
      </c>
      <c r="J258" s="40">
        <f t="shared" si="41"/>
        <v>-0.11000000000000032</v>
      </c>
      <c r="L258" s="47">
        <f t="shared" si="35"/>
        <v>-4.5267489711934283E-2</v>
      </c>
    </row>
    <row r="259" spans="1:12" x14ac:dyDescent="0.3">
      <c r="A259" s="36">
        <f t="shared" si="36"/>
        <v>254</v>
      </c>
      <c r="B259" s="36">
        <f t="shared" si="40"/>
        <v>54</v>
      </c>
      <c r="C259" s="42" t="s">
        <v>174</v>
      </c>
      <c r="D259" s="36" t="s">
        <v>116</v>
      </c>
      <c r="E259" s="39">
        <f t="shared" si="42"/>
        <v>41456</v>
      </c>
      <c r="F259" s="40">
        <v>3.26</v>
      </c>
      <c r="G259" s="40">
        <v>3.24</v>
      </c>
      <c r="I259" s="40">
        <v>3.4</v>
      </c>
      <c r="J259" s="40">
        <f t="shared" si="41"/>
        <v>-0.1599999999999997</v>
      </c>
      <c r="L259" s="47">
        <f t="shared" si="35"/>
        <v>-4.7058823529411674E-2</v>
      </c>
    </row>
    <row r="260" spans="1:12" x14ac:dyDescent="0.3">
      <c r="A260" s="36">
        <f t="shared" si="36"/>
        <v>255</v>
      </c>
      <c r="B260" s="36">
        <f t="shared" si="40"/>
        <v>54</v>
      </c>
      <c r="C260" s="42" t="s">
        <v>174</v>
      </c>
      <c r="D260" s="36" t="s">
        <v>117</v>
      </c>
      <c r="E260" s="39">
        <f t="shared" si="42"/>
        <v>41456</v>
      </c>
      <c r="F260" s="40">
        <v>3.43</v>
      </c>
      <c r="G260" s="40">
        <v>3.24</v>
      </c>
      <c r="I260" s="40">
        <v>3.4</v>
      </c>
      <c r="J260" s="40">
        <f t="shared" si="41"/>
        <v>-0.1599999999999997</v>
      </c>
      <c r="L260" s="47">
        <f t="shared" si="35"/>
        <v>-4.7058823529411674E-2</v>
      </c>
    </row>
    <row r="261" spans="1:12" x14ac:dyDescent="0.3">
      <c r="A261" s="36">
        <f t="shared" si="36"/>
        <v>256</v>
      </c>
      <c r="B261" s="36">
        <f t="shared" si="40"/>
        <v>54</v>
      </c>
      <c r="C261" s="42" t="s">
        <v>174</v>
      </c>
      <c r="D261" s="36" t="s">
        <v>118</v>
      </c>
      <c r="E261" s="39">
        <f t="shared" si="42"/>
        <v>41456</v>
      </c>
      <c r="F261" s="40">
        <v>3.6100000000000003</v>
      </c>
      <c r="G261" s="40">
        <v>3.24</v>
      </c>
      <c r="I261" s="40">
        <v>3.4</v>
      </c>
      <c r="J261" s="40">
        <f t="shared" si="41"/>
        <v>-0.1599999999999997</v>
      </c>
      <c r="L261" s="47">
        <f t="shared" si="35"/>
        <v>-4.7058823529411674E-2</v>
      </c>
    </row>
    <row r="262" spans="1:12" x14ac:dyDescent="0.3">
      <c r="A262" s="36">
        <f t="shared" si="36"/>
        <v>257</v>
      </c>
      <c r="B262" s="36">
        <f t="shared" si="40"/>
        <v>54</v>
      </c>
      <c r="C262" s="42" t="s">
        <v>174</v>
      </c>
      <c r="D262" s="36" t="s">
        <v>119</v>
      </c>
      <c r="E262" s="39">
        <f t="shared" si="42"/>
        <v>41456</v>
      </c>
      <c r="F262" s="40">
        <v>3.78</v>
      </c>
      <c r="G262" s="40">
        <v>3.24</v>
      </c>
      <c r="I262" s="40">
        <v>3.4</v>
      </c>
      <c r="J262" s="40">
        <f t="shared" si="41"/>
        <v>-0.1599999999999997</v>
      </c>
      <c r="L262" s="47">
        <f t="shared" si="35"/>
        <v>-4.7058823529411674E-2</v>
      </c>
    </row>
    <row r="263" spans="1:12" x14ac:dyDescent="0.3">
      <c r="A263" s="36">
        <f t="shared" si="36"/>
        <v>258</v>
      </c>
      <c r="B263" s="36">
        <f t="shared" si="40"/>
        <v>54</v>
      </c>
      <c r="C263" s="42" t="s">
        <v>174</v>
      </c>
      <c r="D263" s="36" t="s">
        <v>120</v>
      </c>
      <c r="E263" s="39">
        <f t="shared" si="42"/>
        <v>41456</v>
      </c>
      <c r="F263" s="40">
        <v>3.96</v>
      </c>
      <c r="G263" s="40">
        <v>3.24</v>
      </c>
      <c r="I263" s="40">
        <v>3.4</v>
      </c>
      <c r="J263" s="40">
        <f t="shared" si="41"/>
        <v>-0.1599999999999997</v>
      </c>
      <c r="L263" s="47">
        <f t="shared" ref="L263:L326" si="43">IF(+J263=0,"",J263/I263)</f>
        <v>-4.7058823529411674E-2</v>
      </c>
    </row>
    <row r="264" spans="1:12" x14ac:dyDescent="0.3">
      <c r="A264" s="36">
        <f t="shared" ref="A264:A327" si="44">+A263+1</f>
        <v>259</v>
      </c>
      <c r="B264" s="36">
        <f t="shared" si="40"/>
        <v>54</v>
      </c>
      <c r="C264" s="42" t="s">
        <v>174</v>
      </c>
      <c r="D264" s="36" t="s">
        <v>121</v>
      </c>
      <c r="E264" s="39">
        <f t="shared" si="42"/>
        <v>41456</v>
      </c>
      <c r="F264" s="40">
        <v>4.13</v>
      </c>
      <c r="G264" s="40">
        <v>3.24</v>
      </c>
      <c r="I264" s="40">
        <v>3.4</v>
      </c>
      <c r="J264" s="40">
        <f t="shared" si="41"/>
        <v>-0.1599999999999997</v>
      </c>
      <c r="L264" s="47">
        <f t="shared" si="43"/>
        <v>-4.7058823529411674E-2</v>
      </c>
    </row>
    <row r="265" spans="1:12" x14ac:dyDescent="0.3">
      <c r="A265" s="36">
        <f t="shared" si="44"/>
        <v>260</v>
      </c>
      <c r="B265" s="36">
        <f t="shared" si="40"/>
        <v>54</v>
      </c>
      <c r="C265" s="42" t="s">
        <v>174</v>
      </c>
      <c r="D265" s="36" t="s">
        <v>122</v>
      </c>
      <c r="E265" s="39">
        <f t="shared" si="42"/>
        <v>41456</v>
      </c>
      <c r="F265" s="40">
        <v>4.3100000000000005</v>
      </c>
      <c r="G265" s="40">
        <v>4.17</v>
      </c>
      <c r="I265" s="40">
        <v>4.37</v>
      </c>
      <c r="J265" s="40">
        <f t="shared" si="41"/>
        <v>-0.20000000000000018</v>
      </c>
      <c r="L265" s="47">
        <f t="shared" si="43"/>
        <v>-4.5766590389016058E-2</v>
      </c>
    </row>
    <row r="266" spans="1:12" x14ac:dyDescent="0.3">
      <c r="A266" s="36">
        <f t="shared" si="44"/>
        <v>261</v>
      </c>
      <c r="B266" s="36">
        <f t="shared" si="40"/>
        <v>54</v>
      </c>
      <c r="C266" s="42" t="s">
        <v>174</v>
      </c>
      <c r="D266" s="36" t="s">
        <v>123</v>
      </c>
      <c r="E266" s="39">
        <f t="shared" si="42"/>
        <v>41456</v>
      </c>
      <c r="F266" s="40">
        <v>4.49</v>
      </c>
      <c r="G266" s="40">
        <v>4.17</v>
      </c>
      <c r="I266" s="40">
        <v>4.37</v>
      </c>
      <c r="J266" s="40">
        <f t="shared" si="41"/>
        <v>-0.20000000000000018</v>
      </c>
      <c r="L266" s="47">
        <f t="shared" si="43"/>
        <v>-4.5766590389016058E-2</v>
      </c>
    </row>
    <row r="267" spans="1:12" x14ac:dyDescent="0.3">
      <c r="A267" s="36">
        <f t="shared" si="44"/>
        <v>262</v>
      </c>
      <c r="B267" s="36">
        <f t="shared" si="40"/>
        <v>54</v>
      </c>
      <c r="C267" s="42" t="s">
        <v>174</v>
      </c>
      <c r="D267" s="36" t="s">
        <v>124</v>
      </c>
      <c r="E267" s="39">
        <f t="shared" si="42"/>
        <v>41456</v>
      </c>
      <c r="F267" s="40">
        <v>4.6599999999999993</v>
      </c>
      <c r="G267" s="40">
        <v>4.17</v>
      </c>
      <c r="I267" s="40">
        <v>4.37</v>
      </c>
      <c r="J267" s="40">
        <f t="shared" si="41"/>
        <v>-0.20000000000000018</v>
      </c>
      <c r="L267" s="47">
        <f t="shared" si="43"/>
        <v>-4.5766590389016058E-2</v>
      </c>
    </row>
    <row r="268" spans="1:12" x14ac:dyDescent="0.3">
      <c r="A268" s="36">
        <f t="shared" si="44"/>
        <v>263</v>
      </c>
      <c r="B268" s="36">
        <f t="shared" si="40"/>
        <v>54</v>
      </c>
      <c r="C268" s="42" t="s">
        <v>174</v>
      </c>
      <c r="D268" s="36" t="s">
        <v>125</v>
      </c>
      <c r="E268" s="39">
        <f t="shared" si="42"/>
        <v>41456</v>
      </c>
      <c r="F268" s="40">
        <v>4.84</v>
      </c>
      <c r="G268" s="40">
        <v>4.17</v>
      </c>
      <c r="I268" s="40">
        <v>4.37</v>
      </c>
      <c r="J268" s="40">
        <f t="shared" si="41"/>
        <v>-0.20000000000000018</v>
      </c>
      <c r="L268" s="47">
        <f t="shared" si="43"/>
        <v>-4.5766590389016058E-2</v>
      </c>
    </row>
    <row r="269" spans="1:12" x14ac:dyDescent="0.3">
      <c r="A269" s="36">
        <f t="shared" si="44"/>
        <v>264</v>
      </c>
      <c r="B269" s="36">
        <f t="shared" si="40"/>
        <v>54</v>
      </c>
      <c r="C269" s="42" t="s">
        <v>174</v>
      </c>
      <c r="D269" s="36" t="s">
        <v>126</v>
      </c>
      <c r="E269" s="39">
        <f t="shared" si="42"/>
        <v>41456</v>
      </c>
      <c r="F269" s="40">
        <v>5.01</v>
      </c>
      <c r="G269" s="40">
        <v>4.17</v>
      </c>
      <c r="I269" s="40">
        <v>4.37</v>
      </c>
      <c r="J269" s="40">
        <f t="shared" si="41"/>
        <v>-0.20000000000000018</v>
      </c>
      <c r="L269" s="47">
        <f t="shared" si="43"/>
        <v>-4.5766590389016058E-2</v>
      </c>
    </row>
    <row r="270" spans="1:12" x14ac:dyDescent="0.3">
      <c r="A270" s="36">
        <f t="shared" si="44"/>
        <v>265</v>
      </c>
      <c r="B270" s="36">
        <f t="shared" si="40"/>
        <v>54</v>
      </c>
      <c r="C270" s="42" t="s">
        <v>174</v>
      </c>
      <c r="D270" s="36" t="s">
        <v>127</v>
      </c>
      <c r="E270" s="39">
        <f t="shared" si="42"/>
        <v>41456</v>
      </c>
      <c r="F270" s="40">
        <v>5.1899999999999995</v>
      </c>
      <c r="G270" s="40">
        <v>4.17</v>
      </c>
      <c r="I270" s="40">
        <v>4.37</v>
      </c>
      <c r="J270" s="40">
        <f t="shared" si="41"/>
        <v>-0.20000000000000018</v>
      </c>
      <c r="L270" s="47">
        <f t="shared" si="43"/>
        <v>-4.5766590389016058E-2</v>
      </c>
    </row>
    <row r="271" spans="1:12" x14ac:dyDescent="0.3">
      <c r="A271" s="36">
        <f t="shared" si="44"/>
        <v>266</v>
      </c>
      <c r="B271" s="36">
        <f t="shared" si="40"/>
        <v>54</v>
      </c>
      <c r="C271" s="42" t="s">
        <v>174</v>
      </c>
      <c r="D271" s="36" t="s">
        <v>128</v>
      </c>
      <c r="E271" s="39">
        <f t="shared" si="42"/>
        <v>41456</v>
      </c>
      <c r="F271" s="40">
        <v>5.36</v>
      </c>
      <c r="G271" s="40">
        <v>5.09</v>
      </c>
      <c r="I271" s="40">
        <v>5.34</v>
      </c>
      <c r="J271" s="40">
        <f t="shared" si="41"/>
        <v>-0.25</v>
      </c>
      <c r="L271" s="47">
        <f t="shared" si="43"/>
        <v>-4.6816479400749067E-2</v>
      </c>
    </row>
    <row r="272" spans="1:12" x14ac:dyDescent="0.3">
      <c r="A272" s="36">
        <f t="shared" si="44"/>
        <v>267</v>
      </c>
      <c r="B272" s="36">
        <f t="shared" si="40"/>
        <v>54</v>
      </c>
      <c r="C272" s="42" t="s">
        <v>174</v>
      </c>
      <c r="D272" s="36" t="s">
        <v>129</v>
      </c>
      <c r="E272" s="39">
        <f t="shared" si="42"/>
        <v>41456</v>
      </c>
      <c r="F272" s="40">
        <v>5.54</v>
      </c>
      <c r="G272" s="40">
        <v>5.09</v>
      </c>
      <c r="I272" s="40">
        <v>5.34</v>
      </c>
      <c r="J272" s="40">
        <f t="shared" si="41"/>
        <v>-0.25</v>
      </c>
      <c r="L272" s="47">
        <f t="shared" si="43"/>
        <v>-4.6816479400749067E-2</v>
      </c>
    </row>
    <row r="273" spans="1:12" x14ac:dyDescent="0.3">
      <c r="A273" s="36">
        <f t="shared" si="44"/>
        <v>268</v>
      </c>
      <c r="B273" s="36">
        <f t="shared" si="40"/>
        <v>54</v>
      </c>
      <c r="C273" s="42" t="s">
        <v>174</v>
      </c>
      <c r="D273" s="36" t="s">
        <v>130</v>
      </c>
      <c r="E273" s="39">
        <f t="shared" si="42"/>
        <v>41456</v>
      </c>
      <c r="F273" s="40">
        <v>5.7200000000000006</v>
      </c>
      <c r="G273" s="40">
        <v>5.09</v>
      </c>
      <c r="I273" s="40">
        <v>5.34</v>
      </c>
      <c r="J273" s="40">
        <f t="shared" si="41"/>
        <v>-0.25</v>
      </c>
      <c r="L273" s="47">
        <f t="shared" si="43"/>
        <v>-4.6816479400749067E-2</v>
      </c>
    </row>
    <row r="274" spans="1:12" x14ac:dyDescent="0.3">
      <c r="A274" s="36">
        <f t="shared" si="44"/>
        <v>269</v>
      </c>
      <c r="B274" s="36">
        <f t="shared" si="40"/>
        <v>54</v>
      </c>
      <c r="C274" s="42" t="s">
        <v>174</v>
      </c>
      <c r="D274" s="36" t="s">
        <v>131</v>
      </c>
      <c r="E274" s="39">
        <f t="shared" si="42"/>
        <v>41456</v>
      </c>
      <c r="F274" s="40">
        <v>5.9</v>
      </c>
      <c r="G274" s="40">
        <v>5.09</v>
      </c>
      <c r="I274" s="40">
        <v>5.34</v>
      </c>
      <c r="J274" s="40">
        <f t="shared" si="41"/>
        <v>-0.25</v>
      </c>
      <c r="L274" s="47">
        <f t="shared" si="43"/>
        <v>-4.6816479400749067E-2</v>
      </c>
    </row>
    <row r="275" spans="1:12" x14ac:dyDescent="0.3">
      <c r="A275" s="36">
        <f t="shared" si="44"/>
        <v>270</v>
      </c>
      <c r="B275" s="36">
        <f t="shared" si="40"/>
        <v>54</v>
      </c>
      <c r="C275" s="42" t="s">
        <v>174</v>
      </c>
      <c r="D275" s="36" t="s">
        <v>132</v>
      </c>
      <c r="E275" s="39">
        <f t="shared" si="42"/>
        <v>41456</v>
      </c>
      <c r="F275" s="40">
        <v>6.0699999999999994</v>
      </c>
      <c r="G275" s="40">
        <v>5.09</v>
      </c>
      <c r="I275" s="40">
        <v>5.34</v>
      </c>
      <c r="J275" s="40">
        <f t="shared" si="41"/>
        <v>-0.25</v>
      </c>
      <c r="L275" s="47">
        <f t="shared" si="43"/>
        <v>-4.6816479400749067E-2</v>
      </c>
    </row>
    <row r="276" spans="1:12" x14ac:dyDescent="0.3">
      <c r="A276" s="36">
        <f t="shared" si="44"/>
        <v>271</v>
      </c>
      <c r="B276" s="36">
        <f t="shared" si="40"/>
        <v>54</v>
      </c>
      <c r="C276" s="42" t="s">
        <v>174</v>
      </c>
      <c r="D276" s="36" t="s">
        <v>133</v>
      </c>
      <c r="E276" s="39">
        <f t="shared" si="42"/>
        <v>41456</v>
      </c>
      <c r="F276" s="40">
        <v>6.25</v>
      </c>
      <c r="G276" s="40">
        <v>5.09</v>
      </c>
      <c r="I276" s="40">
        <v>5.34</v>
      </c>
      <c r="J276" s="40">
        <f t="shared" si="41"/>
        <v>-0.25</v>
      </c>
      <c r="L276" s="47">
        <f t="shared" si="43"/>
        <v>-4.6816479400749067E-2</v>
      </c>
    </row>
    <row r="277" spans="1:12" x14ac:dyDescent="0.3">
      <c r="A277" s="36">
        <f t="shared" si="44"/>
        <v>272</v>
      </c>
      <c r="B277" s="36">
        <f t="shared" si="40"/>
        <v>54</v>
      </c>
      <c r="C277" s="42" t="s">
        <v>174</v>
      </c>
      <c r="D277" s="36" t="s">
        <v>134</v>
      </c>
      <c r="E277" s="39">
        <f t="shared" si="42"/>
        <v>41456</v>
      </c>
      <c r="F277" s="40">
        <v>6.42</v>
      </c>
      <c r="G277" s="40">
        <v>6.02</v>
      </c>
      <c r="I277" s="40">
        <v>6.31</v>
      </c>
      <c r="J277" s="40">
        <f t="shared" si="41"/>
        <v>-0.29000000000000004</v>
      </c>
      <c r="L277" s="47">
        <f t="shared" si="43"/>
        <v>-4.5958795562599054E-2</v>
      </c>
    </row>
    <row r="278" spans="1:12" x14ac:dyDescent="0.3">
      <c r="A278" s="36">
        <f t="shared" si="44"/>
        <v>273</v>
      </c>
      <c r="B278" s="36">
        <f t="shared" si="40"/>
        <v>54</v>
      </c>
      <c r="C278" s="42" t="s">
        <v>174</v>
      </c>
      <c r="D278" s="36" t="s">
        <v>135</v>
      </c>
      <c r="E278" s="39">
        <f t="shared" si="42"/>
        <v>41456</v>
      </c>
      <c r="F278" s="40">
        <v>6.59</v>
      </c>
      <c r="G278" s="40">
        <v>6.02</v>
      </c>
      <c r="I278" s="40">
        <v>6.31</v>
      </c>
      <c r="J278" s="40">
        <f t="shared" si="41"/>
        <v>-0.29000000000000004</v>
      </c>
      <c r="L278" s="47">
        <f t="shared" si="43"/>
        <v>-4.5958795562599054E-2</v>
      </c>
    </row>
    <row r="279" spans="1:12" x14ac:dyDescent="0.3">
      <c r="A279" s="36">
        <f t="shared" si="44"/>
        <v>274</v>
      </c>
      <c r="B279" s="36">
        <f t="shared" si="40"/>
        <v>54</v>
      </c>
      <c r="C279" s="42" t="s">
        <v>174</v>
      </c>
      <c r="D279" s="36" t="s">
        <v>136</v>
      </c>
      <c r="E279" s="39">
        <f t="shared" si="42"/>
        <v>41456</v>
      </c>
      <c r="F279" s="40">
        <v>6.7700000000000005</v>
      </c>
      <c r="G279" s="40">
        <v>6.02</v>
      </c>
      <c r="I279" s="40">
        <v>6.31</v>
      </c>
      <c r="J279" s="40">
        <f t="shared" si="41"/>
        <v>-0.29000000000000004</v>
      </c>
      <c r="L279" s="47">
        <f t="shared" si="43"/>
        <v>-4.5958795562599054E-2</v>
      </c>
    </row>
    <row r="280" spans="1:12" x14ac:dyDescent="0.3">
      <c r="A280" s="36">
        <f t="shared" si="44"/>
        <v>275</v>
      </c>
      <c r="B280" s="36">
        <f t="shared" si="40"/>
        <v>54</v>
      </c>
      <c r="C280" s="42" t="s">
        <v>174</v>
      </c>
      <c r="D280" s="36" t="s">
        <v>137</v>
      </c>
      <c r="E280" s="39">
        <f t="shared" si="42"/>
        <v>41456</v>
      </c>
      <c r="F280" s="40">
        <v>6.95</v>
      </c>
      <c r="G280" s="40">
        <v>6.02</v>
      </c>
      <c r="I280" s="40">
        <v>6.31</v>
      </c>
      <c r="J280" s="40">
        <f t="shared" si="41"/>
        <v>-0.29000000000000004</v>
      </c>
      <c r="L280" s="47">
        <f t="shared" si="43"/>
        <v>-4.5958795562599054E-2</v>
      </c>
    </row>
    <row r="281" spans="1:12" x14ac:dyDescent="0.3">
      <c r="A281" s="36">
        <f t="shared" si="44"/>
        <v>276</v>
      </c>
      <c r="B281" s="36">
        <f t="shared" si="40"/>
        <v>54</v>
      </c>
      <c r="C281" s="42" t="s">
        <v>174</v>
      </c>
      <c r="D281" s="36" t="s">
        <v>138</v>
      </c>
      <c r="E281" s="39">
        <f t="shared" si="42"/>
        <v>41456</v>
      </c>
      <c r="F281" s="40">
        <v>7.13</v>
      </c>
      <c r="G281" s="40">
        <v>6.02</v>
      </c>
      <c r="I281" s="40">
        <v>6.31</v>
      </c>
      <c r="J281" s="40">
        <f t="shared" si="41"/>
        <v>-0.29000000000000004</v>
      </c>
      <c r="L281" s="47">
        <f t="shared" si="43"/>
        <v>-4.5958795562599054E-2</v>
      </c>
    </row>
    <row r="282" spans="1:12" x14ac:dyDescent="0.3">
      <c r="A282" s="36">
        <f t="shared" si="44"/>
        <v>277</v>
      </c>
      <c r="B282" s="36">
        <f t="shared" si="40"/>
        <v>54</v>
      </c>
      <c r="C282" s="42" t="s">
        <v>174</v>
      </c>
      <c r="D282" s="36" t="s">
        <v>139</v>
      </c>
      <c r="E282" s="39">
        <f t="shared" si="42"/>
        <v>41456</v>
      </c>
      <c r="F282" s="40">
        <v>7.3</v>
      </c>
      <c r="G282" s="40">
        <v>6.02</v>
      </c>
      <c r="I282" s="40">
        <v>6.31</v>
      </c>
      <c r="J282" s="40">
        <f t="shared" si="41"/>
        <v>-0.29000000000000004</v>
      </c>
      <c r="L282" s="47">
        <f t="shared" si="43"/>
        <v>-4.5958795562599054E-2</v>
      </c>
    </row>
    <row r="283" spans="1:12" x14ac:dyDescent="0.3">
      <c r="A283" s="36">
        <f t="shared" si="44"/>
        <v>278</v>
      </c>
      <c r="B283" s="36">
        <f t="shared" si="40"/>
        <v>54</v>
      </c>
      <c r="C283" s="42" t="s">
        <v>174</v>
      </c>
      <c r="D283" s="36" t="s">
        <v>140</v>
      </c>
      <c r="E283" s="39">
        <f t="shared" si="42"/>
        <v>41456</v>
      </c>
      <c r="F283" s="40">
        <v>7.4799999999999995</v>
      </c>
      <c r="G283" s="40">
        <v>6.95</v>
      </c>
      <c r="I283" s="40">
        <v>7.28</v>
      </c>
      <c r="J283" s="40">
        <f t="shared" si="41"/>
        <v>-0.33000000000000007</v>
      </c>
      <c r="L283" s="47">
        <f t="shared" si="43"/>
        <v>-4.5329670329670335E-2</v>
      </c>
    </row>
    <row r="284" spans="1:12" x14ac:dyDescent="0.3">
      <c r="A284" s="36">
        <f t="shared" si="44"/>
        <v>279</v>
      </c>
      <c r="B284" s="36">
        <f t="shared" si="40"/>
        <v>54</v>
      </c>
      <c r="C284" s="42" t="s">
        <v>174</v>
      </c>
      <c r="D284" s="36" t="s">
        <v>141</v>
      </c>
      <c r="E284" s="39">
        <f t="shared" si="42"/>
        <v>41456</v>
      </c>
      <c r="F284" s="40">
        <v>7.6499999999999995</v>
      </c>
      <c r="G284" s="40">
        <v>6.95</v>
      </c>
      <c r="I284" s="40">
        <v>7.28</v>
      </c>
      <c r="J284" s="40">
        <f t="shared" si="41"/>
        <v>-0.33000000000000007</v>
      </c>
      <c r="L284" s="47">
        <f t="shared" si="43"/>
        <v>-4.5329670329670335E-2</v>
      </c>
    </row>
    <row r="285" spans="1:12" x14ac:dyDescent="0.3">
      <c r="A285" s="36">
        <f t="shared" si="44"/>
        <v>280</v>
      </c>
      <c r="B285" s="36">
        <f t="shared" si="40"/>
        <v>54</v>
      </c>
      <c r="C285" s="42" t="s">
        <v>174</v>
      </c>
      <c r="D285" s="36" t="s">
        <v>142</v>
      </c>
      <c r="E285" s="39">
        <f t="shared" si="42"/>
        <v>41456</v>
      </c>
      <c r="F285" s="40">
        <v>7.83</v>
      </c>
      <c r="G285" s="40">
        <v>6.95</v>
      </c>
      <c r="I285" s="40">
        <v>7.28</v>
      </c>
      <c r="J285" s="40">
        <f t="shared" si="41"/>
        <v>-0.33000000000000007</v>
      </c>
      <c r="L285" s="47">
        <f t="shared" si="43"/>
        <v>-4.5329670329670335E-2</v>
      </c>
    </row>
    <row r="286" spans="1:12" x14ac:dyDescent="0.3">
      <c r="A286" s="36">
        <f t="shared" si="44"/>
        <v>281</v>
      </c>
      <c r="B286" s="36">
        <f t="shared" si="40"/>
        <v>54</v>
      </c>
      <c r="C286" s="42" t="s">
        <v>174</v>
      </c>
      <c r="D286" s="36" t="s">
        <v>143</v>
      </c>
      <c r="E286" s="39">
        <f t="shared" si="42"/>
        <v>41456</v>
      </c>
      <c r="F286" s="40">
        <v>8</v>
      </c>
      <c r="G286" s="40">
        <v>6.95</v>
      </c>
      <c r="I286" s="40">
        <v>7.28</v>
      </c>
      <c r="J286" s="40">
        <f t="shared" si="41"/>
        <v>-0.33000000000000007</v>
      </c>
      <c r="L286" s="47">
        <f t="shared" si="43"/>
        <v>-4.5329670329670335E-2</v>
      </c>
    </row>
    <row r="287" spans="1:12" x14ac:dyDescent="0.3">
      <c r="A287" s="36">
        <f t="shared" si="44"/>
        <v>282</v>
      </c>
      <c r="B287" s="36">
        <f t="shared" si="40"/>
        <v>54</v>
      </c>
      <c r="C287" s="42" t="s">
        <v>174</v>
      </c>
      <c r="D287" s="36" t="s">
        <v>144</v>
      </c>
      <c r="E287" s="39">
        <f t="shared" si="42"/>
        <v>41456</v>
      </c>
      <c r="F287" s="40">
        <v>8.19</v>
      </c>
      <c r="G287" s="40">
        <v>6.95</v>
      </c>
      <c r="I287" s="40">
        <v>7.28</v>
      </c>
      <c r="J287" s="40">
        <f t="shared" si="41"/>
        <v>-0.33000000000000007</v>
      </c>
      <c r="L287" s="47">
        <f t="shared" si="43"/>
        <v>-4.5329670329670335E-2</v>
      </c>
    </row>
    <row r="288" spans="1:12" x14ac:dyDescent="0.3">
      <c r="A288" s="36">
        <f t="shared" si="44"/>
        <v>283</v>
      </c>
      <c r="B288" s="36">
        <f t="shared" si="40"/>
        <v>54</v>
      </c>
      <c r="C288" s="42" t="s">
        <v>174</v>
      </c>
      <c r="D288" s="36" t="s">
        <v>145</v>
      </c>
      <c r="E288" s="39">
        <f t="shared" si="42"/>
        <v>41456</v>
      </c>
      <c r="F288" s="40">
        <v>8.36</v>
      </c>
      <c r="G288" s="40">
        <v>6.95</v>
      </c>
      <c r="I288" s="40">
        <v>7.28</v>
      </c>
      <c r="J288" s="40">
        <f t="shared" si="41"/>
        <v>-0.33000000000000007</v>
      </c>
      <c r="L288" s="47">
        <f t="shared" si="43"/>
        <v>-4.5329670329670335E-2</v>
      </c>
    </row>
    <row r="289" spans="1:12" x14ac:dyDescent="0.3">
      <c r="A289" s="36">
        <f t="shared" si="44"/>
        <v>284</v>
      </c>
      <c r="B289" s="36">
        <f t="shared" si="40"/>
        <v>54</v>
      </c>
      <c r="C289" s="42" t="s">
        <v>174</v>
      </c>
      <c r="D289" s="36" t="s">
        <v>146</v>
      </c>
      <c r="E289" s="39">
        <f t="shared" si="42"/>
        <v>41456</v>
      </c>
      <c r="F289" s="40">
        <v>8.5300000000000011</v>
      </c>
      <c r="G289" s="40">
        <v>7.87</v>
      </c>
      <c r="I289" s="40">
        <v>8.25</v>
      </c>
      <c r="J289" s="40">
        <f t="shared" si="41"/>
        <v>-0.37999999999999989</v>
      </c>
      <c r="L289" s="47">
        <f t="shared" si="43"/>
        <v>-4.6060606060606045E-2</v>
      </c>
    </row>
    <row r="290" spans="1:12" x14ac:dyDescent="0.3">
      <c r="A290" s="36">
        <f t="shared" si="44"/>
        <v>285</v>
      </c>
      <c r="B290" s="36">
        <f t="shared" si="40"/>
        <v>54</v>
      </c>
      <c r="C290" s="42" t="s">
        <v>174</v>
      </c>
      <c r="D290" s="36" t="s">
        <v>147</v>
      </c>
      <c r="E290" s="39">
        <f t="shared" si="42"/>
        <v>41456</v>
      </c>
      <c r="F290" s="40">
        <v>8.7100000000000009</v>
      </c>
      <c r="G290" s="40">
        <v>7.87</v>
      </c>
      <c r="I290" s="40">
        <v>8.25</v>
      </c>
      <c r="J290" s="40">
        <f t="shared" si="41"/>
        <v>-0.37999999999999989</v>
      </c>
      <c r="L290" s="47">
        <f t="shared" si="43"/>
        <v>-4.6060606060606045E-2</v>
      </c>
    </row>
    <row r="291" spans="1:12" x14ac:dyDescent="0.3">
      <c r="A291" s="36">
        <f t="shared" si="44"/>
        <v>286</v>
      </c>
      <c r="B291" s="36">
        <f t="shared" si="40"/>
        <v>54</v>
      </c>
      <c r="C291" s="42" t="s">
        <v>174</v>
      </c>
      <c r="D291" s="36" t="s">
        <v>148</v>
      </c>
      <c r="E291" s="39">
        <f t="shared" si="42"/>
        <v>41456</v>
      </c>
      <c r="F291" s="40">
        <v>8.8800000000000008</v>
      </c>
      <c r="G291" s="40">
        <v>7.87</v>
      </c>
      <c r="I291" s="40">
        <v>8.25</v>
      </c>
      <c r="J291" s="40">
        <f t="shared" si="41"/>
        <v>-0.37999999999999989</v>
      </c>
      <c r="L291" s="47">
        <f t="shared" si="43"/>
        <v>-4.6060606060606045E-2</v>
      </c>
    </row>
    <row r="292" spans="1:12" x14ac:dyDescent="0.3">
      <c r="A292" s="36">
        <f t="shared" si="44"/>
        <v>287</v>
      </c>
      <c r="B292" s="36">
        <f t="shared" si="40"/>
        <v>54</v>
      </c>
      <c r="C292" s="42" t="s">
        <v>174</v>
      </c>
      <c r="D292" s="36" t="s">
        <v>149</v>
      </c>
      <c r="E292" s="39">
        <f t="shared" si="42"/>
        <v>41456</v>
      </c>
      <c r="F292" s="40">
        <v>9.06</v>
      </c>
      <c r="G292" s="40">
        <v>7.87</v>
      </c>
      <c r="I292" s="40">
        <v>8.25</v>
      </c>
      <c r="J292" s="40">
        <f t="shared" si="41"/>
        <v>-0.37999999999999989</v>
      </c>
      <c r="L292" s="47">
        <f t="shared" si="43"/>
        <v>-4.6060606060606045E-2</v>
      </c>
    </row>
    <row r="293" spans="1:12" x14ac:dyDescent="0.3">
      <c r="A293" s="36">
        <f t="shared" si="44"/>
        <v>288</v>
      </c>
      <c r="B293" s="36">
        <f t="shared" si="40"/>
        <v>54</v>
      </c>
      <c r="C293" s="42" t="s">
        <v>174</v>
      </c>
      <c r="D293" s="36" t="s">
        <v>150</v>
      </c>
      <c r="E293" s="39">
        <f t="shared" si="42"/>
        <v>41456</v>
      </c>
      <c r="F293" s="40">
        <v>9.23</v>
      </c>
      <c r="G293" s="40">
        <v>7.87</v>
      </c>
      <c r="I293" s="40">
        <v>8.25</v>
      </c>
      <c r="J293" s="40">
        <f t="shared" si="41"/>
        <v>-0.37999999999999989</v>
      </c>
      <c r="L293" s="47">
        <f t="shared" si="43"/>
        <v>-4.6060606060606045E-2</v>
      </c>
    </row>
    <row r="294" spans="1:12" x14ac:dyDescent="0.3">
      <c r="A294" s="36">
        <f t="shared" si="44"/>
        <v>289</v>
      </c>
      <c r="B294" s="36">
        <f t="shared" si="40"/>
        <v>54</v>
      </c>
      <c r="C294" s="42" t="s">
        <v>174</v>
      </c>
      <c r="D294" s="36" t="s">
        <v>151</v>
      </c>
      <c r="E294" s="39">
        <f t="shared" si="42"/>
        <v>41456</v>
      </c>
      <c r="F294" s="40">
        <v>9.4200000000000017</v>
      </c>
      <c r="G294" s="40">
        <v>7.87</v>
      </c>
      <c r="I294" s="40">
        <v>8.25</v>
      </c>
      <c r="J294" s="40">
        <f t="shared" si="41"/>
        <v>-0.37999999999999989</v>
      </c>
      <c r="L294" s="47">
        <f t="shared" si="43"/>
        <v>-4.6060606060606045E-2</v>
      </c>
    </row>
    <row r="295" spans="1:12" x14ac:dyDescent="0.3">
      <c r="A295" s="36">
        <f t="shared" si="44"/>
        <v>290</v>
      </c>
      <c r="B295" s="36">
        <f t="shared" si="40"/>
        <v>54</v>
      </c>
      <c r="C295" s="42" t="s">
        <v>174</v>
      </c>
      <c r="D295" s="36" t="s">
        <v>152</v>
      </c>
      <c r="E295" s="39">
        <f t="shared" si="42"/>
        <v>41456</v>
      </c>
      <c r="F295" s="40">
        <v>9.59</v>
      </c>
      <c r="G295" s="40">
        <v>8.8000000000000007</v>
      </c>
      <c r="I295" s="40">
        <v>9.2200000000000006</v>
      </c>
      <c r="J295" s="40">
        <f t="shared" si="41"/>
        <v>-0.41999999999999993</v>
      </c>
      <c r="L295" s="47">
        <f t="shared" si="43"/>
        <v>-4.5553145336225585E-2</v>
      </c>
    </row>
    <row r="296" spans="1:12" x14ac:dyDescent="0.3">
      <c r="A296" s="36">
        <f t="shared" si="44"/>
        <v>291</v>
      </c>
      <c r="B296" s="36">
        <f t="shared" si="40"/>
        <v>54</v>
      </c>
      <c r="C296" s="42" t="s">
        <v>174</v>
      </c>
      <c r="D296" s="36" t="s">
        <v>153</v>
      </c>
      <c r="E296" s="39">
        <f t="shared" si="42"/>
        <v>41456</v>
      </c>
      <c r="F296" s="40">
        <v>9.77</v>
      </c>
      <c r="G296" s="40">
        <v>8.8000000000000007</v>
      </c>
      <c r="I296" s="40">
        <v>9.2200000000000006</v>
      </c>
      <c r="J296" s="40">
        <f t="shared" si="41"/>
        <v>-0.41999999999999993</v>
      </c>
      <c r="L296" s="47">
        <f t="shared" si="43"/>
        <v>-4.5553145336225585E-2</v>
      </c>
    </row>
    <row r="297" spans="1:12" x14ac:dyDescent="0.3">
      <c r="A297" s="36">
        <f t="shared" si="44"/>
        <v>292</v>
      </c>
      <c r="B297" s="36">
        <f t="shared" si="40"/>
        <v>54</v>
      </c>
      <c r="C297" s="42" t="s">
        <v>174</v>
      </c>
      <c r="D297" s="36" t="s">
        <v>154</v>
      </c>
      <c r="E297" s="39">
        <f t="shared" si="42"/>
        <v>41456</v>
      </c>
      <c r="F297" s="40">
        <v>9.94</v>
      </c>
      <c r="G297" s="40">
        <v>8.8000000000000007</v>
      </c>
      <c r="I297" s="40">
        <v>9.2200000000000006</v>
      </c>
      <c r="J297" s="40">
        <f t="shared" si="41"/>
        <v>-0.41999999999999993</v>
      </c>
      <c r="L297" s="47">
        <f t="shared" si="43"/>
        <v>-4.5553145336225585E-2</v>
      </c>
    </row>
    <row r="298" spans="1:12" x14ac:dyDescent="0.3">
      <c r="A298" s="36">
        <f t="shared" si="44"/>
        <v>293</v>
      </c>
      <c r="B298" s="36">
        <f t="shared" si="40"/>
        <v>54</v>
      </c>
      <c r="C298" s="42" t="s">
        <v>174</v>
      </c>
      <c r="D298" s="36" t="s">
        <v>155</v>
      </c>
      <c r="E298" s="39">
        <f t="shared" si="42"/>
        <v>41456</v>
      </c>
      <c r="F298" s="40">
        <v>10.119999999999999</v>
      </c>
      <c r="G298" s="40">
        <v>8.8000000000000007</v>
      </c>
      <c r="I298" s="40">
        <v>9.2200000000000006</v>
      </c>
      <c r="J298" s="40">
        <f t="shared" si="41"/>
        <v>-0.41999999999999993</v>
      </c>
      <c r="L298" s="47">
        <f t="shared" si="43"/>
        <v>-4.5553145336225585E-2</v>
      </c>
    </row>
    <row r="299" spans="1:12" x14ac:dyDescent="0.3">
      <c r="A299" s="36">
        <f t="shared" si="44"/>
        <v>294</v>
      </c>
      <c r="B299" s="36">
        <f t="shared" si="40"/>
        <v>54</v>
      </c>
      <c r="C299" s="42" t="s">
        <v>174</v>
      </c>
      <c r="D299" s="36" t="s">
        <v>156</v>
      </c>
      <c r="E299" s="39">
        <f t="shared" si="42"/>
        <v>41456</v>
      </c>
      <c r="F299" s="40">
        <v>10.29</v>
      </c>
      <c r="G299" s="40">
        <v>8.8000000000000007</v>
      </c>
      <c r="I299" s="40">
        <v>9.2200000000000006</v>
      </c>
      <c r="J299" s="40">
        <f t="shared" si="41"/>
        <v>-0.41999999999999993</v>
      </c>
      <c r="L299" s="47">
        <f t="shared" si="43"/>
        <v>-4.5553145336225585E-2</v>
      </c>
    </row>
    <row r="300" spans="1:12" x14ac:dyDescent="0.3">
      <c r="A300" s="36">
        <f t="shared" si="44"/>
        <v>295</v>
      </c>
      <c r="B300" s="36">
        <f t="shared" si="40"/>
        <v>54</v>
      </c>
      <c r="C300" s="42" t="s">
        <v>174</v>
      </c>
      <c r="D300" s="36" t="s">
        <v>157</v>
      </c>
      <c r="E300" s="39">
        <f t="shared" si="42"/>
        <v>41456</v>
      </c>
      <c r="F300" s="40">
        <v>10.459999999999999</v>
      </c>
      <c r="G300" s="40">
        <v>8.8000000000000007</v>
      </c>
      <c r="I300" s="40">
        <v>9.2200000000000006</v>
      </c>
      <c r="J300" s="40">
        <f t="shared" si="41"/>
        <v>-0.41999999999999993</v>
      </c>
      <c r="L300" s="47">
        <f t="shared" si="43"/>
        <v>-4.5553145336225585E-2</v>
      </c>
    </row>
    <row r="301" spans="1:12" x14ac:dyDescent="0.3">
      <c r="A301" s="36">
        <f t="shared" si="44"/>
        <v>296</v>
      </c>
      <c r="B301" s="36"/>
      <c r="C301" s="35"/>
      <c r="D301" s="36"/>
      <c r="E301" s="39"/>
      <c r="F301" s="35"/>
      <c r="G301" s="40"/>
      <c r="I301" s="40"/>
      <c r="J301" s="40"/>
      <c r="L301" s="47" t="str">
        <f t="shared" si="43"/>
        <v/>
      </c>
    </row>
    <row r="302" spans="1:12" x14ac:dyDescent="0.3">
      <c r="A302" s="36">
        <f t="shared" si="44"/>
        <v>297</v>
      </c>
      <c r="B302" s="36" t="s">
        <v>175</v>
      </c>
      <c r="C302" s="35" t="s">
        <v>176</v>
      </c>
      <c r="D302" s="36" t="s">
        <v>160</v>
      </c>
      <c r="E302" s="39">
        <f t="shared" ref="E302:E307" si="45">+$E$6</f>
        <v>41456</v>
      </c>
      <c r="F302" s="40">
        <v>10.42</v>
      </c>
      <c r="G302" s="40">
        <v>11.53</v>
      </c>
      <c r="I302" s="40">
        <v>11.77</v>
      </c>
      <c r="J302" s="40">
        <f t="shared" ref="J302:J307" si="46">+G302-I302</f>
        <v>-0.24000000000000021</v>
      </c>
      <c r="L302" s="47">
        <f t="shared" si="43"/>
        <v>-2.0390824129141904E-2</v>
      </c>
    </row>
    <row r="303" spans="1:12" x14ac:dyDescent="0.3">
      <c r="A303" s="36">
        <f t="shared" si="44"/>
        <v>298</v>
      </c>
      <c r="B303" s="36" t="str">
        <f>+$B$302</f>
        <v>55 (56)</v>
      </c>
      <c r="C303" s="35" t="s">
        <v>176</v>
      </c>
      <c r="D303" s="36" t="s">
        <v>95</v>
      </c>
      <c r="E303" s="39">
        <f t="shared" si="45"/>
        <v>41456</v>
      </c>
      <c r="F303" s="40">
        <v>11.72</v>
      </c>
      <c r="G303" s="40">
        <v>12.72</v>
      </c>
      <c r="I303" s="40">
        <v>13</v>
      </c>
      <c r="J303" s="40">
        <f t="shared" si="46"/>
        <v>-0.27999999999999936</v>
      </c>
      <c r="L303" s="47">
        <f t="shared" si="43"/>
        <v>-2.1538461538461489E-2</v>
      </c>
    </row>
    <row r="304" spans="1:12" x14ac:dyDescent="0.3">
      <c r="A304" s="36">
        <f t="shared" si="44"/>
        <v>299</v>
      </c>
      <c r="B304" s="36" t="str">
        <f>+$B$302</f>
        <v>55 (56)</v>
      </c>
      <c r="C304" s="35" t="s">
        <v>176</v>
      </c>
      <c r="D304" s="36" t="s">
        <v>161</v>
      </c>
      <c r="E304" s="39">
        <f t="shared" si="45"/>
        <v>41456</v>
      </c>
      <c r="F304" s="40">
        <v>13.97</v>
      </c>
      <c r="G304" s="40">
        <v>14.71</v>
      </c>
      <c r="I304" s="40">
        <v>15.06</v>
      </c>
      <c r="J304" s="40">
        <f t="shared" si="46"/>
        <v>-0.34999999999999964</v>
      </c>
      <c r="L304" s="47">
        <f t="shared" si="43"/>
        <v>-2.3240371845949511E-2</v>
      </c>
    </row>
    <row r="305" spans="1:12" x14ac:dyDescent="0.3">
      <c r="A305" s="36">
        <f t="shared" si="44"/>
        <v>300</v>
      </c>
      <c r="B305" s="36" t="str">
        <f>+$B$302</f>
        <v>55 (56)</v>
      </c>
      <c r="C305" s="35" t="s">
        <v>176</v>
      </c>
      <c r="D305" s="36" t="s">
        <v>162</v>
      </c>
      <c r="E305" s="39">
        <f t="shared" si="45"/>
        <v>41456</v>
      </c>
      <c r="F305" s="40">
        <v>16.75</v>
      </c>
      <c r="G305" s="40">
        <v>16.690000000000001</v>
      </c>
      <c r="I305" s="40">
        <v>17.11</v>
      </c>
      <c r="J305" s="40">
        <f t="shared" si="46"/>
        <v>-0.41999999999999815</v>
      </c>
      <c r="L305" s="47">
        <f t="shared" si="43"/>
        <v>-2.4547048509643375E-2</v>
      </c>
    </row>
    <row r="306" spans="1:12" x14ac:dyDescent="0.3">
      <c r="A306" s="36">
        <f t="shared" si="44"/>
        <v>301</v>
      </c>
      <c r="B306" s="36" t="str">
        <f>+$B$302</f>
        <v>55 (56)</v>
      </c>
      <c r="C306" s="35" t="s">
        <v>176</v>
      </c>
      <c r="D306" s="36" t="s">
        <v>163</v>
      </c>
      <c r="E306" s="39">
        <f t="shared" si="45"/>
        <v>41456</v>
      </c>
      <c r="F306" s="40">
        <v>18.88</v>
      </c>
      <c r="G306" s="40">
        <v>18.68</v>
      </c>
      <c r="I306" s="40">
        <v>19.170000000000002</v>
      </c>
      <c r="J306" s="40">
        <f t="shared" si="46"/>
        <v>-0.49000000000000199</v>
      </c>
      <c r="L306" s="47">
        <f t="shared" si="43"/>
        <v>-2.556077203964538E-2</v>
      </c>
    </row>
    <row r="307" spans="1:12" x14ac:dyDescent="0.3">
      <c r="A307" s="36">
        <f t="shared" si="44"/>
        <v>302</v>
      </c>
      <c r="B307" s="36" t="str">
        <f>+$B$302</f>
        <v>55 (56)</v>
      </c>
      <c r="C307" s="35" t="s">
        <v>176</v>
      </c>
      <c r="D307" s="36" t="s">
        <v>97</v>
      </c>
      <c r="E307" s="39">
        <f t="shared" si="45"/>
        <v>41456</v>
      </c>
      <c r="F307" s="40">
        <v>25.48</v>
      </c>
      <c r="G307" s="40">
        <v>24.63</v>
      </c>
      <c r="I307" s="40">
        <v>25.34</v>
      </c>
      <c r="J307" s="40">
        <f t="shared" si="46"/>
        <v>-0.71000000000000085</v>
      </c>
      <c r="L307" s="47">
        <f t="shared" si="43"/>
        <v>-2.8018942383583302E-2</v>
      </c>
    </row>
    <row r="308" spans="1:12" x14ac:dyDescent="0.3">
      <c r="A308" s="36">
        <f t="shared" si="44"/>
        <v>303</v>
      </c>
      <c r="B308" s="36"/>
      <c r="C308" s="35"/>
      <c r="D308" s="36"/>
      <c r="E308" s="39"/>
      <c r="F308" s="40"/>
      <c r="G308" s="40"/>
      <c r="I308" s="40"/>
      <c r="J308" s="40"/>
      <c r="L308" s="47" t="str">
        <f t="shared" si="43"/>
        <v/>
      </c>
    </row>
    <row r="309" spans="1:12" x14ac:dyDescent="0.3">
      <c r="A309" s="36">
        <f t="shared" si="44"/>
        <v>304</v>
      </c>
      <c r="B309" s="36" t="str">
        <f>+$B$302</f>
        <v>55 (56)</v>
      </c>
      <c r="C309" s="35" t="s">
        <v>177</v>
      </c>
      <c r="D309" s="36" t="s">
        <v>163</v>
      </c>
      <c r="E309" s="39">
        <f>+$E$6</f>
        <v>41456</v>
      </c>
      <c r="F309" s="40">
        <v>21.79</v>
      </c>
      <c r="G309" s="40">
        <v>21.8</v>
      </c>
      <c r="I309" s="40">
        <v>22.49</v>
      </c>
      <c r="J309" s="40">
        <f>+G309-I309</f>
        <v>-0.68999999999999773</v>
      </c>
      <c r="L309" s="47">
        <f t="shared" si="43"/>
        <v>-3.0680302356602837E-2</v>
      </c>
    </row>
    <row r="310" spans="1:12" x14ac:dyDescent="0.3">
      <c r="A310" s="36">
        <f t="shared" si="44"/>
        <v>305</v>
      </c>
      <c r="B310" s="36"/>
      <c r="C310" s="35"/>
      <c r="D310" s="36"/>
      <c r="E310" s="39"/>
      <c r="F310" s="40"/>
      <c r="G310" s="40"/>
      <c r="I310" s="40"/>
      <c r="J310" s="40"/>
      <c r="L310" s="47" t="str">
        <f t="shared" si="43"/>
        <v/>
      </c>
    </row>
    <row r="311" spans="1:12" x14ac:dyDescent="0.3">
      <c r="A311" s="36">
        <f t="shared" si="44"/>
        <v>306</v>
      </c>
      <c r="B311" s="36" t="str">
        <f t="shared" ref="B311:B331" si="47">+$B$302</f>
        <v>55 (56)</v>
      </c>
      <c r="C311" s="42" t="s">
        <v>178</v>
      </c>
      <c r="D311" s="36" t="s">
        <v>104</v>
      </c>
      <c r="E311" s="39">
        <f>+E306</f>
        <v>41456</v>
      </c>
      <c r="F311" s="40">
        <v>9.2100000000000009</v>
      </c>
      <c r="G311" s="40">
        <v>12.31</v>
      </c>
      <c r="I311" s="40">
        <v>12.3</v>
      </c>
      <c r="J311" s="40">
        <f t="shared" ref="J311:J331" si="48">+G311-I311</f>
        <v>9.9999999999997868E-3</v>
      </c>
      <c r="L311" s="47">
        <f t="shared" si="43"/>
        <v>8.1300813008128347E-4</v>
      </c>
    </row>
    <row r="312" spans="1:12" x14ac:dyDescent="0.3">
      <c r="A312" s="36">
        <f t="shared" si="44"/>
        <v>307</v>
      </c>
      <c r="B312" s="36" t="str">
        <f t="shared" si="47"/>
        <v>55 (56)</v>
      </c>
      <c r="C312" s="42" t="s">
        <v>178</v>
      </c>
      <c r="D312" s="36" t="s">
        <v>105</v>
      </c>
      <c r="E312" s="39">
        <f>+E311</f>
        <v>41456</v>
      </c>
      <c r="F312" s="40">
        <v>9.39</v>
      </c>
      <c r="G312" s="40">
        <v>12.31</v>
      </c>
      <c r="I312" s="40">
        <v>12.3</v>
      </c>
      <c r="J312" s="40">
        <f t="shared" si="48"/>
        <v>9.9999999999997868E-3</v>
      </c>
      <c r="L312" s="47">
        <f t="shared" si="43"/>
        <v>8.1300813008128347E-4</v>
      </c>
    </row>
    <row r="313" spans="1:12" x14ac:dyDescent="0.3">
      <c r="A313" s="36">
        <f t="shared" si="44"/>
        <v>308</v>
      </c>
      <c r="B313" s="36" t="str">
        <f t="shared" si="47"/>
        <v>55 (56)</v>
      </c>
      <c r="C313" s="42" t="s">
        <v>178</v>
      </c>
      <c r="D313" s="36" t="s">
        <v>106</v>
      </c>
      <c r="E313" s="39">
        <f t="shared" ref="E313:E324" si="49">+E312</f>
        <v>41456</v>
      </c>
      <c r="F313" s="40">
        <v>9.56</v>
      </c>
      <c r="G313" s="40">
        <v>12.31</v>
      </c>
      <c r="I313" s="40">
        <v>12.3</v>
      </c>
      <c r="J313" s="40">
        <f t="shared" si="48"/>
        <v>9.9999999999997868E-3</v>
      </c>
      <c r="L313" s="47">
        <f t="shared" si="43"/>
        <v>8.1300813008128347E-4</v>
      </c>
    </row>
    <row r="314" spans="1:12" x14ac:dyDescent="0.3">
      <c r="A314" s="36">
        <f t="shared" si="44"/>
        <v>309</v>
      </c>
      <c r="B314" s="36" t="str">
        <f t="shared" si="47"/>
        <v>55 (56)</v>
      </c>
      <c r="C314" s="42" t="s">
        <v>178</v>
      </c>
      <c r="D314" s="36" t="s">
        <v>107</v>
      </c>
      <c r="E314" s="39">
        <f t="shared" si="49"/>
        <v>41456</v>
      </c>
      <c r="F314" s="40">
        <v>9.74</v>
      </c>
      <c r="G314" s="40">
        <v>12.31</v>
      </c>
      <c r="I314" s="40">
        <v>12.3</v>
      </c>
      <c r="J314" s="40">
        <f t="shared" si="48"/>
        <v>9.9999999999997868E-3</v>
      </c>
      <c r="L314" s="47">
        <f t="shared" si="43"/>
        <v>8.1300813008128347E-4</v>
      </c>
    </row>
    <row r="315" spans="1:12" x14ac:dyDescent="0.3">
      <c r="A315" s="36">
        <f t="shared" si="44"/>
        <v>310</v>
      </c>
      <c r="B315" s="36" t="str">
        <f t="shared" si="47"/>
        <v>55 (56)</v>
      </c>
      <c r="C315" s="42" t="s">
        <v>178</v>
      </c>
      <c r="D315" s="36" t="s">
        <v>108</v>
      </c>
      <c r="E315" s="39">
        <f t="shared" si="49"/>
        <v>41456</v>
      </c>
      <c r="F315" s="40">
        <v>9.91</v>
      </c>
      <c r="G315" s="40">
        <v>12.31</v>
      </c>
      <c r="I315" s="40">
        <v>12.3</v>
      </c>
      <c r="J315" s="40">
        <f t="shared" si="48"/>
        <v>9.9999999999997868E-3</v>
      </c>
      <c r="L315" s="47">
        <f t="shared" si="43"/>
        <v>8.1300813008128347E-4</v>
      </c>
    </row>
    <row r="316" spans="1:12" x14ac:dyDescent="0.3">
      <c r="A316" s="36">
        <f t="shared" si="44"/>
        <v>311</v>
      </c>
      <c r="B316" s="36" t="str">
        <f t="shared" si="47"/>
        <v>55 (56)</v>
      </c>
      <c r="C316" s="42" t="s">
        <v>178</v>
      </c>
      <c r="D316" s="36" t="s">
        <v>109</v>
      </c>
      <c r="E316" s="39">
        <f t="shared" si="49"/>
        <v>41456</v>
      </c>
      <c r="F316" s="40">
        <v>10.09</v>
      </c>
      <c r="G316" s="40">
        <v>12.31</v>
      </c>
      <c r="I316" s="40">
        <v>12.3</v>
      </c>
      <c r="J316" s="40">
        <f t="shared" si="48"/>
        <v>9.9999999999997868E-3</v>
      </c>
      <c r="L316" s="47">
        <f t="shared" si="43"/>
        <v>8.1300813008128347E-4</v>
      </c>
    </row>
    <row r="317" spans="1:12" x14ac:dyDescent="0.3">
      <c r="A317" s="36">
        <f t="shared" si="44"/>
        <v>312</v>
      </c>
      <c r="B317" s="36" t="str">
        <f t="shared" si="47"/>
        <v>55 (56)</v>
      </c>
      <c r="C317" s="42" t="s">
        <v>178</v>
      </c>
      <c r="D317" s="36" t="s">
        <v>110</v>
      </c>
      <c r="E317" s="39">
        <f t="shared" si="49"/>
        <v>41456</v>
      </c>
      <c r="F317" s="40">
        <v>10.27</v>
      </c>
      <c r="G317" s="40">
        <v>13.42</v>
      </c>
      <c r="I317" s="40">
        <v>13.46</v>
      </c>
      <c r="J317" s="40">
        <f t="shared" si="48"/>
        <v>-4.0000000000000924E-2</v>
      </c>
      <c r="L317" s="47">
        <f t="shared" si="43"/>
        <v>-2.9717682020803061E-3</v>
      </c>
    </row>
    <row r="318" spans="1:12" x14ac:dyDescent="0.3">
      <c r="A318" s="36">
        <f t="shared" si="44"/>
        <v>313</v>
      </c>
      <c r="B318" s="36" t="str">
        <f t="shared" si="47"/>
        <v>55 (56)</v>
      </c>
      <c r="C318" s="42" t="s">
        <v>178</v>
      </c>
      <c r="D318" s="36" t="s">
        <v>111</v>
      </c>
      <c r="E318" s="39">
        <f t="shared" si="49"/>
        <v>41456</v>
      </c>
      <c r="F318" s="40">
        <v>10.44</v>
      </c>
      <c r="G318" s="40">
        <v>13.42</v>
      </c>
      <c r="I318" s="40">
        <v>13.46</v>
      </c>
      <c r="J318" s="40">
        <f t="shared" si="48"/>
        <v>-4.0000000000000924E-2</v>
      </c>
      <c r="L318" s="47">
        <f t="shared" si="43"/>
        <v>-2.9717682020803061E-3</v>
      </c>
    </row>
    <row r="319" spans="1:12" x14ac:dyDescent="0.3">
      <c r="A319" s="36">
        <f t="shared" si="44"/>
        <v>314</v>
      </c>
      <c r="B319" s="36" t="str">
        <f t="shared" si="47"/>
        <v>55 (56)</v>
      </c>
      <c r="C319" s="42" t="s">
        <v>178</v>
      </c>
      <c r="D319" s="36" t="s">
        <v>112</v>
      </c>
      <c r="E319" s="39">
        <f t="shared" si="49"/>
        <v>41456</v>
      </c>
      <c r="F319" s="40">
        <v>10.62</v>
      </c>
      <c r="G319" s="40">
        <v>13.42</v>
      </c>
      <c r="I319" s="40">
        <v>13.46</v>
      </c>
      <c r="J319" s="40">
        <f t="shared" si="48"/>
        <v>-4.0000000000000924E-2</v>
      </c>
      <c r="L319" s="47">
        <f t="shared" si="43"/>
        <v>-2.9717682020803061E-3</v>
      </c>
    </row>
    <row r="320" spans="1:12" x14ac:dyDescent="0.3">
      <c r="A320" s="36">
        <f t="shared" si="44"/>
        <v>315</v>
      </c>
      <c r="B320" s="36" t="str">
        <f t="shared" si="47"/>
        <v>55 (56)</v>
      </c>
      <c r="C320" s="42" t="s">
        <v>178</v>
      </c>
      <c r="D320" s="36" t="s">
        <v>113</v>
      </c>
      <c r="E320" s="39">
        <f t="shared" si="49"/>
        <v>41456</v>
      </c>
      <c r="F320" s="40">
        <v>10.79</v>
      </c>
      <c r="G320" s="40">
        <v>13.42</v>
      </c>
      <c r="I320" s="40">
        <v>13.46</v>
      </c>
      <c r="J320" s="40">
        <f t="shared" si="48"/>
        <v>-4.0000000000000924E-2</v>
      </c>
      <c r="L320" s="47">
        <f t="shared" si="43"/>
        <v>-2.9717682020803061E-3</v>
      </c>
    </row>
    <row r="321" spans="1:12" x14ac:dyDescent="0.3">
      <c r="A321" s="36">
        <f t="shared" si="44"/>
        <v>316</v>
      </c>
      <c r="B321" s="36" t="str">
        <f t="shared" si="47"/>
        <v>55 (56)</v>
      </c>
      <c r="C321" s="42" t="s">
        <v>178</v>
      </c>
      <c r="D321" s="36" t="s">
        <v>114</v>
      </c>
      <c r="E321" s="39">
        <f t="shared" si="49"/>
        <v>41456</v>
      </c>
      <c r="F321" s="40">
        <v>10.97</v>
      </c>
      <c r="G321" s="40">
        <v>13.42</v>
      </c>
      <c r="I321" s="40">
        <v>13.46</v>
      </c>
      <c r="J321" s="40">
        <f t="shared" si="48"/>
        <v>-4.0000000000000924E-2</v>
      </c>
      <c r="L321" s="47">
        <f t="shared" si="43"/>
        <v>-2.9717682020803061E-3</v>
      </c>
    </row>
    <row r="322" spans="1:12" x14ac:dyDescent="0.3">
      <c r="A322" s="36">
        <f t="shared" si="44"/>
        <v>317</v>
      </c>
      <c r="B322" s="36" t="str">
        <f t="shared" si="47"/>
        <v>55 (56)</v>
      </c>
      <c r="C322" s="42" t="s">
        <v>178</v>
      </c>
      <c r="D322" s="36" t="s">
        <v>115</v>
      </c>
      <c r="E322" s="39">
        <f t="shared" si="49"/>
        <v>41456</v>
      </c>
      <c r="F322" s="40">
        <v>11.14</v>
      </c>
      <c r="G322" s="40">
        <v>13.42</v>
      </c>
      <c r="I322" s="40">
        <v>13.46</v>
      </c>
      <c r="J322" s="40">
        <f t="shared" si="48"/>
        <v>-4.0000000000000924E-2</v>
      </c>
      <c r="L322" s="47">
        <f t="shared" si="43"/>
        <v>-2.9717682020803061E-3</v>
      </c>
    </row>
    <row r="323" spans="1:12" x14ac:dyDescent="0.3">
      <c r="A323" s="36">
        <f t="shared" si="44"/>
        <v>318</v>
      </c>
      <c r="B323" s="36" t="str">
        <f t="shared" si="47"/>
        <v>55 (56)</v>
      </c>
      <c r="C323" s="42" t="s">
        <v>178</v>
      </c>
      <c r="D323" s="36" t="s">
        <v>116</v>
      </c>
      <c r="E323" s="39">
        <f t="shared" si="49"/>
        <v>41456</v>
      </c>
      <c r="F323" s="40">
        <v>11.33</v>
      </c>
      <c r="G323" s="40">
        <v>14.54</v>
      </c>
      <c r="I323" s="40">
        <v>14.62</v>
      </c>
      <c r="J323" s="40">
        <f t="shared" si="48"/>
        <v>-8.0000000000000071E-2</v>
      </c>
      <c r="L323" s="47">
        <f t="shared" si="43"/>
        <v>-5.4719562243502103E-3</v>
      </c>
    </row>
    <row r="324" spans="1:12" x14ac:dyDescent="0.3">
      <c r="A324" s="36">
        <f t="shared" si="44"/>
        <v>319</v>
      </c>
      <c r="B324" s="36" t="str">
        <f t="shared" si="47"/>
        <v>55 (56)</v>
      </c>
      <c r="C324" s="42" t="s">
        <v>178</v>
      </c>
      <c r="D324" s="36" t="s">
        <v>117</v>
      </c>
      <c r="E324" s="39">
        <f t="shared" si="49"/>
        <v>41456</v>
      </c>
      <c r="F324" s="40">
        <v>11.5</v>
      </c>
      <c r="G324" s="40">
        <v>14.54</v>
      </c>
      <c r="I324" s="40">
        <v>14.62</v>
      </c>
      <c r="J324" s="40">
        <f t="shared" si="48"/>
        <v>-8.0000000000000071E-2</v>
      </c>
      <c r="L324" s="47">
        <f t="shared" si="43"/>
        <v>-5.4719562243502103E-3</v>
      </c>
    </row>
    <row r="325" spans="1:12" x14ac:dyDescent="0.3">
      <c r="A325" s="36">
        <f t="shared" si="44"/>
        <v>320</v>
      </c>
      <c r="B325" s="36" t="str">
        <f t="shared" si="47"/>
        <v>55 (56)</v>
      </c>
      <c r="C325" s="42" t="s">
        <v>178</v>
      </c>
      <c r="D325" s="36" t="s">
        <v>179</v>
      </c>
      <c r="E325" s="39" t="s">
        <v>180</v>
      </c>
      <c r="F325" s="39" t="s">
        <v>180</v>
      </c>
      <c r="G325" s="40">
        <v>14.54</v>
      </c>
      <c r="I325" s="40">
        <v>14.62</v>
      </c>
      <c r="J325" s="40">
        <f t="shared" si="48"/>
        <v>-8.0000000000000071E-2</v>
      </c>
      <c r="L325" s="47">
        <f t="shared" si="43"/>
        <v>-5.4719562243502103E-3</v>
      </c>
    </row>
    <row r="326" spans="1:12" x14ac:dyDescent="0.3">
      <c r="A326" s="36">
        <f t="shared" si="44"/>
        <v>321</v>
      </c>
      <c r="B326" s="36" t="str">
        <f t="shared" si="47"/>
        <v>55 (56)</v>
      </c>
      <c r="C326" s="42" t="s">
        <v>178</v>
      </c>
      <c r="D326" s="36" t="s">
        <v>181</v>
      </c>
      <c r="E326" s="39" t="s">
        <v>180</v>
      </c>
      <c r="F326" s="39" t="s">
        <v>180</v>
      </c>
      <c r="G326" s="40">
        <v>15.66</v>
      </c>
      <c r="I326" s="40">
        <v>15.78</v>
      </c>
      <c r="J326" s="40">
        <f t="shared" si="48"/>
        <v>-0.11999999999999922</v>
      </c>
      <c r="L326" s="47">
        <f t="shared" si="43"/>
        <v>-7.6045627376425361E-3</v>
      </c>
    </row>
    <row r="327" spans="1:12" x14ac:dyDescent="0.3">
      <c r="A327" s="36">
        <f t="shared" si="44"/>
        <v>322</v>
      </c>
      <c r="B327" s="36" t="str">
        <f t="shared" si="47"/>
        <v>55 (56)</v>
      </c>
      <c r="C327" s="42" t="s">
        <v>178</v>
      </c>
      <c r="D327" s="36" t="s">
        <v>182</v>
      </c>
      <c r="E327" s="39" t="s">
        <v>180</v>
      </c>
      <c r="F327" s="39" t="s">
        <v>180</v>
      </c>
      <c r="G327" s="40">
        <v>16.77</v>
      </c>
      <c r="I327" s="40">
        <v>16.940000000000001</v>
      </c>
      <c r="J327" s="40">
        <f t="shared" si="48"/>
        <v>-0.17000000000000171</v>
      </c>
      <c r="L327" s="47">
        <f t="shared" ref="L327:L390" si="50">IF(+J327=0,"",J327/I327)</f>
        <v>-1.0035419126328318E-2</v>
      </c>
    </row>
    <row r="328" spans="1:12" x14ac:dyDescent="0.3">
      <c r="A328" s="36">
        <f t="shared" ref="A328:A391" si="51">+A327+1</f>
        <v>323</v>
      </c>
      <c r="B328" s="36" t="str">
        <f t="shared" si="47"/>
        <v>55 (56)</v>
      </c>
      <c r="C328" s="42" t="s">
        <v>178</v>
      </c>
      <c r="D328" s="36" t="s">
        <v>183</v>
      </c>
      <c r="E328" s="39" t="s">
        <v>180</v>
      </c>
      <c r="F328" s="39" t="s">
        <v>180</v>
      </c>
      <c r="G328" s="40">
        <v>17.89</v>
      </c>
      <c r="I328" s="40">
        <v>18.100000000000001</v>
      </c>
      <c r="J328" s="40">
        <f t="shared" si="48"/>
        <v>-0.21000000000000085</v>
      </c>
      <c r="L328" s="47">
        <f t="shared" si="50"/>
        <v>-1.1602209944751427E-2</v>
      </c>
    </row>
    <row r="329" spans="1:12" x14ac:dyDescent="0.3">
      <c r="A329" s="36">
        <f t="shared" si="51"/>
        <v>324</v>
      </c>
      <c r="B329" s="36" t="str">
        <f t="shared" si="47"/>
        <v>55 (56)</v>
      </c>
      <c r="C329" s="42" t="s">
        <v>178</v>
      </c>
      <c r="D329" s="36" t="s">
        <v>184</v>
      </c>
      <c r="E329" s="39" t="s">
        <v>180</v>
      </c>
      <c r="F329" s="39" t="s">
        <v>180</v>
      </c>
      <c r="G329" s="40">
        <v>19</v>
      </c>
      <c r="I329" s="40">
        <v>19.260000000000002</v>
      </c>
      <c r="J329" s="40">
        <f t="shared" si="48"/>
        <v>-0.26000000000000156</v>
      </c>
      <c r="L329" s="47">
        <f t="shared" si="50"/>
        <v>-1.3499480789200496E-2</v>
      </c>
    </row>
    <row r="330" spans="1:12" x14ac:dyDescent="0.3">
      <c r="A330" s="36">
        <f t="shared" si="51"/>
        <v>325</v>
      </c>
      <c r="B330" s="36" t="str">
        <f t="shared" si="47"/>
        <v>55 (56)</v>
      </c>
      <c r="C330" s="42" t="s">
        <v>178</v>
      </c>
      <c r="D330" s="36" t="s">
        <v>185</v>
      </c>
      <c r="E330" s="39" t="s">
        <v>180</v>
      </c>
      <c r="F330" s="39" t="s">
        <v>180</v>
      </c>
      <c r="G330" s="40">
        <v>20.12</v>
      </c>
      <c r="I330" s="40">
        <v>20.420000000000002</v>
      </c>
      <c r="J330" s="40">
        <f t="shared" si="48"/>
        <v>-0.30000000000000071</v>
      </c>
      <c r="L330" s="47">
        <f t="shared" si="50"/>
        <v>-1.4691478942213549E-2</v>
      </c>
    </row>
    <row r="331" spans="1:12" x14ac:dyDescent="0.3">
      <c r="A331" s="36">
        <f t="shared" si="51"/>
        <v>326</v>
      </c>
      <c r="B331" s="36" t="str">
        <f t="shared" si="47"/>
        <v>55 (56)</v>
      </c>
      <c r="C331" s="42" t="s">
        <v>178</v>
      </c>
      <c r="D331" s="36" t="s">
        <v>186</v>
      </c>
      <c r="E331" s="39" t="s">
        <v>180</v>
      </c>
      <c r="F331" s="39" t="s">
        <v>180</v>
      </c>
      <c r="G331" s="40">
        <v>21.24</v>
      </c>
      <c r="I331" s="40">
        <v>21.58</v>
      </c>
      <c r="J331" s="40">
        <f t="shared" si="48"/>
        <v>-0.33999999999999986</v>
      </c>
      <c r="L331" s="47">
        <f t="shared" si="50"/>
        <v>-1.5755329008341052E-2</v>
      </c>
    </row>
    <row r="332" spans="1:12" x14ac:dyDescent="0.3">
      <c r="A332" s="36">
        <f t="shared" si="51"/>
        <v>327</v>
      </c>
      <c r="B332" s="36"/>
      <c r="C332" s="35"/>
      <c r="D332" s="36"/>
      <c r="E332" s="39"/>
      <c r="F332" s="35"/>
      <c r="G332" s="40"/>
      <c r="I332" s="40"/>
      <c r="J332" s="40"/>
      <c r="L332" s="47" t="str">
        <f t="shared" si="50"/>
        <v/>
      </c>
    </row>
    <row r="333" spans="1:12" x14ac:dyDescent="0.3">
      <c r="A333" s="36">
        <f t="shared" si="51"/>
        <v>328</v>
      </c>
      <c r="B333" s="36" t="str">
        <f>+$B$302</f>
        <v>55 (56)</v>
      </c>
      <c r="C333" s="38" t="s">
        <v>187</v>
      </c>
      <c r="D333" s="36" t="s">
        <v>188</v>
      </c>
      <c r="E333" s="39">
        <f>+$E$6</f>
        <v>41456</v>
      </c>
      <c r="F333" s="40">
        <v>2.08</v>
      </c>
      <c r="G333" s="40">
        <v>5.93</v>
      </c>
      <c r="I333" s="40">
        <v>6.24</v>
      </c>
      <c r="J333" s="40">
        <f t="shared" ref="J333:J334" si="52">+G333-I333</f>
        <v>-0.3100000000000005</v>
      </c>
      <c r="L333" s="47">
        <f t="shared" si="50"/>
        <v>-4.967948717948726E-2</v>
      </c>
    </row>
    <row r="334" spans="1:12" x14ac:dyDescent="0.3">
      <c r="A334" s="36">
        <f t="shared" si="51"/>
        <v>329</v>
      </c>
      <c r="B334" s="36" t="str">
        <f>+$B$302</f>
        <v>55 (56)</v>
      </c>
      <c r="C334" s="38" t="s">
        <v>187</v>
      </c>
      <c r="D334" s="36" t="s">
        <v>189</v>
      </c>
      <c r="E334" s="39">
        <f>+$E$6</f>
        <v>41456</v>
      </c>
      <c r="F334" s="40">
        <v>8.18</v>
      </c>
      <c r="G334" s="40">
        <v>9.75</v>
      </c>
      <c r="I334" s="40">
        <v>10.16</v>
      </c>
      <c r="J334" s="40">
        <f t="shared" si="52"/>
        <v>-0.41000000000000014</v>
      </c>
      <c r="L334" s="47">
        <f t="shared" si="50"/>
        <v>-4.0354330708661429E-2</v>
      </c>
    </row>
    <row r="335" spans="1:12" x14ac:dyDescent="0.3">
      <c r="A335" s="36">
        <f t="shared" si="51"/>
        <v>330</v>
      </c>
      <c r="B335" s="36"/>
      <c r="C335" s="35"/>
      <c r="D335" s="36"/>
      <c r="E335" s="35"/>
      <c r="F335" s="35"/>
      <c r="G335" s="40"/>
      <c r="I335" s="40"/>
      <c r="J335" s="40"/>
      <c r="L335" s="47" t="str">
        <f t="shared" si="50"/>
        <v/>
      </c>
    </row>
    <row r="336" spans="1:12" x14ac:dyDescent="0.3">
      <c r="A336" s="36">
        <f t="shared" si="51"/>
        <v>331</v>
      </c>
      <c r="B336" s="36">
        <v>57</v>
      </c>
      <c r="C336" s="35" t="s">
        <v>190</v>
      </c>
      <c r="D336" s="43" t="s">
        <v>191</v>
      </c>
      <c r="E336" s="39">
        <f>+$E$6</f>
        <v>41456</v>
      </c>
      <c r="F336" s="44">
        <v>2.4980000000000002E-2</v>
      </c>
      <c r="G336" s="44">
        <v>3.9269999999999999E-2</v>
      </c>
      <c r="I336" s="44">
        <v>4.1309999999999999E-2</v>
      </c>
      <c r="J336" s="44">
        <f t="shared" ref="J336" si="53">+G336-I336</f>
        <v>-2.0400000000000001E-3</v>
      </c>
      <c r="L336" s="47">
        <f t="shared" si="50"/>
        <v>-4.938271604938272E-2</v>
      </c>
    </row>
    <row r="337" spans="1:12" x14ac:dyDescent="0.3">
      <c r="A337" s="36">
        <f t="shared" si="51"/>
        <v>332</v>
      </c>
      <c r="B337" s="36">
        <f>+$B$336</f>
        <v>57</v>
      </c>
      <c r="C337" s="35" t="s">
        <v>190</v>
      </c>
      <c r="D337" s="36" t="s">
        <v>192</v>
      </c>
      <c r="E337" s="39">
        <f>+$E$6</f>
        <v>41456</v>
      </c>
      <c r="F337" s="40">
        <v>4.08</v>
      </c>
      <c r="G337" s="45" t="s">
        <v>180</v>
      </c>
      <c r="I337" s="45" t="s">
        <v>180</v>
      </c>
      <c r="J337" s="45"/>
      <c r="L337" s="47" t="str">
        <f t="shared" si="50"/>
        <v/>
      </c>
    </row>
    <row r="338" spans="1:12" x14ac:dyDescent="0.3">
      <c r="A338" s="36">
        <f t="shared" si="51"/>
        <v>333</v>
      </c>
      <c r="B338" s="36"/>
      <c r="C338" s="35"/>
      <c r="D338" s="36"/>
      <c r="E338" s="35"/>
      <c r="F338" s="35"/>
      <c r="G338" s="40"/>
      <c r="I338" s="40"/>
      <c r="J338" s="40"/>
      <c r="L338" s="47" t="str">
        <f t="shared" si="50"/>
        <v/>
      </c>
    </row>
    <row r="339" spans="1:12" x14ac:dyDescent="0.3">
      <c r="A339" s="36">
        <f t="shared" si="51"/>
        <v>334</v>
      </c>
      <c r="B339" s="36" t="s">
        <v>193</v>
      </c>
      <c r="C339" s="35" t="s">
        <v>194</v>
      </c>
      <c r="D339" s="36" t="s">
        <v>160</v>
      </c>
      <c r="E339" s="39">
        <f t="shared" ref="E339:E344" si="54">+$E$6</f>
        <v>41456</v>
      </c>
      <c r="F339" s="40">
        <v>12.44</v>
      </c>
      <c r="G339" s="40">
        <v>11.53</v>
      </c>
      <c r="I339" s="40">
        <v>11.77</v>
      </c>
      <c r="J339" s="40">
        <f t="shared" ref="J339:J344" si="55">+G339-I339</f>
        <v>-0.24000000000000021</v>
      </c>
      <c r="L339" s="47">
        <f t="shared" si="50"/>
        <v>-2.0390824129141904E-2</v>
      </c>
    </row>
    <row r="340" spans="1:12" x14ac:dyDescent="0.3">
      <c r="A340" s="36">
        <f t="shared" si="51"/>
        <v>335</v>
      </c>
      <c r="B340" s="36" t="str">
        <f>+$B$339</f>
        <v>58 (59)</v>
      </c>
      <c r="C340" s="35" t="s">
        <v>194</v>
      </c>
      <c r="D340" s="36" t="s">
        <v>95</v>
      </c>
      <c r="E340" s="39">
        <f t="shared" si="54"/>
        <v>41456</v>
      </c>
      <c r="F340" s="40">
        <v>13.65</v>
      </c>
      <c r="G340" s="40">
        <v>12.72</v>
      </c>
      <c r="I340" s="40">
        <v>13</v>
      </c>
      <c r="J340" s="40">
        <f t="shared" si="55"/>
        <v>-0.27999999999999936</v>
      </c>
      <c r="L340" s="47">
        <f t="shared" si="50"/>
        <v>-2.1538461538461489E-2</v>
      </c>
    </row>
    <row r="341" spans="1:12" x14ac:dyDescent="0.3">
      <c r="A341" s="36">
        <f t="shared" si="51"/>
        <v>336</v>
      </c>
      <c r="B341" s="36" t="str">
        <f>+$B$339</f>
        <v>58 (59)</v>
      </c>
      <c r="C341" s="35" t="s">
        <v>194</v>
      </c>
      <c r="D341" s="36" t="s">
        <v>161</v>
      </c>
      <c r="E341" s="39">
        <f t="shared" si="54"/>
        <v>41456</v>
      </c>
      <c r="F341" s="40">
        <v>15.58</v>
      </c>
      <c r="G341" s="40">
        <v>14.71</v>
      </c>
      <c r="I341" s="40">
        <v>15.06</v>
      </c>
      <c r="J341" s="40">
        <f t="shared" si="55"/>
        <v>-0.34999999999999964</v>
      </c>
      <c r="L341" s="47">
        <f t="shared" si="50"/>
        <v>-2.3240371845949511E-2</v>
      </c>
    </row>
    <row r="342" spans="1:12" x14ac:dyDescent="0.3">
      <c r="A342" s="36">
        <f t="shared" si="51"/>
        <v>337</v>
      </c>
      <c r="B342" s="36" t="str">
        <f>+$B$339</f>
        <v>58 (59)</v>
      </c>
      <c r="C342" s="35" t="s">
        <v>194</v>
      </c>
      <c r="D342" s="36" t="s">
        <v>162</v>
      </c>
      <c r="E342" s="39">
        <f t="shared" si="54"/>
        <v>41456</v>
      </c>
      <c r="F342" s="40">
        <v>18.190000000000001</v>
      </c>
      <c r="G342" s="40">
        <v>16.690000000000001</v>
      </c>
      <c r="I342" s="40">
        <v>17.11</v>
      </c>
      <c r="J342" s="40">
        <f t="shared" si="55"/>
        <v>-0.41999999999999815</v>
      </c>
      <c r="L342" s="47">
        <f t="shared" si="50"/>
        <v>-2.4547048509643375E-2</v>
      </c>
    </row>
    <row r="343" spans="1:12" x14ac:dyDescent="0.3">
      <c r="A343" s="36">
        <f t="shared" si="51"/>
        <v>338</v>
      </c>
      <c r="B343" s="36" t="str">
        <f>+$B$339</f>
        <v>58 (59)</v>
      </c>
      <c r="C343" s="35" t="s">
        <v>194</v>
      </c>
      <c r="D343" s="36" t="s">
        <v>163</v>
      </c>
      <c r="E343" s="39">
        <f t="shared" si="54"/>
        <v>41456</v>
      </c>
      <c r="F343" s="40">
        <v>20.25</v>
      </c>
      <c r="G343" s="40">
        <v>18.68</v>
      </c>
      <c r="I343" s="40">
        <v>19.170000000000002</v>
      </c>
      <c r="J343" s="40">
        <f t="shared" si="55"/>
        <v>-0.49000000000000199</v>
      </c>
      <c r="L343" s="47">
        <f t="shared" si="50"/>
        <v>-2.556077203964538E-2</v>
      </c>
    </row>
    <row r="344" spans="1:12" x14ac:dyDescent="0.3">
      <c r="A344" s="36">
        <f t="shared" si="51"/>
        <v>339</v>
      </c>
      <c r="B344" s="36" t="str">
        <f>+$B$339</f>
        <v>58 (59)</v>
      </c>
      <c r="C344" s="35" t="s">
        <v>194</v>
      </c>
      <c r="D344" s="36" t="s">
        <v>97</v>
      </c>
      <c r="E344" s="39">
        <f t="shared" si="54"/>
        <v>41456</v>
      </c>
      <c r="F344" s="40">
        <v>25.72</v>
      </c>
      <c r="G344" s="40">
        <v>24.63</v>
      </c>
      <c r="I344" s="40">
        <v>25.34</v>
      </c>
      <c r="J344" s="40">
        <f t="shared" si="55"/>
        <v>-0.71000000000000085</v>
      </c>
      <c r="L344" s="47">
        <f t="shared" si="50"/>
        <v>-2.8018942383583302E-2</v>
      </c>
    </row>
    <row r="345" spans="1:12" x14ac:dyDescent="0.3">
      <c r="A345" s="36">
        <f t="shared" si="51"/>
        <v>340</v>
      </c>
      <c r="B345" s="36"/>
      <c r="C345" s="35"/>
      <c r="D345" s="36"/>
      <c r="E345" s="39"/>
      <c r="F345" s="40"/>
      <c r="G345" s="40"/>
      <c r="I345" s="40"/>
      <c r="J345" s="40"/>
      <c r="L345" s="47" t="str">
        <f t="shared" si="50"/>
        <v/>
      </c>
    </row>
    <row r="346" spans="1:12" x14ac:dyDescent="0.3">
      <c r="A346" s="36">
        <f t="shared" si="51"/>
        <v>341</v>
      </c>
      <c r="B346" s="36" t="str">
        <f>+$B$339</f>
        <v>58 (59)</v>
      </c>
      <c r="C346" s="35" t="s">
        <v>195</v>
      </c>
      <c r="D346" s="36" t="s">
        <v>96</v>
      </c>
      <c r="E346" s="39">
        <f>+$E$6</f>
        <v>41456</v>
      </c>
      <c r="F346" s="40">
        <v>17.77</v>
      </c>
      <c r="G346" s="40">
        <v>18.64</v>
      </c>
      <c r="I346" s="40">
        <v>19.23</v>
      </c>
      <c r="J346" s="40">
        <f t="shared" ref="J346:J349" si="56">+G346-I346</f>
        <v>-0.58999999999999986</v>
      </c>
      <c r="L346" s="47">
        <f t="shared" si="50"/>
        <v>-3.0681227249089955E-2</v>
      </c>
    </row>
    <row r="347" spans="1:12" x14ac:dyDescent="0.3">
      <c r="A347" s="36">
        <f t="shared" si="51"/>
        <v>342</v>
      </c>
      <c r="B347" s="36" t="str">
        <f>+$B$339</f>
        <v>58 (59)</v>
      </c>
      <c r="C347" s="35" t="s">
        <v>195</v>
      </c>
      <c r="D347" s="36" t="s">
        <v>163</v>
      </c>
      <c r="E347" s="39">
        <f>+$E$6</f>
        <v>41456</v>
      </c>
      <c r="F347" s="40">
        <v>20.810000000000002</v>
      </c>
      <c r="G347" s="40">
        <v>21.8</v>
      </c>
      <c r="I347" s="40">
        <v>22.49</v>
      </c>
      <c r="J347" s="40">
        <f t="shared" si="56"/>
        <v>-0.68999999999999773</v>
      </c>
      <c r="L347" s="47">
        <f t="shared" si="50"/>
        <v>-3.0680302356602837E-2</v>
      </c>
    </row>
    <row r="348" spans="1:12" x14ac:dyDescent="0.3">
      <c r="A348" s="36">
        <f t="shared" si="51"/>
        <v>343</v>
      </c>
      <c r="B348" s="36" t="str">
        <f>+$B$339</f>
        <v>58 (59)</v>
      </c>
      <c r="C348" s="35" t="s">
        <v>195</v>
      </c>
      <c r="D348" s="36" t="s">
        <v>97</v>
      </c>
      <c r="E348" s="39">
        <f>+$E$6</f>
        <v>41456</v>
      </c>
      <c r="F348" s="40">
        <v>25.880000000000003</v>
      </c>
      <c r="G348" s="40">
        <v>28.12</v>
      </c>
      <c r="I348" s="40">
        <v>29.02</v>
      </c>
      <c r="J348" s="40">
        <f t="shared" si="56"/>
        <v>-0.89999999999999858</v>
      </c>
      <c r="L348" s="47">
        <f t="shared" si="50"/>
        <v>-3.1013094417642956E-2</v>
      </c>
    </row>
    <row r="349" spans="1:12" x14ac:dyDescent="0.3">
      <c r="A349" s="36">
        <f t="shared" si="51"/>
        <v>344</v>
      </c>
      <c r="B349" s="36" t="str">
        <f>+$B$339</f>
        <v>58 (59)</v>
      </c>
      <c r="C349" s="35" t="s">
        <v>195</v>
      </c>
      <c r="D349" s="36" t="s">
        <v>166</v>
      </c>
      <c r="E349" s="39">
        <f>+$E$6</f>
        <v>41456</v>
      </c>
      <c r="F349" s="40">
        <v>47.91</v>
      </c>
      <c r="G349" s="40">
        <v>53.4</v>
      </c>
      <c r="I349" s="40">
        <v>55.14</v>
      </c>
      <c r="J349" s="40">
        <f t="shared" si="56"/>
        <v>-1.740000000000002</v>
      </c>
      <c r="L349" s="47">
        <f t="shared" si="50"/>
        <v>-3.155603917301418E-2</v>
      </c>
    </row>
    <row r="350" spans="1:12" x14ac:dyDescent="0.3">
      <c r="A350" s="36">
        <f t="shared" si="51"/>
        <v>345</v>
      </c>
      <c r="B350" s="36"/>
      <c r="C350" s="35"/>
      <c r="D350" s="36"/>
      <c r="E350" s="39"/>
      <c r="F350" s="40"/>
      <c r="G350" s="40"/>
      <c r="I350" s="40"/>
      <c r="J350" s="40"/>
      <c r="L350" s="47" t="str">
        <f t="shared" si="50"/>
        <v/>
      </c>
    </row>
    <row r="351" spans="1:12" x14ac:dyDescent="0.3">
      <c r="A351" s="36">
        <f t="shared" si="51"/>
        <v>346</v>
      </c>
      <c r="B351" s="36" t="str">
        <f>+$B$339</f>
        <v>58 (59)</v>
      </c>
      <c r="C351" s="35" t="s">
        <v>196</v>
      </c>
      <c r="D351" s="36" t="s">
        <v>95</v>
      </c>
      <c r="E351" s="39">
        <f>+$E$6</f>
        <v>41456</v>
      </c>
      <c r="F351" s="40">
        <v>15.579999999999998</v>
      </c>
      <c r="G351" s="40">
        <v>12.72</v>
      </c>
      <c r="I351" s="40">
        <v>13</v>
      </c>
      <c r="J351" s="40">
        <f t="shared" ref="J351:J355" si="57">+G351-I351</f>
        <v>-0.27999999999999936</v>
      </c>
      <c r="L351" s="47">
        <f t="shared" si="50"/>
        <v>-2.1538461538461489E-2</v>
      </c>
    </row>
    <row r="352" spans="1:12" x14ac:dyDescent="0.3">
      <c r="A352" s="36">
        <f t="shared" si="51"/>
        <v>347</v>
      </c>
      <c r="B352" s="36" t="str">
        <f>+$B$339</f>
        <v>58 (59)</v>
      </c>
      <c r="C352" s="35" t="s">
        <v>196</v>
      </c>
      <c r="D352" s="36" t="s">
        <v>161</v>
      </c>
      <c r="E352" s="39">
        <f>+$E$6</f>
        <v>41456</v>
      </c>
      <c r="F352" s="40">
        <v>17.43</v>
      </c>
      <c r="G352" s="40">
        <v>14.71</v>
      </c>
      <c r="I352" s="40">
        <v>15.06</v>
      </c>
      <c r="J352" s="40">
        <f t="shared" si="57"/>
        <v>-0.34999999999999964</v>
      </c>
      <c r="L352" s="47">
        <f t="shared" si="50"/>
        <v>-2.3240371845949511E-2</v>
      </c>
    </row>
    <row r="353" spans="1:12" x14ac:dyDescent="0.3">
      <c r="A353" s="36">
        <f t="shared" si="51"/>
        <v>348</v>
      </c>
      <c r="B353" s="36" t="str">
        <f>+$B$339</f>
        <v>58 (59)</v>
      </c>
      <c r="C353" s="35" t="s">
        <v>196</v>
      </c>
      <c r="D353" s="36" t="s">
        <v>162</v>
      </c>
      <c r="E353" s="39">
        <f>+$E$6</f>
        <v>41456</v>
      </c>
      <c r="F353" s="40">
        <v>20.260000000000002</v>
      </c>
      <c r="G353" s="40">
        <v>16.690000000000001</v>
      </c>
      <c r="I353" s="40">
        <v>17.11</v>
      </c>
      <c r="J353" s="40">
        <f t="shared" si="57"/>
        <v>-0.41999999999999815</v>
      </c>
      <c r="L353" s="47">
        <f t="shared" si="50"/>
        <v>-2.4547048509643375E-2</v>
      </c>
    </row>
    <row r="354" spans="1:12" x14ac:dyDescent="0.3">
      <c r="A354" s="36">
        <f t="shared" si="51"/>
        <v>349</v>
      </c>
      <c r="B354" s="36" t="str">
        <f>+$B$339</f>
        <v>58 (59)</v>
      </c>
      <c r="C354" s="35" t="s">
        <v>196</v>
      </c>
      <c r="D354" s="36" t="s">
        <v>163</v>
      </c>
      <c r="E354" s="39">
        <f>+$E$6</f>
        <v>41456</v>
      </c>
      <c r="F354" s="40">
        <v>21.08</v>
      </c>
      <c r="G354" s="40">
        <v>18.68</v>
      </c>
      <c r="I354" s="40">
        <v>19.170000000000002</v>
      </c>
      <c r="J354" s="40">
        <f t="shared" si="57"/>
        <v>-0.49000000000000199</v>
      </c>
      <c r="L354" s="47">
        <f t="shared" si="50"/>
        <v>-2.556077203964538E-2</v>
      </c>
    </row>
    <row r="355" spans="1:12" x14ac:dyDescent="0.3">
      <c r="A355" s="36">
        <f t="shared" si="51"/>
        <v>350</v>
      </c>
      <c r="B355" s="36" t="str">
        <f>+$B$339</f>
        <v>58 (59)</v>
      </c>
      <c r="C355" s="35" t="s">
        <v>196</v>
      </c>
      <c r="D355" s="36" t="s">
        <v>97</v>
      </c>
      <c r="E355" s="39">
        <f>+$E$6</f>
        <v>41456</v>
      </c>
      <c r="F355" s="40">
        <v>27.560000000000002</v>
      </c>
      <c r="G355" s="40">
        <v>24.63</v>
      </c>
      <c r="I355" s="40">
        <v>25.34</v>
      </c>
      <c r="J355" s="40">
        <f t="shared" si="57"/>
        <v>-0.71000000000000085</v>
      </c>
      <c r="L355" s="47">
        <f t="shared" si="50"/>
        <v>-2.8018942383583302E-2</v>
      </c>
    </row>
    <row r="356" spans="1:12" x14ac:dyDescent="0.3">
      <c r="A356" s="36">
        <f t="shared" si="51"/>
        <v>351</v>
      </c>
      <c r="B356" s="36"/>
      <c r="C356" s="35"/>
      <c r="D356" s="36"/>
      <c r="E356" s="39"/>
      <c r="F356" s="40"/>
      <c r="G356" s="40"/>
      <c r="I356" s="40"/>
      <c r="J356" s="40"/>
      <c r="L356" s="47" t="str">
        <f t="shared" si="50"/>
        <v/>
      </c>
    </row>
    <row r="357" spans="1:12" x14ac:dyDescent="0.3">
      <c r="A357" s="36">
        <f t="shared" si="51"/>
        <v>352</v>
      </c>
      <c r="B357" s="36" t="str">
        <f>+$B$339</f>
        <v>58 (59)</v>
      </c>
      <c r="C357" s="35" t="s">
        <v>197</v>
      </c>
      <c r="D357" s="36" t="s">
        <v>163</v>
      </c>
      <c r="E357" s="39">
        <f>+$E$6</f>
        <v>41456</v>
      </c>
      <c r="F357" s="40">
        <v>24.75</v>
      </c>
      <c r="G357" s="40">
        <v>21.8</v>
      </c>
      <c r="I357" s="40">
        <v>22.49</v>
      </c>
      <c r="J357" s="40">
        <f t="shared" ref="J357:J358" si="58">+G357-I357</f>
        <v>-0.68999999999999773</v>
      </c>
      <c r="L357" s="47">
        <f t="shared" si="50"/>
        <v>-3.0680302356602837E-2</v>
      </c>
    </row>
    <row r="358" spans="1:12" x14ac:dyDescent="0.3">
      <c r="A358" s="36">
        <f t="shared" si="51"/>
        <v>353</v>
      </c>
      <c r="B358" s="36" t="str">
        <f>+$B$339</f>
        <v>58 (59)</v>
      </c>
      <c r="C358" s="35" t="s">
        <v>197</v>
      </c>
      <c r="D358" s="36" t="s">
        <v>97</v>
      </c>
      <c r="E358" s="39">
        <f>+$E$6</f>
        <v>41456</v>
      </c>
      <c r="F358" s="40">
        <v>31.29</v>
      </c>
      <c r="G358" s="40">
        <v>28.12</v>
      </c>
      <c r="I358" s="40">
        <v>29.02</v>
      </c>
      <c r="J358" s="40">
        <f t="shared" si="58"/>
        <v>-0.89999999999999858</v>
      </c>
      <c r="L358" s="47">
        <f t="shared" si="50"/>
        <v>-3.1013094417642956E-2</v>
      </c>
    </row>
    <row r="359" spans="1:12" x14ac:dyDescent="0.3">
      <c r="A359" s="36">
        <f t="shared" si="51"/>
        <v>354</v>
      </c>
      <c r="B359" s="36"/>
      <c r="C359" s="35"/>
      <c r="D359" s="36"/>
      <c r="E359" s="39"/>
      <c r="F359" s="40"/>
      <c r="G359" s="40"/>
      <c r="I359" s="40"/>
      <c r="J359" s="40"/>
      <c r="L359" s="47" t="str">
        <f t="shared" si="50"/>
        <v/>
      </c>
    </row>
    <row r="360" spans="1:12" x14ac:dyDescent="0.3">
      <c r="A360" s="36">
        <f t="shared" si="51"/>
        <v>355</v>
      </c>
      <c r="B360" s="36" t="str">
        <f t="shared" ref="B360:B422" si="59">+$B$339</f>
        <v>58 (59)</v>
      </c>
      <c r="C360" s="42" t="s">
        <v>198</v>
      </c>
      <c r="D360" s="36" t="s">
        <v>199</v>
      </c>
      <c r="E360" s="39" t="s">
        <v>180</v>
      </c>
      <c r="F360" s="39" t="s">
        <v>180</v>
      </c>
      <c r="G360" s="40">
        <v>12.31</v>
      </c>
      <c r="I360" s="40">
        <v>12.3</v>
      </c>
      <c r="J360" s="40">
        <f t="shared" ref="J360:J422" si="60">+G360-I360</f>
        <v>9.9999999999997868E-3</v>
      </c>
      <c r="L360" s="47">
        <f t="shared" si="50"/>
        <v>8.1300813008128347E-4</v>
      </c>
    </row>
    <row r="361" spans="1:12" x14ac:dyDescent="0.3">
      <c r="A361" s="36">
        <f t="shared" si="51"/>
        <v>356</v>
      </c>
      <c r="B361" s="36" t="str">
        <f t="shared" si="59"/>
        <v>58 (59)</v>
      </c>
      <c r="C361" s="42" t="s">
        <v>198</v>
      </c>
      <c r="D361" s="36" t="s">
        <v>108</v>
      </c>
      <c r="E361" s="39">
        <f>+E358</f>
        <v>41456</v>
      </c>
      <c r="F361" s="40">
        <v>10.09</v>
      </c>
      <c r="G361" s="40">
        <v>12.31</v>
      </c>
      <c r="I361" s="40">
        <v>12.3</v>
      </c>
      <c r="J361" s="40">
        <f t="shared" si="60"/>
        <v>9.9999999999997868E-3</v>
      </c>
      <c r="L361" s="47">
        <f t="shared" si="50"/>
        <v>8.1300813008128347E-4</v>
      </c>
    </row>
    <row r="362" spans="1:12" x14ac:dyDescent="0.3">
      <c r="A362" s="36">
        <f t="shared" si="51"/>
        <v>357</v>
      </c>
      <c r="B362" s="36" t="str">
        <f t="shared" si="59"/>
        <v>58 (59)</v>
      </c>
      <c r="C362" s="42" t="s">
        <v>198</v>
      </c>
      <c r="D362" s="36" t="s">
        <v>109</v>
      </c>
      <c r="E362" s="39">
        <f t="shared" ref="E362:E421" si="61">+E361</f>
        <v>41456</v>
      </c>
      <c r="F362" s="40">
        <v>10.26</v>
      </c>
      <c r="G362" s="40">
        <v>12.31</v>
      </c>
      <c r="I362" s="40">
        <v>12.3</v>
      </c>
      <c r="J362" s="40">
        <f t="shared" si="60"/>
        <v>9.9999999999997868E-3</v>
      </c>
      <c r="L362" s="47">
        <f t="shared" si="50"/>
        <v>8.1300813008128347E-4</v>
      </c>
    </row>
    <row r="363" spans="1:12" x14ac:dyDescent="0.3">
      <c r="A363" s="36">
        <f t="shared" si="51"/>
        <v>358</v>
      </c>
      <c r="B363" s="36" t="str">
        <f t="shared" si="59"/>
        <v>58 (59)</v>
      </c>
      <c r="C363" s="42" t="s">
        <v>198</v>
      </c>
      <c r="D363" s="36" t="s">
        <v>110</v>
      </c>
      <c r="E363" s="39">
        <f t="shared" si="61"/>
        <v>41456</v>
      </c>
      <c r="F363" s="40">
        <v>10.44</v>
      </c>
      <c r="G363" s="40">
        <v>13.42</v>
      </c>
      <c r="I363" s="40">
        <v>13.46</v>
      </c>
      <c r="J363" s="40">
        <f t="shared" si="60"/>
        <v>-4.0000000000000924E-2</v>
      </c>
      <c r="L363" s="47">
        <f t="shared" si="50"/>
        <v>-2.9717682020803061E-3</v>
      </c>
    </row>
    <row r="364" spans="1:12" x14ac:dyDescent="0.3">
      <c r="A364" s="36">
        <f t="shared" si="51"/>
        <v>359</v>
      </c>
      <c r="B364" s="36" t="str">
        <f t="shared" si="59"/>
        <v>58 (59)</v>
      </c>
      <c r="C364" s="42" t="s">
        <v>198</v>
      </c>
      <c r="D364" s="36" t="s">
        <v>111</v>
      </c>
      <c r="E364" s="39">
        <f t="shared" si="61"/>
        <v>41456</v>
      </c>
      <c r="F364" s="40">
        <v>10.62</v>
      </c>
      <c r="G364" s="40">
        <v>13.42</v>
      </c>
      <c r="I364" s="40">
        <v>13.46</v>
      </c>
      <c r="J364" s="40">
        <f t="shared" si="60"/>
        <v>-4.0000000000000924E-2</v>
      </c>
      <c r="L364" s="47">
        <f t="shared" si="50"/>
        <v>-2.9717682020803061E-3</v>
      </c>
    </row>
    <row r="365" spans="1:12" x14ac:dyDescent="0.3">
      <c r="A365" s="36">
        <f t="shared" si="51"/>
        <v>360</v>
      </c>
      <c r="B365" s="36" t="str">
        <f t="shared" si="59"/>
        <v>58 (59)</v>
      </c>
      <c r="C365" s="42" t="s">
        <v>198</v>
      </c>
      <c r="D365" s="36" t="s">
        <v>112</v>
      </c>
      <c r="E365" s="39">
        <f t="shared" si="61"/>
        <v>41456</v>
      </c>
      <c r="F365" s="40">
        <v>10.79</v>
      </c>
      <c r="G365" s="40">
        <v>13.42</v>
      </c>
      <c r="I365" s="40">
        <v>13.46</v>
      </c>
      <c r="J365" s="40">
        <f t="shared" si="60"/>
        <v>-4.0000000000000924E-2</v>
      </c>
      <c r="L365" s="47">
        <f t="shared" si="50"/>
        <v>-2.9717682020803061E-3</v>
      </c>
    </row>
    <row r="366" spans="1:12" x14ac:dyDescent="0.3">
      <c r="A366" s="36">
        <f t="shared" si="51"/>
        <v>361</v>
      </c>
      <c r="B366" s="36" t="str">
        <f t="shared" si="59"/>
        <v>58 (59)</v>
      </c>
      <c r="C366" s="42" t="s">
        <v>198</v>
      </c>
      <c r="D366" s="36" t="s">
        <v>113</v>
      </c>
      <c r="E366" s="39">
        <f t="shared" si="61"/>
        <v>41456</v>
      </c>
      <c r="F366" s="40">
        <v>10.97</v>
      </c>
      <c r="G366" s="40">
        <v>13.42</v>
      </c>
      <c r="I366" s="40">
        <v>13.46</v>
      </c>
      <c r="J366" s="40">
        <f t="shared" si="60"/>
        <v>-4.0000000000000924E-2</v>
      </c>
      <c r="L366" s="47">
        <f t="shared" si="50"/>
        <v>-2.9717682020803061E-3</v>
      </c>
    </row>
    <row r="367" spans="1:12" x14ac:dyDescent="0.3">
      <c r="A367" s="36">
        <f t="shared" si="51"/>
        <v>362</v>
      </c>
      <c r="B367" s="36" t="str">
        <f t="shared" si="59"/>
        <v>58 (59)</v>
      </c>
      <c r="C367" s="42" t="s">
        <v>198</v>
      </c>
      <c r="D367" s="36" t="s">
        <v>114</v>
      </c>
      <c r="E367" s="39">
        <f t="shared" si="61"/>
        <v>41456</v>
      </c>
      <c r="F367" s="40">
        <v>11.14</v>
      </c>
      <c r="G367" s="40">
        <v>13.42</v>
      </c>
      <c r="I367" s="40">
        <v>13.46</v>
      </c>
      <c r="J367" s="40">
        <f t="shared" si="60"/>
        <v>-4.0000000000000924E-2</v>
      </c>
      <c r="L367" s="47">
        <f t="shared" si="50"/>
        <v>-2.9717682020803061E-3</v>
      </c>
    </row>
    <row r="368" spans="1:12" x14ac:dyDescent="0.3">
      <c r="A368" s="36">
        <f t="shared" si="51"/>
        <v>363</v>
      </c>
      <c r="B368" s="36" t="str">
        <f t="shared" si="59"/>
        <v>58 (59)</v>
      </c>
      <c r="C368" s="42" t="s">
        <v>198</v>
      </c>
      <c r="D368" s="43" t="s">
        <v>115</v>
      </c>
      <c r="E368" s="39" t="s">
        <v>180</v>
      </c>
      <c r="F368" s="39" t="s">
        <v>180</v>
      </c>
      <c r="G368" s="40">
        <v>13.42</v>
      </c>
      <c r="I368" s="40">
        <v>13.46</v>
      </c>
      <c r="J368" s="40">
        <f t="shared" si="60"/>
        <v>-4.0000000000000924E-2</v>
      </c>
      <c r="L368" s="47">
        <f t="shared" si="50"/>
        <v>-2.9717682020803061E-3</v>
      </c>
    </row>
    <row r="369" spans="1:12" x14ac:dyDescent="0.3">
      <c r="A369" s="36">
        <f t="shared" si="51"/>
        <v>364</v>
      </c>
      <c r="B369" s="36" t="str">
        <f t="shared" si="59"/>
        <v>58 (59)</v>
      </c>
      <c r="C369" s="42" t="s">
        <v>198</v>
      </c>
      <c r="D369" s="43" t="s">
        <v>200</v>
      </c>
      <c r="E369" s="39" t="s">
        <v>180</v>
      </c>
      <c r="F369" s="39" t="s">
        <v>180</v>
      </c>
      <c r="G369" s="40">
        <v>14.54</v>
      </c>
      <c r="I369" s="40">
        <v>14.62</v>
      </c>
      <c r="J369" s="40">
        <f t="shared" si="60"/>
        <v>-8.0000000000000071E-2</v>
      </c>
      <c r="L369" s="47">
        <f t="shared" si="50"/>
        <v>-5.4719562243502103E-3</v>
      </c>
    </row>
    <row r="370" spans="1:12" x14ac:dyDescent="0.3">
      <c r="A370" s="36">
        <f t="shared" si="51"/>
        <v>365</v>
      </c>
      <c r="B370" s="36" t="str">
        <f t="shared" si="59"/>
        <v>58 (59)</v>
      </c>
      <c r="C370" s="42" t="s">
        <v>198</v>
      </c>
      <c r="D370" s="36" t="s">
        <v>118</v>
      </c>
      <c r="E370" s="39">
        <f>+E367</f>
        <v>41456</v>
      </c>
      <c r="F370" s="40">
        <v>13.13</v>
      </c>
      <c r="G370" s="40">
        <v>14.54</v>
      </c>
      <c r="I370" s="40">
        <v>14.62</v>
      </c>
      <c r="J370" s="40">
        <f t="shared" si="60"/>
        <v>-8.0000000000000071E-2</v>
      </c>
      <c r="L370" s="47">
        <f t="shared" si="50"/>
        <v>-5.4719562243502103E-3</v>
      </c>
    </row>
    <row r="371" spans="1:12" x14ac:dyDescent="0.3">
      <c r="A371" s="36">
        <f t="shared" si="51"/>
        <v>366</v>
      </c>
      <c r="B371" s="36" t="str">
        <f t="shared" si="59"/>
        <v>58 (59)</v>
      </c>
      <c r="C371" s="42" t="s">
        <v>198</v>
      </c>
      <c r="D371" s="36" t="s">
        <v>119</v>
      </c>
      <c r="E371" s="39">
        <f t="shared" si="61"/>
        <v>41456</v>
      </c>
      <c r="F371" s="40">
        <v>13.3</v>
      </c>
      <c r="G371" s="40">
        <v>14.54</v>
      </c>
      <c r="I371" s="40">
        <v>14.62</v>
      </c>
      <c r="J371" s="40">
        <f t="shared" si="60"/>
        <v>-8.0000000000000071E-2</v>
      </c>
      <c r="L371" s="47">
        <f t="shared" si="50"/>
        <v>-5.4719562243502103E-3</v>
      </c>
    </row>
    <row r="372" spans="1:12" x14ac:dyDescent="0.3">
      <c r="A372" s="36">
        <f t="shared" si="51"/>
        <v>367</v>
      </c>
      <c r="B372" s="36" t="str">
        <f t="shared" si="59"/>
        <v>58 (59)</v>
      </c>
      <c r="C372" s="42" t="s">
        <v>198</v>
      </c>
      <c r="D372" s="36" t="s">
        <v>120</v>
      </c>
      <c r="E372" s="39">
        <f t="shared" si="61"/>
        <v>41456</v>
      </c>
      <c r="F372" s="40">
        <v>13.48</v>
      </c>
      <c r="G372" s="40">
        <v>14.54</v>
      </c>
      <c r="I372" s="40">
        <v>14.62</v>
      </c>
      <c r="J372" s="40">
        <f t="shared" si="60"/>
        <v>-8.0000000000000071E-2</v>
      </c>
      <c r="L372" s="47">
        <f t="shared" si="50"/>
        <v>-5.4719562243502103E-3</v>
      </c>
    </row>
    <row r="373" spans="1:12" x14ac:dyDescent="0.3">
      <c r="A373" s="36">
        <f t="shared" si="51"/>
        <v>368</v>
      </c>
      <c r="B373" s="36" t="str">
        <f t="shared" si="59"/>
        <v>58 (59)</v>
      </c>
      <c r="C373" s="42" t="s">
        <v>198</v>
      </c>
      <c r="D373" s="36" t="s">
        <v>121</v>
      </c>
      <c r="E373" s="39">
        <f t="shared" si="61"/>
        <v>41456</v>
      </c>
      <c r="F373" s="40">
        <v>13.66</v>
      </c>
      <c r="G373" s="40">
        <v>14.54</v>
      </c>
      <c r="I373" s="40">
        <v>14.62</v>
      </c>
      <c r="J373" s="40">
        <f t="shared" si="60"/>
        <v>-8.0000000000000071E-2</v>
      </c>
      <c r="L373" s="47">
        <f t="shared" si="50"/>
        <v>-5.4719562243502103E-3</v>
      </c>
    </row>
    <row r="374" spans="1:12" x14ac:dyDescent="0.3">
      <c r="A374" s="36">
        <f t="shared" si="51"/>
        <v>369</v>
      </c>
      <c r="B374" s="36" t="str">
        <f t="shared" si="59"/>
        <v>58 (59)</v>
      </c>
      <c r="C374" s="42" t="s">
        <v>198</v>
      </c>
      <c r="D374" s="36" t="s">
        <v>122</v>
      </c>
      <c r="E374" s="39">
        <f t="shared" si="61"/>
        <v>41456</v>
      </c>
      <c r="F374" s="40">
        <v>13.83</v>
      </c>
      <c r="G374" s="40">
        <v>15.66</v>
      </c>
      <c r="I374" s="40">
        <v>15.78</v>
      </c>
      <c r="J374" s="40">
        <f t="shared" si="60"/>
        <v>-0.11999999999999922</v>
      </c>
      <c r="L374" s="47">
        <f t="shared" si="50"/>
        <v>-7.6045627376425361E-3</v>
      </c>
    </row>
    <row r="375" spans="1:12" x14ac:dyDescent="0.3">
      <c r="A375" s="36">
        <f t="shared" si="51"/>
        <v>370</v>
      </c>
      <c r="B375" s="36" t="str">
        <f t="shared" si="59"/>
        <v>58 (59)</v>
      </c>
      <c r="C375" s="42" t="s">
        <v>198</v>
      </c>
      <c r="D375" s="43" t="s">
        <v>123</v>
      </c>
      <c r="E375" s="39">
        <f t="shared" si="61"/>
        <v>41456</v>
      </c>
      <c r="F375" s="40">
        <v>14.01</v>
      </c>
      <c r="G375" s="40">
        <v>15.66</v>
      </c>
      <c r="I375" s="40">
        <v>15.78</v>
      </c>
      <c r="J375" s="40">
        <f t="shared" si="60"/>
        <v>-0.11999999999999922</v>
      </c>
      <c r="L375" s="47">
        <f t="shared" si="50"/>
        <v>-7.6045627376425361E-3</v>
      </c>
    </row>
    <row r="376" spans="1:12" x14ac:dyDescent="0.3">
      <c r="A376" s="36">
        <f t="shared" si="51"/>
        <v>371</v>
      </c>
      <c r="B376" s="36" t="str">
        <f t="shared" si="59"/>
        <v>58 (59)</v>
      </c>
      <c r="C376" s="42" t="s">
        <v>198</v>
      </c>
      <c r="D376" s="43" t="s">
        <v>201</v>
      </c>
      <c r="E376" s="39" t="s">
        <v>180</v>
      </c>
      <c r="F376" s="39" t="s">
        <v>180</v>
      </c>
      <c r="G376" s="40">
        <v>15.66</v>
      </c>
      <c r="I376" s="40">
        <v>15.78</v>
      </c>
      <c r="J376" s="40">
        <f t="shared" si="60"/>
        <v>-0.11999999999999922</v>
      </c>
      <c r="L376" s="47">
        <f t="shared" si="50"/>
        <v>-7.6045627376425361E-3</v>
      </c>
    </row>
    <row r="377" spans="1:12" x14ac:dyDescent="0.3">
      <c r="A377" s="36">
        <f t="shared" si="51"/>
        <v>372</v>
      </c>
      <c r="B377" s="36" t="str">
        <f t="shared" si="59"/>
        <v>58 (59)</v>
      </c>
      <c r="C377" s="42" t="s">
        <v>198</v>
      </c>
      <c r="D377" s="43" t="s">
        <v>128</v>
      </c>
      <c r="E377" s="39" t="s">
        <v>180</v>
      </c>
      <c r="F377" s="39" t="s">
        <v>180</v>
      </c>
      <c r="G377" s="40">
        <v>16.77</v>
      </c>
      <c r="I377" s="40">
        <v>16.940000000000001</v>
      </c>
      <c r="J377" s="40">
        <f t="shared" si="60"/>
        <v>-0.17000000000000171</v>
      </c>
      <c r="L377" s="47">
        <f t="shared" si="50"/>
        <v>-1.0035419126328318E-2</v>
      </c>
    </row>
    <row r="378" spans="1:12" x14ac:dyDescent="0.3">
      <c r="A378" s="36">
        <f t="shared" si="51"/>
        <v>373</v>
      </c>
      <c r="B378" s="36" t="str">
        <f t="shared" si="59"/>
        <v>58 (59)</v>
      </c>
      <c r="C378" s="42" t="s">
        <v>198</v>
      </c>
      <c r="D378" s="43" t="s">
        <v>129</v>
      </c>
      <c r="E378" s="39">
        <v>42610</v>
      </c>
      <c r="F378" s="40">
        <v>15.28</v>
      </c>
      <c r="G378" s="40">
        <v>16.77</v>
      </c>
      <c r="I378" s="40">
        <v>16.940000000000001</v>
      </c>
      <c r="J378" s="40">
        <f t="shared" si="60"/>
        <v>-0.17000000000000171</v>
      </c>
      <c r="L378" s="47">
        <f t="shared" si="50"/>
        <v>-1.0035419126328318E-2</v>
      </c>
    </row>
    <row r="379" spans="1:12" x14ac:dyDescent="0.3">
      <c r="A379" s="36">
        <f t="shared" si="51"/>
        <v>374</v>
      </c>
      <c r="B379" s="36" t="str">
        <f t="shared" si="59"/>
        <v>58 (59)</v>
      </c>
      <c r="C379" s="42" t="s">
        <v>198</v>
      </c>
      <c r="D379" s="43" t="s">
        <v>202</v>
      </c>
      <c r="E379" s="39" t="s">
        <v>180</v>
      </c>
      <c r="F379" s="39" t="s">
        <v>180</v>
      </c>
      <c r="G379" s="40">
        <v>16.77</v>
      </c>
      <c r="I379" s="40">
        <v>16.940000000000001</v>
      </c>
      <c r="J379" s="40">
        <f t="shared" si="60"/>
        <v>-0.17000000000000171</v>
      </c>
      <c r="L379" s="47">
        <f t="shared" si="50"/>
        <v>-1.0035419126328318E-2</v>
      </c>
    </row>
    <row r="380" spans="1:12" x14ac:dyDescent="0.3">
      <c r="A380" s="36">
        <f t="shared" si="51"/>
        <v>375</v>
      </c>
      <c r="B380" s="36" t="str">
        <f t="shared" si="59"/>
        <v>58 (59)</v>
      </c>
      <c r="C380" s="42" t="s">
        <v>198</v>
      </c>
      <c r="D380" s="43" t="s">
        <v>203</v>
      </c>
      <c r="E380" s="39" t="s">
        <v>180</v>
      </c>
      <c r="F380" s="39" t="s">
        <v>180</v>
      </c>
      <c r="G380" s="40">
        <v>17.89</v>
      </c>
      <c r="I380" s="40">
        <v>18.100000000000001</v>
      </c>
      <c r="J380" s="40">
        <f t="shared" si="60"/>
        <v>-0.21000000000000085</v>
      </c>
      <c r="L380" s="47">
        <f t="shared" si="50"/>
        <v>-1.1602209944751427E-2</v>
      </c>
    </row>
    <row r="381" spans="1:12" x14ac:dyDescent="0.3">
      <c r="A381" s="36">
        <f t="shared" si="51"/>
        <v>376</v>
      </c>
      <c r="B381" s="36" t="str">
        <f t="shared" si="59"/>
        <v>58 (59)</v>
      </c>
      <c r="C381" s="42" t="s">
        <v>198</v>
      </c>
      <c r="D381" s="43" t="s">
        <v>136</v>
      </c>
      <c r="E381" s="39">
        <v>42610</v>
      </c>
      <c r="F381" s="40">
        <v>18.41</v>
      </c>
      <c r="G381" s="40">
        <v>17.89</v>
      </c>
      <c r="I381" s="40">
        <v>18.100000000000001</v>
      </c>
      <c r="J381" s="40">
        <f t="shared" si="60"/>
        <v>-0.21000000000000085</v>
      </c>
      <c r="L381" s="47">
        <f t="shared" si="50"/>
        <v>-1.1602209944751427E-2</v>
      </c>
    </row>
    <row r="382" spans="1:12" x14ac:dyDescent="0.3">
      <c r="A382" s="36">
        <f t="shared" si="51"/>
        <v>377</v>
      </c>
      <c r="B382" s="36" t="str">
        <f t="shared" si="59"/>
        <v>58 (59)</v>
      </c>
      <c r="C382" s="42" t="s">
        <v>198</v>
      </c>
      <c r="D382" s="43" t="s">
        <v>137</v>
      </c>
      <c r="E382" s="39">
        <v>42610</v>
      </c>
      <c r="F382" s="40">
        <v>18.59</v>
      </c>
      <c r="G382" s="40">
        <v>17.89</v>
      </c>
      <c r="I382" s="40">
        <v>18.100000000000001</v>
      </c>
      <c r="J382" s="40">
        <f t="shared" si="60"/>
        <v>-0.21000000000000085</v>
      </c>
      <c r="L382" s="47">
        <f t="shared" si="50"/>
        <v>-1.1602209944751427E-2</v>
      </c>
    </row>
    <row r="383" spans="1:12" x14ac:dyDescent="0.3">
      <c r="A383" s="36">
        <f t="shared" si="51"/>
        <v>378</v>
      </c>
      <c r="B383" s="36" t="str">
        <f t="shared" si="59"/>
        <v>58 (59)</v>
      </c>
      <c r="C383" s="42" t="s">
        <v>198</v>
      </c>
      <c r="D383" s="43" t="s">
        <v>138</v>
      </c>
      <c r="E383" s="39">
        <v>42610</v>
      </c>
      <c r="F383" s="40">
        <v>18.77</v>
      </c>
      <c r="G383" s="40">
        <v>17.89</v>
      </c>
      <c r="I383" s="40">
        <v>18.100000000000001</v>
      </c>
      <c r="J383" s="40">
        <f t="shared" si="60"/>
        <v>-0.21000000000000085</v>
      </c>
      <c r="L383" s="47">
        <f t="shared" si="50"/>
        <v>-1.1602209944751427E-2</v>
      </c>
    </row>
    <row r="384" spans="1:12" x14ac:dyDescent="0.3">
      <c r="A384" s="36">
        <f t="shared" si="51"/>
        <v>379</v>
      </c>
      <c r="B384" s="36" t="str">
        <f t="shared" si="59"/>
        <v>58 (59)</v>
      </c>
      <c r="C384" s="42" t="s">
        <v>198</v>
      </c>
      <c r="D384" s="43" t="s">
        <v>204</v>
      </c>
      <c r="E384" s="39">
        <v>42610</v>
      </c>
      <c r="F384" s="40">
        <v>18.940000000000001</v>
      </c>
      <c r="G384" s="40">
        <v>17.89</v>
      </c>
      <c r="I384" s="40">
        <v>18.100000000000001</v>
      </c>
      <c r="J384" s="40">
        <f t="shared" si="60"/>
        <v>-0.21000000000000085</v>
      </c>
      <c r="L384" s="47">
        <f t="shared" si="50"/>
        <v>-1.1602209944751427E-2</v>
      </c>
    </row>
    <row r="385" spans="1:12" x14ac:dyDescent="0.3">
      <c r="A385" s="36">
        <f t="shared" si="51"/>
        <v>380</v>
      </c>
      <c r="B385" s="36" t="str">
        <f t="shared" si="59"/>
        <v>58 (59)</v>
      </c>
      <c r="C385" s="42" t="s">
        <v>198</v>
      </c>
      <c r="D385" s="43" t="s">
        <v>140</v>
      </c>
      <c r="E385" s="39">
        <v>42610</v>
      </c>
      <c r="F385" s="40">
        <v>19.12</v>
      </c>
      <c r="G385" s="40">
        <v>19</v>
      </c>
      <c r="I385" s="40">
        <v>19.260000000000002</v>
      </c>
      <c r="J385" s="40">
        <f t="shared" si="60"/>
        <v>-0.26000000000000156</v>
      </c>
      <c r="L385" s="47">
        <f t="shared" si="50"/>
        <v>-1.3499480789200496E-2</v>
      </c>
    </row>
    <row r="386" spans="1:12" x14ac:dyDescent="0.3">
      <c r="A386" s="36">
        <f t="shared" si="51"/>
        <v>381</v>
      </c>
      <c r="B386" s="36" t="str">
        <f t="shared" si="59"/>
        <v>58 (59)</v>
      </c>
      <c r="C386" s="42" t="s">
        <v>198</v>
      </c>
      <c r="D386" s="43" t="s">
        <v>141</v>
      </c>
      <c r="E386" s="39">
        <v>42610</v>
      </c>
      <c r="F386" s="40">
        <v>19.29</v>
      </c>
      <c r="G386" s="40">
        <v>19</v>
      </c>
      <c r="I386" s="40">
        <v>19.260000000000002</v>
      </c>
      <c r="J386" s="40">
        <f t="shared" si="60"/>
        <v>-0.26000000000000156</v>
      </c>
      <c r="L386" s="47">
        <f t="shared" si="50"/>
        <v>-1.3499480789200496E-2</v>
      </c>
    </row>
    <row r="387" spans="1:12" x14ac:dyDescent="0.3">
      <c r="A387" s="36">
        <f t="shared" si="51"/>
        <v>382</v>
      </c>
      <c r="B387" s="36" t="str">
        <f t="shared" si="59"/>
        <v>58 (59)</v>
      </c>
      <c r="C387" s="42" t="s">
        <v>198</v>
      </c>
      <c r="D387" s="43" t="s">
        <v>205</v>
      </c>
      <c r="E387" s="39" t="s">
        <v>180</v>
      </c>
      <c r="F387" s="39" t="s">
        <v>180</v>
      </c>
      <c r="G387" s="40">
        <v>19</v>
      </c>
      <c r="I387" s="40">
        <v>19.260000000000002</v>
      </c>
      <c r="J387" s="40">
        <f t="shared" si="60"/>
        <v>-0.26000000000000156</v>
      </c>
      <c r="L387" s="47">
        <f t="shared" si="50"/>
        <v>-1.3499480789200496E-2</v>
      </c>
    </row>
    <row r="388" spans="1:12" x14ac:dyDescent="0.3">
      <c r="A388" s="36">
        <f t="shared" si="51"/>
        <v>383</v>
      </c>
      <c r="B388" s="36" t="str">
        <f t="shared" si="59"/>
        <v>58 (59)</v>
      </c>
      <c r="C388" s="42" t="s">
        <v>198</v>
      </c>
      <c r="D388" s="43" t="s">
        <v>146</v>
      </c>
      <c r="E388" s="39">
        <v>42610</v>
      </c>
      <c r="F388" s="40">
        <v>24.38</v>
      </c>
      <c r="G388" s="40">
        <v>20.12</v>
      </c>
      <c r="I388" s="40">
        <v>20.420000000000002</v>
      </c>
      <c r="J388" s="40">
        <f t="shared" si="60"/>
        <v>-0.30000000000000071</v>
      </c>
      <c r="L388" s="47">
        <f t="shared" si="50"/>
        <v>-1.4691478942213549E-2</v>
      </c>
    </row>
    <row r="389" spans="1:12" x14ac:dyDescent="0.3">
      <c r="A389" s="36">
        <f t="shared" si="51"/>
        <v>384</v>
      </c>
      <c r="B389" s="36" t="str">
        <f t="shared" si="59"/>
        <v>58 (59)</v>
      </c>
      <c r="C389" s="42" t="s">
        <v>198</v>
      </c>
      <c r="D389" s="43" t="s">
        <v>147</v>
      </c>
      <c r="E389" s="39">
        <v>42610</v>
      </c>
      <c r="F389" s="40">
        <v>24.56</v>
      </c>
      <c r="G389" s="40">
        <v>20.12</v>
      </c>
      <c r="I389" s="40">
        <v>20.420000000000002</v>
      </c>
      <c r="J389" s="40">
        <f t="shared" si="60"/>
        <v>-0.30000000000000071</v>
      </c>
      <c r="L389" s="47">
        <f t="shared" si="50"/>
        <v>-1.4691478942213549E-2</v>
      </c>
    </row>
    <row r="390" spans="1:12" x14ac:dyDescent="0.3">
      <c r="A390" s="36">
        <f t="shared" si="51"/>
        <v>385</v>
      </c>
      <c r="B390" s="36" t="str">
        <f t="shared" si="59"/>
        <v>58 (59)</v>
      </c>
      <c r="C390" s="42" t="s">
        <v>198</v>
      </c>
      <c r="D390" s="43" t="s">
        <v>148</v>
      </c>
      <c r="E390" s="39">
        <v>42610</v>
      </c>
      <c r="F390" s="40">
        <v>24.73</v>
      </c>
      <c r="G390" s="40">
        <v>20.12</v>
      </c>
      <c r="I390" s="40">
        <v>20.420000000000002</v>
      </c>
      <c r="J390" s="40">
        <f t="shared" si="60"/>
        <v>-0.30000000000000071</v>
      </c>
      <c r="L390" s="47">
        <f t="shared" si="50"/>
        <v>-1.4691478942213549E-2</v>
      </c>
    </row>
    <row r="391" spans="1:12" x14ac:dyDescent="0.3">
      <c r="A391" s="36">
        <f t="shared" si="51"/>
        <v>386</v>
      </c>
      <c r="B391" s="36" t="str">
        <f t="shared" si="59"/>
        <v>58 (59)</v>
      </c>
      <c r="C391" s="42" t="s">
        <v>198</v>
      </c>
      <c r="D391" s="43" t="s">
        <v>149</v>
      </c>
      <c r="E391" s="39">
        <v>42610</v>
      </c>
      <c r="F391" s="40">
        <v>24.91</v>
      </c>
      <c r="G391" s="40">
        <v>20.12</v>
      </c>
      <c r="I391" s="40">
        <v>20.420000000000002</v>
      </c>
      <c r="J391" s="40">
        <f t="shared" si="60"/>
        <v>-0.30000000000000071</v>
      </c>
      <c r="L391" s="47">
        <f t="shared" ref="L391:L424" si="62">IF(+J391=0,"",J391/I391)</f>
        <v>-1.4691478942213549E-2</v>
      </c>
    </row>
    <row r="392" spans="1:12" x14ac:dyDescent="0.3">
      <c r="A392" s="36">
        <f t="shared" ref="A392:A424" si="63">+A391+1</f>
        <v>387</v>
      </c>
      <c r="B392" s="36" t="str">
        <f t="shared" si="59"/>
        <v>58 (59)</v>
      </c>
      <c r="C392" s="42" t="s">
        <v>198</v>
      </c>
      <c r="D392" s="43" t="s">
        <v>150</v>
      </c>
      <c r="E392" s="39">
        <v>42610</v>
      </c>
      <c r="F392" s="40">
        <v>25.08</v>
      </c>
      <c r="G392" s="40">
        <v>20.12</v>
      </c>
      <c r="I392" s="40">
        <v>20.420000000000002</v>
      </c>
      <c r="J392" s="40">
        <f t="shared" si="60"/>
        <v>-0.30000000000000071</v>
      </c>
      <c r="L392" s="47">
        <f t="shared" si="62"/>
        <v>-1.4691478942213549E-2</v>
      </c>
    </row>
    <row r="393" spans="1:12" x14ac:dyDescent="0.3">
      <c r="A393" s="36">
        <f t="shared" si="63"/>
        <v>388</v>
      </c>
      <c r="B393" s="36" t="str">
        <f t="shared" si="59"/>
        <v>58 (59)</v>
      </c>
      <c r="C393" s="42" t="s">
        <v>198</v>
      </c>
      <c r="D393" s="43" t="s">
        <v>151</v>
      </c>
      <c r="E393" s="39">
        <v>42610</v>
      </c>
      <c r="F393" s="40">
        <v>25.27</v>
      </c>
      <c r="G393" s="40">
        <v>20.12</v>
      </c>
      <c r="I393" s="40">
        <v>20.420000000000002</v>
      </c>
      <c r="J393" s="40">
        <f t="shared" si="60"/>
        <v>-0.30000000000000071</v>
      </c>
      <c r="L393" s="47">
        <f t="shared" si="62"/>
        <v>-1.4691478942213549E-2</v>
      </c>
    </row>
    <row r="394" spans="1:12" x14ac:dyDescent="0.3">
      <c r="A394" s="36">
        <f t="shared" si="63"/>
        <v>389</v>
      </c>
      <c r="B394" s="36" t="str">
        <f t="shared" si="59"/>
        <v>58 (59)</v>
      </c>
      <c r="C394" s="42" t="s">
        <v>198</v>
      </c>
      <c r="D394" s="43" t="s">
        <v>186</v>
      </c>
      <c r="E394" s="39" t="s">
        <v>180</v>
      </c>
      <c r="F394" s="39" t="s">
        <v>180</v>
      </c>
      <c r="G394" s="40">
        <v>21.24</v>
      </c>
      <c r="I394" s="40">
        <v>21.58</v>
      </c>
      <c r="J394" s="40">
        <f t="shared" si="60"/>
        <v>-0.33999999999999986</v>
      </c>
      <c r="L394" s="47">
        <f t="shared" si="62"/>
        <v>-1.5755329008341052E-2</v>
      </c>
    </row>
    <row r="395" spans="1:12" x14ac:dyDescent="0.3">
      <c r="A395" s="36">
        <f t="shared" si="63"/>
        <v>390</v>
      </c>
      <c r="B395" s="36" t="str">
        <f t="shared" si="59"/>
        <v>58 (59)</v>
      </c>
      <c r="C395" s="42" t="s">
        <v>198</v>
      </c>
      <c r="D395" s="43" t="s">
        <v>206</v>
      </c>
      <c r="E395" s="39">
        <f>+E375</f>
        <v>41456</v>
      </c>
      <c r="F395" s="40">
        <v>30.11</v>
      </c>
      <c r="G395" s="40">
        <v>23.66</v>
      </c>
      <c r="I395" s="40">
        <v>24.09</v>
      </c>
      <c r="J395" s="40">
        <f t="shared" si="60"/>
        <v>-0.42999999999999972</v>
      </c>
      <c r="L395" s="47">
        <f t="shared" si="62"/>
        <v>-1.7849730178497291E-2</v>
      </c>
    </row>
    <row r="396" spans="1:12" x14ac:dyDescent="0.3">
      <c r="A396" s="36">
        <f t="shared" si="63"/>
        <v>391</v>
      </c>
      <c r="B396" s="36" t="str">
        <f t="shared" si="59"/>
        <v>58 (59)</v>
      </c>
      <c r="C396" s="42" t="s">
        <v>198</v>
      </c>
      <c r="D396" s="43" t="s">
        <v>207</v>
      </c>
      <c r="E396" s="39">
        <f>+E395</f>
        <v>41456</v>
      </c>
      <c r="F396" s="40">
        <v>30.29</v>
      </c>
      <c r="G396" s="40">
        <v>23.66</v>
      </c>
      <c r="I396" s="40">
        <v>24.09</v>
      </c>
      <c r="J396" s="40">
        <f t="shared" si="60"/>
        <v>-0.42999999999999972</v>
      </c>
      <c r="L396" s="47">
        <f t="shared" si="62"/>
        <v>-1.7849730178497291E-2</v>
      </c>
    </row>
    <row r="397" spans="1:12" x14ac:dyDescent="0.3">
      <c r="A397" s="36">
        <f t="shared" si="63"/>
        <v>392</v>
      </c>
      <c r="B397" s="36" t="str">
        <f t="shared" si="59"/>
        <v>58 (59)</v>
      </c>
      <c r="C397" s="42" t="s">
        <v>198</v>
      </c>
      <c r="D397" s="43" t="s">
        <v>208</v>
      </c>
      <c r="E397" s="39">
        <f t="shared" si="61"/>
        <v>41456</v>
      </c>
      <c r="F397" s="40">
        <v>30.47</v>
      </c>
      <c r="G397" s="40">
        <v>23.66</v>
      </c>
      <c r="I397" s="40">
        <v>24.09</v>
      </c>
      <c r="J397" s="40">
        <f t="shared" si="60"/>
        <v>-0.42999999999999972</v>
      </c>
      <c r="L397" s="47">
        <f t="shared" si="62"/>
        <v>-1.7849730178497291E-2</v>
      </c>
    </row>
    <row r="398" spans="1:12" x14ac:dyDescent="0.3">
      <c r="A398" s="36">
        <f t="shared" si="63"/>
        <v>393</v>
      </c>
      <c r="B398" s="36" t="str">
        <f t="shared" si="59"/>
        <v>58 (59)</v>
      </c>
      <c r="C398" s="42" t="s">
        <v>198</v>
      </c>
      <c r="D398" s="43" t="s">
        <v>209</v>
      </c>
      <c r="E398" s="39">
        <f t="shared" si="61"/>
        <v>41456</v>
      </c>
      <c r="F398" s="40">
        <v>30.64</v>
      </c>
      <c r="G398" s="40">
        <v>23.66</v>
      </c>
      <c r="I398" s="40">
        <v>24.09</v>
      </c>
      <c r="J398" s="40">
        <f t="shared" si="60"/>
        <v>-0.42999999999999972</v>
      </c>
      <c r="L398" s="47">
        <f t="shared" si="62"/>
        <v>-1.7849730178497291E-2</v>
      </c>
    </row>
    <row r="399" spans="1:12" x14ac:dyDescent="0.3">
      <c r="A399" s="36">
        <f t="shared" si="63"/>
        <v>394</v>
      </c>
      <c r="B399" s="36" t="str">
        <f t="shared" si="59"/>
        <v>58 (59)</v>
      </c>
      <c r="C399" s="42" t="s">
        <v>198</v>
      </c>
      <c r="D399" s="43" t="s">
        <v>210</v>
      </c>
      <c r="E399" s="39">
        <f t="shared" si="61"/>
        <v>41456</v>
      </c>
      <c r="F399" s="40">
        <v>30.82</v>
      </c>
      <c r="G399" s="40">
        <v>23.66</v>
      </c>
      <c r="I399" s="40">
        <v>24.09</v>
      </c>
      <c r="J399" s="40">
        <f t="shared" si="60"/>
        <v>-0.42999999999999972</v>
      </c>
      <c r="L399" s="47">
        <f t="shared" si="62"/>
        <v>-1.7849730178497291E-2</v>
      </c>
    </row>
    <row r="400" spans="1:12" x14ac:dyDescent="0.3">
      <c r="A400" s="36">
        <f t="shared" si="63"/>
        <v>395</v>
      </c>
      <c r="B400" s="36" t="str">
        <f t="shared" si="59"/>
        <v>58 (59)</v>
      </c>
      <c r="C400" s="42" t="s">
        <v>198</v>
      </c>
      <c r="D400" s="43" t="s">
        <v>211</v>
      </c>
      <c r="E400" s="39" t="s">
        <v>180</v>
      </c>
      <c r="F400" s="39" t="s">
        <v>180</v>
      </c>
      <c r="G400" s="40">
        <v>23.66</v>
      </c>
      <c r="I400" s="40">
        <v>24.09</v>
      </c>
      <c r="J400" s="40">
        <f t="shared" si="60"/>
        <v>-0.42999999999999972</v>
      </c>
      <c r="L400" s="47">
        <f t="shared" si="62"/>
        <v>-1.7849730178497291E-2</v>
      </c>
    </row>
    <row r="401" spans="1:12" x14ac:dyDescent="0.3">
      <c r="A401" s="36">
        <f t="shared" si="63"/>
        <v>396</v>
      </c>
      <c r="B401" s="36" t="str">
        <f t="shared" si="59"/>
        <v>58 (59)</v>
      </c>
      <c r="C401" s="42" t="s">
        <v>198</v>
      </c>
      <c r="D401" s="43" t="s">
        <v>212</v>
      </c>
      <c r="E401" s="39" t="s">
        <v>180</v>
      </c>
      <c r="F401" s="39" t="s">
        <v>180</v>
      </c>
      <c r="G401" s="40">
        <v>27.38</v>
      </c>
      <c r="I401" s="40">
        <v>27.96</v>
      </c>
      <c r="J401" s="40">
        <f t="shared" si="60"/>
        <v>-0.58000000000000185</v>
      </c>
      <c r="L401" s="47">
        <f t="shared" si="62"/>
        <v>-2.0743919885550851E-2</v>
      </c>
    </row>
    <row r="402" spans="1:12" x14ac:dyDescent="0.3">
      <c r="A402" s="36">
        <f t="shared" si="63"/>
        <v>397</v>
      </c>
      <c r="B402" s="36" t="str">
        <f t="shared" si="59"/>
        <v>58 (59)</v>
      </c>
      <c r="C402" s="42" t="s">
        <v>198</v>
      </c>
      <c r="D402" s="43" t="s">
        <v>213</v>
      </c>
      <c r="E402" s="39">
        <f>+E399</f>
        <v>41456</v>
      </c>
      <c r="F402" s="40">
        <v>52.24</v>
      </c>
      <c r="G402" s="40">
        <v>31.1</v>
      </c>
      <c r="I402" s="40">
        <v>31.82</v>
      </c>
      <c r="J402" s="40">
        <f t="shared" si="60"/>
        <v>-0.71999999999999886</v>
      </c>
      <c r="L402" s="47">
        <f t="shared" si="62"/>
        <v>-2.2627278441231892E-2</v>
      </c>
    </row>
    <row r="403" spans="1:12" x14ac:dyDescent="0.3">
      <c r="A403" s="36">
        <f t="shared" si="63"/>
        <v>398</v>
      </c>
      <c r="B403" s="36" t="str">
        <f t="shared" si="59"/>
        <v>58 (59)</v>
      </c>
      <c r="C403" s="42" t="s">
        <v>198</v>
      </c>
      <c r="D403" s="43" t="s">
        <v>214</v>
      </c>
      <c r="E403" s="39">
        <f t="shared" si="61"/>
        <v>41456</v>
      </c>
      <c r="F403" s="40">
        <v>52.41</v>
      </c>
      <c r="G403" s="40">
        <v>31.1</v>
      </c>
      <c r="I403" s="40">
        <v>31.82</v>
      </c>
      <c r="J403" s="40">
        <f t="shared" si="60"/>
        <v>-0.71999999999999886</v>
      </c>
      <c r="L403" s="47">
        <f t="shared" si="62"/>
        <v>-2.2627278441231892E-2</v>
      </c>
    </row>
    <row r="404" spans="1:12" x14ac:dyDescent="0.3">
      <c r="A404" s="36">
        <f t="shared" si="63"/>
        <v>399</v>
      </c>
      <c r="B404" s="36" t="str">
        <f t="shared" si="59"/>
        <v>58 (59)</v>
      </c>
      <c r="C404" s="42" t="s">
        <v>198</v>
      </c>
      <c r="D404" s="43" t="s">
        <v>215</v>
      </c>
      <c r="E404" s="39">
        <f t="shared" si="61"/>
        <v>41456</v>
      </c>
      <c r="F404" s="40">
        <v>52.59</v>
      </c>
      <c r="G404" s="40">
        <v>31.1</v>
      </c>
      <c r="I404" s="40">
        <v>31.82</v>
      </c>
      <c r="J404" s="40">
        <f t="shared" si="60"/>
        <v>-0.71999999999999886</v>
      </c>
      <c r="L404" s="47">
        <f t="shared" si="62"/>
        <v>-2.2627278441231892E-2</v>
      </c>
    </row>
    <row r="405" spans="1:12" x14ac:dyDescent="0.3">
      <c r="A405" s="36">
        <f t="shared" si="63"/>
        <v>400</v>
      </c>
      <c r="B405" s="36" t="str">
        <f t="shared" si="59"/>
        <v>58 (59)</v>
      </c>
      <c r="C405" s="42" t="s">
        <v>198</v>
      </c>
      <c r="D405" s="43" t="s">
        <v>216</v>
      </c>
      <c r="E405" s="39">
        <f t="shared" si="61"/>
        <v>41456</v>
      </c>
      <c r="F405" s="40">
        <v>52.76</v>
      </c>
      <c r="G405" s="40">
        <v>31.1</v>
      </c>
      <c r="I405" s="40">
        <v>31.82</v>
      </c>
      <c r="J405" s="40">
        <f t="shared" si="60"/>
        <v>-0.71999999999999886</v>
      </c>
      <c r="L405" s="47">
        <f t="shared" si="62"/>
        <v>-2.2627278441231892E-2</v>
      </c>
    </row>
    <row r="406" spans="1:12" x14ac:dyDescent="0.3">
      <c r="A406" s="36">
        <f t="shared" si="63"/>
        <v>401</v>
      </c>
      <c r="B406" s="36" t="str">
        <f t="shared" si="59"/>
        <v>58 (59)</v>
      </c>
      <c r="C406" s="42" t="s">
        <v>198</v>
      </c>
      <c r="D406" s="43" t="s">
        <v>217</v>
      </c>
      <c r="E406" s="39">
        <f t="shared" si="61"/>
        <v>41456</v>
      </c>
      <c r="F406" s="40">
        <v>52.94</v>
      </c>
      <c r="G406" s="40">
        <v>31.1</v>
      </c>
      <c r="I406" s="40">
        <v>31.82</v>
      </c>
      <c r="J406" s="40">
        <f t="shared" si="60"/>
        <v>-0.71999999999999886</v>
      </c>
      <c r="L406" s="47">
        <f t="shared" si="62"/>
        <v>-2.2627278441231892E-2</v>
      </c>
    </row>
    <row r="407" spans="1:12" x14ac:dyDescent="0.3">
      <c r="A407" s="36">
        <f t="shared" si="63"/>
        <v>402</v>
      </c>
      <c r="B407" s="36" t="str">
        <f t="shared" si="59"/>
        <v>58 (59)</v>
      </c>
      <c r="C407" s="42" t="s">
        <v>198</v>
      </c>
      <c r="D407" s="43" t="s">
        <v>218</v>
      </c>
      <c r="E407" s="39">
        <f t="shared" si="61"/>
        <v>41456</v>
      </c>
      <c r="F407" s="40">
        <v>53.12</v>
      </c>
      <c r="G407" s="40">
        <v>31.1</v>
      </c>
      <c r="I407" s="40">
        <v>31.82</v>
      </c>
      <c r="J407" s="40">
        <f t="shared" si="60"/>
        <v>-0.71999999999999886</v>
      </c>
      <c r="L407" s="47">
        <f t="shared" si="62"/>
        <v>-2.2627278441231892E-2</v>
      </c>
    </row>
    <row r="408" spans="1:12" x14ac:dyDescent="0.3">
      <c r="A408" s="36">
        <f t="shared" si="63"/>
        <v>403</v>
      </c>
      <c r="B408" s="36" t="str">
        <f t="shared" si="59"/>
        <v>58 (59)</v>
      </c>
      <c r="C408" s="42" t="s">
        <v>198</v>
      </c>
      <c r="D408" s="43" t="s">
        <v>219</v>
      </c>
      <c r="E408" s="39" t="s">
        <v>180</v>
      </c>
      <c r="F408" s="39" t="s">
        <v>180</v>
      </c>
      <c r="G408" s="40">
        <v>31.1</v>
      </c>
      <c r="I408" s="40">
        <v>31.82</v>
      </c>
      <c r="J408" s="40">
        <f t="shared" si="60"/>
        <v>-0.71999999999999886</v>
      </c>
      <c r="L408" s="47">
        <f t="shared" si="62"/>
        <v>-2.2627278441231892E-2</v>
      </c>
    </row>
    <row r="409" spans="1:12" x14ac:dyDescent="0.3">
      <c r="A409" s="36">
        <f t="shared" si="63"/>
        <v>404</v>
      </c>
      <c r="B409" s="36" t="str">
        <f t="shared" si="59"/>
        <v>58 (59)</v>
      </c>
      <c r="C409" s="42" t="s">
        <v>198</v>
      </c>
      <c r="D409" s="43" t="s">
        <v>220</v>
      </c>
      <c r="E409" s="39" t="s">
        <v>180</v>
      </c>
      <c r="F409" s="39" t="s">
        <v>180</v>
      </c>
      <c r="G409" s="40">
        <v>34.82</v>
      </c>
      <c r="I409" s="40">
        <v>35.69</v>
      </c>
      <c r="J409" s="40">
        <f t="shared" si="60"/>
        <v>-0.86999999999999744</v>
      </c>
      <c r="L409" s="47">
        <f t="shared" si="62"/>
        <v>-2.4376576071728707E-2</v>
      </c>
    </row>
    <row r="410" spans="1:12" x14ac:dyDescent="0.3">
      <c r="A410" s="36">
        <f t="shared" si="63"/>
        <v>405</v>
      </c>
      <c r="B410" s="36" t="str">
        <f t="shared" si="59"/>
        <v>58 (59)</v>
      </c>
      <c r="C410" s="42" t="s">
        <v>198</v>
      </c>
      <c r="D410" s="43" t="s">
        <v>221</v>
      </c>
      <c r="E410" s="39" t="s">
        <v>180</v>
      </c>
      <c r="F410" s="39" t="s">
        <v>180</v>
      </c>
      <c r="G410" s="40">
        <v>38.54</v>
      </c>
      <c r="I410" s="40">
        <v>39.549999999999997</v>
      </c>
      <c r="J410" s="40">
        <f t="shared" si="60"/>
        <v>-1.009999999999998</v>
      </c>
      <c r="L410" s="47">
        <f t="shared" si="62"/>
        <v>-2.5537294563843189E-2</v>
      </c>
    </row>
    <row r="411" spans="1:12" x14ac:dyDescent="0.3">
      <c r="A411" s="36">
        <f t="shared" si="63"/>
        <v>406</v>
      </c>
      <c r="B411" s="36" t="str">
        <f t="shared" si="59"/>
        <v>58 (59)</v>
      </c>
      <c r="C411" s="42" t="s">
        <v>198</v>
      </c>
      <c r="D411" s="43" t="s">
        <v>222</v>
      </c>
      <c r="E411" s="39" t="s">
        <v>180</v>
      </c>
      <c r="F411" s="39" t="s">
        <v>180</v>
      </c>
      <c r="G411" s="40">
        <v>42.26</v>
      </c>
      <c r="I411" s="40">
        <v>43.42</v>
      </c>
      <c r="J411" s="40">
        <f t="shared" si="60"/>
        <v>-1.1600000000000037</v>
      </c>
      <c r="L411" s="47">
        <f t="shared" si="62"/>
        <v>-2.6715799170889076E-2</v>
      </c>
    </row>
    <row r="412" spans="1:12" x14ac:dyDescent="0.3">
      <c r="A412" s="36">
        <f t="shared" si="63"/>
        <v>407</v>
      </c>
      <c r="B412" s="36" t="str">
        <f t="shared" si="59"/>
        <v>58 (59)</v>
      </c>
      <c r="C412" s="42" t="s">
        <v>198</v>
      </c>
      <c r="D412" s="43" t="s">
        <v>223</v>
      </c>
      <c r="E412" s="39">
        <f>+E407</f>
        <v>41456</v>
      </c>
      <c r="F412" s="40">
        <v>63.32</v>
      </c>
      <c r="G412" s="40">
        <v>42.26</v>
      </c>
      <c r="I412" s="40">
        <v>43.42</v>
      </c>
      <c r="J412" s="40">
        <f t="shared" si="60"/>
        <v>-1.1600000000000037</v>
      </c>
      <c r="L412" s="47">
        <f t="shared" si="62"/>
        <v>-2.6715799170889076E-2</v>
      </c>
    </row>
    <row r="413" spans="1:12" x14ac:dyDescent="0.3">
      <c r="A413" s="36">
        <f t="shared" si="63"/>
        <v>408</v>
      </c>
      <c r="B413" s="36" t="str">
        <f t="shared" si="59"/>
        <v>58 (59)</v>
      </c>
      <c r="C413" s="42" t="s">
        <v>198</v>
      </c>
      <c r="D413" s="43" t="s">
        <v>224</v>
      </c>
      <c r="E413" s="39">
        <f t="shared" si="61"/>
        <v>41456</v>
      </c>
      <c r="F413" s="40">
        <v>63.49</v>
      </c>
      <c r="G413" s="40">
        <v>42.26</v>
      </c>
      <c r="I413" s="40">
        <v>43.42</v>
      </c>
      <c r="J413" s="40">
        <f t="shared" si="60"/>
        <v>-1.1600000000000037</v>
      </c>
      <c r="L413" s="47">
        <f t="shared" si="62"/>
        <v>-2.6715799170889076E-2</v>
      </c>
    </row>
    <row r="414" spans="1:12" x14ac:dyDescent="0.3">
      <c r="A414" s="36">
        <f t="shared" si="63"/>
        <v>409</v>
      </c>
      <c r="B414" s="36" t="str">
        <f t="shared" si="59"/>
        <v>58 (59)</v>
      </c>
      <c r="C414" s="42" t="s">
        <v>198</v>
      </c>
      <c r="D414" s="43" t="s">
        <v>225</v>
      </c>
      <c r="E414" s="39">
        <f t="shared" si="61"/>
        <v>41456</v>
      </c>
      <c r="F414" s="40">
        <v>63.67</v>
      </c>
      <c r="G414" s="40">
        <v>42.26</v>
      </c>
      <c r="I414" s="40">
        <v>43.42</v>
      </c>
      <c r="J414" s="40">
        <f t="shared" si="60"/>
        <v>-1.1600000000000037</v>
      </c>
      <c r="L414" s="47">
        <f t="shared" si="62"/>
        <v>-2.6715799170889076E-2</v>
      </c>
    </row>
    <row r="415" spans="1:12" x14ac:dyDescent="0.3">
      <c r="A415" s="36">
        <f t="shared" si="63"/>
        <v>410</v>
      </c>
      <c r="B415" s="36" t="str">
        <f t="shared" si="59"/>
        <v>58 (59)</v>
      </c>
      <c r="C415" s="42" t="s">
        <v>198</v>
      </c>
      <c r="D415" s="43" t="s">
        <v>226</v>
      </c>
      <c r="E415" s="39">
        <f t="shared" si="61"/>
        <v>41456</v>
      </c>
      <c r="F415" s="40">
        <v>63.84</v>
      </c>
      <c r="G415" s="40">
        <v>42.26</v>
      </c>
      <c r="I415" s="40">
        <v>43.42</v>
      </c>
      <c r="J415" s="40">
        <f t="shared" si="60"/>
        <v>-1.1600000000000037</v>
      </c>
      <c r="L415" s="47">
        <f t="shared" si="62"/>
        <v>-2.6715799170889076E-2</v>
      </c>
    </row>
    <row r="416" spans="1:12" x14ac:dyDescent="0.3">
      <c r="A416" s="36">
        <f t="shared" si="63"/>
        <v>411</v>
      </c>
      <c r="B416" s="36" t="str">
        <f t="shared" si="59"/>
        <v>58 (59)</v>
      </c>
      <c r="C416" s="42" t="s">
        <v>198</v>
      </c>
      <c r="D416" s="43" t="s">
        <v>227</v>
      </c>
      <c r="E416" s="39">
        <f t="shared" si="61"/>
        <v>41456</v>
      </c>
      <c r="F416" s="40">
        <v>64.02</v>
      </c>
      <c r="G416" s="40">
        <v>42.26</v>
      </c>
      <c r="I416" s="40">
        <v>43.42</v>
      </c>
      <c r="J416" s="40">
        <f t="shared" si="60"/>
        <v>-1.1600000000000037</v>
      </c>
      <c r="L416" s="47">
        <f t="shared" si="62"/>
        <v>-2.6715799170889076E-2</v>
      </c>
    </row>
    <row r="417" spans="1:12" x14ac:dyDescent="0.3">
      <c r="A417" s="36">
        <f t="shared" si="63"/>
        <v>412</v>
      </c>
      <c r="B417" s="36" t="str">
        <f t="shared" si="59"/>
        <v>58 (59)</v>
      </c>
      <c r="C417" s="42" t="s">
        <v>198</v>
      </c>
      <c r="D417" s="43" t="s">
        <v>228</v>
      </c>
      <c r="E417" s="39">
        <f t="shared" si="61"/>
        <v>41456</v>
      </c>
      <c r="F417" s="40">
        <v>64.2</v>
      </c>
      <c r="G417" s="40">
        <v>42.26</v>
      </c>
      <c r="I417" s="40">
        <v>43.42</v>
      </c>
      <c r="J417" s="40">
        <f t="shared" si="60"/>
        <v>-1.1600000000000037</v>
      </c>
      <c r="L417" s="47">
        <f t="shared" si="62"/>
        <v>-2.6715799170889076E-2</v>
      </c>
    </row>
    <row r="418" spans="1:12" x14ac:dyDescent="0.3">
      <c r="A418" s="36">
        <f t="shared" si="63"/>
        <v>413</v>
      </c>
      <c r="B418" s="36" t="str">
        <f t="shared" si="59"/>
        <v>58 (59)</v>
      </c>
      <c r="C418" s="42" t="s">
        <v>198</v>
      </c>
      <c r="D418" s="43" t="s">
        <v>229</v>
      </c>
      <c r="E418" s="39">
        <f t="shared" si="61"/>
        <v>41456</v>
      </c>
      <c r="F418" s="40">
        <v>64.37</v>
      </c>
      <c r="G418" s="40">
        <v>42.26</v>
      </c>
      <c r="I418" s="40">
        <v>43.42</v>
      </c>
      <c r="J418" s="40">
        <f t="shared" si="60"/>
        <v>-1.1600000000000037</v>
      </c>
      <c r="L418" s="47">
        <f t="shared" si="62"/>
        <v>-2.6715799170889076E-2</v>
      </c>
    </row>
    <row r="419" spans="1:12" x14ac:dyDescent="0.3">
      <c r="A419" s="36">
        <f t="shared" si="63"/>
        <v>414</v>
      </c>
      <c r="B419" s="36" t="str">
        <f t="shared" si="59"/>
        <v>58 (59)</v>
      </c>
      <c r="C419" s="42" t="s">
        <v>198</v>
      </c>
      <c r="D419" s="43" t="s">
        <v>230</v>
      </c>
      <c r="E419" s="39">
        <f t="shared" si="61"/>
        <v>41456</v>
      </c>
      <c r="F419" s="40">
        <v>64.55</v>
      </c>
      <c r="G419" s="40">
        <v>42.26</v>
      </c>
      <c r="I419" s="40">
        <v>43.42</v>
      </c>
      <c r="J419" s="40">
        <f t="shared" si="60"/>
        <v>-1.1600000000000037</v>
      </c>
      <c r="L419" s="47">
        <f t="shared" si="62"/>
        <v>-2.6715799170889076E-2</v>
      </c>
    </row>
    <row r="420" spans="1:12" x14ac:dyDescent="0.3">
      <c r="A420" s="36">
        <f t="shared" si="63"/>
        <v>415</v>
      </c>
      <c r="B420" s="36" t="str">
        <f t="shared" si="59"/>
        <v>58 (59)</v>
      </c>
      <c r="C420" s="42" t="s">
        <v>198</v>
      </c>
      <c r="D420" s="43" t="s">
        <v>231</v>
      </c>
      <c r="E420" s="39">
        <f t="shared" si="61"/>
        <v>41456</v>
      </c>
      <c r="F420" s="40">
        <v>64.72</v>
      </c>
      <c r="G420" s="40">
        <v>42.26</v>
      </c>
      <c r="I420" s="40">
        <v>43.42</v>
      </c>
      <c r="J420" s="40">
        <f t="shared" si="60"/>
        <v>-1.1600000000000037</v>
      </c>
      <c r="L420" s="47">
        <f t="shared" si="62"/>
        <v>-2.6715799170889076E-2</v>
      </c>
    </row>
    <row r="421" spans="1:12" x14ac:dyDescent="0.3">
      <c r="A421" s="36">
        <f t="shared" si="63"/>
        <v>416</v>
      </c>
      <c r="B421" s="36" t="str">
        <f t="shared" si="59"/>
        <v>58 (59)</v>
      </c>
      <c r="C421" s="42" t="s">
        <v>198</v>
      </c>
      <c r="D421" s="43" t="s">
        <v>232</v>
      </c>
      <c r="E421" s="39">
        <f t="shared" si="61"/>
        <v>41456</v>
      </c>
      <c r="F421" s="40">
        <v>64.900000000000006</v>
      </c>
      <c r="G421" s="40">
        <v>42.26</v>
      </c>
      <c r="I421" s="40">
        <v>43.42</v>
      </c>
      <c r="J421" s="40">
        <f t="shared" si="60"/>
        <v>-1.1600000000000037</v>
      </c>
      <c r="L421" s="47">
        <f t="shared" si="62"/>
        <v>-2.6715799170889076E-2</v>
      </c>
    </row>
    <row r="422" spans="1:12" x14ac:dyDescent="0.3">
      <c r="A422" s="36">
        <f t="shared" si="63"/>
        <v>417</v>
      </c>
      <c r="B422" s="36" t="str">
        <f t="shared" si="59"/>
        <v>58 (59)</v>
      </c>
      <c r="C422" s="42" t="s">
        <v>198</v>
      </c>
      <c r="D422" s="43" t="s">
        <v>233</v>
      </c>
      <c r="E422" s="39" t="s">
        <v>180</v>
      </c>
      <c r="F422" s="39" t="s">
        <v>180</v>
      </c>
      <c r="G422" s="40">
        <v>42.26</v>
      </c>
      <c r="I422" s="40">
        <v>43.42</v>
      </c>
      <c r="J422" s="40">
        <f t="shared" si="60"/>
        <v>-1.1600000000000037</v>
      </c>
      <c r="L422" s="47">
        <f t="shared" si="62"/>
        <v>-2.6715799170889076E-2</v>
      </c>
    </row>
    <row r="423" spans="1:12" x14ac:dyDescent="0.3">
      <c r="A423" s="36">
        <f t="shared" si="63"/>
        <v>418</v>
      </c>
      <c r="B423" s="36"/>
      <c r="C423" s="35"/>
      <c r="D423" s="36"/>
      <c r="E423" s="39"/>
      <c r="F423" s="35"/>
      <c r="G423" s="40"/>
      <c r="I423" s="40"/>
      <c r="J423" s="40"/>
      <c r="L423" s="47" t="str">
        <f t="shared" si="62"/>
        <v/>
      </c>
    </row>
    <row r="424" spans="1:12" x14ac:dyDescent="0.3">
      <c r="A424" s="36">
        <f t="shared" si="63"/>
        <v>419</v>
      </c>
      <c r="B424" s="36" t="str">
        <f>+$B$339</f>
        <v>58 (59)</v>
      </c>
      <c r="C424" s="35" t="s">
        <v>234</v>
      </c>
      <c r="D424" s="36" t="s">
        <v>189</v>
      </c>
      <c r="E424" s="39">
        <f>+$E$6</f>
        <v>41456</v>
      </c>
      <c r="F424" s="40">
        <v>8.18</v>
      </c>
      <c r="G424" s="40">
        <v>9.75</v>
      </c>
      <c r="I424" s="40">
        <v>10.16</v>
      </c>
      <c r="J424" s="40">
        <f>+G424-I424</f>
        <v>-0.41000000000000014</v>
      </c>
      <c r="L424" s="47">
        <f t="shared" si="62"/>
        <v>-4.0354330708661429E-2</v>
      </c>
    </row>
  </sheetData>
  <printOptions horizontalCentered="1"/>
  <pageMargins left="0.7" right="0.7" top="0.75" bottom="1.02" header="0.3" footer="0.3"/>
  <pageSetup scale="95" fitToHeight="0" orientation="landscape" r:id="rId1"/>
  <headerFooter alignWithMargins="0">
    <oddFooter>&amp;L&amp;F
&amp;A&amp;RTax Reform Electric Rate Design Workpapers
Docket No. UE-170033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5F763AAB468E64197F43E07485FDC59" ma:contentTypeVersion="76" ma:contentTypeDescription="" ma:contentTypeScope="" ma:versionID="a42ce634955bef5cf9954c2c02b3c3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2018-05-01T07:00:00+00:00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180382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7246AE-5084-4F9D-8B57-83E447FB6993}"/>
</file>

<file path=customXml/itemProps2.xml><?xml version="1.0" encoding="utf-8"?>
<ds:datastoreItem xmlns:ds="http://schemas.openxmlformats.org/officeDocument/2006/customXml" ds:itemID="{98D20BC6-C497-4760-A099-C0ED83FAFFBE}"/>
</file>

<file path=customXml/itemProps3.xml><?xml version="1.0" encoding="utf-8"?>
<ds:datastoreItem xmlns:ds="http://schemas.openxmlformats.org/officeDocument/2006/customXml" ds:itemID="{A5F7A91B-C263-4F0D-BC6B-833A40569B5B}"/>
</file>

<file path=customXml/itemProps4.xml><?xml version="1.0" encoding="utf-8"?>
<ds:datastoreItem xmlns:ds="http://schemas.openxmlformats.org/officeDocument/2006/customXml" ds:itemID="{CBF88BDC-F3CE-4D92-9CBD-0849D96C6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Lamp Revenue Differences</vt:lpstr>
      <vt:lpstr>Proposed Sch 140 Eff 5-1-18</vt:lpstr>
      <vt:lpstr>TRF Lighting Eff 5-1-18</vt:lpstr>
      <vt:lpstr>Proposed Sch 140 Eff 6-1-18</vt:lpstr>
      <vt:lpstr>TRF Lighting Eff 6-1-18</vt:lpstr>
      <vt:lpstr>'Lamp Revenue Differences'!Print_Area</vt:lpstr>
      <vt:lpstr>'Proposed Sch 140 Eff 5-1-18'!Print_Area</vt:lpstr>
      <vt:lpstr>'Proposed Sch 140 Eff 6-1-18'!Print_Area</vt:lpstr>
      <vt:lpstr>'TRF Lighting Eff 5-1-18'!Print_Area</vt:lpstr>
      <vt:lpstr>'TRF Lighting Eff 6-1-18'!Print_Area</vt:lpstr>
      <vt:lpstr>'Lamp Revenue Differences'!Print_Titles</vt:lpstr>
      <vt:lpstr>'Proposed Sch 140 Eff 5-1-18'!Print_Titles</vt:lpstr>
      <vt:lpstr>'Proposed Sch 140 Eff 6-1-18'!Print_Titles</vt:lpstr>
      <vt:lpstr>'TRF Lighting Eff 5-1-18'!Print_Titles</vt:lpstr>
      <vt:lpstr>'TRF Lighting Eff 6-1-18'!Print_Titles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Graham Marmion</cp:lastModifiedBy>
  <dcterms:created xsi:type="dcterms:W3CDTF">2018-04-24T20:37:27Z</dcterms:created>
  <dcterms:modified xsi:type="dcterms:W3CDTF">2018-05-01T15:51:00Z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0x0101006E56B4D1795A2E4DB2F0B01679ED314A00C5F763AAB468E64197F43E07485FDC59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