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xl/externalLinks/externalLink1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huang\Documents\DATA\Avista\GRC\UE-160228 GRC\Workpaper-Haung\JH-5\"/>
    </mc:Choice>
  </mc:AlternateContent>
  <bookViews>
    <workbookView xWindow="0" yWindow="0" windowWidth="19200" windowHeight="6730"/>
  </bookViews>
  <sheets>
    <sheet name="Electric-3.10" sheetId="2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2" i="2" l="1"/>
  <c r="E65" i="2"/>
  <c r="E73" i="2" s="1"/>
  <c r="E76" i="2" s="1"/>
  <c r="E80" i="2" s="1"/>
  <c r="E45" i="2"/>
  <c r="E46" i="2" s="1"/>
  <c r="E43" i="2"/>
  <c r="E35" i="2"/>
  <c r="E25" i="2"/>
  <c r="E28" i="2" s="1"/>
  <c r="E17" i="2"/>
  <c r="E19" i="2" s="1"/>
  <c r="E52" i="2" l="1"/>
  <c r="E48" i="2"/>
  <c r="E51" i="2" l="1"/>
  <c r="E56" i="2" s="1"/>
</calcChain>
</file>

<file path=xl/sharedStrings.xml><?xml version="1.0" encoding="utf-8"?>
<sst xmlns="http://schemas.openxmlformats.org/spreadsheetml/2006/main" count="72" uniqueCount="60">
  <si>
    <t xml:space="preserve">AVISTA UTILITIES  </t>
  </si>
  <si>
    <t xml:space="preserve">WASHINGTON ELECTRIC RESULTS - ATTRITION ADJUSTED PRO FORMA </t>
  </si>
  <si>
    <t>TWELVE MONTHS ENDED SEPTEMBER 30, 2015</t>
  </si>
  <si>
    <t xml:space="preserve">(000'S OF DOLLARS)  </t>
  </si>
  <si>
    <t>Line</t>
  </si>
  <si>
    <t>No.</t>
  </si>
  <si>
    <t>DESCRIPTION</t>
  </si>
  <si>
    <t xml:space="preserve">Adjustment Number </t>
  </si>
  <si>
    <t>Workpaper Reference</t>
  </si>
  <si>
    <t xml:space="preserve">REVENUES  </t>
  </si>
  <si>
    <t xml:space="preserve">Total General Business  </t>
  </si>
  <si>
    <t xml:space="preserve">Interdepartmental Sales  </t>
  </si>
  <si>
    <t xml:space="preserve">Sales for Resale  </t>
  </si>
  <si>
    <t xml:space="preserve">Total Sales of Electricity  </t>
  </si>
  <si>
    <t xml:space="preserve">Other Revenue  </t>
  </si>
  <si>
    <t xml:space="preserve">Total Electric Revenue  </t>
  </si>
  <si>
    <t xml:space="preserve">EXPENSES  </t>
  </si>
  <si>
    <t xml:space="preserve">Production and Transmission  </t>
  </si>
  <si>
    <t xml:space="preserve">Operating Expenses  </t>
  </si>
  <si>
    <t xml:space="preserve">Purchased Power  </t>
  </si>
  <si>
    <t xml:space="preserve">Depreciation/Amortization  </t>
  </si>
  <si>
    <t>Regulatory Amortization</t>
  </si>
  <si>
    <t xml:space="preserve">Taxes  </t>
  </si>
  <si>
    <t xml:space="preserve">Total Production &amp; Transmission  </t>
  </si>
  <si>
    <t xml:space="preserve">Distribution  </t>
  </si>
  <si>
    <t>Depreciation/Amortization</t>
  </si>
  <si>
    <t xml:space="preserve">Total Distribution  </t>
  </si>
  <si>
    <t xml:space="preserve">Customer Accounting  </t>
  </si>
  <si>
    <t xml:space="preserve">Customer Service &amp; Information  </t>
  </si>
  <si>
    <t xml:space="preserve">Sales Expenses  </t>
  </si>
  <si>
    <t xml:space="preserve">Administrative &amp; General  </t>
  </si>
  <si>
    <t xml:space="preserve">Total Admin. &amp; General  </t>
  </si>
  <si>
    <t xml:space="preserve">Total Electric Expenses  </t>
  </si>
  <si>
    <t xml:space="preserve">OPERATING INCOME BEFORE FIT  </t>
  </si>
  <si>
    <t xml:space="preserve">FEDERAL INCOME TAX  </t>
  </si>
  <si>
    <t xml:space="preserve">Current Accrual </t>
  </si>
  <si>
    <t>Debt Interest</t>
  </si>
  <si>
    <t xml:space="preserve">Deferred Income Taxes  </t>
  </si>
  <si>
    <t>Amortized ITC - Noxon</t>
  </si>
  <si>
    <t xml:space="preserve">NET OPERATING INCOME  </t>
  </si>
  <si>
    <t xml:space="preserve">RATE BASE  </t>
  </si>
  <si>
    <t xml:space="preserve">PLANT IN SERVICE  </t>
  </si>
  <si>
    <t xml:space="preserve">Intangible  </t>
  </si>
  <si>
    <t xml:space="preserve">Production  </t>
  </si>
  <si>
    <t xml:space="preserve">Transmission  </t>
  </si>
  <si>
    <t xml:space="preserve">General  </t>
  </si>
  <si>
    <t xml:space="preserve">Total Plant in Service  </t>
  </si>
  <si>
    <t>ACCUMULATED DEPRECIATION/AMORT</t>
  </si>
  <si>
    <t>Total Accumulated Depreciation</t>
  </si>
  <si>
    <t xml:space="preserve">NET PLANT </t>
  </si>
  <si>
    <t xml:space="preserve">DEFERRED TAXES  </t>
  </si>
  <si>
    <t>Net Plant After DFIT</t>
  </si>
  <si>
    <t>DEFERRED DEBITS AND CREDITS &amp; OTHER</t>
  </si>
  <si>
    <t xml:space="preserve">WORKING CAPITAL </t>
  </si>
  <si>
    <t xml:space="preserve">TOTAL RATE BASE  </t>
  </si>
  <si>
    <t>Contested</t>
  </si>
  <si>
    <t xml:space="preserve">Pro Forma </t>
  </si>
  <si>
    <t>2016 Limited</t>
  </si>
  <si>
    <t>Capital Adds</t>
  </si>
  <si>
    <t>E-PCAP16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</si>
</sst>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5" formatCode="&quot;$&quot;#,##0_);\(&quot;$&quot;#,##0\)"/>
    <numFmt numFmtId="41" formatCode="_(* #,##0_);_(* \(#,##0\);_(* &quot;-&quot;_);_(@_)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Geneva"/>
      <family val="2"/>
    </font>
    <font>
      <sz val="9"/>
      <name val="Times New Roman"/>
      <family val="1"/>
    </font>
    <font>
      <sz val="8"/>
      <name val="Times New Roman"/>
      <family val="1"/>
    </font>
    <font>
      <b/>
      <sz val="9"/>
      <name val="Times New Roman"/>
      <family val="1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  <font>
      <u/>
      <sz val="7.5"/>
      <color theme="0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2" fillId="0" borderId="0"/>
  </cellStyleXfs>
  <cellXfs count="44">
    <xf numFmtId="0" fontId="0" fillId="0" borderId="0" xfId="0"/>
    <xf numFmtId="0" fontId="3" fillId="0" borderId="0" xfId="2" applyNumberFormat="1" applyFont="1" applyAlignment="1">
      <alignment horizontal="center"/>
    </xf>
    <xf numFmtId="0" fontId="3" fillId="0" borderId="0" xfId="2" applyFont="1"/>
    <xf numFmtId="0" fontId="3" fillId="0" borderId="0" xfId="2" applyNumberFormat="1" applyFont="1" applyAlignment="1">
      <alignment horizontal="left"/>
    </xf>
    <xf numFmtId="0" fontId="4" fillId="0" borderId="0" xfId="2" applyNumberFormat="1" applyFont="1" applyAlignment="1">
      <alignment horizontal="left"/>
    </xf>
    <xf numFmtId="0" fontId="5" fillId="0" borderId="0" xfId="2" applyFont="1" applyAlignment="1">
      <alignment horizontal="center"/>
    </xf>
    <xf numFmtId="0" fontId="5" fillId="0" borderId="0" xfId="2" applyNumberFormat="1" applyFont="1" applyAlignment="1">
      <alignment horizontal="center"/>
    </xf>
    <xf numFmtId="0" fontId="5" fillId="0" borderId="1" xfId="2" applyNumberFormat="1" applyFont="1" applyBorder="1" applyAlignment="1">
      <alignment horizontal="center"/>
    </xf>
    <xf numFmtId="0" fontId="5" fillId="0" borderId="2" xfId="2" applyFont="1" applyBorder="1" applyAlignment="1">
      <alignment horizontal="center"/>
    </xf>
    <xf numFmtId="0" fontId="5" fillId="0" borderId="3" xfId="2" applyFont="1" applyBorder="1" applyAlignment="1">
      <alignment horizontal="center"/>
    </xf>
    <xf numFmtId="0" fontId="5" fillId="0" borderId="4" xfId="2" applyNumberFormat="1" applyFont="1" applyBorder="1" applyAlignment="1">
      <alignment horizontal="center"/>
    </xf>
    <xf numFmtId="0" fontId="5" fillId="0" borderId="5" xfId="2" applyFont="1" applyBorder="1" applyAlignment="1">
      <alignment horizontal="center"/>
    </xf>
    <xf numFmtId="0" fontId="5" fillId="0" borderId="0" xfId="2" applyFont="1" applyBorder="1" applyAlignment="1">
      <alignment horizontal="center"/>
    </xf>
    <xf numFmtId="0" fontId="5" fillId="0" borderId="6" xfId="2" applyNumberFormat="1" applyFont="1" applyBorder="1" applyAlignment="1">
      <alignment horizontal="center"/>
    </xf>
    <xf numFmtId="0" fontId="5" fillId="0" borderId="7" xfId="2" applyFont="1" applyBorder="1" applyAlignment="1">
      <alignment horizontal="center"/>
    </xf>
    <xf numFmtId="0" fontId="5" fillId="0" borderId="8" xfId="2" applyFont="1" applyBorder="1" applyAlignment="1">
      <alignment horizontal="center"/>
    </xf>
    <xf numFmtId="2" fontId="5" fillId="0" borderId="0" xfId="2" applyNumberFormat="1" applyFont="1" applyAlignment="1">
      <alignment horizontal="center"/>
    </xf>
    <xf numFmtId="2" fontId="3" fillId="0" borderId="0" xfId="2" applyNumberFormat="1" applyFont="1" applyAlignment="1">
      <alignment horizontal="left"/>
    </xf>
    <xf numFmtId="37" fontId="3" fillId="0" borderId="0" xfId="2" applyNumberFormat="1" applyFont="1" applyAlignment="1">
      <alignment horizontal="center"/>
    </xf>
    <xf numFmtId="5" fontId="3" fillId="0" borderId="0" xfId="2" applyNumberFormat="1" applyFont="1"/>
    <xf numFmtId="37" fontId="3" fillId="0" borderId="0" xfId="2" applyNumberFormat="1" applyFont="1"/>
    <xf numFmtId="37" fontId="3" fillId="0" borderId="0" xfId="2" applyNumberFormat="1" applyFont="1" applyFill="1"/>
    <xf numFmtId="37" fontId="3" fillId="0" borderId="0" xfId="2" applyNumberFormat="1" applyFont="1" applyFill="1" applyAlignment="1">
      <alignment horizontal="center"/>
    </xf>
    <xf numFmtId="1" fontId="3" fillId="0" borderId="0" xfId="3" applyNumberFormat="1" applyFont="1" applyAlignment="1">
      <alignment horizontal="center"/>
    </xf>
    <xf numFmtId="9" fontId="3" fillId="0" borderId="0" xfId="1" applyFont="1"/>
    <xf numFmtId="3" fontId="3" fillId="0" borderId="0" xfId="3" applyNumberFormat="1" applyFont="1" applyAlignment="1">
      <alignment horizontal="center"/>
    </xf>
    <xf numFmtId="3" fontId="3" fillId="0" borderId="0" xfId="3" applyNumberFormat="1" applyFont="1" applyFill="1" applyAlignment="1">
      <alignment horizontal="center"/>
    </xf>
    <xf numFmtId="41" fontId="6" fillId="0" borderId="0" xfId="2" applyNumberFormat="1" applyFont="1" applyFill="1"/>
    <xf numFmtId="3" fontId="7" fillId="0" borderId="0" xfId="4" applyNumberFormat="1" applyFont="1" applyAlignment="1">
      <alignment horizontal="center"/>
    </xf>
    <xf numFmtId="41" fontId="6" fillId="0" borderId="0" xfId="4" applyNumberFormat="1" applyFont="1" applyFill="1" applyAlignment="1">
      <alignment horizontal="center"/>
    </xf>
    <xf numFmtId="41" fontId="7" fillId="0" borderId="1" xfId="2" applyNumberFormat="1" applyFont="1" applyFill="1" applyBorder="1" applyAlignment="1">
      <alignment horizontal="center"/>
    </xf>
    <xf numFmtId="41" fontId="7" fillId="0" borderId="9" xfId="2" applyNumberFormat="1" applyFont="1" applyFill="1" applyBorder="1" applyAlignment="1">
      <alignment horizontal="center"/>
    </xf>
    <xf numFmtId="41" fontId="7" fillId="0" borderId="10" xfId="2" applyNumberFormat="1" applyFont="1" applyFill="1" applyBorder="1" applyAlignment="1">
      <alignment horizontal="center"/>
    </xf>
    <xf numFmtId="2" fontId="7" fillId="0" borderId="0" xfId="5" applyNumberFormat="1" applyFont="1" applyFill="1" applyAlignment="1" applyProtection="1">
      <alignment horizontal="center"/>
    </xf>
    <xf numFmtId="2" fontId="7" fillId="0" borderId="0" xfId="5" applyNumberFormat="1" applyFont="1" applyFill="1" applyBorder="1" applyAlignment="1" applyProtection="1">
      <alignment horizontal="center"/>
    </xf>
    <xf numFmtId="41" fontId="6" fillId="0" borderId="0" xfId="2" applyNumberFormat="1" applyFont="1" applyFill="1" applyBorder="1"/>
    <xf numFmtId="5" fontId="6" fillId="0" borderId="0" xfId="6" applyNumberFormat="1" applyFont="1" applyFill="1" applyBorder="1"/>
    <xf numFmtId="41" fontId="6" fillId="0" borderId="8" xfId="2" applyNumberFormat="1" applyFont="1" applyFill="1" applyBorder="1"/>
    <xf numFmtId="41" fontId="6" fillId="0" borderId="0" xfId="2" applyNumberFormat="1" applyFont="1" applyBorder="1"/>
    <xf numFmtId="5" fontId="6" fillId="0" borderId="11" xfId="2" applyNumberFormat="1" applyFont="1" applyFill="1" applyBorder="1"/>
    <xf numFmtId="5" fontId="6" fillId="0" borderId="0" xfId="2" applyNumberFormat="1" applyFont="1" applyFill="1" applyBorder="1"/>
    <xf numFmtId="41" fontId="6" fillId="0" borderId="3" xfId="2" applyNumberFormat="1" applyFont="1" applyFill="1" applyBorder="1"/>
    <xf numFmtId="41" fontId="6" fillId="0" borderId="11" xfId="2" applyNumberFormat="1" applyFont="1" applyFill="1" applyBorder="1"/>
    <xf numFmtId="41" fontId="6" fillId="0" borderId="0" xfId="2" applyNumberFormat="1" applyFont="1" applyFill="1" applyAlignment="1">
      <alignment horizontal="center"/>
    </xf>
  </cellXfs>
  <cellStyles count="7">
    <cellStyle name="Followed Hyperlink" xfId="5" builtinId="9"/>
    <cellStyle name="Normal" xfId="0" builtinId="0"/>
    <cellStyle name="Normal_DFIT-WaEle_SUM" xfId="3"/>
    <cellStyle name="Normal_IDGas6_97" xfId="6"/>
    <cellStyle name="Normal_WAElec6_97" xfId="2"/>
    <cellStyle name="Normal_WAGas6_97" xfId="4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huang/Documents/DATA/Avista/GRC/UE-160228%20GRC/Workpaper-Haung/RR/Electric%20RR%20Model%20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"/>
      <sheetName val="ROO "/>
      <sheetName val="2018"/>
      <sheetName val="RR SUMMARY"/>
      <sheetName val="CF "/>
      <sheetName val="ADJ DETAIL-INPUT"/>
      <sheetName val="Recap Summary"/>
      <sheetName val="DEBT CALC"/>
      <sheetName val="LEAD SHEETS-DO NOT ENTER"/>
      <sheetName val="ADJ SUMMARY"/>
      <sheetName val="ROO INPUT"/>
    </sheetNames>
    <sheetDataSet>
      <sheetData sheetId="0"/>
      <sheetData sheetId="1"/>
      <sheetData sheetId="2"/>
      <sheetData sheetId="3">
        <row r="13">
          <cell r="Q13">
            <v>2.8388104000000001E-2</v>
          </cell>
        </row>
      </sheetData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83"/>
  <sheetViews>
    <sheetView tabSelected="1" topLeftCell="A81" workbookViewId="0">
      <selection activeCell="A82" sqref="A82:XFD99"/>
    </sheetView>
  </sheetViews>
  <sheetFormatPr defaultRowHeight="14.5"/>
  <cols>
    <col min="1" max="1" width="4.54296875" style="1" customWidth="1"/>
    <col min="2" max="3" width="1.54296875" style="2" customWidth="1"/>
    <col min="4" max="4" width="35.453125" style="2" customWidth="1"/>
    <col min="5" max="5" width="11.81640625" style="27" bestFit="1" customWidth="1"/>
  </cols>
  <sheetData>
    <row r="2" spans="1:5">
      <c r="A2" s="3" t="s">
        <v>0</v>
      </c>
      <c r="D2" s="1"/>
    </row>
    <row r="3" spans="1:5">
      <c r="A3" s="4" t="s">
        <v>1</v>
      </c>
      <c r="D3" s="1"/>
    </row>
    <row r="4" spans="1:5">
      <c r="A4" s="3" t="s">
        <v>2</v>
      </c>
      <c r="D4" s="1"/>
    </row>
    <row r="5" spans="1:5">
      <c r="A5" s="3" t="s">
        <v>3</v>
      </c>
      <c r="D5" s="1"/>
      <c r="E5" s="28"/>
    </row>
    <row r="6" spans="1:5">
      <c r="A6" s="5"/>
      <c r="B6" s="5"/>
      <c r="C6" s="5"/>
      <c r="D6" s="6"/>
      <c r="E6" s="29" t="s">
        <v>55</v>
      </c>
    </row>
    <row r="7" spans="1:5">
      <c r="A7" s="7"/>
      <c r="B7" s="8"/>
      <c r="C7" s="9"/>
      <c r="D7" s="9"/>
      <c r="E7" s="30" t="s">
        <v>56</v>
      </c>
    </row>
    <row r="8" spans="1:5">
      <c r="A8" s="10" t="s">
        <v>4</v>
      </c>
      <c r="B8" s="11"/>
      <c r="C8" s="12"/>
      <c r="D8" s="12"/>
      <c r="E8" s="31" t="s">
        <v>57</v>
      </c>
    </row>
    <row r="9" spans="1:5">
      <c r="A9" s="13" t="s">
        <v>5</v>
      </c>
      <c r="B9" s="14"/>
      <c r="C9" s="15"/>
      <c r="D9" s="15" t="s">
        <v>6</v>
      </c>
      <c r="E9" s="32" t="s">
        <v>58</v>
      </c>
    </row>
    <row r="10" spans="1:5">
      <c r="A10" s="16"/>
      <c r="B10" s="17" t="s">
        <v>7</v>
      </c>
      <c r="C10" s="16"/>
      <c r="D10" s="16"/>
      <c r="E10" s="33">
        <v>3.1</v>
      </c>
    </row>
    <row r="11" spans="1:5">
      <c r="A11" s="16"/>
      <c r="B11" s="17" t="s">
        <v>8</v>
      </c>
      <c r="C11" s="16"/>
      <c r="D11" s="16"/>
      <c r="E11" s="34" t="s">
        <v>59</v>
      </c>
    </row>
    <row r="12" spans="1:5">
      <c r="A12" s="16"/>
      <c r="B12" s="17"/>
      <c r="C12" s="16"/>
      <c r="D12" s="16"/>
      <c r="E12" s="34"/>
    </row>
    <row r="13" spans="1:5">
      <c r="B13" s="2" t="s">
        <v>9</v>
      </c>
      <c r="E13" s="35"/>
    </row>
    <row r="14" spans="1:5">
      <c r="A14" s="18">
        <v>1</v>
      </c>
      <c r="B14" s="19" t="s">
        <v>10</v>
      </c>
      <c r="C14" s="19"/>
      <c r="D14" s="19"/>
      <c r="E14" s="36">
        <v>0</v>
      </c>
    </row>
    <row r="15" spans="1:5">
      <c r="A15" s="18">
        <v>2</v>
      </c>
      <c r="B15" s="20" t="s">
        <v>11</v>
      </c>
      <c r="C15" s="20"/>
      <c r="D15" s="20"/>
      <c r="E15" s="35">
        <v>0</v>
      </c>
    </row>
    <row r="16" spans="1:5">
      <c r="A16" s="18">
        <v>3</v>
      </c>
      <c r="B16" s="20" t="s">
        <v>12</v>
      </c>
      <c r="C16" s="20"/>
      <c r="D16" s="20"/>
      <c r="E16" s="37">
        <v>0</v>
      </c>
    </row>
    <row r="17" spans="1:5">
      <c r="A17" s="18">
        <v>4</v>
      </c>
      <c r="B17" s="20" t="s">
        <v>13</v>
      </c>
      <c r="C17" s="20"/>
      <c r="D17" s="20"/>
      <c r="E17" s="35">
        <f t="shared" ref="E17" si="0">SUM(E14:E16)</f>
        <v>0</v>
      </c>
    </row>
    <row r="18" spans="1:5">
      <c r="A18" s="18">
        <v>5</v>
      </c>
      <c r="B18" s="20" t="s">
        <v>14</v>
      </c>
      <c r="C18" s="20"/>
      <c r="D18" s="20"/>
      <c r="E18" s="37">
        <v>0</v>
      </c>
    </row>
    <row r="19" spans="1:5">
      <c r="A19" s="18">
        <v>6</v>
      </c>
      <c r="B19" s="20" t="s">
        <v>15</v>
      </c>
      <c r="C19" s="20"/>
      <c r="D19" s="20"/>
      <c r="E19" s="35">
        <f t="shared" ref="E19" si="1">SUM(E17:E18)</f>
        <v>0</v>
      </c>
    </row>
    <row r="20" spans="1:5">
      <c r="A20" s="18"/>
      <c r="B20" s="20"/>
      <c r="C20" s="20"/>
      <c r="D20" s="20"/>
      <c r="E20" s="35"/>
    </row>
    <row r="21" spans="1:5">
      <c r="A21" s="18"/>
      <c r="B21" s="20" t="s">
        <v>16</v>
      </c>
      <c r="C21" s="20"/>
      <c r="D21" s="20"/>
      <c r="E21" s="35"/>
    </row>
    <row r="22" spans="1:5">
      <c r="A22" s="18"/>
      <c r="B22" s="20" t="s">
        <v>17</v>
      </c>
      <c r="C22" s="20"/>
      <c r="D22" s="20"/>
      <c r="E22" s="35"/>
    </row>
    <row r="23" spans="1:5">
      <c r="A23" s="18">
        <v>7</v>
      </c>
      <c r="B23" s="20"/>
      <c r="C23" s="20" t="s">
        <v>18</v>
      </c>
      <c r="D23" s="20"/>
      <c r="E23" s="35">
        <v>0</v>
      </c>
    </row>
    <row r="24" spans="1:5">
      <c r="A24" s="18">
        <v>8</v>
      </c>
      <c r="B24" s="20"/>
      <c r="C24" s="20" t="s">
        <v>19</v>
      </c>
      <c r="D24" s="20"/>
      <c r="E24" s="35">
        <v>0</v>
      </c>
    </row>
    <row r="25" spans="1:5">
      <c r="A25" s="18">
        <v>9</v>
      </c>
      <c r="B25" s="20"/>
      <c r="C25" s="20" t="s">
        <v>20</v>
      </c>
      <c r="D25" s="20"/>
      <c r="E25" s="35">
        <f>446+1</f>
        <v>447</v>
      </c>
    </row>
    <row r="26" spans="1:5">
      <c r="A26" s="18">
        <v>10</v>
      </c>
      <c r="B26" s="20"/>
      <c r="C26" s="21" t="s">
        <v>21</v>
      </c>
      <c r="D26" s="21"/>
      <c r="E26" s="35"/>
    </row>
    <row r="27" spans="1:5">
      <c r="A27" s="18">
        <v>11</v>
      </c>
      <c r="B27" s="20"/>
      <c r="C27" s="20" t="s">
        <v>22</v>
      </c>
      <c r="D27" s="20"/>
      <c r="E27" s="37">
        <v>0</v>
      </c>
    </row>
    <row r="28" spans="1:5">
      <c r="A28" s="18">
        <v>12</v>
      </c>
      <c r="B28" s="20" t="s">
        <v>23</v>
      </c>
      <c r="C28" s="20"/>
      <c r="D28" s="20"/>
      <c r="E28" s="35">
        <f t="shared" ref="E28" si="2">SUM(E23:E27)</f>
        <v>447</v>
      </c>
    </row>
    <row r="29" spans="1:5">
      <c r="A29" s="18"/>
      <c r="B29" s="20"/>
      <c r="C29" s="20"/>
      <c r="D29" s="20"/>
      <c r="E29" s="35"/>
    </row>
    <row r="30" spans="1:5">
      <c r="A30" s="18"/>
      <c r="B30" s="20" t="s">
        <v>24</v>
      </c>
      <c r="C30" s="20"/>
      <c r="D30" s="20"/>
      <c r="E30" s="35"/>
    </row>
    <row r="31" spans="1:5">
      <c r="A31" s="18">
        <v>13</v>
      </c>
      <c r="B31" s="20"/>
      <c r="C31" s="20" t="s">
        <v>18</v>
      </c>
      <c r="D31" s="20"/>
      <c r="E31" s="35">
        <v>0</v>
      </c>
    </row>
    <row r="32" spans="1:5">
      <c r="A32" s="18">
        <v>14</v>
      </c>
      <c r="B32" s="20"/>
      <c r="C32" s="20" t="s">
        <v>25</v>
      </c>
      <c r="D32" s="20"/>
      <c r="E32" s="35">
        <v>0</v>
      </c>
    </row>
    <row r="33" spans="1:5">
      <c r="A33" s="18">
        <v>15</v>
      </c>
      <c r="B33" s="20"/>
      <c r="C33" s="20" t="s">
        <v>21</v>
      </c>
      <c r="D33" s="20"/>
      <c r="E33" s="35">
        <v>0</v>
      </c>
    </row>
    <row r="34" spans="1:5">
      <c r="A34" s="18">
        <v>16</v>
      </c>
      <c r="B34" s="20"/>
      <c r="C34" s="20" t="s">
        <v>22</v>
      </c>
      <c r="D34" s="20"/>
      <c r="E34" s="37">
        <v>0</v>
      </c>
    </row>
    <row r="35" spans="1:5">
      <c r="A35" s="18">
        <v>17</v>
      </c>
      <c r="B35" s="20" t="s">
        <v>26</v>
      </c>
      <c r="C35" s="20"/>
      <c r="D35" s="20"/>
      <c r="E35" s="35">
        <f t="shared" ref="E35" si="3">SUM(E31:E34)</f>
        <v>0</v>
      </c>
    </row>
    <row r="36" spans="1:5">
      <c r="A36" s="20"/>
      <c r="B36" s="20"/>
      <c r="C36" s="20"/>
      <c r="D36" s="20"/>
      <c r="E36" s="35"/>
    </row>
    <row r="37" spans="1:5">
      <c r="A37" s="18">
        <v>18</v>
      </c>
      <c r="B37" s="20" t="s">
        <v>27</v>
      </c>
      <c r="C37" s="20"/>
      <c r="D37" s="20"/>
      <c r="E37" s="35">
        <v>0</v>
      </c>
    </row>
    <row r="38" spans="1:5">
      <c r="A38" s="18">
        <v>19</v>
      </c>
      <c r="B38" s="20" t="s">
        <v>28</v>
      </c>
      <c r="C38" s="20"/>
      <c r="D38" s="20"/>
      <c r="E38" s="35">
        <v>0</v>
      </c>
    </row>
    <row r="39" spans="1:5">
      <c r="A39" s="18">
        <v>20</v>
      </c>
      <c r="B39" s="20" t="s">
        <v>29</v>
      </c>
      <c r="C39" s="20"/>
      <c r="D39" s="20"/>
      <c r="E39" s="35">
        <v>0</v>
      </c>
    </row>
    <row r="40" spans="1:5">
      <c r="A40" s="18"/>
      <c r="B40" s="20"/>
      <c r="C40" s="20"/>
      <c r="D40" s="20"/>
      <c r="E40" s="35"/>
    </row>
    <row r="41" spans="1:5">
      <c r="A41" s="20"/>
      <c r="B41" s="20" t="s">
        <v>30</v>
      </c>
      <c r="C41" s="20"/>
      <c r="D41" s="20"/>
      <c r="E41" s="35"/>
    </row>
    <row r="42" spans="1:5">
      <c r="A42" s="18">
        <v>21</v>
      </c>
      <c r="B42" s="20"/>
      <c r="C42" s="20" t="s">
        <v>18</v>
      </c>
      <c r="D42" s="20"/>
      <c r="E42" s="35">
        <v>0</v>
      </c>
    </row>
    <row r="43" spans="1:5">
      <c r="A43" s="18">
        <v>22</v>
      </c>
      <c r="B43" s="20"/>
      <c r="C43" s="20" t="s">
        <v>25</v>
      </c>
      <c r="D43" s="20"/>
      <c r="E43" s="35">
        <f>2+427</f>
        <v>429</v>
      </c>
    </row>
    <row r="44" spans="1:5">
      <c r="A44" s="22">
        <v>23</v>
      </c>
      <c r="B44" s="20"/>
      <c r="C44" s="20" t="s">
        <v>22</v>
      </c>
      <c r="D44" s="20"/>
      <c r="E44" s="37">
        <v>0</v>
      </c>
    </row>
    <row r="45" spans="1:5">
      <c r="A45" s="18">
        <v>24</v>
      </c>
      <c r="B45" s="20" t="s">
        <v>31</v>
      </c>
      <c r="C45" s="20"/>
      <c r="D45" s="20"/>
      <c r="E45" s="37">
        <f t="shared" ref="E45" si="4">SUM(E42:E44)</f>
        <v>429</v>
      </c>
    </row>
    <row r="46" spans="1:5">
      <c r="A46" s="18">
        <v>25</v>
      </c>
      <c r="B46" s="20" t="s">
        <v>32</v>
      </c>
      <c r="C46" s="20"/>
      <c r="D46" s="20"/>
      <c r="E46" s="37">
        <f t="shared" ref="E46" si="5">E45+E39+E38+E37+E35+E28</f>
        <v>876</v>
      </c>
    </row>
    <row r="47" spans="1:5">
      <c r="A47" s="20"/>
      <c r="B47" s="20"/>
      <c r="C47" s="20"/>
      <c r="D47" s="20"/>
      <c r="E47" s="35"/>
    </row>
    <row r="48" spans="1:5">
      <c r="A48" s="18">
        <v>26</v>
      </c>
      <c r="B48" s="20" t="s">
        <v>33</v>
      </c>
      <c r="C48" s="20"/>
      <c r="D48" s="20"/>
      <c r="E48" s="35">
        <f t="shared" ref="E48" si="6">E19-E46</f>
        <v>-876</v>
      </c>
    </row>
    <row r="49" spans="1:5">
      <c r="A49" s="18"/>
      <c r="B49" s="20"/>
      <c r="C49" s="20"/>
      <c r="D49" s="20"/>
      <c r="E49" s="35"/>
    </row>
    <row r="50" spans="1:5">
      <c r="A50" s="23"/>
      <c r="B50" s="20" t="s">
        <v>34</v>
      </c>
      <c r="C50" s="20"/>
      <c r="D50" s="20"/>
      <c r="E50" s="35"/>
    </row>
    <row r="51" spans="1:5">
      <c r="A51" s="22">
        <v>27</v>
      </c>
      <c r="B51" s="20" t="s">
        <v>35</v>
      </c>
      <c r="C51" s="20"/>
      <c r="D51" s="24"/>
      <c r="E51" s="38">
        <f t="shared" ref="E51" si="7">E48*0.35</f>
        <v>-306.59999999999997</v>
      </c>
    </row>
    <row r="52" spans="1:5">
      <c r="A52" s="18">
        <v>28</v>
      </c>
      <c r="B52" s="21" t="s">
        <v>36</v>
      </c>
      <c r="C52" s="21"/>
      <c r="D52" s="21"/>
      <c r="E52" s="35">
        <f>(E80*'[1]RR SUMMARY'!$Q$13)*-0.35</f>
        <v>-604.40686404839994</v>
      </c>
    </row>
    <row r="53" spans="1:5">
      <c r="A53" s="18">
        <v>29</v>
      </c>
      <c r="B53" s="20" t="s">
        <v>37</v>
      </c>
      <c r="C53" s="20"/>
      <c r="D53" s="20"/>
      <c r="E53" s="35">
        <v>0</v>
      </c>
    </row>
    <row r="54" spans="1:5">
      <c r="A54" s="23">
        <v>30</v>
      </c>
      <c r="B54" s="20" t="s">
        <v>38</v>
      </c>
      <c r="C54" s="20"/>
      <c r="D54" s="20"/>
      <c r="E54" s="37">
        <v>0</v>
      </c>
    </row>
    <row r="55" spans="1:5">
      <c r="E55" s="35"/>
    </row>
    <row r="56" spans="1:5" ht="15" thickBot="1">
      <c r="A56" s="25">
        <v>31</v>
      </c>
      <c r="B56" s="19" t="s">
        <v>39</v>
      </c>
      <c r="C56" s="19"/>
      <c r="D56" s="19"/>
      <c r="E56" s="39">
        <f t="shared" ref="E56" si="8">E48-SUM(E51:E54)</f>
        <v>35.006864048399848</v>
      </c>
    </row>
    <row r="57" spans="1:5" ht="15" thickTop="1">
      <c r="A57" s="25"/>
      <c r="E57" s="35"/>
    </row>
    <row r="58" spans="1:5">
      <c r="A58" s="25"/>
      <c r="B58" s="2" t="s">
        <v>40</v>
      </c>
      <c r="E58" s="35"/>
    </row>
    <row r="59" spans="1:5">
      <c r="B59" s="2" t="s">
        <v>41</v>
      </c>
      <c r="E59" s="35"/>
    </row>
    <row r="60" spans="1:5">
      <c r="A60" s="26">
        <v>32</v>
      </c>
      <c r="B60" s="19"/>
      <c r="C60" s="19" t="s">
        <v>42</v>
      </c>
      <c r="D60" s="19"/>
      <c r="E60" s="40">
        <v>4278</v>
      </c>
    </row>
    <row r="61" spans="1:5">
      <c r="A61" s="25">
        <v>33</v>
      </c>
      <c r="B61" s="20"/>
      <c r="C61" s="20" t="s">
        <v>43</v>
      </c>
      <c r="D61" s="20"/>
      <c r="E61" s="35">
        <v>72751</v>
      </c>
    </row>
    <row r="62" spans="1:5">
      <c r="A62" s="25">
        <v>34</v>
      </c>
      <c r="B62" s="20"/>
      <c r="C62" s="20" t="s">
        <v>44</v>
      </c>
      <c r="D62" s="20"/>
      <c r="E62" s="35">
        <v>756</v>
      </c>
    </row>
    <row r="63" spans="1:5">
      <c r="A63" s="25">
        <v>35</v>
      </c>
      <c r="B63" s="20"/>
      <c r="C63" s="20" t="s">
        <v>24</v>
      </c>
      <c r="D63" s="20"/>
      <c r="E63" s="35">
        <v>0</v>
      </c>
    </row>
    <row r="64" spans="1:5">
      <c r="A64" s="25">
        <v>36</v>
      </c>
      <c r="B64" s="20"/>
      <c r="C64" s="20" t="s">
        <v>45</v>
      </c>
      <c r="D64" s="20"/>
      <c r="E64" s="37">
        <v>152</v>
      </c>
    </row>
    <row r="65" spans="1:5">
      <c r="A65" s="25">
        <v>37</v>
      </c>
      <c r="B65" s="20" t="s">
        <v>46</v>
      </c>
      <c r="C65" s="20"/>
      <c r="D65" s="20"/>
      <c r="E65" s="35">
        <f t="shared" ref="E65" si="9">SUM(E60:E64)</f>
        <v>77937</v>
      </c>
    </row>
    <row r="66" spans="1:5">
      <c r="A66" s="25"/>
      <c r="B66" s="20" t="s">
        <v>47</v>
      </c>
      <c r="C66" s="20"/>
      <c r="D66" s="20"/>
      <c r="E66" s="35"/>
    </row>
    <row r="67" spans="1:5">
      <c r="A67" s="25">
        <v>38</v>
      </c>
      <c r="B67" s="20"/>
      <c r="C67" s="19" t="s">
        <v>42</v>
      </c>
      <c r="D67" s="20"/>
      <c r="E67" s="35">
        <v>-888</v>
      </c>
    </row>
    <row r="68" spans="1:5">
      <c r="A68" s="25">
        <v>39</v>
      </c>
      <c r="B68" s="20"/>
      <c r="C68" s="20" t="s">
        <v>43</v>
      </c>
      <c r="D68" s="20"/>
      <c r="E68" s="35">
        <v>-1127</v>
      </c>
    </row>
    <row r="69" spans="1:5">
      <c r="A69" s="25">
        <v>40</v>
      </c>
      <c r="B69" s="20"/>
      <c r="C69" s="20" t="s">
        <v>44</v>
      </c>
      <c r="D69" s="20"/>
      <c r="E69" s="35">
        <v>-8</v>
      </c>
    </row>
    <row r="70" spans="1:5">
      <c r="A70" s="25">
        <v>41</v>
      </c>
      <c r="B70" s="20"/>
      <c r="C70" s="20" t="s">
        <v>24</v>
      </c>
      <c r="D70" s="20"/>
      <c r="E70" s="35">
        <v>0</v>
      </c>
    </row>
    <row r="71" spans="1:5">
      <c r="A71" s="25">
        <v>42</v>
      </c>
      <c r="B71" s="20"/>
      <c r="C71" s="20" t="s">
        <v>45</v>
      </c>
      <c r="D71" s="20"/>
      <c r="E71" s="35">
        <v>-5</v>
      </c>
    </row>
    <row r="72" spans="1:5">
      <c r="A72" s="25">
        <v>43</v>
      </c>
      <c r="B72" s="20" t="s">
        <v>48</v>
      </c>
      <c r="C72" s="20"/>
      <c r="D72" s="20"/>
      <c r="E72" s="41">
        <f t="shared" ref="E72" si="10">SUM(E67:E71)</f>
        <v>-2028</v>
      </c>
    </row>
    <row r="73" spans="1:5">
      <c r="A73" s="25">
        <v>44</v>
      </c>
      <c r="B73" s="20" t="s">
        <v>49</v>
      </c>
      <c r="C73" s="20"/>
      <c r="D73" s="20"/>
      <c r="E73" s="41">
        <f>E65+E72</f>
        <v>75909</v>
      </c>
    </row>
    <row r="74" spans="1:5">
      <c r="A74" s="25"/>
      <c r="B74" s="20"/>
      <c r="C74" s="20"/>
      <c r="D74" s="20"/>
      <c r="E74" s="35"/>
    </row>
    <row r="75" spans="1:5">
      <c r="A75" s="23">
        <v>45</v>
      </c>
      <c r="B75" s="20" t="s">
        <v>50</v>
      </c>
      <c r="C75" s="20"/>
      <c r="D75" s="20"/>
      <c r="E75" s="37">
        <v>-15078</v>
      </c>
    </row>
    <row r="76" spans="1:5">
      <c r="A76" s="23">
        <v>46</v>
      </c>
      <c r="B76" s="20"/>
      <c r="C76" s="20" t="s">
        <v>51</v>
      </c>
      <c r="D76" s="20"/>
      <c r="E76" s="35">
        <f t="shared" ref="E76" si="11">SUM(E73:E75)</f>
        <v>60831</v>
      </c>
    </row>
    <row r="77" spans="1:5">
      <c r="A77" s="25">
        <v>47</v>
      </c>
      <c r="B77" s="20" t="s">
        <v>52</v>
      </c>
      <c r="C77" s="20"/>
      <c r="D77" s="20"/>
      <c r="E77" s="35">
        <v>0</v>
      </c>
    </row>
    <row r="78" spans="1:5">
      <c r="A78" s="25">
        <v>48</v>
      </c>
      <c r="B78" s="20" t="s">
        <v>53</v>
      </c>
      <c r="C78" s="20"/>
      <c r="D78" s="20"/>
      <c r="E78" s="37">
        <v>0</v>
      </c>
    </row>
    <row r="79" spans="1:5">
      <c r="A79" s="23"/>
      <c r="B79" s="20"/>
      <c r="C79" s="20"/>
      <c r="D79" s="20"/>
      <c r="E79" s="35"/>
    </row>
    <row r="80" spans="1:5" ht="15" thickBot="1">
      <c r="A80" s="18">
        <v>49</v>
      </c>
      <c r="B80" s="19" t="s">
        <v>54</v>
      </c>
      <c r="C80" s="19"/>
      <c r="D80" s="19"/>
      <c r="E80" s="42">
        <f t="shared" ref="E80" si="12">SUM(E76:E78)</f>
        <v>60831</v>
      </c>
    </row>
    <row r="81" spans="1:5" ht="15" thickTop="1">
      <c r="A81" s="18"/>
    </row>
    <row r="83" spans="1:5">
      <c r="E83" s="43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D83ED465A26668459AA6DC672056AAD1" ma:contentTypeVersion="104" ma:contentTypeDescription="" ma:contentTypeScope="" ma:versionID="492f3f74aa671fbc9e82ae37d22169a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c67bbc6b01ef53d9eb67ed595f238ae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Response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2016-02-19T08:00:00+00:00</OpenedDate>
    <Date1 xmlns="dc463f71-b30c-4ab2-9473-d307f9d35888">2016-11-07T23:29:17+00:00</Date1>
    <IsDocumentOrder xmlns="dc463f71-b30c-4ab2-9473-d307f9d35888" xsi:nil="true"/>
    <IsHighlyConfidential xmlns="dc463f71-b30c-4ab2-9473-d307f9d35888">false</IsHighlyConfidential>
    <CaseCompanyNames xmlns="dc463f71-b30c-4ab2-9473-d307f9d35888">Avista Corporation</CaseCompanyNames>
    <DocketNumber xmlns="dc463f71-b30c-4ab2-9473-d307f9d35888">160228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687FA35F-4D09-44A6-8D48-0854A8A21097}"/>
</file>

<file path=customXml/itemProps2.xml><?xml version="1.0" encoding="utf-8"?>
<ds:datastoreItem xmlns:ds="http://schemas.openxmlformats.org/officeDocument/2006/customXml" ds:itemID="{168A38C1-0F02-422F-B906-06ABC3369E4E}"/>
</file>

<file path=customXml/itemProps3.xml><?xml version="1.0" encoding="utf-8"?>
<ds:datastoreItem xmlns:ds="http://schemas.openxmlformats.org/officeDocument/2006/customXml" ds:itemID="{9288F8F0-0D82-4152-966B-ACEB43756631}"/>
</file>

<file path=customXml/itemProps4.xml><?xml version="1.0" encoding="utf-8"?>
<ds:datastoreItem xmlns:ds="http://schemas.openxmlformats.org/officeDocument/2006/customXml" ds:itemID="{00091F8D-8F87-406B-8C8A-CE38230CDA0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Electric-3.10</vt:lpstr>
    </vt:vector>
  </TitlesOfParts>
  <Company>Washington Utilities and Transportation Commission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Huang, Joanna (UTC)</dc:creator>
  <cp:lastModifiedBy>Huang, Joanna (UTC)</cp:lastModifiedBy>
  <dcterms:created xsi:type="dcterms:W3CDTF">2016-11-01T22:22:26Z</dcterms:created>
  <dcterms:modified xsi:type="dcterms:W3CDTF">2016-11-01T22:50:45Z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0x0101006E56B4D1795A2E4DB2F0B01679ED314A00D83ED465A26668459AA6DC672056AAD1</vt:lpwstr>
  </property>
  <property fmtid="{D5CDD505-2E9C-101B-9397-08002B2CF9AE}" pid="3" name="_docset_NoMedatataSyncRequired">
    <vt:lpwstr>False</vt:lpwstr>
  </property>
</Properties>
</file>