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75" windowHeight="13545" activeTab="0"/>
  </bookViews>
  <sheets>
    <sheet name="JHS-8 Unit Cost" sheetId="1" r:id="rId1"/>
  </sheets>
  <externalReferences>
    <externalReference r:id="rId4"/>
    <externalReference r:id="rId5"/>
  </externalReferences>
  <definedNames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ocketNumber">'[2]JHS-4'!$AP$2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hibit_No.______JHS_06">'[2]JHS-6'!$G$3</definedName>
    <definedName name="Exhibit_No.______JHS_09">'[2]JHS-9 Ex A-2'!$I$2</definedName>
    <definedName name="Exhibit_No.______JHS_4">'[2]JHS-4'!$AP$3</definedName>
    <definedName name="Exhibit_No._____JHS_05">'[2]JHS-5'!$E$3</definedName>
    <definedName name="Exhibit_No._____JHS_07">'[2]JHS-7'!$M$3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'[2]JHS-7'!$L$20</definedName>
    <definedName name="HELP" hidden="1">{#N/A,#N/A,FALSE,"Coversheet";#N/A,#N/A,FALSE,"QA"}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0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STYEAR">'[2]JHS-6'!$A$7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www1" localSheetId="0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<sst xmlns="http://schemas.openxmlformats.org/spreadsheetml/2006/main" count="63" uniqueCount="49">
  <si>
    <t>PUGET SOUND ENERGY</t>
  </si>
  <si>
    <t>ELECTRIC RESULTS OF OPERATIONS</t>
  </si>
  <si>
    <t xml:space="preserve">FORECAST TWELVE MONTHS ENDED DECEMBER 31, 2010 VS DECEMBER 31, 2008 GENERAL RATE CASE </t>
  </si>
  <si>
    <t>UNIT COST</t>
  </si>
  <si>
    <t xml:space="preserve"> </t>
  </si>
  <si>
    <t xml:space="preserve">RESTATED </t>
  </si>
  <si>
    <t>LINE</t>
  </si>
  <si>
    <t>RESULTS OF</t>
  </si>
  <si>
    <t>Dollars/Kwh</t>
  </si>
  <si>
    <t>$/Customer</t>
  </si>
  <si>
    <t>NO.</t>
  </si>
  <si>
    <t>OPERATIONS</t>
  </si>
  <si>
    <t xml:space="preserve"> VARIANCE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</si>
  <si>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</si>
  <si>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</si>
  <si>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</si>
  <si>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</si>
  <si>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</si>
  <si>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</si>
  <si>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</si>
  <si>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</si>
  <si>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</si>
  <si>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</si>
  <si>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</si>
  <si>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</si>
  <si>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</si>
  <si>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</si>
  <si>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</si>
  <si>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</si>
  <si>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</si>
  <si>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</si>
  <si>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</si>
  <si>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AMORTIZATION OF PROPERTY LOSS</t>
  </si>
  <si>
    <t>OTHER OPERATING EXPENSES</t>
  </si>
  <si>
    <t>ASC 815</t>
  </si>
  <si>
    <t>ADMIN &amp; GENERAL EXPENSE</t>
  </si>
  <si>
    <t>Subtotal</t>
  </si>
  <si>
    <t>DEPRECIATION</t>
  </si>
  <si>
    <t>AMORTIZATION</t>
  </si>
  <si>
    <t>TAXES OTHER INCOME TAXES</t>
  </si>
  <si>
    <t>INCOME TAXES</t>
  </si>
  <si>
    <t>DEFERRED INCOME TAXES</t>
  </si>
  <si>
    <t>TOTAL OPERATING REV. DEDUCT.</t>
  </si>
  <si>
    <t>NET OPERATING INCOME</t>
  </si>
  <si>
    <t>RATE BASE</t>
  </si>
  <si>
    <t>RATE OF RETURN</t>
  </si>
  <si>
    <t>RETURN ON RATE BASE</t>
  </si>
  <si>
    <t>REVENUE DEFICIENCY - NET OF TAX</t>
  </si>
  <si>
    <t xml:space="preserve">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</si>
</sst>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_(&quot;$&quot;* #,##0.000000_);_(&quot;$&quot;* \(#,##0.000000\);_(&quot;$&quot;* &quot;-&quot;_);_(@_)"/>
    <numFmt numFmtId="167" formatCode="_(&quot;$&quot;* #,##0.00_);_(&quot;$&quot;* \(#,##0.00\);_(&quot;$&quot;* &quot;-&quot;_);_(@_)"/>
    <numFmt numFmtId="168" formatCode="_(* #,##0.00_);_(* \(#,##0.00\);_(* &quot;-&quot;_);_(@_)"/>
    <numFmt numFmtId="169" formatCode="_(* #,##0_);_(* \(#,##0\);_(* &quot;-&quot;??_);_(@_)"/>
    <numFmt numFmtId="170" formatCode="0.0000000"/>
    <numFmt numFmtId="171" formatCode="_(* #,##0.00000_);_(* \(#,##0.00000\);_(* &quot;-&quot;_);_(@_)"/>
    <numFmt numFmtId="172" formatCode="_(&quot;$&quot;* #,##0_);_(&quot;$&quot;* \(#,##0\);_(&quot;$&quot;* &quot;-&quot;??_);_(@_)"/>
    <numFmt numFmtId="173" formatCode="_(&quot;$&quot;* #,##0.000000_);_(&quot;$&quot;* \(#,##0.000000\);_(&quot;$&quot;* &quot;-&quot;??????_);_(@_)"/>
    <numFmt numFmtId="174" formatCode="_(* #,##0.00000_);_(* \(#,##0.00000\);_(* &quot;-&quot;??_);_(@_)"/>
    <numFmt numFmtId="175" formatCode="d\.mmm\.yy"/>
    <numFmt numFmtId="176" formatCode="#."/>
    <numFmt numFmtId="177" formatCode="_(* ###0_);_(* \(###0\);_(* &quot;-&quot;_);_(@_)"/>
    <numFmt numFmtId="178" formatCode="_([$€-2]* #,##0.00_);_([$€-2]* \(#,##0.00\);_([$€-2]* &quot;-&quot;??_)"/>
    <numFmt numFmtId="179" formatCode="&quot;$&quot;#,##0;\-&quot;$&quot;#,##0"/>
    <numFmt numFmtId="180" formatCode="0000000"/>
    <numFmt numFmtId="181" formatCode="0.000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0.000%"/>
    <numFmt numFmtId="185" formatCode="_(&quot;$&quot;* #,##0.000_);_(&quot;$&quot;* \(#,##0.000\);_(&quot;$&quot;* &quot;-&quot;??_);_(@_)"/>
    <numFmt numFmtId="186" formatCode="[$-409]d\-mmm\-yy;@"/>
    <numFmt numFmtId="187" formatCode="&quot;$&quot;#,##0.00"/>
  </numFmts>
  <fonts count="73">
    <font>
      <sz val="8"/>
      <name val="Helv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univers (E1)"/>
      <family val="0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338">
    <xf numFmtId="164" fontId="0" fillId="0" borderId="0">
      <alignment horizontal="left" wrapText="1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0" fontId="7" fillId="0" borderId="0">
      <alignment/>
      <protection/>
    </xf>
    <xf numFmtId="164" fontId="7" fillId="0" borderId="0">
      <alignment horizontal="left" wrapText="1"/>
      <protection/>
    </xf>
    <xf numFmtId="170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4" fontId="7" fillId="0" borderId="0">
      <alignment horizontal="left" wrapText="1"/>
      <protection/>
    </xf>
    <xf numFmtId="0" fontId="7" fillId="0" borderId="0">
      <alignment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0" fontId="7" fillId="0" borderId="0">
      <alignment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0" fontId="8" fillId="0" borderId="0">
      <alignment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0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0" fontId="7" fillId="0" borderId="0">
      <alignment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174" fontId="7" fillId="0" borderId="0">
      <alignment horizontal="left" wrapText="1"/>
      <protection/>
    </xf>
    <xf numFmtId="0" fontId="8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9" fillId="25" borderId="0" applyNumberFormat="0" applyBorder="0" applyAlignment="0" applyProtection="0"/>
    <xf numFmtId="0" fontId="57" fillId="26" borderId="0" applyNumberFormat="0" applyBorder="0" applyAlignment="0" applyProtection="0"/>
    <xf numFmtId="0" fontId="9" fillId="17" borderId="0" applyNumberFormat="0" applyBorder="0" applyAlignment="0" applyProtection="0"/>
    <xf numFmtId="0" fontId="57" fillId="27" borderId="0" applyNumberFormat="0" applyBorder="0" applyAlignment="0" applyProtection="0"/>
    <xf numFmtId="0" fontId="9" fillId="19" borderId="0" applyNumberFormat="0" applyBorder="0" applyAlignment="0" applyProtection="0"/>
    <xf numFmtId="0" fontId="57" fillId="28" borderId="0" applyNumberFormat="0" applyBorder="0" applyAlignment="0" applyProtection="0"/>
    <xf numFmtId="0" fontId="9" fillId="29" borderId="0" applyNumberFormat="0" applyBorder="0" applyAlignment="0" applyProtection="0"/>
    <xf numFmtId="0" fontId="57" fillId="30" borderId="0" applyNumberFormat="0" applyBorder="0" applyAlignment="0" applyProtection="0"/>
    <xf numFmtId="0" fontId="9" fillId="31" borderId="0" applyNumberFormat="0" applyBorder="0" applyAlignment="0" applyProtection="0"/>
    <xf numFmtId="0" fontId="57" fillId="32" borderId="0" applyNumberFormat="0" applyBorder="0" applyAlignment="0" applyProtection="0"/>
    <xf numFmtId="0" fontId="9" fillId="33" borderId="0" applyNumberFormat="0" applyBorder="0" applyAlignment="0" applyProtection="0"/>
    <xf numFmtId="0" fontId="5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5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5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57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29" borderId="0" applyNumberFormat="0" applyBorder="0" applyAlignment="0" applyProtection="0"/>
    <xf numFmtId="0" fontId="57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5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8" fillId="55" borderId="0" applyNumberFormat="0" applyBorder="0" applyAlignment="0" applyProtection="0"/>
    <xf numFmtId="0" fontId="10" fillId="5" borderId="0" applyNumberFormat="0" applyBorder="0" applyAlignment="0" applyProtection="0"/>
    <xf numFmtId="175" fontId="11" fillId="0" borderId="0" applyFill="0" applyBorder="0" applyAlignment="0">
      <protection/>
    </xf>
    <xf numFmtId="0" fontId="59" fillId="56" borderId="1" applyNumberFormat="0" applyAlignment="0" applyProtection="0"/>
    <xf numFmtId="0" fontId="59" fillId="56" borderId="1" applyNumberFormat="0" applyAlignment="0" applyProtection="0"/>
    <xf numFmtId="0" fontId="12" fillId="57" borderId="2" applyNumberFormat="0" applyAlignment="0" applyProtection="0"/>
    <xf numFmtId="0" fontId="59" fillId="56" borderId="1" applyNumberFormat="0" applyAlignment="0" applyProtection="0"/>
    <xf numFmtId="0" fontId="60" fillId="58" borderId="3" applyNumberFormat="0" applyAlignment="0" applyProtection="0"/>
    <xf numFmtId="0" fontId="13" fillId="59" borderId="4" applyNumberFormat="0" applyAlignment="0" applyProtection="0"/>
    <xf numFmtId="41" fontId="7" fillId="57" borderId="0">
      <alignment/>
      <protection/>
    </xf>
    <xf numFmtId="4" fontId="5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76" fontId="17" fillId="0" borderId="0">
      <alignment/>
      <protection locked="0"/>
    </xf>
    <xf numFmtId="0" fontId="15" fillId="0" borderId="0">
      <alignment/>
      <protection/>
    </xf>
    <xf numFmtId="0" fontId="18" fillId="0" borderId="0" applyNumberFormat="0" applyAlignment="0">
      <protection/>
    </xf>
    <xf numFmtId="0" fontId="19" fillId="0" borderId="0" applyNumberFormat="0" applyAlignment="0"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6" fillId="0" borderId="0">
      <alignment/>
      <protection/>
    </xf>
    <xf numFmtId="0" fontId="62" fillId="63" borderId="0" applyNumberFormat="0" applyBorder="0" applyAlignment="0" applyProtection="0"/>
    <xf numFmtId="0" fontId="22" fillId="7" borderId="0" applyNumberFormat="0" applyBorder="0" applyAlignment="0" applyProtection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0" fontId="24" fillId="0" borderId="5" applyNumberFormat="0" applyAlignment="0" applyProtection="0"/>
    <xf numFmtId="0" fontId="24" fillId="0" borderId="6">
      <alignment horizontal="left"/>
      <protection/>
    </xf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25" fillId="0" borderId="8" applyNumberFormat="0" applyFill="0" applyAlignment="0" applyProtection="0"/>
    <xf numFmtId="0" fontId="63" fillId="0" borderId="7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26" fillId="0" borderId="10" applyNumberFormat="0" applyFill="0" applyAlignment="0" applyProtection="0"/>
    <xf numFmtId="0" fontId="64" fillId="0" borderId="9" applyNumberFormat="0" applyFill="0" applyAlignment="0" applyProtection="0"/>
    <xf numFmtId="0" fontId="65" fillId="0" borderId="11" applyNumberFormat="0" applyFill="0" applyAlignment="0" applyProtection="0"/>
    <xf numFmtId="0" fontId="27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28" fillId="0" borderId="0">
      <alignment/>
      <protection/>
    </xf>
    <xf numFmtId="40" fontId="28" fillId="0" borderId="0">
      <alignment/>
      <protection/>
    </xf>
    <xf numFmtId="0" fontId="66" fillId="64" borderId="1" applyNumberFormat="0" applyAlignment="0" applyProtection="0"/>
    <xf numFmtId="10" fontId="23" fillId="65" borderId="13" applyNumberFormat="0" applyBorder="0" applyAlignment="0" applyProtection="0"/>
    <xf numFmtId="10" fontId="23" fillId="65" borderId="13" applyNumberFormat="0" applyBorder="0" applyAlignment="0" applyProtection="0"/>
    <xf numFmtId="10" fontId="23" fillId="65" borderId="13" applyNumberFormat="0" applyBorder="0" applyAlignment="0" applyProtection="0"/>
    <xf numFmtId="10" fontId="23" fillId="65" borderId="13" applyNumberFormat="0" applyBorder="0" applyAlignment="0" applyProtection="0"/>
    <xf numFmtId="10" fontId="23" fillId="65" borderId="13" applyNumberFormat="0" applyBorder="0" applyAlignment="0" applyProtection="0"/>
    <xf numFmtId="0" fontId="29" fillId="13" borderId="2" applyNumberFormat="0" applyAlignment="0" applyProtection="0"/>
    <xf numFmtId="41" fontId="30" fillId="66" borderId="14">
      <alignment horizontal="left"/>
      <protection locked="0"/>
    </xf>
    <xf numFmtId="10" fontId="30" fillId="66" borderId="14">
      <alignment horizontal="right"/>
      <protection locked="0"/>
    </xf>
    <xf numFmtId="41" fontId="30" fillId="66" borderId="14">
      <alignment horizontal="left"/>
      <protection locked="0"/>
    </xf>
    <xf numFmtId="0" fontId="23" fillId="57" borderId="0">
      <alignment/>
      <protection/>
    </xf>
    <xf numFmtId="0" fontId="23" fillId="57" borderId="0">
      <alignment/>
      <protection/>
    </xf>
    <xf numFmtId="3" fontId="31" fillId="0" borderId="0" applyFill="0" applyBorder="0" applyAlignment="0" applyProtection="0"/>
    <xf numFmtId="0" fontId="67" fillId="0" borderId="15" applyNumberFormat="0" applyFill="0" applyAlignment="0" applyProtection="0"/>
    <xf numFmtId="0" fontId="32" fillId="0" borderId="16" applyNumberFormat="0" applyFill="0" applyAlignment="0" applyProtection="0"/>
    <xf numFmtId="44" fontId="33" fillId="0" borderId="17" applyNumberFormat="0" applyFont="0" applyAlignment="0">
      <protection/>
    </xf>
    <xf numFmtId="44" fontId="33" fillId="0" borderId="17" applyNumberFormat="0" applyFont="0" applyAlignment="0">
      <protection/>
    </xf>
    <xf numFmtId="44" fontId="33" fillId="0" borderId="17" applyNumberFormat="0" applyFont="0" applyAlignment="0">
      <protection/>
    </xf>
    <xf numFmtId="44" fontId="33" fillId="0" borderId="17" applyNumberFormat="0" applyFont="0" applyAlignment="0">
      <protection/>
    </xf>
    <xf numFmtId="44" fontId="33" fillId="0" borderId="17" applyNumberFormat="0" applyFont="0" applyAlignment="0">
      <protection/>
    </xf>
    <xf numFmtId="44" fontId="33" fillId="0" borderId="18" applyNumberFormat="0" applyFont="0" applyAlignment="0">
      <protection/>
    </xf>
    <xf numFmtId="44" fontId="33" fillId="0" borderId="18" applyNumberFormat="0" applyFont="0" applyAlignment="0">
      <protection/>
    </xf>
    <xf numFmtId="44" fontId="33" fillId="0" borderId="18" applyNumberFormat="0" applyFont="0" applyAlignment="0">
      <protection/>
    </xf>
    <xf numFmtId="44" fontId="33" fillId="0" borderId="18" applyNumberFormat="0" applyFont="0" applyAlignment="0">
      <protection/>
    </xf>
    <xf numFmtId="44" fontId="33" fillId="0" borderId="18" applyNumberFormat="0" applyFont="0" applyAlignment="0">
      <protection/>
    </xf>
    <xf numFmtId="0" fontId="68" fillId="67" borderId="0" applyNumberFormat="0" applyBorder="0" applyAlignment="0" applyProtection="0"/>
    <xf numFmtId="0" fontId="34" fillId="66" borderId="0" applyNumberFormat="0" applyBorder="0" applyAlignment="0" applyProtection="0"/>
    <xf numFmtId="37" fontId="35" fillId="0" borderId="0">
      <alignment/>
      <protection/>
    </xf>
    <xf numFmtId="173" fontId="0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8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7" fillId="0" borderId="0">
      <alignment horizontal="left" wrapText="1"/>
      <protection/>
    </xf>
    <xf numFmtId="0" fontId="7" fillId="0" borderId="0">
      <alignment/>
      <protection/>
    </xf>
    <xf numFmtId="181" fontId="7" fillId="0" borderId="0">
      <alignment horizontal="left" wrapText="1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69" fillId="56" borderId="21" applyNumberFormat="0" applyAlignment="0" applyProtection="0"/>
    <xf numFmtId="0" fontId="38" fillId="57" borderId="22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9" fontId="5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70" borderId="14">
      <alignment/>
      <protection/>
    </xf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9" fillId="0" borderId="23">
      <alignment horizontal="center"/>
      <protection/>
    </xf>
    <xf numFmtId="3" fontId="37" fillId="0" borderId="0" applyFont="0" applyFill="0" applyBorder="0" applyAlignment="0" applyProtection="0"/>
    <xf numFmtId="0" fontId="37" fillId="71" borderId="0" applyNumberFormat="0" applyFont="0" applyBorder="0" applyAlignment="0" applyProtection="0"/>
    <xf numFmtId="0" fontId="15" fillId="0" borderId="0">
      <alignment/>
      <protection/>
    </xf>
    <xf numFmtId="3" fontId="40" fillId="0" borderId="0" applyFill="0" applyBorder="0" applyAlignment="0" applyProtection="0"/>
    <xf numFmtId="0" fontId="41" fillId="0" borderId="0">
      <alignment/>
      <protection/>
    </xf>
    <xf numFmtId="3" fontId="40" fillId="0" borderId="0" applyFill="0" applyBorder="0" applyAlignment="0" applyProtection="0"/>
    <xf numFmtId="42" fontId="7" fillId="65" borderId="0">
      <alignment/>
      <protection/>
    </xf>
    <xf numFmtId="42" fontId="7" fillId="65" borderId="24">
      <alignment vertical="center"/>
      <protection/>
    </xf>
    <xf numFmtId="0" fontId="33" fillId="65" borderId="25" applyNumberFormat="0">
      <alignment horizontal="center" vertical="center" wrapText="1"/>
      <protection/>
    </xf>
    <xf numFmtId="0" fontId="33" fillId="65" borderId="25" applyNumberFormat="0">
      <alignment horizontal="center" vertical="center" wrapText="1"/>
      <protection/>
    </xf>
    <xf numFmtId="10" fontId="7" fillId="65" borderId="0">
      <alignment/>
      <protection/>
    </xf>
    <xf numFmtId="10" fontId="7" fillId="65" borderId="0">
      <alignment/>
      <protection/>
    </xf>
    <xf numFmtId="182" fontId="7" fillId="65" borderId="0">
      <alignment/>
      <protection/>
    </xf>
    <xf numFmtId="182" fontId="7" fillId="65" borderId="0">
      <alignment/>
      <protection/>
    </xf>
    <xf numFmtId="42" fontId="7" fillId="65" borderId="0">
      <alignment/>
      <protection/>
    </xf>
    <xf numFmtId="169" fontId="28" fillId="0" borderId="0" applyBorder="0" applyAlignment="0">
      <protection/>
    </xf>
    <xf numFmtId="42" fontId="7" fillId="65" borderId="26">
      <alignment horizontal="left"/>
      <protection/>
    </xf>
    <xf numFmtId="182" fontId="42" fillId="65" borderId="26">
      <alignment horizontal="left"/>
      <protection/>
    </xf>
    <xf numFmtId="169" fontId="28" fillId="0" borderId="0" applyBorder="0" applyAlignment="0">
      <protection/>
    </xf>
    <xf numFmtId="14" fontId="0" fillId="0" borderId="0" applyNumberFormat="0" applyFill="0" applyBorder="0" applyAlignment="0" applyProtection="0"/>
    <xf numFmtId="183" fontId="7" fillId="0" borderId="0" applyFont="0" applyFill="0" applyAlignment="0">
      <protection/>
    </xf>
    <xf numFmtId="183" fontId="7" fillId="0" borderId="0" applyFont="0" applyFill="0" applyAlignment="0">
      <protection/>
    </xf>
    <xf numFmtId="4" fontId="43" fillId="66" borderId="22" applyNumberFormat="0" applyProtection="0">
      <alignment vertical="center"/>
    </xf>
    <xf numFmtId="4" fontId="44" fillId="66" borderId="22" applyNumberFormat="0" applyProtection="0">
      <alignment vertical="center"/>
    </xf>
    <xf numFmtId="4" fontId="43" fillId="66" borderId="22" applyNumberFormat="0" applyProtection="0">
      <alignment horizontal="left" vertical="center" indent="1"/>
    </xf>
    <xf numFmtId="4" fontId="43" fillId="66" borderId="22" applyNumberFormat="0" applyProtection="0">
      <alignment horizontal="left" vertical="center" indent="1"/>
    </xf>
    <xf numFmtId="0" fontId="7" fillId="3" borderId="22" applyNumberFormat="0" applyProtection="0">
      <alignment horizontal="left" vertical="center" indent="1"/>
    </xf>
    <xf numFmtId="4" fontId="43" fillId="5" borderId="22" applyNumberFormat="0" applyProtection="0">
      <alignment horizontal="right" vertical="center"/>
    </xf>
    <xf numFmtId="4" fontId="43" fillId="17" borderId="22" applyNumberFormat="0" applyProtection="0">
      <alignment horizontal="right" vertical="center"/>
    </xf>
    <xf numFmtId="4" fontId="43" fillId="43" borderId="22" applyNumberFormat="0" applyProtection="0">
      <alignment horizontal="right" vertical="center"/>
    </xf>
    <xf numFmtId="4" fontId="43" fillId="23" borderId="22" applyNumberFormat="0" applyProtection="0">
      <alignment horizontal="right" vertical="center"/>
    </xf>
    <xf numFmtId="4" fontId="43" fillId="33" borderId="22" applyNumberFormat="0" applyProtection="0">
      <alignment horizontal="right" vertical="center"/>
    </xf>
    <xf numFmtId="4" fontId="43" fillId="54" borderId="22" applyNumberFormat="0" applyProtection="0">
      <alignment horizontal="right" vertical="center"/>
    </xf>
    <xf numFmtId="4" fontId="43" fillId="48" borderId="22" applyNumberFormat="0" applyProtection="0">
      <alignment horizontal="right" vertical="center"/>
    </xf>
    <xf numFmtId="4" fontId="43" fillId="72" borderId="22" applyNumberFormat="0" applyProtection="0">
      <alignment horizontal="right" vertical="center"/>
    </xf>
    <xf numFmtId="4" fontId="43" fillId="19" borderId="22" applyNumberFormat="0" applyProtection="0">
      <alignment horizontal="right" vertical="center"/>
    </xf>
    <xf numFmtId="4" fontId="45" fillId="73" borderId="22" applyNumberFormat="0" applyProtection="0">
      <alignment horizontal="left" vertical="center" indent="1"/>
    </xf>
    <xf numFmtId="4" fontId="43" fillId="74" borderId="27" applyNumberFormat="0" applyProtection="0">
      <alignment horizontal="left" vertical="center" indent="1"/>
    </xf>
    <xf numFmtId="4" fontId="46" fillId="75" borderId="0" applyNumberFormat="0" applyProtection="0">
      <alignment horizontal="left" vertical="center" indent="1"/>
    </xf>
    <xf numFmtId="0" fontId="7" fillId="3" borderId="22" applyNumberFormat="0" applyProtection="0">
      <alignment horizontal="left" vertical="center" indent="1"/>
    </xf>
    <xf numFmtId="4" fontId="43" fillId="74" borderId="22" applyNumberFormat="0" applyProtection="0">
      <alignment horizontal="left" vertical="center" indent="1"/>
    </xf>
    <xf numFmtId="4" fontId="43" fillId="76" borderId="22" applyNumberFormat="0" applyProtection="0">
      <alignment horizontal="left" vertical="center" indent="1"/>
    </xf>
    <xf numFmtId="0" fontId="7" fillId="76" borderId="22" applyNumberFormat="0" applyProtection="0">
      <alignment horizontal="left" vertical="center" indent="1"/>
    </xf>
    <xf numFmtId="0" fontId="7" fillId="76" borderId="22" applyNumberFormat="0" applyProtection="0">
      <alignment horizontal="left" vertical="center" indent="1"/>
    </xf>
    <xf numFmtId="0" fontId="7" fillId="59" borderId="22" applyNumberFormat="0" applyProtection="0">
      <alignment horizontal="left" vertical="center" indent="1"/>
    </xf>
    <xf numFmtId="0" fontId="7" fillId="59" borderId="22" applyNumberFormat="0" applyProtection="0">
      <alignment horizontal="left" vertical="center" indent="1"/>
    </xf>
    <xf numFmtId="0" fontId="7" fillId="57" borderId="22" applyNumberFormat="0" applyProtection="0">
      <alignment horizontal="left" vertical="center" indent="1"/>
    </xf>
    <xf numFmtId="0" fontId="7" fillId="57" borderId="22" applyNumberFormat="0" applyProtection="0">
      <alignment horizontal="left" vertical="center" indent="1"/>
    </xf>
    <xf numFmtId="0" fontId="7" fillId="3" borderId="22" applyNumberFormat="0" applyProtection="0">
      <alignment horizontal="left" vertical="center" indent="1"/>
    </xf>
    <xf numFmtId="0" fontId="7" fillId="3" borderId="22" applyNumberFormat="0" applyProtection="0">
      <alignment horizontal="left" vertical="center" indent="1"/>
    </xf>
    <xf numFmtId="0" fontId="7" fillId="65" borderId="13" applyNumberFormat="0">
      <alignment/>
      <protection locked="0"/>
    </xf>
    <xf numFmtId="4" fontId="43" fillId="69" borderId="22" applyNumberFormat="0" applyProtection="0">
      <alignment vertical="center"/>
    </xf>
    <xf numFmtId="4" fontId="44" fillId="69" borderId="22" applyNumberFormat="0" applyProtection="0">
      <alignment vertical="center"/>
    </xf>
    <xf numFmtId="4" fontId="43" fillId="69" borderId="22" applyNumberFormat="0" applyProtection="0">
      <alignment horizontal="left" vertical="center" indent="1"/>
    </xf>
    <xf numFmtId="4" fontId="43" fillId="69" borderId="22" applyNumberFormat="0" applyProtection="0">
      <alignment horizontal="left" vertical="center" indent="1"/>
    </xf>
    <xf numFmtId="4" fontId="43" fillId="74" borderId="22" applyNumberFormat="0" applyProtection="0">
      <alignment horizontal="right" vertical="center"/>
    </xf>
    <xf numFmtId="4" fontId="44" fillId="74" borderId="22" applyNumberFormat="0" applyProtection="0">
      <alignment horizontal="right" vertical="center"/>
    </xf>
    <xf numFmtId="0" fontId="7" fillId="3" borderId="22" applyNumberFormat="0" applyProtection="0">
      <alignment horizontal="left" vertical="center" indent="1"/>
    </xf>
    <xf numFmtId="0" fontId="7" fillId="3" borderId="22" applyNumberFormat="0" applyProtection="0">
      <alignment horizontal="left" vertical="center" indent="1"/>
    </xf>
    <xf numFmtId="0" fontId="47" fillId="0" borderId="0">
      <alignment/>
      <protection/>
    </xf>
    <xf numFmtId="4" fontId="48" fillId="74" borderId="22" applyNumberFormat="0" applyProtection="0">
      <alignment horizontal="right" vertical="center"/>
    </xf>
    <xf numFmtId="39" fontId="7" fillId="77" borderId="0">
      <alignment/>
      <protection/>
    </xf>
    <xf numFmtId="39" fontId="7" fillId="77" borderId="0">
      <alignment/>
      <protection/>
    </xf>
    <xf numFmtId="0" fontId="49" fillId="0" borderId="0" applyNumberFormat="0" applyFill="0" applyBorder="0" applyAlignment="0" applyProtection="0"/>
    <xf numFmtId="38" fontId="23" fillId="0" borderId="28">
      <alignment/>
      <protection/>
    </xf>
    <xf numFmtId="38" fontId="23" fillId="0" borderId="28">
      <alignment/>
      <protection/>
    </xf>
    <xf numFmtId="38" fontId="23" fillId="0" borderId="28">
      <alignment/>
      <protection/>
    </xf>
    <xf numFmtId="38" fontId="23" fillId="0" borderId="28">
      <alignment/>
      <protection/>
    </xf>
    <xf numFmtId="38" fontId="23" fillId="0" borderId="28">
      <alignment/>
      <protection/>
    </xf>
    <xf numFmtId="38" fontId="28" fillId="0" borderId="26">
      <alignment/>
      <protection/>
    </xf>
    <xf numFmtId="39" fontId="0" fillId="78" borderId="0">
      <alignment/>
      <protection/>
    </xf>
    <xf numFmtId="18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64" fontId="7" fillId="0" borderId="0">
      <alignment horizontal="left" wrapText="1"/>
      <protection/>
    </xf>
    <xf numFmtId="185" fontId="7" fillId="0" borderId="0">
      <alignment horizontal="left" wrapText="1"/>
      <protection/>
    </xf>
    <xf numFmtId="186" fontId="7" fillId="0" borderId="0">
      <alignment horizontal="left" wrapText="1"/>
      <protection/>
    </xf>
    <xf numFmtId="40" fontId="50" fillId="0" borderId="0" applyBorder="0">
      <alignment horizontal="right"/>
      <protection/>
    </xf>
    <xf numFmtId="41" fontId="51" fillId="65" borderId="0">
      <alignment horizontal="left"/>
      <protection/>
    </xf>
    <xf numFmtId="0" fontId="7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53" fillId="65" borderId="0">
      <alignment horizontal="left" vertical="center"/>
      <protection/>
    </xf>
    <xf numFmtId="0" fontId="33" fillId="65" borderId="0">
      <alignment horizontal="left" wrapText="1"/>
      <protection/>
    </xf>
    <xf numFmtId="0" fontId="33" fillId="65" borderId="0">
      <alignment horizontal="left" wrapText="1"/>
      <protection/>
    </xf>
    <xf numFmtId="0" fontId="54" fillId="0" borderId="0">
      <alignment horizontal="left" vertical="center"/>
      <protection/>
    </xf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20" fillId="0" borderId="30" applyNumberFormat="0" applyFill="0" applyAlignment="0" applyProtection="0"/>
    <xf numFmtId="0" fontId="71" fillId="0" borderId="29" applyNumberFormat="0" applyFill="0" applyAlignment="0" applyProtection="0"/>
    <xf numFmtId="0" fontId="15" fillId="0" borderId="31">
      <alignment/>
      <protection/>
    </xf>
    <xf numFmtId="0" fontId="72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6">
    <xf numFmtId="164" fontId="0" fillId="0" borderId="0" xfId="0" applyAlignment="1">
      <alignment horizontal="left" wrapText="1"/>
    </xf>
    <xf numFmtId="0" fontId="2" fillId="0" borderId="0" xfId="0" applyNumberFormat="1" applyFont="1" applyAlignment="1" applyProtection="1">
      <alignment horizontal="centerContinuous"/>
      <protection locked="0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2" fillId="0" borderId="25" xfId="0" applyNumberFormat="1" applyFont="1" applyBorder="1" applyAlignment="1">
      <alignment horizontal="centerContinuous"/>
    </xf>
    <xf numFmtId="0" fontId="3" fillId="0" borderId="25" xfId="0" applyNumberFormat="1" applyFont="1" applyBorder="1" applyAlignment="1">
      <alignment horizontal="centerContinuous"/>
    </xf>
    <xf numFmtId="0" fontId="3" fillId="0" borderId="25" xfId="0" applyNumberFormat="1" applyFont="1" applyFill="1" applyBorder="1" applyAlignment="1">
      <alignment horizontal="centerContinuous"/>
    </xf>
    <xf numFmtId="0" fontId="3" fillId="0" borderId="25" xfId="0" applyNumberFormat="1" applyFont="1" applyBorder="1" applyAlignment="1">
      <alignment/>
    </xf>
    <xf numFmtId="0" fontId="3" fillId="0" borderId="32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14" fontId="2" fillId="0" borderId="33" xfId="0" applyNumberFormat="1" applyFont="1" applyFill="1" applyBorder="1" applyAlignment="1">
      <alignment horizontal="centerContinuous"/>
    </xf>
    <xf numFmtId="14" fontId="2" fillId="0" borderId="6" xfId="0" applyNumberFormat="1" applyFont="1" applyFill="1" applyBorder="1" applyAlignment="1">
      <alignment horizontal="centerContinuous"/>
    </xf>
    <xf numFmtId="14" fontId="2" fillId="0" borderId="34" xfId="0" applyNumberFormat="1" applyFont="1" applyFill="1" applyBorder="1" applyAlignment="1">
      <alignment horizontal="centerContinuous"/>
    </xf>
    <xf numFmtId="14" fontId="2" fillId="0" borderId="34" xfId="0" applyNumberFormat="1" applyFont="1" applyBorder="1" applyAlignment="1">
      <alignment horizontal="centerContinuous"/>
    </xf>
    <xf numFmtId="0" fontId="0" fillId="0" borderId="35" xfId="0" applyNumberFormat="1" applyBorder="1" applyAlignment="1">
      <alignment/>
    </xf>
    <xf numFmtId="0" fontId="3" fillId="0" borderId="36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3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0" borderId="34" xfId="0" applyNumberFormat="1" applyFont="1" applyBorder="1" applyAlignment="1">
      <alignment horizontal="centerContinuous"/>
    </xf>
    <xf numFmtId="0" fontId="2" fillId="0" borderId="37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37" fontId="2" fillId="0" borderId="39" xfId="1043" applyNumberFormat="1" applyFont="1" applyFill="1" applyBorder="1" applyAlignment="1">
      <alignment horizontal="center"/>
    </xf>
    <xf numFmtId="38" fontId="2" fillId="0" borderId="25" xfId="1043" applyNumberFormat="1" applyFont="1" applyFill="1" applyBorder="1" applyAlignment="1">
      <alignment horizontal="center"/>
    </xf>
    <xf numFmtId="0" fontId="3" fillId="0" borderId="37" xfId="0" applyNumberFormat="1" applyFont="1" applyBorder="1" applyAlignment="1">
      <alignment/>
    </xf>
    <xf numFmtId="0" fontId="3" fillId="0" borderId="35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65" fontId="3" fillId="0" borderId="37" xfId="0" applyNumberFormat="1" applyFont="1" applyFill="1" applyBorder="1" applyAlignment="1">
      <alignment/>
    </xf>
    <xf numFmtId="0" fontId="3" fillId="0" borderId="3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/>
    </xf>
    <xf numFmtId="42" fontId="3" fillId="0" borderId="37" xfId="0" applyNumberFormat="1" applyFont="1" applyFill="1" applyBorder="1" applyAlignment="1" applyProtection="1">
      <alignment/>
      <protection locked="0"/>
    </xf>
    <xf numFmtId="166" fontId="3" fillId="0" borderId="37" xfId="0" applyNumberFormat="1" applyFont="1" applyFill="1" applyBorder="1" applyAlignment="1" applyProtection="1">
      <alignment/>
      <protection locked="0"/>
    </xf>
    <xf numFmtId="167" fontId="3" fillId="0" borderId="0" xfId="0" applyNumberFormat="1" applyFont="1" applyBorder="1" applyAlignment="1">
      <alignment/>
    </xf>
    <xf numFmtId="167" fontId="3" fillId="0" borderId="37" xfId="0" applyNumberFormat="1" applyFont="1" applyFill="1" applyBorder="1" applyAlignment="1" applyProtection="1">
      <alignment/>
      <protection locked="0"/>
    </xf>
    <xf numFmtId="42" fontId="3" fillId="0" borderId="37" xfId="0" applyNumberFormat="1" applyFont="1" applyBorder="1" applyAlignment="1" applyProtection="1">
      <alignment/>
      <protection locked="0"/>
    </xf>
    <xf numFmtId="42" fontId="3" fillId="0" borderId="0" xfId="0" applyNumberFormat="1" applyFont="1" applyAlignment="1">
      <alignment/>
    </xf>
    <xf numFmtId="41" fontId="3" fillId="0" borderId="37" xfId="0" applyNumberFormat="1" applyFont="1" applyFill="1" applyBorder="1" applyAlignment="1" applyProtection="1">
      <alignment/>
      <protection locked="0"/>
    </xf>
    <xf numFmtId="164" fontId="3" fillId="0" borderId="37" xfId="0" applyNumberFormat="1" applyFont="1" applyFill="1" applyBorder="1" applyAlignment="1" applyProtection="1">
      <alignment horizontal="right"/>
      <protection locked="0"/>
    </xf>
    <xf numFmtId="168" fontId="3" fillId="0" borderId="37" xfId="0" applyNumberFormat="1" applyFont="1" applyFill="1" applyBorder="1" applyAlignment="1" applyProtection="1">
      <alignment horizontal="left"/>
      <protection locked="0"/>
    </xf>
    <xf numFmtId="41" fontId="3" fillId="0" borderId="37" xfId="0" applyNumberFormat="1" applyFont="1" applyBorder="1" applyAlignment="1" applyProtection="1">
      <alignment/>
      <protection locked="0"/>
    </xf>
    <xf numFmtId="168" fontId="3" fillId="0" borderId="37" xfId="0" applyNumberFormat="1" applyFont="1" applyFill="1" applyBorder="1" applyAlignment="1" applyProtection="1">
      <alignment/>
      <protection locked="0"/>
    </xf>
    <xf numFmtId="164" fontId="3" fillId="0" borderId="37" xfId="0" applyNumberFormat="1" applyFont="1" applyFill="1" applyBorder="1" applyAlignment="1" applyProtection="1">
      <alignment/>
      <protection locked="0"/>
    </xf>
    <xf numFmtId="167" fontId="3" fillId="0" borderId="25" xfId="0" applyNumberFormat="1" applyFont="1" applyBorder="1" applyAlignment="1">
      <alignment/>
    </xf>
    <xf numFmtId="42" fontId="3" fillId="0" borderId="35" xfId="0" applyNumberFormat="1" applyFont="1" applyFill="1" applyBorder="1" applyAlignment="1" applyProtection="1">
      <alignment/>
      <protection locked="0"/>
    </xf>
    <xf numFmtId="166" fontId="3" fillId="0" borderId="35" xfId="0" applyNumberFormat="1" applyFont="1" applyFill="1" applyBorder="1" applyAlignment="1" applyProtection="1">
      <alignment/>
      <protection locked="0"/>
    </xf>
    <xf numFmtId="42" fontId="3" fillId="0" borderId="35" xfId="0" applyNumberFormat="1" applyFont="1" applyBorder="1" applyAlignment="1" applyProtection="1">
      <alignment/>
      <protection locked="0"/>
    </xf>
    <xf numFmtId="165" fontId="3" fillId="0" borderId="37" xfId="0" applyNumberFormat="1" applyFont="1" applyFill="1" applyBorder="1" applyAlignment="1" applyProtection="1">
      <alignment/>
      <protection locked="0"/>
    </xf>
    <xf numFmtId="165" fontId="3" fillId="0" borderId="37" xfId="0" applyNumberFormat="1" applyFont="1" applyBorder="1" applyAlignment="1" applyProtection="1">
      <alignment/>
      <protection locked="0"/>
    </xf>
    <xf numFmtId="166" fontId="3" fillId="0" borderId="37" xfId="0" applyNumberFormat="1" applyFont="1" applyFill="1" applyBorder="1" applyAlignment="1">
      <alignment/>
    </xf>
    <xf numFmtId="169" fontId="3" fillId="0" borderId="37" xfId="0" applyNumberFormat="1" applyFont="1" applyFill="1" applyBorder="1" applyAlignment="1" applyProtection="1">
      <alignment/>
      <protection locked="0"/>
    </xf>
    <xf numFmtId="170" fontId="3" fillId="0" borderId="37" xfId="0" applyNumberFormat="1" applyFont="1" applyFill="1" applyBorder="1" applyAlignment="1" applyProtection="1">
      <alignment horizontal="right"/>
      <protection locked="0"/>
    </xf>
    <xf numFmtId="41" fontId="3" fillId="0" borderId="39" xfId="0" applyNumberFormat="1" applyFont="1" applyFill="1" applyBorder="1" applyAlignment="1" applyProtection="1">
      <alignment/>
      <protection locked="0"/>
    </xf>
    <xf numFmtId="170" fontId="3" fillId="0" borderId="37" xfId="0" applyNumberFormat="1" applyFont="1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166" fontId="3" fillId="0" borderId="35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42" fontId="3" fillId="0" borderId="35" xfId="0" applyNumberFormat="1" applyFont="1" applyFill="1" applyBorder="1" applyAlignment="1">
      <alignment/>
    </xf>
    <xf numFmtId="42" fontId="3" fillId="0" borderId="35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171" fontId="3" fillId="0" borderId="39" xfId="0" applyNumberFormat="1" applyFont="1" applyFill="1" applyBorder="1" applyAlignment="1" applyProtection="1">
      <alignment/>
      <protection locked="0"/>
    </xf>
    <xf numFmtId="41" fontId="3" fillId="0" borderId="39" xfId="0" applyNumberFormat="1" applyFont="1" applyBorder="1" applyAlignment="1" applyProtection="1">
      <alignment/>
      <protection locked="0"/>
    </xf>
    <xf numFmtId="167" fontId="3" fillId="0" borderId="26" xfId="0" applyNumberFormat="1" applyFont="1" applyBorder="1" applyAlignment="1">
      <alignment/>
    </xf>
    <xf numFmtId="164" fontId="3" fillId="0" borderId="39" xfId="0" applyNumberFormat="1" applyFont="1" applyFill="1" applyBorder="1" applyAlignment="1" applyProtection="1">
      <alignment/>
      <protection locked="0"/>
    </xf>
    <xf numFmtId="42" fontId="3" fillId="0" borderId="37" xfId="0" applyNumberFormat="1" applyFont="1" applyFill="1" applyBorder="1" applyAlignment="1">
      <alignment/>
    </xf>
    <xf numFmtId="42" fontId="3" fillId="0" borderId="37" xfId="0" applyNumberFormat="1" applyFont="1" applyBorder="1" applyAlignment="1">
      <alignment/>
    </xf>
    <xf numFmtId="42" fontId="3" fillId="0" borderId="37" xfId="0" applyNumberFormat="1" applyFont="1" applyFill="1" applyBorder="1" applyAlignment="1">
      <alignment horizontal="left"/>
    </xf>
    <xf numFmtId="166" fontId="3" fillId="0" borderId="37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/>
    </xf>
    <xf numFmtId="42" fontId="3" fillId="0" borderId="37" xfId="0" applyNumberFormat="1" applyFont="1" applyBorder="1" applyAlignment="1">
      <alignment horizontal="left"/>
    </xf>
    <xf numFmtId="44" fontId="3" fillId="0" borderId="37" xfId="0" applyNumberFormat="1" applyFont="1" applyBorder="1" applyAlignment="1">
      <alignment/>
    </xf>
    <xf numFmtId="10" fontId="3" fillId="0" borderId="37" xfId="1230" applyNumberFormat="1" applyFont="1" applyFill="1" applyBorder="1" applyAlignment="1">
      <alignment/>
    </xf>
    <xf numFmtId="166" fontId="3" fillId="0" borderId="37" xfId="1230" applyNumberFormat="1" applyFont="1" applyFill="1" applyBorder="1" applyAlignment="1">
      <alignment/>
    </xf>
    <xf numFmtId="10" fontId="3" fillId="0" borderId="37" xfId="1230" applyNumberFormat="1" applyFont="1" applyBorder="1" applyAlignment="1">
      <alignment/>
    </xf>
    <xf numFmtId="172" fontId="3" fillId="0" borderId="37" xfId="0" applyNumberFormat="1" applyFont="1" applyFill="1" applyBorder="1" applyAlignment="1">
      <alignment/>
    </xf>
    <xf numFmtId="0" fontId="3" fillId="0" borderId="38" xfId="0" applyNumberFormat="1" applyFont="1" applyBorder="1" applyAlignment="1">
      <alignment horizontal="center"/>
    </xf>
    <xf numFmtId="172" fontId="3" fillId="0" borderId="13" xfId="0" applyNumberFormat="1" applyFont="1" applyFill="1" applyBorder="1" applyAlignment="1">
      <alignment/>
    </xf>
    <xf numFmtId="42" fontId="3" fillId="0" borderId="25" xfId="0" applyNumberFormat="1" applyFont="1" applyBorder="1" applyAlignment="1">
      <alignment/>
    </xf>
    <xf numFmtId="42" fontId="3" fillId="0" borderId="39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3" fontId="6" fillId="0" borderId="0" xfId="1043" applyNumberFormat="1" applyFont="1" applyAlignment="1">
      <alignment/>
    </xf>
    <xf numFmtId="173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6" fillId="0" borderId="0" xfId="1230" applyNumberFormat="1" applyFont="1" applyAlignment="1">
      <alignment/>
    </xf>
  </cellXfs>
  <cellStyles count="1324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 2" xfId="1055"/>
    <cellStyle name="Comma 6 2" xfId="1056"/>
    <cellStyle name="Comma 7" xfId="1057"/>
    <cellStyle name="Comma 8" xfId="1058"/>
    <cellStyle name="Comma 9" xfId="1059"/>
    <cellStyle name="Comma0" xfId="1060"/>
    <cellStyle name="Comma0 - Style2" xfId="1061"/>
    <cellStyle name="Comma0 - Style4" xfId="1062"/>
    <cellStyle name="Comma0 - Style5" xfId="1063"/>
    <cellStyle name="Comma0 2" xfId="1064"/>
    <cellStyle name="Comma0 3" xfId="1065"/>
    <cellStyle name="Comma0 4" xfId="1066"/>
    <cellStyle name="Comma0_00COS Ind Allocators" xfId="1067"/>
    <cellStyle name="Comma1 - Style1" xfId="1068"/>
    <cellStyle name="Copied" xfId="1069"/>
    <cellStyle name="COST1" xfId="1070"/>
    <cellStyle name="Curren - Style1" xfId="1071"/>
    <cellStyle name="Curren - Style2" xfId="1072"/>
    <cellStyle name="Curren - Style5" xfId="1073"/>
    <cellStyle name="Curren - Style6" xfId="1074"/>
    <cellStyle name="Currency" xfId="1075"/>
    <cellStyle name="Currency [0]" xfId="1076"/>
    <cellStyle name="Currency 10" xfId="1077"/>
    <cellStyle name="Currency 11" xfId="1078"/>
    <cellStyle name="Currency 12" xfId="1079"/>
    <cellStyle name="Currency 2" xfId="1080"/>
    <cellStyle name="Currency 2 2" xfId="1081"/>
    <cellStyle name="Currency 3" xfId="1082"/>
    <cellStyle name="Currency 4 2" xfId="1083"/>
    <cellStyle name="Currency 7" xfId="1084"/>
    <cellStyle name="Currency 8" xfId="1085"/>
    <cellStyle name="Currency 9" xfId="1086"/>
    <cellStyle name="Currency0" xfId="1087"/>
    <cellStyle name="Currency0 2" xfId="1088"/>
    <cellStyle name="Date" xfId="1089"/>
    <cellStyle name="Date 2" xfId="1090"/>
    <cellStyle name="Date 3" xfId="1091"/>
    <cellStyle name="Date 4" xfId="1092"/>
    <cellStyle name="Emphasis 1" xfId="1093"/>
    <cellStyle name="Emphasis 2" xfId="1094"/>
    <cellStyle name="Emphasis 3" xfId="1095"/>
    <cellStyle name="Entered" xfId="1096"/>
    <cellStyle name="Entered 2" xfId="1097"/>
    <cellStyle name="Entered_JHS-4" xfId="1098"/>
    <cellStyle name="Euro" xfId="1099"/>
    <cellStyle name="Euro 2" xfId="1100"/>
    <cellStyle name="Explanatory Text" xfId="1101"/>
    <cellStyle name="Explanatory Text 2 2" xfId="1102"/>
    <cellStyle name="Fixed" xfId="1103"/>
    <cellStyle name="Fixed3 - Style3" xfId="1104"/>
    <cellStyle name="Good" xfId="1105"/>
    <cellStyle name="Good 2 2" xfId="1106"/>
    <cellStyle name="Grey" xfId="1107"/>
    <cellStyle name="Grey 2" xfId="1108"/>
    <cellStyle name="Grey 3" xfId="1109"/>
    <cellStyle name="Grey 4" xfId="1110"/>
    <cellStyle name="Grey_(C) WHE Proforma with ITC cash grant 10 Yr Amort_for deferral_102809" xfId="1111"/>
    <cellStyle name="Header1" xfId="1112"/>
    <cellStyle name="Header2" xfId="1113"/>
    <cellStyle name="Heading 1" xfId="1114"/>
    <cellStyle name="Heading 1 2" xfId="1115"/>
    <cellStyle name="Heading 1 2 2" xfId="1116"/>
    <cellStyle name="Heading 1 3" xfId="1117"/>
    <cellStyle name="Heading 2" xfId="1118"/>
    <cellStyle name="Heading 2 2" xfId="1119"/>
    <cellStyle name="Heading 2 2 2" xfId="1120"/>
    <cellStyle name="Heading 2 3" xfId="1121"/>
    <cellStyle name="Heading 3" xfId="1122"/>
    <cellStyle name="Heading 3 2 2" xfId="1123"/>
    <cellStyle name="Heading 4" xfId="1124"/>
    <cellStyle name="Heading 4 2 2" xfId="1125"/>
    <cellStyle name="Heading1" xfId="1126"/>
    <cellStyle name="Heading2" xfId="1127"/>
    <cellStyle name="Input" xfId="1128"/>
    <cellStyle name="Input [yellow]" xfId="1129"/>
    <cellStyle name="Input [yellow] 2" xfId="1130"/>
    <cellStyle name="Input [yellow] 3" xfId="1131"/>
    <cellStyle name="Input [yellow] 4" xfId="1132"/>
    <cellStyle name="Input [yellow]_(C) WHE Proforma with ITC cash grant 10 Yr Amort_for deferral_102809" xfId="1133"/>
    <cellStyle name="Input 2 2" xfId="1134"/>
    <cellStyle name="Input Cells" xfId="1135"/>
    <cellStyle name="Input Cells Percent" xfId="1136"/>
    <cellStyle name="Input Cells_4.34E Mint Farm Deferral" xfId="1137"/>
    <cellStyle name="Lines" xfId="1138"/>
    <cellStyle name="Lines 2" xfId="1139"/>
    <cellStyle name="LINKED" xfId="1140"/>
    <cellStyle name="Linked Cell" xfId="1141"/>
    <cellStyle name="Linked Cell 2 2" xfId="1142"/>
    <cellStyle name="modified border" xfId="1143"/>
    <cellStyle name="modified border 2" xfId="1144"/>
    <cellStyle name="modified border 3" xfId="1145"/>
    <cellStyle name="modified border 4" xfId="1146"/>
    <cellStyle name="modified border_4.34E Mint Farm Deferral" xfId="1147"/>
    <cellStyle name="modified border1" xfId="1148"/>
    <cellStyle name="modified border1 2" xfId="1149"/>
    <cellStyle name="modified border1 3" xfId="1150"/>
    <cellStyle name="modified border1 4" xfId="1151"/>
    <cellStyle name="modified border1_4.34E Mint Farm Deferral" xfId="1152"/>
    <cellStyle name="Neutral" xfId="1153"/>
    <cellStyle name="Neutral 2 2" xfId="1154"/>
    <cellStyle name="no dec" xfId="1155"/>
    <cellStyle name="Normal - Style1" xfId="1156"/>
    <cellStyle name="Normal - Style1 2" xfId="1157"/>
    <cellStyle name="Normal - Style1 3" xfId="1158"/>
    <cellStyle name="Normal - Style1 4" xfId="1159"/>
    <cellStyle name="Normal - Style1_(C) WHE Proforma with ITC cash grant 10 Yr Amort_for deferral_102809" xfId="1160"/>
    <cellStyle name="Normal 10" xfId="1161"/>
    <cellStyle name="Normal 10 2" xfId="1162"/>
    <cellStyle name="Normal 10 3" xfId="1163"/>
    <cellStyle name="Normal 10_04.07E Wild Horse Wind Expansion" xfId="1164"/>
    <cellStyle name="Normal 11" xfId="1165"/>
    <cellStyle name="Normal 12" xfId="1166"/>
    <cellStyle name="Normal 13" xfId="1167"/>
    <cellStyle name="Normal 14" xfId="1168"/>
    <cellStyle name="Normal 15" xfId="1169"/>
    <cellStyle name="Normal 16" xfId="1170"/>
    <cellStyle name="Normal 17" xfId="1171"/>
    <cellStyle name="Normal 18" xfId="1172"/>
    <cellStyle name="Normal 19" xfId="1173"/>
    <cellStyle name="Normal 2" xfId="1174"/>
    <cellStyle name="Normal 2 2" xfId="1175"/>
    <cellStyle name="Normal 2 2 2" xfId="1176"/>
    <cellStyle name="Normal 2 2 3" xfId="1177"/>
    <cellStyle name="Normal 2 3" xfId="1178"/>
    <cellStyle name="Normal 2 4" xfId="1179"/>
    <cellStyle name="Normal 2 5" xfId="1180"/>
    <cellStyle name="Normal 2 6" xfId="1181"/>
    <cellStyle name="Normal 2 7" xfId="1182"/>
    <cellStyle name="Normal 2 8" xfId="1183"/>
    <cellStyle name="Normal 2_16.37E Wild Horse Expansion DeferralRevwrkingfile SF" xfId="1184"/>
    <cellStyle name="Normal 20" xfId="1185"/>
    <cellStyle name="Normal 21" xfId="1186"/>
    <cellStyle name="Normal 22" xfId="1187"/>
    <cellStyle name="Normal 23" xfId="1188"/>
    <cellStyle name="Normal 24" xfId="1189"/>
    <cellStyle name="Normal 25" xfId="1190"/>
    <cellStyle name="Normal 26" xfId="1191"/>
    <cellStyle name="Normal 27" xfId="1192"/>
    <cellStyle name="Normal 28" xfId="1193"/>
    <cellStyle name="Normal 29" xfId="1194"/>
    <cellStyle name="Normal 3 2" xfId="1195"/>
    <cellStyle name="Normal 3 3" xfId="1196"/>
    <cellStyle name="Normal 30" xfId="1197"/>
    <cellStyle name="Normal 31" xfId="1198"/>
    <cellStyle name="Normal 32" xfId="1199"/>
    <cellStyle name="Normal 33" xfId="1200"/>
    <cellStyle name="Normal 34" xfId="1201"/>
    <cellStyle name="Normal 35" xfId="1202"/>
    <cellStyle name="Normal 36" xfId="1203"/>
    <cellStyle name="Normal 37" xfId="1204"/>
    <cellStyle name="Normal 38" xfId="1205"/>
    <cellStyle name="Normal 39" xfId="1206"/>
    <cellStyle name="Normal 4 2" xfId="1207"/>
    <cellStyle name="Normal 6" xfId="1208"/>
    <cellStyle name="Normal 7" xfId="1209"/>
    <cellStyle name="Normal 8" xfId="1210"/>
    <cellStyle name="Normal 9" xfId="1211"/>
    <cellStyle name="Note" xfId="1212"/>
    <cellStyle name="Note 10" xfId="1213"/>
    <cellStyle name="Note 11" xfId="1214"/>
    <cellStyle name="Note 12" xfId="1215"/>
    <cellStyle name="Note 2" xfId="1216"/>
    <cellStyle name="Note 2 2" xfId="1217"/>
    <cellStyle name="Note 3" xfId="1218"/>
    <cellStyle name="Note 4" xfId="1219"/>
    <cellStyle name="Note 5" xfId="1220"/>
    <cellStyle name="Note 6" xfId="1221"/>
    <cellStyle name="Note 7" xfId="1222"/>
    <cellStyle name="Note 8" xfId="1223"/>
    <cellStyle name="Note 9" xfId="1224"/>
    <cellStyle name="Output" xfId="1225"/>
    <cellStyle name="Output 2 2" xfId="1226"/>
    <cellStyle name="Percen - Style1" xfId="1227"/>
    <cellStyle name="Percen - Style2" xfId="1228"/>
    <cellStyle name="Percen - Style3" xfId="1229"/>
    <cellStyle name="Percent" xfId="1230"/>
    <cellStyle name="Percent [2]" xfId="1231"/>
    <cellStyle name="Percent [2] 2" xfId="1232"/>
    <cellStyle name="Percent 2" xfId="1233"/>
    <cellStyle name="Percent 2 2" xfId="1234"/>
    <cellStyle name="Percent 3" xfId="1235"/>
    <cellStyle name="Percent 3 2" xfId="1236"/>
    <cellStyle name="Percent 4 2" xfId="1237"/>
    <cellStyle name="Percent 6 2" xfId="1238"/>
    <cellStyle name="Percent 7" xfId="1239"/>
    <cellStyle name="Percent 8" xfId="1240"/>
    <cellStyle name="Processing" xfId="1241"/>
    <cellStyle name="PSChar" xfId="1242"/>
    <cellStyle name="PSDate" xfId="1243"/>
    <cellStyle name="PSDec" xfId="1244"/>
    <cellStyle name="PSHeading" xfId="1245"/>
    <cellStyle name="PSInt" xfId="1246"/>
    <cellStyle name="PSSpacer" xfId="1247"/>
    <cellStyle name="purple - Style8" xfId="1248"/>
    <cellStyle name="RED" xfId="1249"/>
    <cellStyle name="Red - Style7" xfId="1250"/>
    <cellStyle name="RED_04 07E Wild Horse Wind Expansion (C) (2)" xfId="1251"/>
    <cellStyle name="Report" xfId="1252"/>
    <cellStyle name="Report Bar" xfId="1253"/>
    <cellStyle name="Report Heading" xfId="1254"/>
    <cellStyle name="Report Heading 2" xfId="1255"/>
    <cellStyle name="Report Percent" xfId="1256"/>
    <cellStyle name="Report Percent 2" xfId="1257"/>
    <cellStyle name="Report Unit Cost" xfId="1258"/>
    <cellStyle name="Report Unit Cost 2" xfId="1259"/>
    <cellStyle name="Report_Adj Bench DR 3 for Initial Briefs (Electric)" xfId="1260"/>
    <cellStyle name="Reports" xfId="1261"/>
    <cellStyle name="Reports Total" xfId="1262"/>
    <cellStyle name="Reports Unit Cost Total" xfId="1263"/>
    <cellStyle name="Reports_16.37E Wild Horse Expansion DeferralRevwrkingfile SF" xfId="1264"/>
    <cellStyle name="RevList" xfId="1265"/>
    <cellStyle name="round100" xfId="1266"/>
    <cellStyle name="round100 2" xfId="1267"/>
    <cellStyle name="SAPBEXaggData" xfId="1268"/>
    <cellStyle name="SAPBEXaggDataEmph" xfId="1269"/>
    <cellStyle name="SAPBEXaggItem" xfId="1270"/>
    <cellStyle name="SAPBEXaggItemX" xfId="1271"/>
    <cellStyle name="SAPBEXchaText" xfId="1272"/>
    <cellStyle name="SAPBEXexcBad7" xfId="1273"/>
    <cellStyle name="SAPBEXexcBad8" xfId="1274"/>
    <cellStyle name="SAPBEXexcBad9" xfId="1275"/>
    <cellStyle name="SAPBEXexcCritical4" xfId="1276"/>
    <cellStyle name="SAPBEXexcCritical5" xfId="1277"/>
    <cellStyle name="SAPBEXexcCritical6" xfId="1278"/>
    <cellStyle name="SAPBEXexcGood1" xfId="1279"/>
    <cellStyle name="SAPBEXexcGood2" xfId="1280"/>
    <cellStyle name="SAPBEXexcGood3" xfId="1281"/>
    <cellStyle name="SAPBEXfilterDrill" xfId="1282"/>
    <cellStyle name="SAPBEXfilterItem" xfId="1283"/>
    <cellStyle name="SAPBEXfilterText" xfId="1284"/>
    <cellStyle name="SAPBEXformats" xfId="1285"/>
    <cellStyle name="SAPBEXheaderItem" xfId="1286"/>
    <cellStyle name="SAPBEXheaderText" xfId="1287"/>
    <cellStyle name="SAPBEXHLevel0" xfId="1288"/>
    <cellStyle name="SAPBEXHLevel0X" xfId="1289"/>
    <cellStyle name="SAPBEXHLevel1" xfId="1290"/>
    <cellStyle name="SAPBEXHLevel1X" xfId="1291"/>
    <cellStyle name="SAPBEXHLevel2" xfId="1292"/>
    <cellStyle name="SAPBEXHLevel2X" xfId="1293"/>
    <cellStyle name="SAPBEXHLevel3" xfId="1294"/>
    <cellStyle name="SAPBEXHLevel3X" xfId="1295"/>
    <cellStyle name="SAPBEXinputData" xfId="1296"/>
    <cellStyle name="SAPBEXresData" xfId="1297"/>
    <cellStyle name="SAPBEXresDataEmph" xfId="1298"/>
    <cellStyle name="SAPBEXresItem" xfId="1299"/>
    <cellStyle name="SAPBEXresItemX" xfId="1300"/>
    <cellStyle name="SAPBEXstdData" xfId="1301"/>
    <cellStyle name="SAPBEXstdDataEmph" xfId="1302"/>
    <cellStyle name="SAPBEXstdItem" xfId="1303"/>
    <cellStyle name="SAPBEXstdItemX" xfId="1304"/>
    <cellStyle name="SAPBEXtitle" xfId="1305"/>
    <cellStyle name="SAPBEXundefined" xfId="1306"/>
    <cellStyle name="shade" xfId="1307"/>
    <cellStyle name="shade 2" xfId="1308"/>
    <cellStyle name="Sheet Title" xfId="1309"/>
    <cellStyle name="StmtTtl1" xfId="1310"/>
    <cellStyle name="StmtTtl1 2" xfId="1311"/>
    <cellStyle name="StmtTtl1 3" xfId="1312"/>
    <cellStyle name="StmtTtl1 4" xfId="1313"/>
    <cellStyle name="StmtTtl1_(C) WHE Proforma with ITC cash grant 10 Yr Amort_for deferral_102809" xfId="1314"/>
    <cellStyle name="StmtTtl2" xfId="1315"/>
    <cellStyle name="STYL1 - Style1" xfId="1316"/>
    <cellStyle name="Style 1" xfId="1317"/>
    <cellStyle name="Style 1 2" xfId="1318"/>
    <cellStyle name="Style 1 3" xfId="1319"/>
    <cellStyle name="Style 1 4" xfId="1320"/>
    <cellStyle name="Style 1 5" xfId="1321"/>
    <cellStyle name="Style 1_04.07E Wild Horse Wind Expansion" xfId="1322"/>
    <cellStyle name="Subtotal" xfId="1323"/>
    <cellStyle name="Sub-total" xfId="1324"/>
    <cellStyle name="Title" xfId="1325"/>
    <cellStyle name="Title 2 2" xfId="1326"/>
    <cellStyle name="Title: Major" xfId="1327"/>
    <cellStyle name="Title: Minor" xfId="1328"/>
    <cellStyle name="Title: Minor 2" xfId="1329"/>
    <cellStyle name="Title: Worksheet" xfId="1330"/>
    <cellStyle name="Total" xfId="1331"/>
    <cellStyle name="Total 2" xfId="1332"/>
    <cellStyle name="Total 2 2" xfId="1333"/>
    <cellStyle name="Total 3" xfId="1334"/>
    <cellStyle name="Total4 - Style4" xfId="1335"/>
    <cellStyle name="Warning Text" xfId="1336"/>
    <cellStyle name="Warning Text 2 2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Electronic%20Files%20to%20be%20sent%20to%20WUTC-%20Orig%20Filing\Workpapers\JHS-4%20through%20JHS-9%20Elec%202011%20G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DEM RY PC"/>
      <sheetName val="Restated TY"/>
      <sheetName val="09-10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>
        <row r="2">
          <cell r="AP2" t="str">
            <v>Docket Number UE-11_____</v>
          </cell>
        </row>
        <row r="3">
          <cell r="AP3" t="str">
            <v>Exhibit No. ___ (JHS-4)</v>
          </cell>
        </row>
      </sheetData>
      <sheetData sheetId="1">
        <row r="3">
          <cell r="E3" t="str">
            <v>Exhibit No.    (JHS-05)</v>
          </cell>
        </row>
      </sheetData>
      <sheetData sheetId="3">
        <row r="3">
          <cell r="G3" t="str">
            <v>Exhibit No.     (JHS-06)</v>
          </cell>
        </row>
        <row r="7">
          <cell r="A7" t="str">
            <v>FOR THE TWELVE MONTHS ENDED DECEMBER 31, 2010</v>
          </cell>
        </row>
      </sheetData>
      <sheetData sheetId="4">
        <row r="3">
          <cell r="M3" t="str">
            <v>Exhibit No. ___   (JHS-07)</v>
          </cell>
        </row>
        <row r="20">
          <cell r="L20">
            <v>0.35</v>
          </cell>
        </row>
      </sheetData>
      <sheetData sheetId="7">
        <row r="2">
          <cell r="I2" t="str">
            <v>Exhibit No. ___ (JHS-09)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88" zoomScaleNormal="88" workbookViewId="0" topLeftCell="A16">
      <selection activeCell="P33" sqref="P33"/>
    </sheetView>
  </sheetViews>
  <sheetFormatPr defaultColWidth="9.33203125" defaultRowHeight="15" customHeight="1"/>
  <cols>
    <col min="1" max="1" width="6.5" style="3" customWidth="1"/>
    <col min="2" max="2" width="2.16015625" style="3" customWidth="1"/>
    <col min="3" max="3" width="44.5" style="3" customWidth="1"/>
    <col min="4" max="4" width="18.16015625" style="3" bestFit="1" customWidth="1"/>
    <col min="5" max="5" width="18.5" style="3" customWidth="1"/>
    <col min="6" max="6" width="17" style="3" hidden="1" customWidth="1"/>
    <col min="7" max="7" width="19.5" style="3" customWidth="1"/>
    <col min="8" max="8" width="19.66015625" style="3" customWidth="1"/>
    <col min="9" max="9" width="17" style="3" hidden="1" customWidth="1"/>
    <col min="10" max="10" width="17" style="3" customWidth="1"/>
    <col min="11" max="11" width="9.33203125" style="3" customWidth="1"/>
    <col min="12" max="12" width="15.5" style="3" bestFit="1" customWidth="1"/>
    <col min="13" max="13" width="14.83203125" style="3" bestFit="1" customWidth="1"/>
    <col min="14" max="14" width="24.5" style="3" customWidth="1"/>
    <col min="15" max="16384" width="9.33203125" style="3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</row>
    <row r="4" spans="1:12" ht="1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</row>
    <row r="5" spans="1:12" ht="15" customHeight="1">
      <c r="A5" s="6" t="s">
        <v>4</v>
      </c>
      <c r="B5" s="7"/>
      <c r="C5" s="7"/>
      <c r="D5" s="8"/>
      <c r="E5" s="8"/>
      <c r="F5" s="7"/>
      <c r="G5" s="8"/>
      <c r="H5" s="8"/>
      <c r="I5" s="9"/>
      <c r="J5" s="9"/>
      <c r="K5" s="2"/>
      <c r="L5" s="2"/>
    </row>
    <row r="6" spans="1:12" ht="15" customHeight="1">
      <c r="A6" s="10"/>
      <c r="B6" s="11"/>
      <c r="C6" s="11"/>
      <c r="D6" s="12">
        <v>40543</v>
      </c>
      <c r="E6" s="13"/>
      <c r="F6" s="14"/>
      <c r="G6" s="12">
        <v>39813</v>
      </c>
      <c r="H6" s="13"/>
      <c r="I6" s="15"/>
      <c r="J6" s="16"/>
      <c r="K6" s="2"/>
      <c r="L6" s="2"/>
    </row>
    <row r="7" spans="1:12" ht="15" customHeight="1">
      <c r="A7" s="17"/>
      <c r="B7" s="18"/>
      <c r="C7" s="18"/>
      <c r="D7" s="19" t="s">
        <v>5</v>
      </c>
      <c r="E7" s="20" t="s">
        <v>3</v>
      </c>
      <c r="F7" s="20"/>
      <c r="G7" s="19" t="s">
        <v>5</v>
      </c>
      <c r="H7" s="20" t="s">
        <v>3</v>
      </c>
      <c r="I7" s="21"/>
      <c r="J7" s="22" t="s">
        <v>4</v>
      </c>
      <c r="K7" s="2"/>
      <c r="L7" s="2"/>
    </row>
    <row r="8" spans="1:12" ht="15" customHeight="1">
      <c r="A8" s="23" t="s">
        <v>6</v>
      </c>
      <c r="B8" s="24"/>
      <c r="C8" s="18"/>
      <c r="D8" s="22" t="s">
        <v>7</v>
      </c>
      <c r="E8" s="19" t="s">
        <v>8</v>
      </c>
      <c r="F8" s="25" t="s">
        <v>9</v>
      </c>
      <c r="G8" s="22" t="s">
        <v>7</v>
      </c>
      <c r="H8" s="19" t="s">
        <v>8</v>
      </c>
      <c r="I8" s="25" t="s">
        <v>9</v>
      </c>
      <c r="J8" s="22" t="s">
        <v>4</v>
      </c>
      <c r="K8" s="2"/>
      <c r="L8" s="2"/>
    </row>
    <row r="9" spans="1:12" ht="15" customHeight="1">
      <c r="A9" s="26" t="s">
        <v>10</v>
      </c>
      <c r="B9" s="27"/>
      <c r="C9" s="9"/>
      <c r="D9" s="28" t="s">
        <v>11</v>
      </c>
      <c r="E9" s="29">
        <v>21143300002.48292</v>
      </c>
      <c r="F9" s="30">
        <v>1044131</v>
      </c>
      <c r="G9" s="28" t="s">
        <v>11</v>
      </c>
      <c r="H9" s="29">
        <v>21821673792</v>
      </c>
      <c r="I9" s="30">
        <v>1044131</v>
      </c>
      <c r="J9" s="28" t="s">
        <v>12</v>
      </c>
      <c r="K9" s="2"/>
      <c r="L9" s="2"/>
    </row>
    <row r="10" spans="1:12" ht="15" customHeight="1">
      <c r="A10" s="17"/>
      <c r="B10" s="18"/>
      <c r="C10" s="18"/>
      <c r="D10" s="31"/>
      <c r="E10" s="31"/>
      <c r="F10" s="18"/>
      <c r="G10" s="31"/>
      <c r="H10" s="31"/>
      <c r="I10" s="18"/>
      <c r="J10" s="32"/>
      <c r="K10" s="2"/>
      <c r="L10" s="2"/>
    </row>
    <row r="11" spans="1:12" ht="15" customHeight="1">
      <c r="A11" s="33">
        <v>1</v>
      </c>
      <c r="B11" s="24"/>
      <c r="C11" s="34" t="s">
        <v>13</v>
      </c>
      <c r="D11" s="35"/>
      <c r="E11" s="36"/>
      <c r="F11" s="37"/>
      <c r="G11" s="35"/>
      <c r="H11" s="36"/>
      <c r="I11" s="37"/>
      <c r="J11" s="36"/>
      <c r="K11" s="2"/>
      <c r="L11" s="2"/>
    </row>
    <row r="12" spans="1:12" ht="15" customHeight="1">
      <c r="A12" s="33">
        <f aca="true" t="shared" si="0" ref="A12:A38">+A11+1</f>
        <v>2</v>
      </c>
      <c r="B12" s="24"/>
      <c r="C12" s="38" t="s">
        <v>14</v>
      </c>
      <c r="D12" s="39">
        <v>1977336368.1905675</v>
      </c>
      <c r="E12" s="40">
        <f>+D12/E$9</f>
        <v>0.09352070717240747</v>
      </c>
      <c r="F12" s="41">
        <f>+D12/F$9</f>
        <v>1893.7627253578023</v>
      </c>
      <c r="G12" s="39">
        <v>2034174915.1484807</v>
      </c>
      <c r="H12" s="40">
        <f>+G12/H$9</f>
        <v>0.09321809749966226</v>
      </c>
      <c r="I12" s="42">
        <f>G12/$I$9</f>
        <v>1948.1989474007387</v>
      </c>
      <c r="J12" s="43">
        <f>(H12-E12)*E$9</f>
        <v>-6398167.094505281</v>
      </c>
      <c r="K12" s="2"/>
      <c r="L12" s="44"/>
    </row>
    <row r="13" spans="1:12" ht="15" customHeight="1">
      <c r="A13" s="33">
        <f t="shared" si="0"/>
        <v>3</v>
      </c>
      <c r="B13" s="24"/>
      <c r="C13" s="38" t="s">
        <v>15</v>
      </c>
      <c r="D13" s="45">
        <v>1217747.52</v>
      </c>
      <c r="E13" s="46">
        <f>+D13/E$9</f>
        <v>5.759496009880181E-05</v>
      </c>
      <c r="F13" s="41">
        <f>+D13/F$9</f>
        <v>1.166278484213188</v>
      </c>
      <c r="G13" s="39">
        <v>353135.57</v>
      </c>
      <c r="H13" s="46">
        <f>+G13/H$9</f>
        <v>1.618279025550562E-05</v>
      </c>
      <c r="I13" s="47">
        <f>G13/$I$9</f>
        <v>0.3382100234549113</v>
      </c>
      <c r="J13" s="48">
        <f>(H13-E13)*E$9</f>
        <v>-875589.9307505875</v>
      </c>
      <c r="K13" s="2"/>
      <c r="L13" s="44"/>
    </row>
    <row r="14" spans="1:12" ht="15" customHeight="1">
      <c r="A14" s="33">
        <f t="shared" si="0"/>
        <v>4</v>
      </c>
      <c r="B14" s="24"/>
      <c r="C14" s="38" t="s">
        <v>16</v>
      </c>
      <c r="D14" s="45">
        <v>7074814.240557224</v>
      </c>
      <c r="E14" s="46">
        <f>+D14/E$9</f>
        <v>0.0003346125836424024</v>
      </c>
      <c r="F14" s="41">
        <f>+D14/F$9</f>
        <v>6.775791773788177</v>
      </c>
      <c r="G14" s="39">
        <v>29152007.953466386</v>
      </c>
      <c r="H14" s="46">
        <f>+G14/H$9</f>
        <v>0.00133591988549264</v>
      </c>
      <c r="I14" s="49">
        <f>G14/$I$9</f>
        <v>27.91987590969561</v>
      </c>
      <c r="J14" s="48">
        <f>(H14-E14)*E$9</f>
        <v>21170940.677696295</v>
      </c>
      <c r="K14" s="2"/>
      <c r="L14" s="44"/>
    </row>
    <row r="15" spans="1:12" ht="15" customHeight="1">
      <c r="A15" s="33">
        <f t="shared" si="0"/>
        <v>5</v>
      </c>
      <c r="B15" s="24"/>
      <c r="C15" s="38" t="s">
        <v>17</v>
      </c>
      <c r="D15" s="45">
        <v>36674343.01605977</v>
      </c>
      <c r="E15" s="50">
        <f>+D15/E$9</f>
        <v>0.001734560972589567</v>
      </c>
      <c r="F15" s="51">
        <f>+D15/F$9</f>
        <v>35.12427369368381</v>
      </c>
      <c r="G15" s="39">
        <v>40410071.39267589</v>
      </c>
      <c r="H15" s="50">
        <f>+G15/H$9</f>
        <v>0.0018518318886927246</v>
      </c>
      <c r="I15" s="49">
        <f>G15/$I$9</f>
        <v>38.70210863644111</v>
      </c>
      <c r="J15" s="48">
        <f>(H15-E15)*E$9</f>
        <v>2479494.160735066</v>
      </c>
      <c r="L15" s="44"/>
    </row>
    <row r="16" spans="1:12" ht="15" customHeight="1">
      <c r="A16" s="33">
        <f t="shared" si="0"/>
        <v>6</v>
      </c>
      <c r="B16" s="24"/>
      <c r="C16" s="38" t="s">
        <v>18</v>
      </c>
      <c r="D16" s="52">
        <f>SUM(D12:D15)</f>
        <v>2022303272.9671845</v>
      </c>
      <c r="E16" s="53">
        <f>+D16/E$9</f>
        <v>0.09564747568873824</v>
      </c>
      <c r="F16" s="41">
        <f>SUM(F12:F15)</f>
        <v>1936.8290693094873</v>
      </c>
      <c r="G16" s="52">
        <f>SUM(G12:G15)</f>
        <v>2104090130.0646229</v>
      </c>
      <c r="H16" s="53">
        <f>+G16/H$9</f>
        <v>0.09642203206410313</v>
      </c>
      <c r="I16" s="52">
        <f>G16/$I$9</f>
        <v>2015.1591419703302</v>
      </c>
      <c r="J16" s="54">
        <f>SUM(J12:J15)</f>
        <v>16376677.813175492</v>
      </c>
      <c r="L16" s="44"/>
    </row>
    <row r="17" spans="1:12" ht="15" customHeight="1">
      <c r="A17" s="33">
        <f t="shared" si="0"/>
        <v>7</v>
      </c>
      <c r="B17" s="24"/>
      <c r="C17" s="18"/>
      <c r="D17" s="55"/>
      <c r="E17" s="40"/>
      <c r="F17" s="41"/>
      <c r="G17" s="55"/>
      <c r="H17" s="40"/>
      <c r="I17" s="55"/>
      <c r="J17" s="56"/>
      <c r="L17" s="44"/>
    </row>
    <row r="18" spans="1:12" ht="15" customHeight="1">
      <c r="A18" s="33">
        <f t="shared" si="0"/>
        <v>8</v>
      </c>
      <c r="B18" s="24"/>
      <c r="C18" s="38" t="s">
        <v>19</v>
      </c>
      <c r="D18" s="55"/>
      <c r="E18" s="40"/>
      <c r="F18" s="41"/>
      <c r="G18" s="55"/>
      <c r="H18" s="40"/>
      <c r="I18" s="55"/>
      <c r="J18" s="56"/>
      <c r="L18" s="44"/>
    </row>
    <row r="19" spans="1:12" ht="15" customHeight="1">
      <c r="A19" s="33">
        <f t="shared" si="0"/>
        <v>9</v>
      </c>
      <c r="B19" s="24"/>
      <c r="C19" s="18"/>
      <c r="D19" s="36"/>
      <c r="E19" s="57"/>
      <c r="F19" s="41"/>
      <c r="G19" s="36"/>
      <c r="H19" s="57"/>
      <c r="I19" s="36"/>
      <c r="J19" s="31"/>
      <c r="L19" s="44"/>
    </row>
    <row r="20" spans="1:12" ht="15" customHeight="1">
      <c r="A20" s="33">
        <f t="shared" si="0"/>
        <v>10</v>
      </c>
      <c r="B20" s="24"/>
      <c r="C20" s="34" t="s">
        <v>20</v>
      </c>
      <c r="D20" s="55"/>
      <c r="E20" s="40"/>
      <c r="F20" s="41"/>
      <c r="G20" s="55"/>
      <c r="H20" s="40"/>
      <c r="I20" s="55"/>
      <c r="J20" s="56"/>
      <c r="L20" s="44"/>
    </row>
    <row r="21" spans="1:12" ht="15" customHeight="1">
      <c r="A21" s="33">
        <f t="shared" si="0"/>
        <v>11</v>
      </c>
      <c r="B21" s="24"/>
      <c r="C21" s="38" t="s">
        <v>21</v>
      </c>
      <c r="D21" s="39">
        <v>245574953.28041434</v>
      </c>
      <c r="E21" s="40">
        <f>+D21/E$9</f>
        <v>0.011614788289981968</v>
      </c>
      <c r="F21" s="41">
        <f>+D21/F$9</f>
        <v>235.19553895096914</v>
      </c>
      <c r="G21" s="39">
        <v>300188768.4008863</v>
      </c>
      <c r="H21" s="40">
        <f>+G21/H$9</f>
        <v>0.01375645018169678</v>
      </c>
      <c r="I21" s="39">
        <f>G21/$I$9</f>
        <v>287.5010591591345</v>
      </c>
      <c r="J21" s="43">
        <f>(E21-H21)*E$9</f>
        <v>-45281799.88041138</v>
      </c>
      <c r="L21" s="44"/>
    </row>
    <row r="22" spans="1:12" ht="15" customHeight="1">
      <c r="A22" s="33">
        <f t="shared" si="0"/>
        <v>12</v>
      </c>
      <c r="B22" s="24"/>
      <c r="C22" s="38" t="s">
        <v>22</v>
      </c>
      <c r="D22" s="58">
        <v>500317332.4904787</v>
      </c>
      <c r="E22" s="59">
        <f>+D22/E$9</f>
        <v>0.02366316196770253</v>
      </c>
      <c r="F22" s="41">
        <f>+D22/F$9</f>
        <v>479.17103552186336</v>
      </c>
      <c r="G22" s="58">
        <v>630151588.8467342</v>
      </c>
      <c r="H22" s="59">
        <f>+G22/H$9</f>
        <v>0.02887732604076195</v>
      </c>
      <c r="I22" s="58">
        <f>G22/$I$9</f>
        <v>603.5177471473735</v>
      </c>
      <c r="J22" s="48">
        <f>(E22-H22)*E$9</f>
        <v>-110244635.2588636</v>
      </c>
      <c r="L22" s="44"/>
    </row>
    <row r="23" spans="1:12" ht="15" customHeight="1">
      <c r="A23" s="33">
        <f t="shared" si="0"/>
        <v>13</v>
      </c>
      <c r="B23" s="24"/>
      <c r="C23" s="38" t="s">
        <v>23</v>
      </c>
      <c r="D23" s="45">
        <v>97689359.98940098</v>
      </c>
      <c r="E23" s="59">
        <f>+D23/E$9</f>
        <v>0.004620345924142827</v>
      </c>
      <c r="F23" s="41">
        <f>+D23/F$9</f>
        <v>93.56044403374767</v>
      </c>
      <c r="G23" s="45">
        <v>82203316.06772913</v>
      </c>
      <c r="H23" s="59">
        <f>+G23/H$9</f>
        <v>0.0037670490747536297</v>
      </c>
      <c r="I23" s="45">
        <f>G23/$I$9</f>
        <v>78.72892967235829</v>
      </c>
      <c r="J23" s="48">
        <f>(E23-H23)*E$9</f>
        <v>18041511.277809285</v>
      </c>
      <c r="L23" s="44"/>
    </row>
    <row r="24" spans="1:13" ht="15" customHeight="1">
      <c r="A24" s="33">
        <f t="shared" si="0"/>
        <v>14</v>
      </c>
      <c r="B24" s="24"/>
      <c r="C24" s="18" t="s">
        <v>24</v>
      </c>
      <c r="D24" s="60">
        <v>0</v>
      </c>
      <c r="E24" s="61">
        <f>+D24/E$9</f>
        <v>0</v>
      </c>
      <c r="F24" s="51">
        <f>+D24/F$9</f>
        <v>0</v>
      </c>
      <c r="G24" s="60">
        <v>0</v>
      </c>
      <c r="H24" s="61">
        <f>+G24/H$9</f>
        <v>0</v>
      </c>
      <c r="I24" s="45">
        <f>G24/$I$9</f>
        <v>0</v>
      </c>
      <c r="J24" s="48">
        <f>(E24-H24)*E$9</f>
        <v>0</v>
      </c>
      <c r="L24" s="44"/>
      <c r="M24" s="62"/>
    </row>
    <row r="25" spans="1:14" ht="15" customHeight="1">
      <c r="A25" s="33">
        <f t="shared" si="0"/>
        <v>15</v>
      </c>
      <c r="B25" s="24"/>
      <c r="C25" s="38" t="s">
        <v>25</v>
      </c>
      <c r="D25" s="39">
        <f>SUM(D21:D24)</f>
        <v>843581645.7602941</v>
      </c>
      <c r="E25" s="63">
        <f>+D25/E$9</f>
        <v>0.03989829618182733</v>
      </c>
      <c r="F25" s="64">
        <f>SUM(F21:F24)</f>
        <v>807.9270185065802</v>
      </c>
      <c r="G25" s="39">
        <f>SUM(G21:G24)</f>
        <v>1012543673.3153496</v>
      </c>
      <c r="H25" s="63">
        <f>+G25/H$9</f>
        <v>0.04640082529721236</v>
      </c>
      <c r="I25" s="65">
        <f>G25/$I$9</f>
        <v>969.7477359788662</v>
      </c>
      <c r="J25" s="66">
        <f>SUM(J21:J24)</f>
        <v>-137484923.8614657</v>
      </c>
      <c r="L25" s="44"/>
      <c r="M25" s="62"/>
      <c r="N25" s="62"/>
    </row>
    <row r="26" spans="1:12" ht="15" customHeight="1">
      <c r="A26" s="33">
        <f t="shared" si="0"/>
        <v>16</v>
      </c>
      <c r="B26" s="24"/>
      <c r="C26" s="38"/>
      <c r="D26" s="35"/>
      <c r="E26" s="57"/>
      <c r="F26" s="41"/>
      <c r="G26" s="35"/>
      <c r="H26" s="57"/>
      <c r="I26" s="35"/>
      <c r="J26" s="67"/>
      <c r="L26" s="44"/>
    </row>
    <row r="27" spans="1:13" ht="15" customHeight="1">
      <c r="A27" s="33">
        <f t="shared" si="0"/>
        <v>17</v>
      </c>
      <c r="B27" s="24"/>
      <c r="C27" s="38" t="s">
        <v>26</v>
      </c>
      <c r="D27" s="39">
        <v>127393044.17843111</v>
      </c>
      <c r="E27" s="40">
        <f aca="true" t="shared" si="1" ref="E27:E42">+D27/E$9</f>
        <v>0.006025220479464935</v>
      </c>
      <c r="F27" s="41">
        <f aca="true" t="shared" si="2" ref="F27:F36">+D27/F$9</f>
        <v>122.00867915848788</v>
      </c>
      <c r="G27" s="39">
        <v>107091100.11474323</v>
      </c>
      <c r="H27" s="40">
        <f aca="true" t="shared" si="3" ref="H27:H42">+G27/H$9</f>
        <v>0.004907556640041228</v>
      </c>
      <c r="I27" s="39">
        <f>G27/$I$9</f>
        <v>102.5648123796183</v>
      </c>
      <c r="J27" s="48">
        <f aca="true" t="shared" si="4" ref="J27:J42">(E27-H27)*E$9</f>
        <v>23631101.85886234</v>
      </c>
      <c r="L27" s="44"/>
      <c r="M27" s="62"/>
    </row>
    <row r="28" spans="1:12" ht="15" customHeight="1">
      <c r="A28" s="33">
        <f t="shared" si="0"/>
        <v>18</v>
      </c>
      <c r="B28" s="24"/>
      <c r="C28" s="38" t="s">
        <v>27</v>
      </c>
      <c r="D28" s="45">
        <v>12230525.55821952</v>
      </c>
      <c r="E28" s="46">
        <f t="shared" si="1"/>
        <v>0.0005784586869969803</v>
      </c>
      <c r="F28" s="41">
        <f t="shared" si="2"/>
        <v>11.71359298614783</v>
      </c>
      <c r="G28" s="45">
        <v>8899925.229</v>
      </c>
      <c r="H28" s="46">
        <f t="shared" si="3"/>
        <v>0.00040784796408526575</v>
      </c>
      <c r="I28" s="45">
        <f aca="true" t="shared" si="5" ref="I28:I43">G28/$I$9</f>
        <v>8.52376304218532</v>
      </c>
      <c r="J28" s="48">
        <f t="shared" si="4"/>
        <v>3607273.6981628663</v>
      </c>
      <c r="L28" s="44"/>
    </row>
    <row r="29" spans="1:12" ht="15" customHeight="1">
      <c r="A29" s="33">
        <f t="shared" si="0"/>
        <v>19</v>
      </c>
      <c r="B29" s="24"/>
      <c r="C29" s="38" t="s">
        <v>28</v>
      </c>
      <c r="D29" s="45">
        <v>81926023.93945241</v>
      </c>
      <c r="E29" s="46">
        <f t="shared" si="1"/>
        <v>0.0038747983488779704</v>
      </c>
      <c r="F29" s="41">
        <f t="shared" si="2"/>
        <v>78.46335750921331</v>
      </c>
      <c r="G29" s="45">
        <v>74958556.08333333</v>
      </c>
      <c r="H29" s="46">
        <f t="shared" si="3"/>
        <v>0.0034350507114084775</v>
      </c>
      <c r="I29" s="45">
        <f t="shared" si="5"/>
        <v>71.79037504233983</v>
      </c>
      <c r="J29" s="48">
        <f t="shared" si="4"/>
        <v>9297716.224400587</v>
      </c>
      <c r="L29" s="44"/>
    </row>
    <row r="30" spans="1:12" ht="15" customHeight="1">
      <c r="A30" s="33">
        <f t="shared" si="0"/>
        <v>20</v>
      </c>
      <c r="B30" s="68"/>
      <c r="C30" s="69" t="s">
        <v>29</v>
      </c>
      <c r="D30" s="45">
        <v>47712479.87042123</v>
      </c>
      <c r="E30" s="46">
        <f t="shared" si="1"/>
        <v>0.0022566240778316635</v>
      </c>
      <c r="F30" s="41">
        <f t="shared" si="2"/>
        <v>45.695875201886764</v>
      </c>
      <c r="G30" s="45">
        <v>41977338.78241253</v>
      </c>
      <c r="H30" s="46">
        <f t="shared" si="3"/>
        <v>0.0019236534824290956</v>
      </c>
      <c r="I30" s="45">
        <f t="shared" si="5"/>
        <v>40.20313426419916</v>
      </c>
      <c r="J30" s="48">
        <f t="shared" si="4"/>
        <v>7040097.190601854</v>
      </c>
      <c r="L30" s="44"/>
    </row>
    <row r="31" spans="1:12" ht="15" customHeight="1">
      <c r="A31" s="33">
        <f t="shared" si="0"/>
        <v>21</v>
      </c>
      <c r="B31" s="24"/>
      <c r="C31" s="38" t="s">
        <v>30</v>
      </c>
      <c r="D31" s="45">
        <v>1704623.5006435122</v>
      </c>
      <c r="E31" s="46">
        <f t="shared" si="1"/>
        <v>8.062239576808413E-05</v>
      </c>
      <c r="F31" s="41">
        <f t="shared" si="2"/>
        <v>1.6325762769647796</v>
      </c>
      <c r="G31" s="45">
        <v>2200804.97167</v>
      </c>
      <c r="H31" s="46">
        <f t="shared" si="3"/>
        <v>0.00010085408629272208</v>
      </c>
      <c r="I31" s="45">
        <f t="shared" si="5"/>
        <v>2.1077862563892844</v>
      </c>
      <c r="J31" s="48">
        <f t="shared" si="4"/>
        <v>-427764.7023198112</v>
      </c>
      <c r="L31" s="44"/>
    </row>
    <row r="32" spans="1:12" ht="15" customHeight="1">
      <c r="A32" s="33">
        <f t="shared" si="0"/>
        <v>22</v>
      </c>
      <c r="B32" s="24"/>
      <c r="C32" s="38" t="s">
        <v>31</v>
      </c>
      <c r="D32" s="45">
        <v>2589.4500000029802</v>
      </c>
      <c r="E32" s="46">
        <f t="shared" si="1"/>
        <v>1.2247142119247673E-07</v>
      </c>
      <c r="F32" s="41">
        <f t="shared" si="2"/>
        <v>0.002480004903602115</v>
      </c>
      <c r="G32" s="45">
        <v>1062.359999999404</v>
      </c>
      <c r="H32" s="46">
        <f t="shared" si="3"/>
        <v>4.868370823089078E-08</v>
      </c>
      <c r="I32" s="45">
        <f t="shared" si="5"/>
        <v>0.001017458537290248</v>
      </c>
      <c r="J32" s="48">
        <f t="shared" si="4"/>
        <v>1560.1157516439093</v>
      </c>
      <c r="L32" s="44"/>
    </row>
    <row r="33" spans="1:12" ht="15" customHeight="1">
      <c r="A33" s="33">
        <f t="shared" si="0"/>
        <v>23</v>
      </c>
      <c r="B33" s="24"/>
      <c r="C33" s="38" t="s">
        <v>32</v>
      </c>
      <c r="D33" s="45">
        <v>16940732.541046035</v>
      </c>
      <c r="E33" s="46">
        <f t="shared" si="1"/>
        <v>0.0008012340807280147</v>
      </c>
      <c r="F33" s="41">
        <f t="shared" si="2"/>
        <v>16.22471944712496</v>
      </c>
      <c r="G33" s="45">
        <v>17897856.143835958</v>
      </c>
      <c r="H33" s="46">
        <f t="shared" si="3"/>
        <v>0.000820187136625489</v>
      </c>
      <c r="I33" s="45">
        <f t="shared" si="5"/>
        <v>17.14138948449568</v>
      </c>
      <c r="J33" s="48">
        <f t="shared" si="4"/>
        <v>-400730.14680412743</v>
      </c>
      <c r="L33" s="44"/>
    </row>
    <row r="34" spans="1:12" ht="15" customHeight="1">
      <c r="A34" s="33">
        <f t="shared" si="0"/>
        <v>24</v>
      </c>
      <c r="B34" s="24"/>
      <c r="C34" s="38" t="s">
        <v>33</v>
      </c>
      <c r="D34" s="45">
        <v>3560572.035196092</v>
      </c>
      <c r="E34" s="46">
        <f t="shared" si="1"/>
        <v>0.00016840190674010034</v>
      </c>
      <c r="F34" s="41">
        <f t="shared" si="2"/>
        <v>3.4100817188610355</v>
      </c>
      <c r="G34" s="45">
        <v>8190584.117391626</v>
      </c>
      <c r="H34" s="46">
        <f t="shared" si="3"/>
        <v>0.0003753416990585919</v>
      </c>
      <c r="I34" s="45">
        <f t="shared" si="5"/>
        <v>7.844402778378983</v>
      </c>
      <c r="J34" s="48">
        <f t="shared" si="4"/>
        <v>-4375390.111441378</v>
      </c>
      <c r="L34" s="44"/>
    </row>
    <row r="35" spans="1:12" ht="15" customHeight="1">
      <c r="A35" s="33">
        <f t="shared" si="0"/>
        <v>25</v>
      </c>
      <c r="B35" s="24"/>
      <c r="C35" s="38" t="s">
        <v>34</v>
      </c>
      <c r="D35" s="45">
        <v>0</v>
      </c>
      <c r="E35" s="46">
        <f t="shared" si="1"/>
        <v>0</v>
      </c>
      <c r="F35" s="41">
        <f t="shared" si="2"/>
        <v>0</v>
      </c>
      <c r="G35" s="45">
        <v>0</v>
      </c>
      <c r="H35" s="46">
        <f t="shared" si="3"/>
        <v>0</v>
      </c>
      <c r="I35" s="45">
        <f t="shared" si="5"/>
        <v>0</v>
      </c>
      <c r="J35" s="48">
        <f t="shared" si="4"/>
        <v>0</v>
      </c>
      <c r="L35" s="44"/>
    </row>
    <row r="36" spans="1:12" ht="15" customHeight="1">
      <c r="A36" s="33">
        <f t="shared" si="0"/>
        <v>26</v>
      </c>
      <c r="B36" s="24"/>
      <c r="C36" s="38" t="s">
        <v>35</v>
      </c>
      <c r="D36" s="60">
        <v>98582597.81569177</v>
      </c>
      <c r="E36" s="70">
        <f t="shared" si="1"/>
        <v>0.004662592774264894</v>
      </c>
      <c r="F36" s="51">
        <f t="shared" si="2"/>
        <v>94.41592847611246</v>
      </c>
      <c r="G36" s="60">
        <v>89781328.75368035</v>
      </c>
      <c r="H36" s="70">
        <f t="shared" si="3"/>
        <v>0.004114319076046077</v>
      </c>
      <c r="I36" s="60">
        <f t="shared" si="5"/>
        <v>85.98665182211845</v>
      </c>
      <c r="J36" s="71">
        <f t="shared" si="4"/>
        <v>11592315.284911219</v>
      </c>
      <c r="L36" s="44"/>
    </row>
    <row r="37" spans="1:12" ht="15" customHeight="1">
      <c r="A37" s="33">
        <f t="shared" si="0"/>
        <v>27</v>
      </c>
      <c r="B37" s="24"/>
      <c r="C37" s="38" t="s">
        <v>36</v>
      </c>
      <c r="D37" s="45">
        <f>SUM(D27:D36)</f>
        <v>390053188.8891016</v>
      </c>
      <c r="E37" s="40">
        <f t="shared" si="1"/>
        <v>0.01844807522209383</v>
      </c>
      <c r="F37" s="72">
        <f>SUM(F27:F36)</f>
        <v>373.5672907797026</v>
      </c>
      <c r="G37" s="45">
        <f>SUM(G27:G36)</f>
        <v>350998556.556067</v>
      </c>
      <c r="H37" s="40">
        <f t="shared" si="3"/>
        <v>0.016084859479695176</v>
      </c>
      <c r="I37" s="45">
        <f t="shared" si="5"/>
        <v>336.16333252826223</v>
      </c>
      <c r="J37" s="43">
        <f t="shared" si="4"/>
        <v>49966179.412125155</v>
      </c>
      <c r="L37" s="44"/>
    </row>
    <row r="38" spans="1:12" ht="15" customHeight="1">
      <c r="A38" s="33">
        <f t="shared" si="0"/>
        <v>28</v>
      </c>
      <c r="B38" s="24"/>
      <c r="C38" s="38" t="s">
        <v>37</v>
      </c>
      <c r="D38" s="45">
        <v>219837724.3764003</v>
      </c>
      <c r="E38" s="50">
        <f t="shared" si="1"/>
        <v>0.010397512420037747</v>
      </c>
      <c r="F38" s="41">
        <f>+D38/F$9</f>
        <v>210.5461138270967</v>
      </c>
      <c r="G38" s="45">
        <v>175753601.7050473</v>
      </c>
      <c r="H38" s="50">
        <f t="shared" si="3"/>
        <v>0.008054084364943627</v>
      </c>
      <c r="I38" s="45">
        <f t="shared" si="5"/>
        <v>168.32524051584267</v>
      </c>
      <c r="J38" s="48">
        <f t="shared" si="4"/>
        <v>49547802.40309006</v>
      </c>
      <c r="L38" s="44"/>
    </row>
    <row r="39" spans="1:12" ht="15" customHeight="1">
      <c r="A39" s="33">
        <f>+A37+1</f>
        <v>28</v>
      </c>
      <c r="B39" s="24"/>
      <c r="C39" s="38" t="s">
        <v>38</v>
      </c>
      <c r="D39" s="45">
        <v>39947888.38380291</v>
      </c>
      <c r="E39" s="50">
        <f t="shared" si="1"/>
        <v>0.0018893875780560136</v>
      </c>
      <c r="F39" s="41">
        <f>+D39/F$9</f>
        <v>38.25946014801104</v>
      </c>
      <c r="G39" s="45">
        <v>41715382.97415702</v>
      </c>
      <c r="H39" s="50">
        <f t="shared" si="3"/>
        <v>0.0019116490958383868</v>
      </c>
      <c r="I39" s="45">
        <f t="shared" si="5"/>
        <v>39.952250219710955</v>
      </c>
      <c r="J39" s="48">
        <f t="shared" si="4"/>
        <v>-470681.94898332417</v>
      </c>
      <c r="L39" s="44"/>
    </row>
    <row r="40" spans="1:12" ht="15" customHeight="1">
      <c r="A40" s="33">
        <f aca="true" t="shared" si="6" ref="A40:A49">+A39+1</f>
        <v>29</v>
      </c>
      <c r="B40" s="24"/>
      <c r="C40" s="38" t="s">
        <v>39</v>
      </c>
      <c r="D40" s="45">
        <v>125686555.47962756</v>
      </c>
      <c r="E40" s="50">
        <f t="shared" si="1"/>
        <v>0.005944509866712756</v>
      </c>
      <c r="F40" s="41">
        <f>+D40/F$9</f>
        <v>120.37431651739826</v>
      </c>
      <c r="G40" s="45">
        <v>122553986.85703042</v>
      </c>
      <c r="H40" s="50">
        <f t="shared" si="3"/>
        <v>0.005616158871459241</v>
      </c>
      <c r="I40" s="45">
        <f t="shared" si="5"/>
        <v>117.3741483176253</v>
      </c>
      <c r="J40" s="48">
        <f t="shared" si="4"/>
        <v>6942423.59875891</v>
      </c>
      <c r="L40" s="44"/>
    </row>
    <row r="41" spans="1:12" ht="15" customHeight="1">
      <c r="A41" s="33">
        <f t="shared" si="6"/>
        <v>30</v>
      </c>
      <c r="B41" s="24"/>
      <c r="C41" s="38" t="s">
        <v>40</v>
      </c>
      <c r="D41" s="45">
        <v>-78138457.58697335</v>
      </c>
      <c r="E41" s="50">
        <f t="shared" si="1"/>
        <v>-0.003695660449305327</v>
      </c>
      <c r="F41" s="41">
        <f>+D41/F$9</f>
        <v>-74.83587556252363</v>
      </c>
      <c r="G41" s="45">
        <v>47621990.141455255</v>
      </c>
      <c r="H41" s="50">
        <f t="shared" si="3"/>
        <v>0.0021823252696094217</v>
      </c>
      <c r="I41" s="45">
        <f t="shared" si="5"/>
        <v>45.60921009093232</v>
      </c>
      <c r="J41" s="48">
        <f t="shared" si="4"/>
        <v>-124280015.46532477</v>
      </c>
      <c r="L41" s="44"/>
    </row>
    <row r="42" spans="1:12" ht="15" customHeight="1">
      <c r="A42" s="33">
        <f t="shared" si="6"/>
        <v>31</v>
      </c>
      <c r="B42" s="24"/>
      <c r="C42" s="18" t="s">
        <v>41</v>
      </c>
      <c r="D42" s="60">
        <v>168465833.3132156</v>
      </c>
      <c r="E42" s="73">
        <f t="shared" si="1"/>
        <v>0.007967811708363035</v>
      </c>
      <c r="F42" s="51">
        <f>+D42/F$9</f>
        <v>161.34549526181638</v>
      </c>
      <c r="G42" s="60">
        <v>49297727.18164999</v>
      </c>
      <c r="H42" s="73">
        <f t="shared" si="3"/>
        <v>0.0022591175934324036</v>
      </c>
      <c r="I42" s="60">
        <f t="shared" si="5"/>
        <v>47.21412081592251</v>
      </c>
      <c r="J42" s="71">
        <f t="shared" si="4"/>
        <v>120700632.29438706</v>
      </c>
      <c r="L42" s="44"/>
    </row>
    <row r="43" spans="1:12" ht="15" customHeight="1">
      <c r="A43" s="33">
        <f t="shared" si="6"/>
        <v>32</v>
      </c>
      <c r="B43" s="24"/>
      <c r="C43" s="38" t="s">
        <v>42</v>
      </c>
      <c r="D43" s="74">
        <f>SUM(D37:D42)+D25</f>
        <v>1709434378.615469</v>
      </c>
      <c r="E43" s="57">
        <f>SUM(E37:E42)+E25</f>
        <v>0.08084993252778538</v>
      </c>
      <c r="F43" s="64">
        <f>SUM(F37:F42)+F25</f>
        <v>1637.1838194780817</v>
      </c>
      <c r="G43" s="74">
        <f>SUM(G37:G42)+G25</f>
        <v>1800484918.7307568</v>
      </c>
      <c r="H43" s="57">
        <f>SUM(H37:H42)+H25</f>
        <v>0.08250901997219062</v>
      </c>
      <c r="I43" s="74">
        <f t="shared" si="5"/>
        <v>1724.3860384671625</v>
      </c>
      <c r="J43" s="74">
        <f>SUM(J37:J42)+J25</f>
        <v>-35078583.567412615</v>
      </c>
      <c r="L43" s="44"/>
    </row>
    <row r="44" spans="1:12" ht="15" customHeight="1">
      <c r="A44" s="33">
        <f t="shared" si="6"/>
        <v>33</v>
      </c>
      <c r="B44" s="24"/>
      <c r="C44" s="18"/>
      <c r="D44" s="74" t="s">
        <v>4</v>
      </c>
      <c r="E44" s="57"/>
      <c r="F44" s="41"/>
      <c r="G44" s="74" t="s">
        <v>4</v>
      </c>
      <c r="H44" s="57"/>
      <c r="I44" s="74"/>
      <c r="J44" s="75"/>
      <c r="L44" s="44"/>
    </row>
    <row r="45" spans="1:12" ht="15" customHeight="1">
      <c r="A45" s="33">
        <f t="shared" si="6"/>
        <v>34</v>
      </c>
      <c r="B45" s="24"/>
      <c r="C45" s="18" t="s">
        <v>43</v>
      </c>
      <c r="D45" s="39">
        <f>D16-D43</f>
        <v>312868894.35171556</v>
      </c>
      <c r="E45" s="40">
        <f>+D45/E$9</f>
        <v>0.014797543160952852</v>
      </c>
      <c r="F45" s="64">
        <f>+D45/F$9</f>
        <v>299.6452498314058</v>
      </c>
      <c r="G45" s="39">
        <v>303605211.3338661</v>
      </c>
      <c r="H45" s="40">
        <f>+G45/H$9</f>
        <v>0.0139130120919125</v>
      </c>
      <c r="I45" s="39">
        <f>G45/$I$9</f>
        <v>290.7731035031678</v>
      </c>
      <c r="J45" s="43">
        <f>+J16+J43</f>
        <v>-18701905.754237123</v>
      </c>
      <c r="L45" s="44"/>
    </row>
    <row r="46" spans="1:12" ht="15" customHeight="1">
      <c r="A46" s="33">
        <f t="shared" si="6"/>
        <v>35</v>
      </c>
      <c r="B46" s="24"/>
      <c r="C46" s="38"/>
      <c r="D46" s="76" t="s">
        <v>4</v>
      </c>
      <c r="E46" s="77"/>
      <c r="F46" s="78"/>
      <c r="G46" s="76" t="s">
        <v>4</v>
      </c>
      <c r="H46" s="77"/>
      <c r="I46" s="76"/>
      <c r="J46" s="79"/>
      <c r="L46" s="44"/>
    </row>
    <row r="47" spans="1:12" ht="15" customHeight="1">
      <c r="A47" s="33">
        <f t="shared" si="6"/>
        <v>36</v>
      </c>
      <c r="B47" s="24"/>
      <c r="C47" s="18" t="s">
        <v>44</v>
      </c>
      <c r="D47" s="74">
        <v>4904756946</v>
      </c>
      <c r="E47" s="57">
        <f>+D47/E$9</f>
        <v>0.23197688844333758</v>
      </c>
      <c r="F47" s="64">
        <f>+D47/F$9</f>
        <v>4697.453620283279</v>
      </c>
      <c r="G47" s="74">
        <v>3748212489</v>
      </c>
      <c r="H47" s="57">
        <f>+G47/H$9</f>
        <v>0.17176558153729365</v>
      </c>
      <c r="I47" s="74">
        <f>G47/$I$9</f>
        <v>3589.7914045268267</v>
      </c>
      <c r="J47" s="80"/>
      <c r="L47" s="44"/>
    </row>
    <row r="48" spans="1:12" ht="15" customHeight="1">
      <c r="A48" s="33">
        <f t="shared" si="6"/>
        <v>37</v>
      </c>
      <c r="B48" s="24"/>
      <c r="C48" s="18" t="s">
        <v>45</v>
      </c>
      <c r="D48" s="81">
        <v>0.0842</v>
      </c>
      <c r="E48" s="82"/>
      <c r="F48" s="64"/>
      <c r="G48" s="81">
        <v>0.081</v>
      </c>
      <c r="H48" s="82"/>
      <c r="I48" s="81"/>
      <c r="J48" s="83" t="s">
        <v>4</v>
      </c>
      <c r="L48" s="44"/>
    </row>
    <row r="49" spans="1:12" ht="15" customHeight="1">
      <c r="A49" s="33">
        <f t="shared" si="6"/>
        <v>38</v>
      </c>
      <c r="B49" s="24"/>
      <c r="C49" s="18" t="s">
        <v>46</v>
      </c>
      <c r="D49" s="84">
        <f>D47*D48</f>
        <v>412980534.85319996</v>
      </c>
      <c r="E49" s="57">
        <f>+D49/E$9</f>
        <v>0.01953245400692902</v>
      </c>
      <c r="F49" s="64">
        <f>+D49/F$9</f>
        <v>395.52559482785205</v>
      </c>
      <c r="G49" s="84">
        <f>G47*G48</f>
        <v>303605211.609</v>
      </c>
      <c r="H49" s="57">
        <f>+G49/H$9</f>
        <v>0.013913012104520787</v>
      </c>
      <c r="I49" s="84">
        <f>G49/$I$9</f>
        <v>290.773103766673</v>
      </c>
      <c r="J49" s="60">
        <f>(E49-H49)*E$9</f>
        <v>118813545.98914066</v>
      </c>
      <c r="L49" s="44"/>
    </row>
    <row r="50" spans="1:12" ht="15" customHeight="1">
      <c r="A50" s="85">
        <v>39</v>
      </c>
      <c r="B50" s="9"/>
      <c r="C50" s="9" t="s">
        <v>47</v>
      </c>
      <c r="D50" s="86">
        <f>D49-D45+0.5</f>
        <v>100111641.0014844</v>
      </c>
      <c r="E50" s="9"/>
      <c r="F50" s="51"/>
      <c r="G50" s="86">
        <f>G49-G45</f>
        <v>0.2751339077949524</v>
      </c>
      <c r="H50" s="9"/>
      <c r="I50" s="87"/>
      <c r="J50" s="88">
        <f>+J45+J49+1</f>
        <v>100111641.23490354</v>
      </c>
      <c r="L50" s="44"/>
    </row>
    <row r="51" spans="1:10" ht="15" customHeight="1">
      <c r="A51" s="2"/>
      <c r="B51" s="18"/>
      <c r="C51" s="18"/>
      <c r="D51" s="18"/>
      <c r="E51" s="18"/>
      <c r="F51" s="41"/>
      <c r="G51" s="18"/>
      <c r="H51" s="18"/>
      <c r="I51" s="89"/>
      <c r="J51" s="90" t="s">
        <v>48</v>
      </c>
    </row>
    <row r="52" spans="4:10" ht="15" customHeight="1">
      <c r="D52" s="91"/>
      <c r="H52" s="92"/>
      <c r="I52" s="92"/>
      <c r="J52" s="92"/>
    </row>
    <row r="53" spans="4:10" ht="15" customHeight="1">
      <c r="D53" s="62"/>
      <c r="E53" s="93"/>
      <c r="G53" s="62"/>
      <c r="H53" s="92"/>
      <c r="I53" s="92"/>
      <c r="J53" s="92"/>
    </row>
    <row r="54" spans="7:10" ht="15" customHeight="1">
      <c r="G54" s="94"/>
      <c r="H54" s="92"/>
      <c r="I54" s="92"/>
      <c r="J54" s="92"/>
    </row>
    <row r="55" spans="8:10" ht="15" customHeight="1">
      <c r="H55" s="92"/>
      <c r="I55" s="92"/>
      <c r="J55" s="92"/>
    </row>
    <row r="56" spans="8:10" ht="15" customHeight="1">
      <c r="H56" s="95"/>
      <c r="I56" s="92"/>
      <c r="J56" s="92"/>
    </row>
    <row r="57" spans="8:10" ht="15" customHeight="1">
      <c r="H57" s="95"/>
      <c r="I57" s="92"/>
      <c r="J57" s="92"/>
    </row>
    <row r="58" ht="15" customHeight="1">
      <c r="H58" s="92"/>
    </row>
    <row r="59" ht="15" customHeight="1">
      <c r="H59" s="92"/>
    </row>
  </sheetData>
  <sheetProtection/>
  <printOptions horizontalCentered="1"/>
  <pageMargins left="0.5" right="0.5" top="1" bottom="0.5" header="0.5" footer="0"/>
  <pageSetup horizontalDpi="600" verticalDpi="600" orientation="portrait" scale="80" r:id="rId1"/>
  <headerFooter alignWithMargins="0">
    <oddHeader>&amp;R&amp;"Helv,Bold"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deschr</cp:lastModifiedBy>
  <cp:lastPrinted>2011-05-27T23:27:23Z</cp:lastPrinted>
  <dcterms:created xsi:type="dcterms:W3CDTF">2011-05-27T23:17:38Z</dcterms:created>
  <dcterms:modified xsi:type="dcterms:W3CDTF">2011-05-27T23:27:41Z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