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me.utc.wa.gov@SSL\DavWWWRoot\sites\ue-152253\Data Requests and Responses\"/>
    </mc:Choice>
  </mc:AlternateContent>
  <bookViews>
    <workbookView xWindow="0" yWindow="0" windowWidth="288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/>
  <c r="J17" i="1" s="1"/>
  <c r="F16" i="1"/>
  <c r="F15" i="1"/>
  <c r="F14" i="1"/>
  <c r="F13" i="1"/>
  <c r="F12" i="1"/>
  <c r="F29" i="1"/>
  <c r="F28" i="1"/>
  <c r="F27" i="1"/>
  <c r="F26" i="1"/>
  <c r="J26" i="1" s="1"/>
  <c r="F25" i="1"/>
  <c r="F24" i="1"/>
  <c r="F23" i="1"/>
  <c r="F22" i="1"/>
  <c r="J22" i="1" s="1"/>
  <c r="F21" i="1"/>
  <c r="F20" i="1"/>
  <c r="F33" i="1"/>
  <c r="J33" i="1" s="1"/>
  <c r="F32" i="1"/>
  <c r="J32" i="1" s="1"/>
  <c r="F39" i="1"/>
  <c r="F38" i="1"/>
  <c r="F37" i="1"/>
  <c r="F36" i="1"/>
  <c r="J36" i="1" s="1"/>
  <c r="F50" i="1"/>
  <c r="F49" i="1"/>
  <c r="F48" i="1"/>
  <c r="F47" i="1"/>
  <c r="F46" i="1"/>
  <c r="J46" i="1" s="1"/>
  <c r="F45" i="1"/>
  <c r="J45" i="1" s="1"/>
  <c r="F44" i="1"/>
  <c r="F43" i="1"/>
  <c r="F42" i="1"/>
  <c r="F65" i="1"/>
  <c r="F64" i="1"/>
  <c r="F63" i="1"/>
  <c r="F62" i="1"/>
  <c r="F61" i="1"/>
  <c r="J61" i="1" s="1"/>
  <c r="F60" i="1"/>
  <c r="J60" i="1" s="1"/>
  <c r="F59" i="1"/>
  <c r="F58" i="1"/>
  <c r="F57" i="1"/>
  <c r="F56" i="1"/>
  <c r="F55" i="1"/>
  <c r="F54" i="1"/>
  <c r="F53" i="1"/>
  <c r="F67" i="1"/>
  <c r="E68" i="1"/>
  <c r="D68" i="1"/>
  <c r="H68" i="1"/>
  <c r="G68" i="1"/>
  <c r="I67" i="1"/>
  <c r="J67" i="1" s="1"/>
  <c r="I9" i="1"/>
  <c r="I29" i="1"/>
  <c r="I28" i="1"/>
  <c r="I27" i="1"/>
  <c r="I26" i="1"/>
  <c r="I25" i="1"/>
  <c r="I24" i="1"/>
  <c r="I23" i="1"/>
  <c r="I22" i="1"/>
  <c r="I21" i="1"/>
  <c r="I20" i="1"/>
  <c r="I17" i="1"/>
  <c r="I16" i="1"/>
  <c r="J16" i="1" s="1"/>
  <c r="I15" i="1"/>
  <c r="J15" i="1" s="1"/>
  <c r="I14" i="1"/>
  <c r="I13" i="1"/>
  <c r="I12" i="1"/>
  <c r="I33" i="1"/>
  <c r="I32" i="1"/>
  <c r="I39" i="1"/>
  <c r="I38" i="1"/>
  <c r="J38" i="1" s="1"/>
  <c r="I37" i="1"/>
  <c r="J37" i="1" s="1"/>
  <c r="I36" i="1"/>
  <c r="I50" i="1"/>
  <c r="I49" i="1"/>
  <c r="I48" i="1"/>
  <c r="J48" i="1" s="1"/>
  <c r="I47" i="1"/>
  <c r="I46" i="1"/>
  <c r="I45" i="1"/>
  <c r="I44" i="1"/>
  <c r="J44" i="1" s="1"/>
  <c r="I43" i="1"/>
  <c r="I42" i="1"/>
  <c r="I64" i="1"/>
  <c r="I63" i="1"/>
  <c r="J63" i="1" s="1"/>
  <c r="I62" i="1"/>
  <c r="J62" i="1" s="1"/>
  <c r="I61" i="1"/>
  <c r="I60" i="1"/>
  <c r="I59" i="1"/>
  <c r="J59" i="1" s="1"/>
  <c r="I58" i="1"/>
  <c r="J58" i="1" s="1"/>
  <c r="I57" i="1"/>
  <c r="I56" i="1"/>
  <c r="I55" i="1"/>
  <c r="J55" i="1" s="1"/>
  <c r="I54" i="1"/>
  <c r="J54" i="1" s="1"/>
  <c r="I53" i="1"/>
  <c r="I65" i="1"/>
  <c r="J65" i="1" s="1"/>
  <c r="J64" i="1"/>
  <c r="J57" i="1"/>
  <c r="J56" i="1"/>
  <c r="J50" i="1"/>
  <c r="J49" i="1"/>
  <c r="J47" i="1"/>
  <c r="J43" i="1"/>
  <c r="J42" i="1"/>
  <c r="J39" i="1"/>
  <c r="J29" i="1"/>
  <c r="J28" i="1"/>
  <c r="J27" i="1"/>
  <c r="J25" i="1"/>
  <c r="J24" i="1"/>
  <c r="J23" i="1"/>
  <c r="J21" i="1"/>
  <c r="J20" i="1"/>
  <c r="J14" i="1"/>
  <c r="J13" i="1"/>
  <c r="J9" i="1"/>
  <c r="I68" i="1" l="1"/>
  <c r="J12" i="1"/>
  <c r="F68" i="1"/>
  <c r="J53" i="1"/>
  <c r="J68" i="1" s="1"/>
</calcChain>
</file>

<file path=xl/sharedStrings.xml><?xml version="1.0" encoding="utf-8"?>
<sst xmlns="http://schemas.openxmlformats.org/spreadsheetml/2006/main" count="134" uniqueCount="122">
  <si>
    <t>Pacific Power GRC UE-152253</t>
  </si>
  <si>
    <t>Rate Plan Year 1 - Staff Proposed Revenue Requirement Increase</t>
  </si>
  <si>
    <t>Staff</t>
  </si>
  <si>
    <t>Revenue</t>
  </si>
  <si>
    <t>Adj.</t>
  </si>
  <si>
    <t>NOI</t>
  </si>
  <si>
    <t>Net Rate Base</t>
  </si>
  <si>
    <t>Requirement</t>
  </si>
  <si>
    <t>No.</t>
  </si>
  <si>
    <t>Impact</t>
  </si>
  <si>
    <t>Difference</t>
  </si>
  <si>
    <t>Per Books</t>
  </si>
  <si>
    <t>Adjustments</t>
  </si>
  <si>
    <t>REVENUE</t>
  </si>
  <si>
    <t>Temperature Normalization</t>
  </si>
  <si>
    <t>3.1</t>
  </si>
  <si>
    <t>Revenue Normalizing</t>
  </si>
  <si>
    <t>3.2</t>
  </si>
  <si>
    <t>Effective Price Change</t>
  </si>
  <si>
    <t>3.3</t>
  </si>
  <si>
    <t>SO2 Emission Allowance Sales</t>
  </si>
  <si>
    <t>3.4</t>
  </si>
  <si>
    <t>Renewable Energy Credits</t>
  </si>
  <si>
    <t>3.5</t>
  </si>
  <si>
    <t>Wheeling Revenue</t>
  </si>
  <si>
    <t>3.6</t>
  </si>
  <si>
    <t>O &amp; M</t>
  </si>
  <si>
    <t>Miscellan -eous Expense &amp; Revenue</t>
  </si>
  <si>
    <t>4.1</t>
  </si>
  <si>
    <t>General Wage Increase (Annualizing)</t>
  </si>
  <si>
    <t>4.2</t>
  </si>
  <si>
    <t>Legal Expenses</t>
  </si>
  <si>
    <t>4.3</t>
  </si>
  <si>
    <t>Irrigation Load Control Program</t>
  </si>
  <si>
    <t>4.4</t>
  </si>
  <si>
    <t>Remove Non-Recurring Entries</t>
  </si>
  <si>
    <t>4.5</t>
  </si>
  <si>
    <t>DSM  Expense Removal</t>
  </si>
  <si>
    <t>4.6</t>
  </si>
  <si>
    <t>Insurance Expense</t>
  </si>
  <si>
    <t>4.7</t>
  </si>
  <si>
    <t>Advertising</t>
  </si>
  <si>
    <t>4.8</t>
  </si>
  <si>
    <t>Memberships &amp; Subscriptions</t>
  </si>
  <si>
    <t>4.9</t>
  </si>
  <si>
    <t>Revenue-Sensitive/ Uncollectible Expense</t>
  </si>
  <si>
    <t>4.10</t>
  </si>
  <si>
    <t xml:space="preserve"> </t>
  </si>
  <si>
    <t>POWER COSTS</t>
  </si>
  <si>
    <t>Net Power Costs - Removal</t>
  </si>
  <si>
    <t>5.1</t>
  </si>
  <si>
    <t>Colstrip #3 Removal</t>
  </si>
  <si>
    <t>5.2</t>
  </si>
  <si>
    <t>DEPRECIATION/AMORTIZATION</t>
  </si>
  <si>
    <t>End-of-Period Plant Reserves</t>
  </si>
  <si>
    <t>6.1</t>
  </si>
  <si>
    <t>Annualization of Base Period Depr./Amort. Expense</t>
  </si>
  <si>
    <t>6.2</t>
  </si>
  <si>
    <t>Hydro Decommissioing</t>
  </si>
  <si>
    <t>6.3</t>
  </si>
  <si>
    <t>Accelerated Depreciation on Jim Bridger &amp; Colstrip</t>
  </si>
  <si>
    <t>6.4</t>
  </si>
  <si>
    <t>TAX ADJUSTMENTS</t>
  </si>
  <si>
    <t>Interest True Up</t>
  </si>
  <si>
    <t>7.1</t>
  </si>
  <si>
    <t>Property Tax Expense</t>
  </si>
  <si>
    <t>7.2</t>
  </si>
  <si>
    <t>Production Tax Credit</t>
  </si>
  <si>
    <t>7.3</t>
  </si>
  <si>
    <t>PowerTax ADIT Balance</t>
  </si>
  <si>
    <t>7.4</t>
  </si>
  <si>
    <t>WA Low Income Tax Credit</t>
  </si>
  <si>
    <t>7.5</t>
  </si>
  <si>
    <t>Flow-Through Adjustment</t>
  </si>
  <si>
    <t>7.6</t>
  </si>
  <si>
    <t>Remove Deferred State Tax Expense &amp; Balance</t>
  </si>
  <si>
    <t>7.7</t>
  </si>
  <si>
    <t>WA Public Utility Tax Adjustment</t>
  </si>
  <si>
    <t>7.8</t>
  </si>
  <si>
    <t>AFUDC Equity</t>
  </si>
  <si>
    <t>7.9</t>
  </si>
  <si>
    <t>RATE BASE</t>
  </si>
  <si>
    <t>Jim Bridger Mine Rate Base</t>
  </si>
  <si>
    <t>8.1</t>
  </si>
  <si>
    <t>Environmental Remediation</t>
  </si>
  <si>
    <t>8.2</t>
  </si>
  <si>
    <t>Customer Advances for Construction</t>
  </si>
  <si>
    <t>8.3</t>
  </si>
  <si>
    <t>Pro Forma Major Plant Additions</t>
  </si>
  <si>
    <t>8.4</t>
  </si>
  <si>
    <t>Miscellaneous Rate Base</t>
  </si>
  <si>
    <t>8.5</t>
  </si>
  <si>
    <t>Removal of Colstrip #4 AFUDC</t>
  </si>
  <si>
    <t>8.6</t>
  </si>
  <si>
    <t>Trojan Unrecovered Plant</t>
  </si>
  <si>
    <t>8.7</t>
  </si>
  <si>
    <t>Customer Service Deposits</t>
  </si>
  <si>
    <t>8.8</t>
  </si>
  <si>
    <t>Misc. Asset Sales and Removals</t>
  </si>
  <si>
    <t>8.9</t>
  </si>
  <si>
    <t>Investor Supplied Working Capital</t>
  </si>
  <si>
    <t>8.10</t>
  </si>
  <si>
    <t>End-of-Period Plant Balances</t>
  </si>
  <si>
    <t>8.11</t>
  </si>
  <si>
    <t>Chehalis Regulatory Asset Adjustment</t>
  </si>
  <si>
    <t>8.12</t>
  </si>
  <si>
    <t>Idaho Asset Exchange</t>
  </si>
  <si>
    <t>8.13</t>
  </si>
  <si>
    <t>Production Factor</t>
  </si>
  <si>
    <t>Total Adjustments</t>
  </si>
  <si>
    <t>Conversion Factor</t>
  </si>
  <si>
    <t>Capital Structure</t>
  </si>
  <si>
    <t>Structure</t>
  </si>
  <si>
    <t>Weighted Cost</t>
  </si>
  <si>
    <t>Long-term Debt</t>
  </si>
  <si>
    <t>Short term Debt</t>
  </si>
  <si>
    <t>Preferred Stock</t>
  </si>
  <si>
    <t>Common Stock</t>
  </si>
  <si>
    <t>Weighted Average Cost of Capital</t>
  </si>
  <si>
    <t>Staff As Filed (EOP)</t>
  </si>
  <si>
    <t>Bench Request 09 (AMA)</t>
  </si>
  <si>
    <t>Summary of Adjustments - AMA vs EOP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</si>
</sst>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  <numFmt numFmtId="166" formatCode="_(* #,##0_);_(* \(#,##0\);_(* &quot;-&quot;??_);_(@_)"/>
    <numFmt numFmtId="167" formatCode="0.000000"/>
    <numFmt numFmtId="168" formatCode="_(* #,##0.00000_);_(* \(#,##0.00000\);_(* &quot;-&quot;??_);_(@_)"/>
    <numFmt numFmtId="169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5" fillId="0" borderId="0">
      <alignment horizontal="left" wrapText="1"/>
    </xf>
  </cellStyleXfs>
  <cellXfs count="76">
    <xf numFmtId="0" fontId="0" fillId="0" borderId="0" xfId="0"/>
    <xf numFmtId="0" fontId="3" fillId="0" borderId="0" xfId="0" applyFont="1" applyFill="1"/>
    <xf numFmtId="37" fontId="3" fillId="0" borderId="1" xfId="0" applyNumberFormat="1" applyFont="1" applyFill="1" applyBorder="1" applyAlignment="1">
      <alignment horizontal="right"/>
    </xf>
    <xf numFmtId="37" fontId="2" fillId="0" borderId="2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4" fontId="3" fillId="0" borderId="9" xfId="2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3" fillId="0" borderId="12" xfId="0" applyFont="1" applyFill="1" applyBorder="1" applyAlignment="1">
      <alignment horizontal="right"/>
    </xf>
    <xf numFmtId="164" fontId="3" fillId="0" borderId="13" xfId="0" applyNumberFormat="1" applyFont="1" applyFill="1" applyBorder="1" applyAlignment="1">
      <alignment horizontal="center"/>
    </xf>
    <xf numFmtId="165" fontId="3" fillId="0" borderId="12" xfId="2" applyNumberFormat="1" applyFont="1" applyFill="1" applyBorder="1" applyAlignment="1"/>
    <xf numFmtId="165" fontId="3" fillId="0" borderId="13" xfId="2" applyNumberFormat="1" applyFont="1" applyFill="1" applyBorder="1" applyAlignment="1"/>
    <xf numFmtId="165" fontId="3" fillId="0" borderId="14" xfId="2" applyNumberFormat="1" applyFont="1" applyFill="1" applyBorder="1" applyAlignment="1"/>
    <xf numFmtId="165" fontId="3" fillId="0" borderId="15" xfId="2" applyNumberFormat="1" applyFont="1" applyFill="1" applyBorder="1"/>
    <xf numFmtId="0" fontId="2" fillId="0" borderId="0" xfId="0" applyFont="1" applyFill="1" applyBorder="1" applyAlignment="1">
      <alignment horizontal="center"/>
    </xf>
    <xf numFmtId="5" fontId="3" fillId="0" borderId="6" xfId="0" applyNumberFormat="1" applyFont="1" applyFill="1" applyBorder="1" applyAlignment="1"/>
    <xf numFmtId="5" fontId="3" fillId="0" borderId="0" xfId="0" applyNumberFormat="1" applyFont="1" applyFill="1" applyBorder="1" applyAlignment="1"/>
    <xf numFmtId="5" fontId="3" fillId="0" borderId="1" xfId="0" applyNumberFormat="1" applyFont="1" applyFill="1" applyBorder="1" applyAlignment="1"/>
    <xf numFmtId="165" fontId="3" fillId="0" borderId="7" xfId="2" applyNumberFormat="1" applyFont="1" applyFill="1" applyBorder="1"/>
    <xf numFmtId="0" fontId="3" fillId="0" borderId="0" xfId="0" applyFont="1" applyFill="1" applyBorder="1" applyAlignment="1">
      <alignment horizontal="left"/>
    </xf>
    <xf numFmtId="166" fontId="3" fillId="0" borderId="6" xfId="1" applyNumberFormat="1" applyFont="1" applyFill="1" applyBorder="1" applyAlignment="1"/>
    <xf numFmtId="166" fontId="3" fillId="0" borderId="0" xfId="1" applyNumberFormat="1" applyFont="1" applyFill="1" applyBorder="1" applyAlignment="1"/>
    <xf numFmtId="165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3" fillId="0" borderId="0" xfId="0" applyFont="1" applyFill="1" applyBorder="1"/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166" fontId="3" fillId="0" borderId="10" xfId="1" applyNumberFormat="1" applyFont="1" applyFill="1" applyBorder="1" applyAlignment="1"/>
    <xf numFmtId="166" fontId="3" fillId="0" borderId="8" xfId="1" applyNumberFormat="1" applyFont="1" applyFill="1" applyBorder="1" applyAlignment="1"/>
    <xf numFmtId="167" fontId="3" fillId="0" borderId="12" xfId="4" applyFont="1" applyFill="1" applyBorder="1" applyAlignment="1">
      <alignment horizontal="right"/>
    </xf>
    <xf numFmtId="164" fontId="3" fillId="0" borderId="14" xfId="0" applyNumberFormat="1" applyFont="1" applyFill="1" applyBorder="1" applyAlignment="1">
      <alignment horizontal="center"/>
    </xf>
    <xf numFmtId="166" fontId="2" fillId="0" borderId="16" xfId="0" applyNumberFormat="1" applyFont="1" applyFill="1" applyBorder="1" applyAlignment="1">
      <alignment horizontal="right"/>
    </xf>
    <xf numFmtId="166" fontId="3" fillId="0" borderId="17" xfId="0" applyNumberFormat="1" applyFont="1" applyFill="1" applyBorder="1" applyAlignment="1">
      <alignment horizontal="right"/>
    </xf>
    <xf numFmtId="165" fontId="3" fillId="0" borderId="0" xfId="0" applyNumberFormat="1" applyFont="1" applyFill="1"/>
    <xf numFmtId="164" fontId="3" fillId="0" borderId="0" xfId="0" applyNumberFormat="1" applyFont="1" applyFill="1" applyBorder="1"/>
    <xf numFmtId="0" fontId="3" fillId="0" borderId="18" xfId="0" applyFont="1" applyFill="1" applyBorder="1"/>
    <xf numFmtId="168" fontId="3" fillId="0" borderId="12" xfId="1" applyNumberFormat="1" applyFont="1" applyFill="1" applyBorder="1" applyAlignment="1">
      <alignment horizontal="left"/>
    </xf>
    <xf numFmtId="168" fontId="3" fillId="0" borderId="13" xfId="1" applyNumberFormat="1" applyFont="1" applyFill="1" applyBorder="1" applyAlignment="1"/>
    <xf numFmtId="168" fontId="3" fillId="0" borderId="13" xfId="1" applyNumberFormat="1" applyFont="1" applyFill="1" applyBorder="1"/>
    <xf numFmtId="168" fontId="3" fillId="0" borderId="14" xfId="1" applyNumberFormat="1" applyFont="1" applyFill="1" applyBorder="1" applyAlignment="1">
      <alignment horizontal="right"/>
    </xf>
    <xf numFmtId="0" fontId="3" fillId="0" borderId="0" xfId="3" applyNumberFormat="1" applyFont="1" applyFill="1" applyBorder="1" applyAlignment="1"/>
    <xf numFmtId="164" fontId="3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/>
    <xf numFmtId="0" fontId="4" fillId="0" borderId="3" xfId="0" applyFont="1" applyFill="1" applyBorder="1" applyAlignment="1">
      <alignment horizontal="center"/>
    </xf>
    <xf numFmtId="10" fontId="8" fillId="0" borderId="6" xfId="3" applyNumberFormat="1" applyFont="1" applyFill="1" applyBorder="1"/>
    <xf numFmtId="10" fontId="8" fillId="0" borderId="0" xfId="3" applyNumberFormat="1" applyFont="1" applyFill="1" applyBorder="1"/>
    <xf numFmtId="169" fontId="8" fillId="0" borderId="1" xfId="3" applyNumberFormat="1" applyFont="1" applyFill="1" applyBorder="1"/>
    <xf numFmtId="10" fontId="8" fillId="0" borderId="0" xfId="3" applyNumberFormat="1" applyFont="1" applyFill="1" applyBorder="1" applyProtection="1"/>
    <xf numFmtId="169" fontId="8" fillId="0" borderId="10" xfId="3" applyNumberFormat="1" applyFont="1" applyFill="1" applyBorder="1" applyProtection="1"/>
    <xf numFmtId="10" fontId="8" fillId="0" borderId="12" xfId="3" applyNumberFormat="1" applyFont="1" applyFill="1" applyBorder="1" applyProtection="1"/>
    <xf numFmtId="169" fontId="8" fillId="0" borderId="14" xfId="3" applyNumberFormat="1" applyFont="1" applyFill="1" applyBorder="1" applyProtection="1"/>
    <xf numFmtId="0" fontId="8" fillId="0" borderId="0" xfId="0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right" indent="1"/>
    </xf>
    <xf numFmtId="0" fontId="8" fillId="0" borderId="0" xfId="0" applyFont="1" applyFill="1" applyBorder="1" applyAlignment="1" applyProtection="1">
      <alignment horizontal="right" indent="1"/>
    </xf>
    <xf numFmtId="0" fontId="3" fillId="0" borderId="10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Percent" xfId="3" builtinId="5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view="pageLayout" topLeftCell="A58" zoomScaleNormal="100" workbookViewId="0">
      <selection activeCell="I68" sqref="I68"/>
    </sheetView>
  </sheetViews>
  <sheetFormatPr defaultColWidth="9.140625" defaultRowHeight="12.75" x14ac:dyDescent="0.2"/>
  <cols>
    <col min="1" max="1" width="2.7109375" style="21" bestFit="1" customWidth="1"/>
    <col min="2" max="2" width="35.85546875" style="1" customWidth="1"/>
    <col min="3" max="3" width="4.85546875" style="59" bestFit="1" customWidth="1"/>
    <col min="4" max="4" width="12.28515625" style="1" bestFit="1" customWidth="1"/>
    <col min="5" max="5" width="13.28515625" style="1" bestFit="1" customWidth="1"/>
    <col min="6" max="6" width="13.7109375" style="1" customWidth="1"/>
    <col min="7" max="7" width="12.28515625" style="1" bestFit="1" customWidth="1"/>
    <col min="8" max="8" width="13.28515625" style="1" bestFit="1" customWidth="1"/>
    <col min="9" max="9" width="13.7109375" style="1" customWidth="1"/>
    <col min="10" max="10" width="12.5703125" style="42" bestFit="1" customWidth="1"/>
    <col min="11" max="11" width="9.85546875" style="1" bestFit="1" customWidth="1"/>
    <col min="12" max="16384" width="9.140625" style="1"/>
  </cols>
  <sheetData>
    <row r="1" spans="1:10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x14ac:dyDescent="0.2">
      <c r="A3" s="75" t="s">
        <v>121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x14ac:dyDescent="0.2">
      <c r="A4" s="2"/>
      <c r="B4" s="3"/>
      <c r="C4" s="4"/>
      <c r="D4" s="5"/>
      <c r="E4" s="6" t="s">
        <v>119</v>
      </c>
      <c r="F4" s="7"/>
      <c r="G4" s="5"/>
      <c r="H4" s="6" t="s">
        <v>120</v>
      </c>
      <c r="I4" s="7"/>
      <c r="J4" s="8"/>
    </row>
    <row r="5" spans="1:10" x14ac:dyDescent="0.2">
      <c r="A5" s="9"/>
      <c r="B5" s="10"/>
      <c r="C5" s="11"/>
      <c r="D5" s="12"/>
      <c r="E5" s="13"/>
      <c r="F5" s="14" t="s">
        <v>3</v>
      </c>
      <c r="G5" s="12"/>
      <c r="H5" s="13"/>
      <c r="I5" s="14" t="s">
        <v>3</v>
      </c>
      <c r="J5" s="15" t="s">
        <v>3</v>
      </c>
    </row>
    <row r="6" spans="1:10" x14ac:dyDescent="0.2">
      <c r="A6" s="9"/>
      <c r="B6" s="10"/>
      <c r="C6" s="11" t="s">
        <v>4</v>
      </c>
      <c r="D6" s="10" t="s">
        <v>5</v>
      </c>
      <c r="E6" s="13" t="s">
        <v>6</v>
      </c>
      <c r="F6" s="14" t="s">
        <v>7</v>
      </c>
      <c r="G6" s="10" t="s">
        <v>5</v>
      </c>
      <c r="H6" s="13" t="s">
        <v>6</v>
      </c>
      <c r="I6" s="14" t="s">
        <v>7</v>
      </c>
      <c r="J6" s="15" t="s">
        <v>7</v>
      </c>
    </row>
    <row r="7" spans="1:10" x14ac:dyDescent="0.2">
      <c r="A7" s="9"/>
      <c r="B7" s="16"/>
      <c r="C7" s="17" t="s">
        <v>8</v>
      </c>
      <c r="D7" s="16" t="s">
        <v>9</v>
      </c>
      <c r="E7" s="18" t="s">
        <v>9</v>
      </c>
      <c r="F7" s="19" t="s">
        <v>9</v>
      </c>
      <c r="G7" s="16" t="s">
        <v>9</v>
      </c>
      <c r="H7" s="18" t="s">
        <v>9</v>
      </c>
      <c r="I7" s="19" t="s">
        <v>9</v>
      </c>
      <c r="J7" s="20" t="s">
        <v>10</v>
      </c>
    </row>
    <row r="8" spans="1:10" x14ac:dyDescent="0.2">
      <c r="B8" s="13"/>
      <c r="C8" s="22"/>
      <c r="D8" s="23"/>
      <c r="E8" s="24"/>
      <c r="F8" s="25"/>
      <c r="G8" s="23"/>
      <c r="H8" s="24"/>
      <c r="I8" s="25"/>
      <c r="J8" s="20"/>
    </row>
    <row r="9" spans="1:10" x14ac:dyDescent="0.2">
      <c r="A9" s="21">
        <v>1</v>
      </c>
      <c r="B9" s="26" t="s">
        <v>11</v>
      </c>
      <c r="C9" s="27"/>
      <c r="D9" s="28">
        <v>53650956.873407245</v>
      </c>
      <c r="E9" s="29">
        <v>781321066.4872843</v>
      </c>
      <c r="F9" s="30">
        <f>ROUND((-D9+(E9*$G$78))/$F$70,0)</f>
        <v>4073319</v>
      </c>
      <c r="G9" s="28">
        <v>53650956.873407245</v>
      </c>
      <c r="H9" s="29">
        <v>781321066.4872843</v>
      </c>
      <c r="I9" s="30">
        <f>ROUND((-G9+(H9*$G$78))/$F$70,0)</f>
        <v>4073319</v>
      </c>
      <c r="J9" s="31">
        <f>I9-F9</f>
        <v>0</v>
      </c>
    </row>
    <row r="10" spans="1:10" x14ac:dyDescent="0.2">
      <c r="A10" s="21">
        <v>2</v>
      </c>
      <c r="B10" s="32" t="s">
        <v>12</v>
      </c>
      <c r="C10" s="22"/>
      <c r="D10" s="33"/>
      <c r="E10" s="34"/>
      <c r="F10" s="35"/>
      <c r="G10" s="33"/>
      <c r="H10" s="34"/>
      <c r="I10" s="35"/>
      <c r="J10" s="36"/>
    </row>
    <row r="11" spans="1:10" x14ac:dyDescent="0.2">
      <c r="A11" s="21">
        <v>3</v>
      </c>
      <c r="B11" s="13" t="s">
        <v>13</v>
      </c>
      <c r="C11" s="22"/>
      <c r="D11" s="33"/>
      <c r="E11" s="34"/>
      <c r="F11" s="35"/>
      <c r="G11" s="33"/>
      <c r="H11" s="34"/>
      <c r="I11" s="35"/>
      <c r="J11" s="36"/>
    </row>
    <row r="12" spans="1:10" x14ac:dyDescent="0.2">
      <c r="A12" s="21">
        <v>4</v>
      </c>
      <c r="B12" s="37" t="s">
        <v>14</v>
      </c>
      <c r="C12" s="22" t="s">
        <v>15</v>
      </c>
      <c r="D12" s="38">
        <v>-571522.21000000101</v>
      </c>
      <c r="E12" s="39">
        <v>0</v>
      </c>
      <c r="F12" s="40">
        <f t="shared" ref="F12:F17" si="0">ROUND((-D12+(E12*$G$78))/$F$70,0)</f>
        <v>921602</v>
      </c>
      <c r="G12" s="38">
        <v>-571522.21000000101</v>
      </c>
      <c r="H12" s="39">
        <v>0</v>
      </c>
      <c r="I12" s="40">
        <f t="shared" ref="I12:I29" si="1">ROUND((-G12+(H12*$G$78))/$F$70,0)</f>
        <v>921602</v>
      </c>
      <c r="J12" s="36">
        <f t="shared" ref="J12:J17" si="2">I12-F12</f>
        <v>0</v>
      </c>
    </row>
    <row r="13" spans="1:10" x14ac:dyDescent="0.2">
      <c r="A13" s="21">
        <v>5</v>
      </c>
      <c r="B13" s="37" t="s">
        <v>16</v>
      </c>
      <c r="C13" s="22" t="s">
        <v>17</v>
      </c>
      <c r="D13" s="38">
        <v>-5477990.6164566502</v>
      </c>
      <c r="E13" s="39">
        <v>0</v>
      </c>
      <c r="F13" s="40">
        <f t="shared" si="0"/>
        <v>8833474</v>
      </c>
      <c r="G13" s="38">
        <v>-5477990.6164566502</v>
      </c>
      <c r="H13" s="39">
        <v>0</v>
      </c>
      <c r="I13" s="40">
        <f t="shared" si="1"/>
        <v>8833474</v>
      </c>
      <c r="J13" s="36">
        <f t="shared" si="2"/>
        <v>0</v>
      </c>
    </row>
    <row r="14" spans="1:10" x14ac:dyDescent="0.2">
      <c r="A14" s="21">
        <v>6</v>
      </c>
      <c r="B14" s="37" t="s">
        <v>18</v>
      </c>
      <c r="C14" s="22" t="s">
        <v>19</v>
      </c>
      <c r="D14" s="38">
        <v>5273122.4755207999</v>
      </c>
      <c r="E14" s="39">
        <v>0</v>
      </c>
      <c r="F14" s="40">
        <f t="shared" si="0"/>
        <v>-8503116</v>
      </c>
      <c r="G14" s="38">
        <v>5273122.4755207999</v>
      </c>
      <c r="H14" s="39">
        <v>0</v>
      </c>
      <c r="I14" s="40">
        <f t="shared" si="1"/>
        <v>-8503116</v>
      </c>
      <c r="J14" s="36">
        <f t="shared" si="2"/>
        <v>0</v>
      </c>
    </row>
    <row r="15" spans="1:10" x14ac:dyDescent="0.2">
      <c r="A15" s="21">
        <v>7</v>
      </c>
      <c r="B15" s="37" t="s">
        <v>20</v>
      </c>
      <c r="C15" s="22" t="s">
        <v>21</v>
      </c>
      <c r="D15" s="38">
        <v>1854.9523483623702</v>
      </c>
      <c r="E15" s="39">
        <v>-1645.2066501962699</v>
      </c>
      <c r="F15" s="40">
        <f t="shared" si="0"/>
        <v>-3182</v>
      </c>
      <c r="G15" s="38">
        <v>1854.9523483623702</v>
      </c>
      <c r="H15" s="39">
        <v>-1645.2066501962699</v>
      </c>
      <c r="I15" s="40">
        <f t="shared" si="1"/>
        <v>-3182</v>
      </c>
      <c r="J15" s="36">
        <f t="shared" si="2"/>
        <v>0</v>
      </c>
    </row>
    <row r="16" spans="1:10" x14ac:dyDescent="0.2">
      <c r="A16" s="21">
        <v>8</v>
      </c>
      <c r="B16" s="37" t="s">
        <v>22</v>
      </c>
      <c r="C16" s="22" t="s">
        <v>23</v>
      </c>
      <c r="D16" s="38">
        <v>-288402.50726672099</v>
      </c>
      <c r="E16" s="39">
        <v>0</v>
      </c>
      <c r="F16" s="40">
        <f t="shared" si="0"/>
        <v>465060</v>
      </c>
      <c r="G16" s="38">
        <v>-288402.50726672099</v>
      </c>
      <c r="H16" s="39">
        <v>0</v>
      </c>
      <c r="I16" s="40">
        <f t="shared" si="1"/>
        <v>465060</v>
      </c>
      <c r="J16" s="36">
        <f t="shared" si="2"/>
        <v>0</v>
      </c>
    </row>
    <row r="17" spans="1:10" x14ac:dyDescent="0.2">
      <c r="A17" s="21">
        <v>9</v>
      </c>
      <c r="B17" s="37" t="s">
        <v>24</v>
      </c>
      <c r="C17" s="22" t="s">
        <v>25</v>
      </c>
      <c r="D17" s="38">
        <v>58935.034103579979</v>
      </c>
      <c r="E17" s="39">
        <v>0</v>
      </c>
      <c r="F17" s="40">
        <f t="shared" si="0"/>
        <v>-95035</v>
      </c>
      <c r="G17" s="38">
        <v>58935.034103579979</v>
      </c>
      <c r="H17" s="39">
        <v>0</v>
      </c>
      <c r="I17" s="40">
        <f t="shared" si="1"/>
        <v>-95035</v>
      </c>
      <c r="J17" s="36">
        <f t="shared" si="2"/>
        <v>0</v>
      </c>
    </row>
    <row r="18" spans="1:10" x14ac:dyDescent="0.2">
      <c r="A18" s="21">
        <v>10</v>
      </c>
      <c r="B18" s="37"/>
      <c r="C18" s="22"/>
      <c r="D18" s="12"/>
      <c r="E18" s="42"/>
      <c r="F18" s="41"/>
      <c r="G18" s="12"/>
      <c r="H18" s="42"/>
      <c r="I18" s="40"/>
      <c r="J18" s="36"/>
    </row>
    <row r="19" spans="1:10" x14ac:dyDescent="0.2">
      <c r="A19" s="21">
        <v>11</v>
      </c>
      <c r="B19" s="13" t="s">
        <v>26</v>
      </c>
      <c r="C19" s="22"/>
      <c r="D19" s="12"/>
      <c r="E19" s="42"/>
      <c r="F19" s="41"/>
      <c r="G19" s="12"/>
      <c r="H19" s="42"/>
      <c r="I19" s="40"/>
      <c r="J19" s="36"/>
    </row>
    <row r="20" spans="1:10" x14ac:dyDescent="0.2">
      <c r="A20" s="21">
        <v>12</v>
      </c>
      <c r="B20" s="37" t="s">
        <v>27</v>
      </c>
      <c r="C20" s="22" t="s">
        <v>28</v>
      </c>
      <c r="D20" s="38">
        <v>44464.971554047086</v>
      </c>
      <c r="E20" s="39">
        <v>0</v>
      </c>
      <c r="F20" s="40">
        <f t="shared" ref="F20:F29" si="3">ROUND((-D20+(E20*$G$78))/$F$70,0)</f>
        <v>-71702</v>
      </c>
      <c r="G20" s="38">
        <v>44464.971554047086</v>
      </c>
      <c r="H20" s="39">
        <v>0</v>
      </c>
      <c r="I20" s="40">
        <f t="shared" si="1"/>
        <v>-71702</v>
      </c>
      <c r="J20" s="36">
        <f t="shared" ref="J20:J29" si="4">I20-F20</f>
        <v>0</v>
      </c>
    </row>
    <row r="21" spans="1:10" x14ac:dyDescent="0.2">
      <c r="A21" s="21">
        <v>13</v>
      </c>
      <c r="B21" s="37" t="s">
        <v>29</v>
      </c>
      <c r="C21" s="22" t="s">
        <v>30</v>
      </c>
      <c r="D21" s="38">
        <v>-62648.382949984341</v>
      </c>
      <c r="E21" s="39">
        <v>0</v>
      </c>
      <c r="F21" s="40">
        <f t="shared" si="3"/>
        <v>101023</v>
      </c>
      <c r="G21" s="38">
        <v>-62648.382949984341</v>
      </c>
      <c r="H21" s="39">
        <v>0</v>
      </c>
      <c r="I21" s="40">
        <f t="shared" si="1"/>
        <v>101023</v>
      </c>
      <c r="J21" s="36">
        <f t="shared" si="4"/>
        <v>0</v>
      </c>
    </row>
    <row r="22" spans="1:10" x14ac:dyDescent="0.2">
      <c r="A22" s="21">
        <v>14</v>
      </c>
      <c r="B22" s="37" t="s">
        <v>31</v>
      </c>
      <c r="C22" s="22" t="s">
        <v>32</v>
      </c>
      <c r="D22" s="38">
        <v>65656.805235762338</v>
      </c>
      <c r="E22" s="39">
        <v>0</v>
      </c>
      <c r="F22" s="40">
        <f t="shared" si="3"/>
        <v>-105874</v>
      </c>
      <c r="G22" s="38">
        <v>65656.805235762338</v>
      </c>
      <c r="H22" s="39">
        <v>0</v>
      </c>
      <c r="I22" s="40">
        <f t="shared" si="1"/>
        <v>-105874</v>
      </c>
      <c r="J22" s="36">
        <f t="shared" si="4"/>
        <v>0</v>
      </c>
    </row>
    <row r="23" spans="1:10" x14ac:dyDescent="0.2">
      <c r="A23" s="21">
        <v>15</v>
      </c>
      <c r="B23" s="37" t="s">
        <v>33</v>
      </c>
      <c r="C23" s="22" t="s">
        <v>34</v>
      </c>
      <c r="D23" s="38">
        <v>1649.9304452000001</v>
      </c>
      <c r="E23" s="39">
        <v>0</v>
      </c>
      <c r="F23" s="40">
        <f t="shared" si="3"/>
        <v>-2661</v>
      </c>
      <c r="G23" s="38">
        <v>1649.9304452000001</v>
      </c>
      <c r="H23" s="39">
        <v>0</v>
      </c>
      <c r="I23" s="40">
        <f t="shared" si="1"/>
        <v>-2661</v>
      </c>
      <c r="J23" s="36">
        <f t="shared" si="4"/>
        <v>0</v>
      </c>
    </row>
    <row r="24" spans="1:10" x14ac:dyDescent="0.2">
      <c r="A24" s="21">
        <v>16</v>
      </c>
      <c r="B24" s="37" t="s">
        <v>35</v>
      </c>
      <c r="C24" s="22" t="s">
        <v>36</v>
      </c>
      <c r="D24" s="38">
        <v>-90924.885845151992</v>
      </c>
      <c r="E24" s="39">
        <v>0</v>
      </c>
      <c r="F24" s="40">
        <f t="shared" si="3"/>
        <v>146620</v>
      </c>
      <c r="G24" s="38">
        <v>-90924.885845151992</v>
      </c>
      <c r="H24" s="39">
        <v>0</v>
      </c>
      <c r="I24" s="40">
        <f t="shared" si="1"/>
        <v>146620</v>
      </c>
      <c r="J24" s="36">
        <f t="shared" si="4"/>
        <v>0</v>
      </c>
    </row>
    <row r="25" spans="1:10" x14ac:dyDescent="0.2">
      <c r="A25" s="21">
        <v>17</v>
      </c>
      <c r="B25" s="37" t="s">
        <v>37</v>
      </c>
      <c r="C25" s="22" t="s">
        <v>38</v>
      </c>
      <c r="D25" s="38">
        <v>7496439.4700000007</v>
      </c>
      <c r="E25" s="39">
        <v>0</v>
      </c>
      <c r="F25" s="40">
        <f t="shared" si="3"/>
        <v>-12088302</v>
      </c>
      <c r="G25" s="38">
        <v>7496439.4700000007</v>
      </c>
      <c r="H25" s="39">
        <v>0</v>
      </c>
      <c r="I25" s="40">
        <f t="shared" si="1"/>
        <v>-12088302</v>
      </c>
      <c r="J25" s="36">
        <f t="shared" si="4"/>
        <v>0</v>
      </c>
    </row>
    <row r="26" spans="1:10" x14ac:dyDescent="0.2">
      <c r="A26" s="21">
        <v>18</v>
      </c>
      <c r="B26" s="42" t="s">
        <v>39</v>
      </c>
      <c r="C26" s="22" t="s">
        <v>40</v>
      </c>
      <c r="D26" s="38">
        <v>-184002.62041459233</v>
      </c>
      <c r="E26" s="39">
        <v>0</v>
      </c>
      <c r="F26" s="40">
        <f t="shared" si="3"/>
        <v>296711</v>
      </c>
      <c r="G26" s="38">
        <v>-184002.62041459233</v>
      </c>
      <c r="H26" s="39">
        <v>0</v>
      </c>
      <c r="I26" s="40">
        <f t="shared" si="1"/>
        <v>296711</v>
      </c>
      <c r="J26" s="36">
        <f t="shared" si="4"/>
        <v>0</v>
      </c>
    </row>
    <row r="27" spans="1:10" x14ac:dyDescent="0.2">
      <c r="A27" s="21">
        <v>19</v>
      </c>
      <c r="B27" s="42" t="s">
        <v>41</v>
      </c>
      <c r="C27" s="22" t="s">
        <v>42</v>
      </c>
      <c r="D27" s="38">
        <v>15.227027737611706</v>
      </c>
      <c r="E27" s="39">
        <v>0</v>
      </c>
      <c r="F27" s="40">
        <f t="shared" si="3"/>
        <v>-25</v>
      </c>
      <c r="G27" s="38">
        <v>15.227027737611706</v>
      </c>
      <c r="H27" s="39">
        <v>0</v>
      </c>
      <c r="I27" s="40">
        <f t="shared" si="1"/>
        <v>-25</v>
      </c>
      <c r="J27" s="36">
        <f t="shared" si="4"/>
        <v>0</v>
      </c>
    </row>
    <row r="28" spans="1:10" x14ac:dyDescent="0.2">
      <c r="A28" s="21">
        <v>20</v>
      </c>
      <c r="B28" s="42" t="s">
        <v>43</v>
      </c>
      <c r="C28" s="22" t="s">
        <v>44</v>
      </c>
      <c r="D28" s="38">
        <v>14966.357097587301</v>
      </c>
      <c r="E28" s="39">
        <v>0</v>
      </c>
      <c r="F28" s="40">
        <f t="shared" si="3"/>
        <v>-24134</v>
      </c>
      <c r="G28" s="38">
        <v>14966.357097587301</v>
      </c>
      <c r="H28" s="39">
        <v>0</v>
      </c>
      <c r="I28" s="40">
        <f t="shared" si="1"/>
        <v>-24134</v>
      </c>
      <c r="J28" s="36">
        <f t="shared" si="4"/>
        <v>0</v>
      </c>
    </row>
    <row r="29" spans="1:10" x14ac:dyDescent="0.2">
      <c r="A29" s="21">
        <v>21</v>
      </c>
      <c r="B29" s="37" t="s">
        <v>45</v>
      </c>
      <c r="C29" s="22" t="s">
        <v>46</v>
      </c>
      <c r="D29" s="38">
        <v>-269664.90977798001</v>
      </c>
      <c r="E29" s="39">
        <v>0</v>
      </c>
      <c r="F29" s="40">
        <f t="shared" si="3"/>
        <v>434845</v>
      </c>
      <c r="G29" s="38">
        <v>-269664.90977798001</v>
      </c>
      <c r="H29" s="39">
        <v>0</v>
      </c>
      <c r="I29" s="40">
        <f t="shared" si="1"/>
        <v>434845</v>
      </c>
      <c r="J29" s="36">
        <f t="shared" si="4"/>
        <v>0</v>
      </c>
    </row>
    <row r="30" spans="1:10" x14ac:dyDescent="0.2">
      <c r="A30" s="21">
        <v>22</v>
      </c>
      <c r="B30" s="37"/>
      <c r="C30" s="22"/>
      <c r="D30" s="12" t="s">
        <v>47</v>
      </c>
      <c r="E30" s="42"/>
      <c r="F30" s="41"/>
      <c r="G30" s="12" t="s">
        <v>47</v>
      </c>
      <c r="H30" s="42"/>
      <c r="I30" s="41"/>
      <c r="J30" s="36"/>
    </row>
    <row r="31" spans="1:10" x14ac:dyDescent="0.2">
      <c r="A31" s="21">
        <v>23</v>
      </c>
      <c r="B31" s="13" t="s">
        <v>48</v>
      </c>
      <c r="C31" s="22"/>
      <c r="D31" s="12"/>
      <c r="E31" s="42"/>
      <c r="F31" s="41"/>
      <c r="G31" s="12"/>
      <c r="H31" s="42"/>
      <c r="I31" s="41"/>
      <c r="J31" s="36"/>
    </row>
    <row r="32" spans="1:10" x14ac:dyDescent="0.2">
      <c r="A32" s="21">
        <v>24</v>
      </c>
      <c r="B32" s="37" t="s">
        <v>49</v>
      </c>
      <c r="C32" s="22" t="s">
        <v>50</v>
      </c>
      <c r="D32" s="38">
        <v>4882289.8027454019</v>
      </c>
      <c r="E32" s="39">
        <v>0</v>
      </c>
      <c r="F32" s="40">
        <f t="shared" ref="F32:F33" si="5">ROUND((-D32+(E32*$G$78))/$F$70,0)</f>
        <v>-7872883</v>
      </c>
      <c r="G32" s="38">
        <v>4882289.8027454019</v>
      </c>
      <c r="H32" s="39">
        <v>0</v>
      </c>
      <c r="I32" s="40">
        <f t="shared" ref="I32:I33" si="6">ROUND((-G32+(H32*$G$78))/$F$70,0)</f>
        <v>-7872883</v>
      </c>
      <c r="J32" s="36">
        <f t="shared" ref="J32:J33" si="7">I32-F32</f>
        <v>0</v>
      </c>
    </row>
    <row r="33" spans="1:10" x14ac:dyDescent="0.2">
      <c r="A33" s="21">
        <v>25</v>
      </c>
      <c r="B33" s="42" t="s">
        <v>51</v>
      </c>
      <c r="C33" s="22" t="s">
        <v>52</v>
      </c>
      <c r="D33" s="38">
        <v>430351.83321904257</v>
      </c>
      <c r="E33" s="39">
        <v>-7809779.9224174879</v>
      </c>
      <c r="F33" s="40">
        <f t="shared" si="5"/>
        <v>-1599437</v>
      </c>
      <c r="G33" s="38">
        <v>430351.18407360493</v>
      </c>
      <c r="H33" s="39">
        <v>-8010771.1218500882</v>
      </c>
      <c r="I33" s="40">
        <f t="shared" si="6"/>
        <v>-1622739</v>
      </c>
      <c r="J33" s="36">
        <f t="shared" si="7"/>
        <v>-23302</v>
      </c>
    </row>
    <row r="34" spans="1:10" x14ac:dyDescent="0.2">
      <c r="A34" s="21">
        <v>26</v>
      </c>
      <c r="B34" s="37"/>
      <c r="C34" s="22"/>
      <c r="D34" s="12"/>
      <c r="E34" s="42"/>
      <c r="F34" s="41"/>
      <c r="G34" s="12"/>
      <c r="H34" s="42"/>
      <c r="I34" s="41"/>
      <c r="J34" s="36"/>
    </row>
    <row r="35" spans="1:10" x14ac:dyDescent="0.2">
      <c r="A35" s="21">
        <v>27</v>
      </c>
      <c r="B35" s="13" t="s">
        <v>53</v>
      </c>
      <c r="C35" s="22"/>
      <c r="D35" s="12"/>
      <c r="E35" s="42"/>
      <c r="F35" s="41"/>
      <c r="G35" s="12"/>
      <c r="H35" s="42"/>
      <c r="I35" s="41"/>
      <c r="J35" s="36"/>
    </row>
    <row r="36" spans="1:10" x14ac:dyDescent="0.2">
      <c r="A36" s="21">
        <v>28</v>
      </c>
      <c r="B36" s="37" t="s">
        <v>54</v>
      </c>
      <c r="C36" s="22" t="s">
        <v>55</v>
      </c>
      <c r="D36" s="38">
        <v>0</v>
      </c>
      <c r="E36" s="39">
        <v>-15053828.639964048</v>
      </c>
      <c r="F36" s="40">
        <f t="shared" ref="F36:F39" si="8">ROUND((-D36+(E36*$G$78))/$F$70,0)</f>
        <v>-1745364</v>
      </c>
      <c r="G36" s="38">
        <v>0</v>
      </c>
      <c r="H36" s="39">
        <v>0</v>
      </c>
      <c r="I36" s="40">
        <f t="shared" ref="I36:I39" si="9">ROUND((-G36+(H36*$G$78))/$F$70,0)</f>
        <v>0</v>
      </c>
      <c r="J36" s="36">
        <f t="shared" ref="J36:J39" si="10">I36-F36</f>
        <v>1745364</v>
      </c>
    </row>
    <row r="37" spans="1:10" x14ac:dyDescent="0.2">
      <c r="A37" s="21">
        <v>29</v>
      </c>
      <c r="B37" s="37" t="s">
        <v>56</v>
      </c>
      <c r="C37" s="22" t="s">
        <v>57</v>
      </c>
      <c r="D37" s="38">
        <v>-347063.00459553726</v>
      </c>
      <c r="E37" s="39">
        <v>214124.93914773146</v>
      </c>
      <c r="F37" s="40">
        <f t="shared" si="8"/>
        <v>584479</v>
      </c>
      <c r="G37" s="38">
        <v>-197475</v>
      </c>
      <c r="H37" s="39">
        <v>0</v>
      </c>
      <c r="I37" s="40">
        <f t="shared" si="9"/>
        <v>318436</v>
      </c>
      <c r="J37" s="36">
        <f t="shared" si="10"/>
        <v>-266043</v>
      </c>
    </row>
    <row r="38" spans="1:10" x14ac:dyDescent="0.2">
      <c r="A38" s="21">
        <v>30</v>
      </c>
      <c r="B38" s="37" t="s">
        <v>58</v>
      </c>
      <c r="C38" s="22" t="s">
        <v>59</v>
      </c>
      <c r="D38" s="38">
        <v>0</v>
      </c>
      <c r="E38" s="39">
        <v>-160400.15021067101</v>
      </c>
      <c r="F38" s="40">
        <f t="shared" si="8"/>
        <v>-18597</v>
      </c>
      <c r="G38" s="38">
        <v>0</v>
      </c>
      <c r="H38" s="39"/>
      <c r="I38" s="40">
        <f t="shared" si="9"/>
        <v>0</v>
      </c>
      <c r="J38" s="36">
        <f t="shared" si="10"/>
        <v>18597</v>
      </c>
    </row>
    <row r="39" spans="1:10" x14ac:dyDescent="0.2">
      <c r="A39" s="21">
        <v>31</v>
      </c>
      <c r="B39" s="37" t="s">
        <v>60</v>
      </c>
      <c r="C39" s="22" t="s">
        <v>61</v>
      </c>
      <c r="D39" s="38">
        <v>0</v>
      </c>
      <c r="E39" s="39">
        <v>0</v>
      </c>
      <c r="F39" s="40">
        <f t="shared" si="8"/>
        <v>0</v>
      </c>
      <c r="G39" s="38">
        <v>0</v>
      </c>
      <c r="H39" s="39">
        <v>0</v>
      </c>
      <c r="I39" s="40">
        <f t="shared" si="9"/>
        <v>0</v>
      </c>
      <c r="J39" s="36">
        <f t="shared" si="10"/>
        <v>0</v>
      </c>
    </row>
    <row r="40" spans="1:10" x14ac:dyDescent="0.2">
      <c r="A40" s="21">
        <v>32</v>
      </c>
      <c r="B40" s="37"/>
      <c r="C40" s="22"/>
      <c r="D40" s="12"/>
      <c r="E40" s="42"/>
      <c r="F40" s="41"/>
      <c r="G40" s="12"/>
      <c r="H40" s="42"/>
      <c r="I40" s="41"/>
      <c r="J40" s="36"/>
    </row>
    <row r="41" spans="1:10" x14ac:dyDescent="0.2">
      <c r="A41" s="21">
        <v>33</v>
      </c>
      <c r="B41" s="13" t="s">
        <v>62</v>
      </c>
      <c r="C41" s="22"/>
      <c r="D41" s="12"/>
      <c r="E41" s="42"/>
      <c r="F41" s="41"/>
      <c r="G41" s="12"/>
      <c r="H41" s="42"/>
      <c r="I41" s="41"/>
      <c r="J41" s="36"/>
    </row>
    <row r="42" spans="1:10" x14ac:dyDescent="0.2">
      <c r="A42" s="21">
        <v>34</v>
      </c>
      <c r="B42" s="37" t="s">
        <v>63</v>
      </c>
      <c r="C42" s="22" t="s">
        <v>64</v>
      </c>
      <c r="D42" s="38">
        <v>178930</v>
      </c>
      <c r="E42" s="39">
        <v>0</v>
      </c>
      <c r="F42" s="40">
        <f t="shared" ref="F42:F50" si="11">ROUND((-D42+(E42*$G$78))/$F$70,0)</f>
        <v>-288532</v>
      </c>
      <c r="G42" s="38">
        <v>112942</v>
      </c>
      <c r="H42" s="39">
        <v>0</v>
      </c>
      <c r="I42" s="40">
        <f t="shared" ref="I42:I50" si="12">ROUND((-G42+(H42*$G$78))/$F$70,0)</f>
        <v>-182123</v>
      </c>
      <c r="J42" s="36">
        <f t="shared" ref="J42:J50" si="13">I42-F42</f>
        <v>106409</v>
      </c>
    </row>
    <row r="43" spans="1:10" x14ac:dyDescent="0.2">
      <c r="A43" s="21">
        <v>35</v>
      </c>
      <c r="B43" s="37" t="s">
        <v>65</v>
      </c>
      <c r="C43" s="22" t="s">
        <v>66</v>
      </c>
      <c r="D43" s="38">
        <v>0</v>
      </c>
      <c r="E43" s="39">
        <v>0</v>
      </c>
      <c r="F43" s="40">
        <f t="shared" si="11"/>
        <v>0</v>
      </c>
      <c r="G43" s="38">
        <v>0</v>
      </c>
      <c r="H43" s="39">
        <v>0</v>
      </c>
      <c r="I43" s="40">
        <f t="shared" si="12"/>
        <v>0</v>
      </c>
      <c r="J43" s="36">
        <f t="shared" si="13"/>
        <v>0</v>
      </c>
    </row>
    <row r="44" spans="1:10" x14ac:dyDescent="0.2">
      <c r="A44" s="21">
        <v>36</v>
      </c>
      <c r="B44" s="37" t="s">
        <v>67</v>
      </c>
      <c r="C44" s="22" t="s">
        <v>68</v>
      </c>
      <c r="D44" s="38">
        <v>47085.529960868997</v>
      </c>
      <c r="E44" s="39">
        <v>0</v>
      </c>
      <c r="F44" s="40">
        <f t="shared" si="11"/>
        <v>-75927</v>
      </c>
      <c r="G44" s="38">
        <v>47085.529960868997</v>
      </c>
      <c r="H44" s="39">
        <v>0</v>
      </c>
      <c r="I44" s="40">
        <f t="shared" si="12"/>
        <v>-75927</v>
      </c>
      <c r="J44" s="36">
        <f t="shared" si="13"/>
        <v>0</v>
      </c>
    </row>
    <row r="45" spans="1:10" x14ac:dyDescent="0.2">
      <c r="A45" s="21">
        <v>37</v>
      </c>
      <c r="B45" s="37" t="s">
        <v>69</v>
      </c>
      <c r="C45" s="22" t="s">
        <v>70</v>
      </c>
      <c r="D45" s="38">
        <v>0</v>
      </c>
      <c r="E45" s="39">
        <v>9496796.8687260076</v>
      </c>
      <c r="F45" s="40">
        <f t="shared" si="11"/>
        <v>1101073</v>
      </c>
      <c r="G45" s="38">
        <v>0</v>
      </c>
      <c r="H45" s="39">
        <v>13399694.524172289</v>
      </c>
      <c r="I45" s="40">
        <f t="shared" si="12"/>
        <v>1553582</v>
      </c>
      <c r="J45" s="36">
        <f t="shared" si="13"/>
        <v>452509</v>
      </c>
    </row>
    <row r="46" spans="1:10" x14ac:dyDescent="0.2">
      <c r="A46" s="21">
        <v>38</v>
      </c>
      <c r="B46" s="37" t="s">
        <v>71</v>
      </c>
      <c r="C46" s="22" t="s">
        <v>72</v>
      </c>
      <c r="D46" s="38">
        <v>12289</v>
      </c>
      <c r="E46" s="39">
        <v>0</v>
      </c>
      <c r="F46" s="40">
        <f t="shared" si="11"/>
        <v>-19816</v>
      </c>
      <c r="G46" s="38">
        <v>12289</v>
      </c>
      <c r="H46" s="39">
        <v>0</v>
      </c>
      <c r="I46" s="40">
        <f t="shared" si="12"/>
        <v>-19816</v>
      </c>
      <c r="J46" s="36">
        <f t="shared" si="13"/>
        <v>0</v>
      </c>
    </row>
    <row r="47" spans="1:10" x14ac:dyDescent="0.2">
      <c r="A47" s="21">
        <v>39</v>
      </c>
      <c r="B47" s="42" t="s">
        <v>73</v>
      </c>
      <c r="C47" s="22" t="s">
        <v>74</v>
      </c>
      <c r="D47" s="38">
        <v>-2123177.948587921</v>
      </c>
      <c r="E47" s="39">
        <v>-2260168.1927129664</v>
      </c>
      <c r="F47" s="40">
        <f t="shared" si="11"/>
        <v>3161660</v>
      </c>
      <c r="G47" s="38">
        <v>-2123177.948587921</v>
      </c>
      <c r="H47" s="39">
        <v>-2260168.1927129664</v>
      </c>
      <c r="I47" s="40">
        <f t="shared" si="12"/>
        <v>3161660</v>
      </c>
      <c r="J47" s="36">
        <f t="shared" si="13"/>
        <v>0</v>
      </c>
    </row>
    <row r="48" spans="1:10" x14ac:dyDescent="0.2">
      <c r="A48" s="21">
        <v>40</v>
      </c>
      <c r="B48" s="37" t="s">
        <v>75</v>
      </c>
      <c r="C48" s="22" t="s">
        <v>76</v>
      </c>
      <c r="D48" s="38">
        <v>54571</v>
      </c>
      <c r="E48" s="39">
        <v>-78</v>
      </c>
      <c r="F48" s="40">
        <f t="shared" si="11"/>
        <v>-88007</v>
      </c>
      <c r="G48" s="38">
        <v>71221</v>
      </c>
      <c r="H48" s="39">
        <v>-78</v>
      </c>
      <c r="I48" s="40">
        <f t="shared" si="12"/>
        <v>-114856</v>
      </c>
      <c r="J48" s="36">
        <f t="shared" si="13"/>
        <v>-26849</v>
      </c>
    </row>
    <row r="49" spans="1:10" x14ac:dyDescent="0.2">
      <c r="A49" s="21">
        <v>41</v>
      </c>
      <c r="B49" s="37" t="s">
        <v>77</v>
      </c>
      <c r="C49" s="22" t="s">
        <v>78</v>
      </c>
      <c r="D49" s="38">
        <v>-182112</v>
      </c>
      <c r="E49" s="39">
        <v>0</v>
      </c>
      <c r="F49" s="40">
        <f t="shared" si="11"/>
        <v>293663</v>
      </c>
      <c r="G49" s="38">
        <v>-182112</v>
      </c>
      <c r="H49" s="39">
        <v>0</v>
      </c>
      <c r="I49" s="40">
        <f t="shared" si="12"/>
        <v>293663</v>
      </c>
      <c r="J49" s="36">
        <f t="shared" si="13"/>
        <v>0</v>
      </c>
    </row>
    <row r="50" spans="1:10" x14ac:dyDescent="0.2">
      <c r="A50" s="21">
        <v>42</v>
      </c>
      <c r="B50" s="37" t="s">
        <v>79</v>
      </c>
      <c r="C50" s="22" t="s">
        <v>80</v>
      </c>
      <c r="D50" s="38">
        <v>-1353</v>
      </c>
      <c r="E50" s="39">
        <v>0</v>
      </c>
      <c r="F50" s="40">
        <f t="shared" si="11"/>
        <v>2182</v>
      </c>
      <c r="G50" s="38">
        <v>-1353</v>
      </c>
      <c r="H50" s="39">
        <v>0</v>
      </c>
      <c r="I50" s="40">
        <f t="shared" si="12"/>
        <v>2182</v>
      </c>
      <c r="J50" s="36">
        <f t="shared" si="13"/>
        <v>0</v>
      </c>
    </row>
    <row r="51" spans="1:10" x14ac:dyDescent="0.2">
      <c r="A51" s="21">
        <v>43</v>
      </c>
      <c r="B51" s="37"/>
      <c r="C51" s="22"/>
      <c r="D51" s="12"/>
      <c r="E51" s="42"/>
      <c r="F51" s="41"/>
      <c r="G51" s="12"/>
      <c r="H51" s="42"/>
      <c r="I51" s="41"/>
      <c r="J51" s="36"/>
    </row>
    <row r="52" spans="1:10" x14ac:dyDescent="0.2">
      <c r="A52" s="21">
        <v>44</v>
      </c>
      <c r="B52" s="13" t="s">
        <v>81</v>
      </c>
      <c r="C52" s="22"/>
      <c r="D52" s="12"/>
      <c r="E52" s="42"/>
      <c r="F52" s="41"/>
      <c r="G52" s="12"/>
      <c r="H52" s="42"/>
      <c r="I52" s="41"/>
      <c r="J52" s="36"/>
    </row>
    <row r="53" spans="1:10" x14ac:dyDescent="0.2">
      <c r="A53" s="21">
        <v>45</v>
      </c>
      <c r="B53" s="37" t="s">
        <v>82</v>
      </c>
      <c r="C53" s="22" t="s">
        <v>83</v>
      </c>
      <c r="D53" s="38">
        <v>0</v>
      </c>
      <c r="E53" s="39">
        <v>27838518.340090618</v>
      </c>
      <c r="F53" s="40">
        <f t="shared" ref="F53:F65" si="14">ROUND((-D53+(E53*$G$78))/$F$70,0)</f>
        <v>3227641</v>
      </c>
      <c r="G53" s="38">
        <v>0</v>
      </c>
      <c r="H53" s="39">
        <v>28996225.150732219</v>
      </c>
      <c r="I53" s="40">
        <f t="shared" ref="I53:I64" si="15">ROUND((-G53+(H53*$G$78))/$F$70,0)</f>
        <v>3361868</v>
      </c>
      <c r="J53" s="36">
        <f t="shared" ref="J53:J65" si="16">I53-F53</f>
        <v>134227</v>
      </c>
    </row>
    <row r="54" spans="1:10" x14ac:dyDescent="0.2">
      <c r="A54" s="21">
        <v>46</v>
      </c>
      <c r="B54" s="37" t="s">
        <v>84</v>
      </c>
      <c r="C54" s="22" t="s">
        <v>85</v>
      </c>
      <c r="D54" s="38">
        <v>-35834.961763020132</v>
      </c>
      <c r="E54" s="39">
        <v>-327345.2335378399</v>
      </c>
      <c r="F54" s="40">
        <f t="shared" si="14"/>
        <v>19832</v>
      </c>
      <c r="G54" s="38">
        <v>-35834.961763020132</v>
      </c>
      <c r="H54" s="39">
        <v>-327345.2335378399</v>
      </c>
      <c r="I54" s="40">
        <f t="shared" si="15"/>
        <v>19832</v>
      </c>
      <c r="J54" s="36">
        <f t="shared" si="16"/>
        <v>0</v>
      </c>
    </row>
    <row r="55" spans="1:10" x14ac:dyDescent="0.2">
      <c r="A55" s="21">
        <v>47</v>
      </c>
      <c r="B55" s="37" t="s">
        <v>86</v>
      </c>
      <c r="C55" s="22" t="s">
        <v>87</v>
      </c>
      <c r="D55" s="38">
        <v>0</v>
      </c>
      <c r="E55" s="39">
        <v>-997744.690408875</v>
      </c>
      <c r="F55" s="40">
        <f t="shared" si="14"/>
        <v>-115680</v>
      </c>
      <c r="G55" s="38">
        <v>0</v>
      </c>
      <c r="H55" s="39">
        <v>-997744.690408875</v>
      </c>
      <c r="I55" s="40">
        <f t="shared" si="15"/>
        <v>-115680</v>
      </c>
      <c r="J55" s="36">
        <f t="shared" si="16"/>
        <v>0</v>
      </c>
    </row>
    <row r="56" spans="1:10" x14ac:dyDescent="0.2">
      <c r="A56" s="21">
        <v>48</v>
      </c>
      <c r="B56" s="37" t="s">
        <v>88</v>
      </c>
      <c r="C56" s="22" t="s">
        <v>89</v>
      </c>
      <c r="D56" s="38">
        <v>-299361.28138700826</v>
      </c>
      <c r="E56" s="39">
        <v>8287310.6123961154</v>
      </c>
      <c r="F56" s="40">
        <f t="shared" si="14"/>
        <v>1443576</v>
      </c>
      <c r="G56" s="38">
        <v>-299361.28138700826</v>
      </c>
      <c r="H56" s="39">
        <v>8287310.6123961154</v>
      </c>
      <c r="I56" s="40">
        <f t="shared" si="15"/>
        <v>1443576</v>
      </c>
      <c r="J56" s="36">
        <f t="shared" si="16"/>
        <v>0</v>
      </c>
    </row>
    <row r="57" spans="1:10" x14ac:dyDescent="0.2">
      <c r="A57" s="21">
        <v>49</v>
      </c>
      <c r="B57" s="37" t="s">
        <v>90</v>
      </c>
      <c r="C57" s="22" t="s">
        <v>91</v>
      </c>
      <c r="D57" s="38">
        <v>0</v>
      </c>
      <c r="E57" s="39">
        <v>-23631671.039700955</v>
      </c>
      <c r="F57" s="40">
        <f t="shared" si="14"/>
        <v>-2739893</v>
      </c>
      <c r="G57" s="38">
        <v>0</v>
      </c>
      <c r="H57" s="39">
        <v>-23631671.039700955</v>
      </c>
      <c r="I57" s="40">
        <f t="shared" si="15"/>
        <v>-2739893</v>
      </c>
      <c r="J57" s="36">
        <f t="shared" si="16"/>
        <v>0</v>
      </c>
    </row>
    <row r="58" spans="1:10" x14ac:dyDescent="0.2">
      <c r="A58" s="21">
        <v>50</v>
      </c>
      <c r="B58" s="37" t="s">
        <v>92</v>
      </c>
      <c r="C58" s="22" t="s">
        <v>93</v>
      </c>
      <c r="D58" s="38">
        <v>17990.552800000001</v>
      </c>
      <c r="E58" s="39">
        <v>-342058.08619999897</v>
      </c>
      <c r="F58" s="40">
        <f t="shared" si="14"/>
        <v>-68669</v>
      </c>
      <c r="G58" s="38">
        <v>17990.552800000001</v>
      </c>
      <c r="H58" s="39">
        <v>-342058.08619999897</v>
      </c>
      <c r="I58" s="40">
        <f t="shared" si="15"/>
        <v>-68669</v>
      </c>
      <c r="J58" s="36">
        <f t="shared" si="16"/>
        <v>0</v>
      </c>
    </row>
    <row r="59" spans="1:10" x14ac:dyDescent="0.2">
      <c r="A59" s="21">
        <v>51</v>
      </c>
      <c r="B59" s="42" t="s">
        <v>94</v>
      </c>
      <c r="C59" s="22" t="s">
        <v>95</v>
      </c>
      <c r="D59" s="38">
        <v>2901</v>
      </c>
      <c r="E59" s="39">
        <v>-277123.73666666698</v>
      </c>
      <c r="F59" s="40">
        <f t="shared" si="14"/>
        <v>-36808</v>
      </c>
      <c r="G59" s="38">
        <v>2901</v>
      </c>
      <c r="H59" s="39">
        <v>-277123.73666666698</v>
      </c>
      <c r="I59" s="40">
        <f t="shared" si="15"/>
        <v>-36808</v>
      </c>
      <c r="J59" s="36">
        <f t="shared" si="16"/>
        <v>0</v>
      </c>
    </row>
    <row r="60" spans="1:10" x14ac:dyDescent="0.2">
      <c r="A60" s="21">
        <v>52</v>
      </c>
      <c r="B60" s="37" t="s">
        <v>96</v>
      </c>
      <c r="C60" s="22" t="s">
        <v>97</v>
      </c>
      <c r="D60" s="38">
        <v>-2831.3999999999996</v>
      </c>
      <c r="E60" s="39">
        <v>-3272582.9608333302</v>
      </c>
      <c r="F60" s="40">
        <f t="shared" si="14"/>
        <v>-374863</v>
      </c>
      <c r="G60" s="38">
        <v>-2831.3999999999996</v>
      </c>
      <c r="H60" s="39">
        <v>-3272582.9608333302</v>
      </c>
      <c r="I60" s="40">
        <f t="shared" si="15"/>
        <v>-374863</v>
      </c>
      <c r="J60" s="36">
        <f t="shared" si="16"/>
        <v>0</v>
      </c>
    </row>
    <row r="61" spans="1:10" x14ac:dyDescent="0.2">
      <c r="A61" s="21">
        <v>53</v>
      </c>
      <c r="B61" s="43" t="s">
        <v>98</v>
      </c>
      <c r="C61" s="44" t="s">
        <v>99</v>
      </c>
      <c r="D61" s="38">
        <v>0</v>
      </c>
      <c r="E61" s="39">
        <v>210870.414652334</v>
      </c>
      <c r="F61" s="40">
        <f t="shared" si="14"/>
        <v>24449</v>
      </c>
      <c r="G61" s="38">
        <v>0</v>
      </c>
      <c r="H61" s="39">
        <v>210870.414652334</v>
      </c>
      <c r="I61" s="40">
        <f t="shared" si="15"/>
        <v>24449</v>
      </c>
      <c r="J61" s="36">
        <f t="shared" si="16"/>
        <v>0</v>
      </c>
    </row>
    <row r="62" spans="1:10" x14ac:dyDescent="0.2">
      <c r="A62" s="21">
        <v>54</v>
      </c>
      <c r="B62" s="42" t="s">
        <v>100</v>
      </c>
      <c r="C62" s="22" t="s">
        <v>101</v>
      </c>
      <c r="D62" s="38">
        <v>0</v>
      </c>
      <c r="E62" s="39">
        <v>23919007</v>
      </c>
      <c r="F62" s="40">
        <f t="shared" si="14"/>
        <v>2773207</v>
      </c>
      <c r="G62" s="38">
        <v>0</v>
      </c>
      <c r="H62" s="39">
        <v>23919007</v>
      </c>
      <c r="I62" s="40">
        <f t="shared" si="15"/>
        <v>2773207</v>
      </c>
      <c r="J62" s="36">
        <f t="shared" si="16"/>
        <v>0</v>
      </c>
    </row>
    <row r="63" spans="1:10" x14ac:dyDescent="0.2">
      <c r="A63" s="21">
        <v>55</v>
      </c>
      <c r="B63" s="37" t="s">
        <v>102</v>
      </c>
      <c r="C63" s="22" t="s">
        <v>103</v>
      </c>
      <c r="D63" s="38">
        <v>0</v>
      </c>
      <c r="E63" s="39">
        <v>26987762.564930215</v>
      </c>
      <c r="F63" s="40">
        <f t="shared" si="14"/>
        <v>3129003</v>
      </c>
      <c r="G63" s="38">
        <v>0</v>
      </c>
      <c r="H63" s="39">
        <v>0</v>
      </c>
      <c r="I63" s="40">
        <f t="shared" si="15"/>
        <v>0</v>
      </c>
      <c r="J63" s="36">
        <f t="shared" si="16"/>
        <v>-3129003</v>
      </c>
    </row>
    <row r="64" spans="1:10" x14ac:dyDescent="0.2">
      <c r="A64" s="21">
        <v>56</v>
      </c>
      <c r="B64" s="37" t="s">
        <v>104</v>
      </c>
      <c r="C64" s="22" t="s">
        <v>105</v>
      </c>
      <c r="D64" s="38">
        <v>0</v>
      </c>
      <c r="E64" s="39">
        <v>-1861470</v>
      </c>
      <c r="F64" s="40">
        <f t="shared" si="14"/>
        <v>-215822</v>
      </c>
      <c r="G64" s="38">
        <v>0</v>
      </c>
      <c r="H64" s="39">
        <v>-1861470</v>
      </c>
      <c r="I64" s="40">
        <f t="shared" si="15"/>
        <v>-215822</v>
      </c>
      <c r="J64" s="36">
        <f t="shared" si="16"/>
        <v>0</v>
      </c>
    </row>
    <row r="65" spans="1:11" x14ac:dyDescent="0.2">
      <c r="A65" s="21">
        <v>57</v>
      </c>
      <c r="B65" s="37" t="s">
        <v>106</v>
      </c>
      <c r="C65" s="22" t="s">
        <v>107</v>
      </c>
      <c r="D65" s="38">
        <v>27145</v>
      </c>
      <c r="E65" s="39">
        <v>-1431933</v>
      </c>
      <c r="F65" s="40">
        <f t="shared" si="14"/>
        <v>-209793</v>
      </c>
      <c r="G65" s="38">
        <v>27145</v>
      </c>
      <c r="H65" s="39">
        <v>-1431933</v>
      </c>
      <c r="I65" s="40">
        <f>ROUND((-G65+(H65*$G$78))/$F$70,0)</f>
        <v>-209793</v>
      </c>
      <c r="J65" s="36">
        <f t="shared" si="16"/>
        <v>0</v>
      </c>
    </row>
    <row r="66" spans="1:11" x14ac:dyDescent="0.2">
      <c r="A66" s="21">
        <v>58</v>
      </c>
      <c r="B66" s="37"/>
      <c r="C66" s="22"/>
      <c r="D66" s="12"/>
      <c r="E66" s="42"/>
      <c r="F66" s="41"/>
      <c r="G66" s="12"/>
      <c r="H66" s="42"/>
      <c r="I66" s="41"/>
      <c r="J66" s="36"/>
    </row>
    <row r="67" spans="1:11" x14ac:dyDescent="0.2">
      <c r="A67" s="21">
        <v>59</v>
      </c>
      <c r="B67" s="42" t="s">
        <v>108</v>
      </c>
      <c r="C67" s="22">
        <v>9.1</v>
      </c>
      <c r="D67" s="46">
        <v>0</v>
      </c>
      <c r="E67" s="45">
        <v>0</v>
      </c>
      <c r="F67" s="40">
        <f>ROUND((-D67+(E67*$G$78))/$F$70,0)</f>
        <v>0</v>
      </c>
      <c r="G67" s="46">
        <v>0</v>
      </c>
      <c r="H67" s="45">
        <v>0</v>
      </c>
      <c r="I67" s="40">
        <f>ROUND((-G67+(H67*$G$78))/$F$70,0)</f>
        <v>0</v>
      </c>
      <c r="J67" s="36">
        <f t="shared" ref="J67" si="17">I67-F67</f>
        <v>0</v>
      </c>
    </row>
    <row r="68" spans="1:11" ht="13.5" thickBot="1" x14ac:dyDescent="0.25">
      <c r="A68" s="21">
        <v>60</v>
      </c>
      <c r="B68" s="47" t="s">
        <v>109</v>
      </c>
      <c r="C68" s="48"/>
      <c r="D68" s="49">
        <f t="shared" ref="D68:F68" si="18">SUM(D9:D67)</f>
        <v>62324726.086421065</v>
      </c>
      <c r="E68" s="49">
        <f t="shared" si="18"/>
        <v>820847628.36792433</v>
      </c>
      <c r="F68" s="49">
        <f t="shared" si="18"/>
        <v>-5330703</v>
      </c>
      <c r="G68" s="49">
        <f t="shared" ref="G68:H68" si="19">SUM(G9:G67)</f>
        <v>62424975.441871166</v>
      </c>
      <c r="H68" s="49">
        <f t="shared" si="19"/>
        <v>813719582.92067635</v>
      </c>
      <c r="I68" s="49">
        <f>SUM(I9:I67)</f>
        <v>-6318794</v>
      </c>
      <c r="J68" s="50">
        <f>SUM(J9:J67)</f>
        <v>-988091</v>
      </c>
      <c r="K68" s="51"/>
    </row>
    <row r="69" spans="1:11" ht="13.5" thickTop="1" x14ac:dyDescent="0.2">
      <c r="A69" s="21">
        <v>61</v>
      </c>
      <c r="B69" s="42"/>
      <c r="C69" s="52"/>
      <c r="D69" s="53"/>
      <c r="E69" s="53"/>
      <c r="F69" s="53"/>
      <c r="G69" s="53"/>
      <c r="H69" s="53"/>
      <c r="I69" s="53"/>
      <c r="J69" s="53"/>
    </row>
    <row r="70" spans="1:11" x14ac:dyDescent="0.2">
      <c r="A70" s="21">
        <v>62</v>
      </c>
      <c r="B70" s="54" t="s">
        <v>110</v>
      </c>
      <c r="C70" s="56"/>
      <c r="D70" s="56"/>
      <c r="E70" s="55"/>
      <c r="F70" s="57">
        <v>0.62014000000000002</v>
      </c>
      <c r="G70" s="58"/>
      <c r="H70" s="42"/>
    </row>
    <row r="71" spans="1:11" x14ac:dyDescent="0.2">
      <c r="A71" s="21">
        <v>63</v>
      </c>
      <c r="C71" s="1"/>
      <c r="G71" s="42"/>
    </row>
    <row r="72" spans="1:11" x14ac:dyDescent="0.2">
      <c r="A72" s="21">
        <v>64</v>
      </c>
      <c r="B72" s="60" t="s">
        <v>111</v>
      </c>
      <c r="C72" s="42"/>
      <c r="D72" s="74" t="s">
        <v>2</v>
      </c>
      <c r="E72" s="74"/>
      <c r="F72" s="74"/>
      <c r="G72" s="74"/>
    </row>
    <row r="73" spans="1:11" x14ac:dyDescent="0.2">
      <c r="A73" s="21">
        <v>65</v>
      </c>
      <c r="B73" s="61"/>
      <c r="C73" s="1"/>
      <c r="D73" s="5" t="s">
        <v>112</v>
      </c>
      <c r="E73" s="62"/>
      <c r="F73" s="62"/>
      <c r="G73" s="63" t="s">
        <v>113</v>
      </c>
    </row>
    <row r="74" spans="1:11" x14ac:dyDescent="0.2">
      <c r="A74" s="21">
        <v>66</v>
      </c>
      <c r="C74" s="71" t="s">
        <v>114</v>
      </c>
      <c r="D74" s="64">
        <v>0.50690000000000002</v>
      </c>
      <c r="E74" s="65">
        <v>5.21E-2</v>
      </c>
      <c r="F74" s="65">
        <v>2.6409999999999999E-2</v>
      </c>
      <c r="G74" s="66">
        <v>2.6409999999999999E-2</v>
      </c>
    </row>
    <row r="75" spans="1:11" x14ac:dyDescent="0.2">
      <c r="A75" s="21">
        <v>67</v>
      </c>
      <c r="C75" s="72" t="s">
        <v>115</v>
      </c>
      <c r="D75" s="64">
        <v>1.9E-3</v>
      </c>
      <c r="E75" s="65">
        <v>2.1499999999999998E-2</v>
      </c>
      <c r="F75" s="65">
        <v>4.0000000000000003E-5</v>
      </c>
      <c r="G75" s="66">
        <v>4.0000000000000003E-5</v>
      </c>
    </row>
    <row r="76" spans="1:11" x14ac:dyDescent="0.2">
      <c r="A76" s="21">
        <v>68</v>
      </c>
      <c r="C76" s="71" t="s">
        <v>116</v>
      </c>
      <c r="D76" s="64">
        <v>2.0000000000000001E-4</v>
      </c>
      <c r="E76" s="65">
        <v>6.7500000000000004E-2</v>
      </c>
      <c r="F76" s="65">
        <v>1.0000000000000001E-5</v>
      </c>
      <c r="G76" s="66">
        <v>1.0000000000000001E-5</v>
      </c>
    </row>
    <row r="77" spans="1:11" x14ac:dyDescent="0.2">
      <c r="A77" s="21">
        <v>69</v>
      </c>
      <c r="C77" s="73" t="s">
        <v>117</v>
      </c>
      <c r="D77" s="64">
        <v>0.49099999999999999</v>
      </c>
      <c r="E77" s="67">
        <v>9.2499999999999999E-2</v>
      </c>
      <c r="F77" s="67">
        <v>4.5420000000000002E-2</v>
      </c>
      <c r="G77" s="66">
        <v>4.5420000000000002E-2</v>
      </c>
    </row>
    <row r="78" spans="1:11" x14ac:dyDescent="0.2">
      <c r="A78" s="21">
        <v>70</v>
      </c>
      <c r="C78" s="73" t="s">
        <v>118</v>
      </c>
      <c r="D78" s="69">
        <v>1</v>
      </c>
      <c r="E78" s="68"/>
      <c r="F78" s="68">
        <v>7.1900000000000006E-2</v>
      </c>
      <c r="G78" s="70">
        <v>7.1900000000000006E-2</v>
      </c>
    </row>
  </sheetData>
  <mergeCells count="4">
    <mergeCell ref="D72:G72"/>
    <mergeCell ref="A1:J1"/>
    <mergeCell ref="A2:J2"/>
    <mergeCell ref="A3:J3"/>
  </mergeCells>
  <pageMargins left="0.7" right="0.7" top="0.75" bottom="0.75" header="0.3" footer="0.3"/>
  <pageSetup scale="67" orientation="portrait" r:id="rId1"/>
  <headerFooter>
    <oddHeader xml:space="preserve">&amp;R&amp;"Times New Roman,Regular"&amp;10Bench Request 9 - Attachment A
 Docket UE-152253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2015-11-25T08:00:00+00:00</OpenedDate>
    <Date1 xmlns="dc463f71-b30c-4ab2-9473-d307f9d35888">2016-05-20T16:52:26+00:00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AE57286-A9E6-45B2-839F-FE9FCEB48C66}"/>
</file>

<file path=customXml/itemProps2.xml><?xml version="1.0" encoding="utf-8"?>
<ds:datastoreItem xmlns:ds="http://schemas.openxmlformats.org/officeDocument/2006/customXml" ds:itemID="{64047EC4-514C-40B2-B791-0BC5C73BCFF2}"/>
</file>

<file path=customXml/itemProps3.xml><?xml version="1.0" encoding="utf-8"?>
<ds:datastoreItem xmlns:ds="http://schemas.openxmlformats.org/officeDocument/2006/customXml" ds:itemID="{B52F5A49-F590-42B6-B753-FF5F9C24444F}"/>
</file>

<file path=customXml/itemProps4.xml><?xml version="1.0" encoding="utf-8"?>
<ds:datastoreItem xmlns:ds="http://schemas.openxmlformats.org/officeDocument/2006/customXml" ds:itemID="{FC2E3E26-9F56-44E9-B60E-FB4F11E7E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Ball</dc:creator>
  <cp:lastModifiedBy>Jason Ball</cp:lastModifiedBy>
  <cp:lastPrinted>2016-05-19T20:15:30Z</cp:lastPrinted>
  <dcterms:created xsi:type="dcterms:W3CDTF">2016-05-19T17:04:18Z</dcterms:created>
  <dcterms:modified xsi:type="dcterms:W3CDTF">2016-05-20T16:02:39Z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