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155"/>
  </bookViews>
  <sheets>
    <sheet name="Page 9.4" sheetId="2" r:id="rId1"/>
    <sheet name="Page 9.4.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M">[1]Jan!#REF!</definedName>
    <definedName name="\P">#REF!</definedName>
    <definedName name="_________Top1">[1]Jan!#REF!</definedName>
    <definedName name="________TOP1">[1]Jan!#REF!</definedName>
    <definedName name="_______MEN3">[1]Jan!#REF!</definedName>
    <definedName name="______MEN2">[1]Jan!#REF!</definedName>
    <definedName name="______MEN3">[1]Jan!#REF!</definedName>
    <definedName name="______TOP1">[1]Jan!#REF!</definedName>
    <definedName name="_____MEN2">[1]Jan!#REF!</definedName>
    <definedName name="_____MEN3">[1]Jan!#REF!</definedName>
    <definedName name="_____TOP1">[1]Jan!#REF!</definedName>
    <definedName name="____MEN2">[1]Jan!#REF!</definedName>
    <definedName name="____MEN3">[1]Jan!#REF!</definedName>
    <definedName name="___MEN2">[1]Jan!#REF!</definedName>
    <definedName name="___MEN3">[1]Jan!#REF!</definedName>
    <definedName name="___TOP1">[1]Jan!#REF!</definedName>
    <definedName name="__123Graph_A" hidden="1">[2]Inputs!#REF!</definedName>
    <definedName name="__123Graph_B" hidden="1">[2]Inputs!#REF!</definedName>
    <definedName name="__123Graph_D" hidden="1">[2]Inputs!#REF!</definedName>
    <definedName name="__123Graph_E" hidden="1">[3]Input!$E$22:$E$37</definedName>
    <definedName name="__123Graph_F" hidden="1">[3]Input!$D$22:$D$37</definedName>
    <definedName name="__MEN2">[1]Jan!#REF!</definedName>
    <definedName name="__MEN3">[1]Jan!#REF!</definedName>
    <definedName name="__TOP1">[1]Jan!#REF!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idahoshr">#REF!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[1]Jan!#REF!</definedName>
    <definedName name="_MEN3">[1]Jan!#REF!</definedName>
    <definedName name="_Order1" hidden="1">255</definedName>
    <definedName name="_Order2" hidden="1">0</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ess_Button1" hidden="1">"Headcount_Workbook_Schedules_List"</definedName>
    <definedName name="AccessDatabase" hidden="1">"P:\HR\SharonPlummer\Headcount Workbook.mdb"</definedName>
    <definedName name="AcctTable">[4]Variables!$AK$42:$AK$396</definedName>
    <definedName name="Additions_by_Function_Project_State_Month">'[5]Apr 05 - Mar 06 Adds'!#REF!</definedName>
    <definedName name="Adjs2avg">[6]Inputs!$L$255:'[6]Inputs'!$T$505</definedName>
    <definedName name="aftertax_ror">[7]Utah!#REF!</definedName>
    <definedName name="APR">[1]Jan!#REF!</definedName>
    <definedName name="AUG">[1]Jan!#REF!</definedName>
    <definedName name="AverageFactors">[6]UTCR!$AC$22:$AQ$108</definedName>
    <definedName name="AverageFuelCost">#REF!</definedName>
    <definedName name="AverageInput">[6]Inputs!$F$3:$I$1722</definedName>
    <definedName name="AvgFactorCopy">#REF!</definedName>
    <definedName name="AvgFactors">[8]Factors!$B$3:$P$99</definedName>
    <definedName name="B1_Print">[9]Main!#REF!</definedName>
    <definedName name="B2_Print">#REF!</definedName>
    <definedName name="B3_Print">#REF!</definedName>
    <definedName name="Bottom">#REF!</definedName>
    <definedName name="budsum2">[10]Att1!#REF!</definedName>
    <definedName name="bump">[7]Utah!#REF!</definedName>
    <definedName name="C_">'[11]Other States WZAMRT98'!#REF!</definedName>
    <definedName name="CARBON_LONG">#REF!</definedName>
    <definedName name="COAL_RECEIVED">#REF!</definedName>
    <definedName name="COAL_SALES">#REF!</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[7]Utah!#REF!</definedName>
    <definedName name="comm_cost">[7]Utah!#REF!</definedName>
    <definedName name="Controls">[12]Controls!$A$1:$I$543</definedName>
    <definedName name="Controls2013">[12]Controls2013!$A$8:$AP$762</definedName>
    <definedName name="Conversion">[13]Conversion!$A$2:$E$1253</definedName>
    <definedName name="Cost">#REF!</definedName>
    <definedName name="CustNames">[14]Codes!$F$1:$H$121</definedName>
    <definedName name="D_TWKSHT">#REF!</definedName>
    <definedName name="DATA1">#REF!</definedName>
    <definedName name="DATA10">'[15]Carbon NBV'!#REF!</definedName>
    <definedName name="DATA11">'[15]Carbon NBV'!#REF!</definedName>
    <definedName name="DATA12">'[15]Carbon NBV'!$C$2:$C$7</definedName>
    <definedName name="DATA13">'[16]Intagible &amp; Leaseholds'!#REF!</definedName>
    <definedName name="DATA14">'[16]Intagible &amp; Leaseholds'!#REF!</definedName>
    <definedName name="DATA15">'[15]Carbon NBV'!#REF!</definedName>
    <definedName name="DATA16">'[15]Carbon NBV'!#REF!</definedName>
    <definedName name="DATA17">'[15]Carbon NBV'!#REF!</definedName>
    <definedName name="DATA18">'[17]390.1'!#REF!</definedName>
    <definedName name="DATA19">'[17]390.1'!#REF!</definedName>
    <definedName name="DATA2">#REF!</definedName>
    <definedName name="DATA20">'[17]390.1'!#REF!</definedName>
    <definedName name="DATA21">'[17]390.1'!#REF!</definedName>
    <definedName name="DATA22">#REF!</definedName>
    <definedName name="DATA23">'[17]390.1'!#REF!</definedName>
    <definedName name="DATA24">'[17]390.1'!#REF!</definedName>
    <definedName name="DATA3">#REF!</definedName>
    <definedName name="DATA4">#REF!</definedName>
    <definedName name="DATA5">#REF!</definedName>
    <definedName name="DATA6">#REF!</definedName>
    <definedName name="DATA7">#REF!</definedName>
    <definedName name="DATA8">'[15]Carbon NBV'!#REF!</definedName>
    <definedName name="DATA9">'[15]Carbon NBV'!#REF!</definedName>
    <definedName name="DATE">[18]Jan!#REF!</definedName>
    <definedName name="debt">[7]Utah!#REF!</definedName>
    <definedName name="debt_cost">[7]Utah!#REF!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[12]TransmissionJune2013!$A$1:$S$11</definedName>
    <definedName name="DeprFactorCheck">#REF!</definedName>
    <definedName name="DeprNumberSort">#REF!</definedName>
    <definedName name="DeprTypeCheck">#REF!</definedName>
    <definedName name="DispatchSum">"GRID Thermal Generation!R2C1:R4C2"</definedName>
    <definedName name="DUDE" hidden="1">#REF!</definedName>
    <definedName name="EffectiveTaxRate">#REF!</definedName>
    <definedName name="EmbeddedCapCost">#REF!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_xlnm.Extract">'[19]Aug 03'!#REF!</definedName>
    <definedName name="Extract_MI">'[19]Aug 03'!#REF!</definedName>
    <definedName name="FactorMethod">[6]Variables!$AB$2</definedName>
    <definedName name="FactorType">[8]Variables!$AK$2:$AL$12</definedName>
    <definedName name="FEB">[1]Jan!#REF!</definedName>
    <definedName name="FedTax">[7]Utah!#REF!</definedName>
    <definedName name="FIT">#REF!</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UEL_CONS_P2">#REF!</definedName>
    <definedName name="FUEL_CONSUMED">#REF!</definedName>
    <definedName name="GADSBY_GAS">#REF!</definedName>
    <definedName name="GWI_Annualized">#REF!</definedName>
    <definedName name="GWI_Proforma">#REF!</definedName>
    <definedName name="HALE_COAL">#REF!</definedName>
    <definedName name="HALE_GAS">#REF!</definedName>
    <definedName name="High_Plan">#REF!</definedName>
    <definedName name="HUNTER_COAL">#REF!</definedName>
    <definedName name="HUNTINGTON_COAL">#REF!</definedName>
    <definedName name="IDAHOSHR">#REF!</definedName>
    <definedName name="IDAllocMethod">#REF!</definedName>
    <definedName name="IDRateBase">#REF!</definedName>
    <definedName name="INVENTORY">#REF!</definedName>
    <definedName name="Item_Number">"GP Detail"</definedName>
    <definedName name="JAN">[1]Jan!#REF!</definedName>
    <definedName name="JETSET">'[11]Other States WZAMRT98'!#REF!</definedName>
    <definedName name="JUL">[1]Jan!#REF!</definedName>
    <definedName name="JUN">[1]Jan!#REF!</definedName>
    <definedName name="Jurisdiction">[8]Variables!$AK$15</definedName>
    <definedName name="JurisNumber">[8]Variables!$AL$15</definedName>
    <definedName name="JurisTitle">#REF!</definedName>
    <definedName name="JVENTRY">#REF!</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[20]Variables!$B$7</definedName>
    <definedName name="LastCell">#REF!</definedName>
    <definedName name="limcount" hidden="1">1</definedName>
    <definedName name="ListOffset" hidden="1">1</definedName>
    <definedName name="LITTLE_MTN_COMB">#REF!</definedName>
    <definedName name="LITTLE_MTN_GAS">#REF!</definedName>
    <definedName name="LOAD">#REF!</definedName>
    <definedName name="Low_Plan">#REF!</definedName>
    <definedName name="MAR">[1]Jan!#REF!</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'[21]Master Data'!$A$2</definedName>
    <definedName name="MD_Low1">'[21]Master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'[22]DSM Output'!$AL$1:$AM$12</definedName>
    <definedName name="monthtotals">'[22]DSM Output'!$M$38:$X$38</definedName>
    <definedName name="MSPAverageInput">[6]Inputs!#REF!</definedName>
    <definedName name="MSPYearEndInput">[6]Inputs!#REF!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AUGHTON_COAL">#REF!</definedName>
    <definedName name="NAUGHTON_OIL">#REF!</definedName>
    <definedName name="NetToGross">#REF!</definedName>
    <definedName name="NEWMO1">[1]Jan!#REF!</definedName>
    <definedName name="NEWMO2">[1]Jan!#REF!</definedName>
    <definedName name="NEWMONTH">[1]Jan!#REF!</definedName>
    <definedName name="NormalizedFedTaxExp">[7]Utah!#REF!</definedName>
    <definedName name="NormalizedOMExp">[7]Utah!#REF!</definedName>
    <definedName name="NormalizedState">[7]Utah!#REF!</definedName>
    <definedName name="NormalizedStateTaxExp">[7]Utah!#REF!</definedName>
    <definedName name="NormalizedTOIExp">[7]Utah!#REF!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IL_RECEIVE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'[23]Master Data'!$P$2</definedName>
    <definedName name="OMEX_Low1">'[23]Master Data'!$P$36</definedName>
    <definedName name="OMEX_Low2">'[23]Master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[7]Utah!#REF!</definedName>
    <definedName name="pref_cost">[7]Utah!#REF!</definedName>
    <definedName name="PrefCost">#REF!</definedName>
    <definedName name="Pretax_ror">[7]Utah!#REF!</definedName>
    <definedName name="_xlnm.Print_Area" localSheetId="0">'Page 9.4'!$A$1:$J$63</definedName>
    <definedName name="_xlnm.Print_Area" localSheetId="1">'Page 9.4.1'!$A$1:$S$44</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NGE_NAMES">#REF!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[7]Utah!#REF!</definedName>
    <definedName name="ReportAdjData">#REF!</definedName>
    <definedName name="Repower_Info">'[24]Repower Info'!$A$5:$AD$23</definedName>
    <definedName name="ResourceSupplier">#REF!</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_TEMPLE_GAS">#REF!</definedName>
    <definedName name="S_TEMPLE_OIL">#REF!</definedName>
    <definedName name="SameStateCheck">#REF!</definedName>
    <definedName name="SameStateCheckError">#REF!</definedName>
    <definedName name="SAPBEXrevision" hidden="1">1</definedName>
    <definedName name="SAPBEXsysID" hidden="1">"BWP"</definedName>
    <definedName name="SAPBEXwbID" hidden="1">"45L44VY312ZTNKFVYNPU1SXDT"</definedName>
    <definedName name="SECOND">[1]Jan!#REF!</definedName>
    <definedName name="SEP">[1]Jan!#REF!</definedName>
    <definedName name="SettingAlloc">#REF!</definedName>
    <definedName name="SettingRB">#REF!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_Bottom1">#REF!</definedName>
    <definedName name="ST_Top1">#REF!</definedName>
    <definedName name="ST_Top2">#REF!</definedName>
    <definedName name="ST_Top3">[9]Main!#REF!</definedName>
    <definedName name="standard1" localSheetId="0" hidden="1">{"YTD-Total",#N/A,FALSE,"Provision"}</definedName>
    <definedName name="standard1" hidden="1">{"YTD-Total",#N/A,FALSE,"Provision"}</definedName>
    <definedName name="START">[1]Jan!#REF!</definedName>
    <definedName name="StateTax">[7]Utah!#REF!</definedName>
    <definedName name="SumAdjContract">[7]Utah!#REF!</definedName>
    <definedName name="SumAdjDepr">[7]Utah!#REF!</definedName>
    <definedName name="SumAdjMisc1">[7]Utah!#REF!</definedName>
    <definedName name="SumAdjMisc2">[7]Utah!#REF!</definedName>
    <definedName name="SumAdjNPC">[7]Utah!#REF!</definedName>
    <definedName name="SumAdjOM">[7]Utah!#REF!</definedName>
    <definedName name="SumAdjOther">[7]Utah!#REF!</definedName>
    <definedName name="SumAdjRB">[7]Utah!#REF!</definedName>
    <definedName name="SumAdjRev">[7]Utah!#REF!</definedName>
    <definedName name="SumAdjTax">[7]Utah!#REF!</definedName>
    <definedName name="SUMMARY">#REF!</definedName>
    <definedName name="SUMMARY23">[7]Utah!#REF!</definedName>
    <definedName name="SUMMARY3">[7]Utah!#REF!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[7]Utah!#REF!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[7]Utah!#REF!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[7]Utah!#REF!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[7]Utah!#REF!</definedName>
    <definedName name="Type1AdjTax">[7]Utah!#REF!</definedName>
    <definedName name="Type2Adj">[7]Utah!#REF!</definedName>
    <definedName name="Type2AdjTax">[7]Utah!#REF!</definedName>
    <definedName name="Type3Adj">[7]Utah!#REF!</definedName>
    <definedName name="Type3AdjTax">[7]Utah!#REF!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[8]Variables!$AK$43:$AK$367</definedName>
    <definedName name="ValidFactor">#REF!</definedName>
    <definedName name="WAAllocMethod">#REF!</definedName>
    <definedName name="WARateBase">#REF!</definedName>
    <definedName name="WARevenueTax">#REF!</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O_IND_GAS">#REF!</definedName>
    <definedName name="WYWAllocMethod">#REF!</definedName>
    <definedName name="WYWRateBase">#REF!</definedName>
    <definedName name="xxx">[27]Variables!$AK$2:$AL$12</definedName>
    <definedName name="y" hidden="1">'[28]DSM Output'!$B$21:$B$23</definedName>
    <definedName name="YearEndInput">[6]Inputs!$A$3:$D$1671</definedName>
    <definedName name="YEFactorCopy">#REF!</definedName>
    <definedName name="YEFactors">[8]Factors!$S$3:$AG$99</definedName>
    <definedName name="YTD">'[29]Actuals - Data Input'!#REF!</definedName>
    <definedName name="z" hidden="1">'[28]DSM Output'!$G$21:$G$23</definedName>
    <definedName name="Z_01844156_6462_4A28_9785_1A86F4D0C834_.wvu.PrintTitles" hidden="1">#REF!</definedName>
    <definedName name="ZA">'[30] annual balance '!#REF!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 l="1"/>
  <c r="J49" i="2"/>
  <c r="J42" i="2"/>
  <c r="J35" i="2"/>
  <c r="J25" i="2"/>
  <c r="M36" i="3" l="1"/>
  <c r="Q9" i="3"/>
  <c r="R9" i="3" s="1"/>
  <c r="F11" i="2" s="1"/>
  <c r="I11" i="2" s="1"/>
  <c r="Q8" i="3"/>
  <c r="R8" i="3" s="1"/>
  <c r="F10" i="2" s="1"/>
  <c r="M29" i="3" l="1"/>
  <c r="I52" i="2" l="1"/>
  <c r="N43" i="3" l="1"/>
  <c r="L29" i="3" l="1"/>
  <c r="J36" i="3"/>
  <c r="K29" i="3" l="1"/>
  <c r="I20" i="3" l="1"/>
  <c r="E11" i="3"/>
  <c r="Q28" i="3"/>
  <c r="Q35" i="3"/>
  <c r="Q34" i="3"/>
  <c r="R34" i="3" s="1"/>
  <c r="F46" i="2" s="1"/>
  <c r="Q33" i="3"/>
  <c r="Q24" i="3"/>
  <c r="Q42" i="3"/>
  <c r="Q40" i="3"/>
  <c r="Q41" i="3" l="1"/>
  <c r="R41" i="3" s="1"/>
  <c r="F39" i="2" s="1"/>
  <c r="Q27" i="3"/>
  <c r="R27" i="3" s="1"/>
  <c r="Q25" i="3"/>
  <c r="R25" i="3" s="1"/>
  <c r="F29" i="2" s="1"/>
  <c r="Q26" i="3"/>
  <c r="R26" i="3" s="1"/>
  <c r="F30" i="2" s="1"/>
  <c r="I30" i="2" s="1"/>
  <c r="G20" i="3"/>
  <c r="H20" i="3"/>
  <c r="D43" i="3"/>
  <c r="D36" i="3"/>
  <c r="D29" i="3"/>
  <c r="Q10" i="3"/>
  <c r="R10" i="3" s="1"/>
  <c r="Q7" i="3"/>
  <c r="Q19" i="3"/>
  <c r="R19" i="3" s="1"/>
  <c r="F23" i="2" s="1"/>
  <c r="I23" i="2" s="1"/>
  <c r="Q18" i="3"/>
  <c r="R18" i="3" s="1"/>
  <c r="F22" i="2" s="1"/>
  <c r="I22" i="2" s="1"/>
  <c r="Q17" i="3"/>
  <c r="R17" i="3" s="1"/>
  <c r="Q16" i="3"/>
  <c r="R16" i="3" s="1"/>
  <c r="F19" i="2" s="1"/>
  <c r="I19" i="2" s="1"/>
  <c r="Q15" i="3"/>
  <c r="R15" i="3" s="1"/>
  <c r="F18" i="2" s="1"/>
  <c r="I18" i="2" s="1"/>
  <c r="I10" i="2" l="1"/>
  <c r="F12" i="2"/>
  <c r="I12" i="2" s="1"/>
  <c r="F32" i="2"/>
  <c r="I32" i="2" s="1"/>
  <c r="F21" i="2"/>
  <c r="I21" i="2" s="1"/>
  <c r="F24" i="2"/>
  <c r="I24" i="2" s="1"/>
  <c r="D11" i="3"/>
  <c r="Q14" i="3"/>
  <c r="D20" i="3"/>
  <c r="Q11" i="3"/>
  <c r="R7" i="3"/>
  <c r="R11" i="3" l="1"/>
  <c r="F13" i="2" s="1"/>
  <c r="F9" i="2"/>
  <c r="I9" i="2" s="1"/>
  <c r="R14" i="3"/>
  <c r="Q20" i="3"/>
  <c r="F14" i="2" l="1"/>
  <c r="I13" i="2"/>
  <c r="I14" i="2" s="1"/>
  <c r="R20" i="3"/>
  <c r="F20" i="2"/>
  <c r="I20" i="2" s="1"/>
  <c r="F17" i="2"/>
  <c r="R42" i="3"/>
  <c r="F40" i="2" s="1"/>
  <c r="I40" i="2" s="1"/>
  <c r="F25" i="2" l="1"/>
  <c r="I17" i="2"/>
  <c r="I25" i="2" s="1"/>
  <c r="O43" i="3"/>
  <c r="R35" i="3"/>
  <c r="F47" i="2" s="1"/>
  <c r="I47" i="2" s="1"/>
  <c r="Q36" i="3" l="1"/>
  <c r="R33" i="3"/>
  <c r="Q43" i="3"/>
  <c r="R40" i="3"/>
  <c r="P36" i="3"/>
  <c r="R43" i="3" l="1"/>
  <c r="F41" i="2" s="1"/>
  <c r="F38" i="2"/>
  <c r="R36" i="3"/>
  <c r="F48" i="2" s="1"/>
  <c r="F45" i="2"/>
  <c r="R28" i="3"/>
  <c r="F33" i="2" l="1"/>
  <c r="I33" i="2" s="1"/>
  <c r="F34" i="2"/>
  <c r="N29" i="3"/>
  <c r="O36" i="3"/>
  <c r="N36" i="3"/>
  <c r="I46" i="2"/>
  <c r="P29" i="3"/>
  <c r="O29" i="3"/>
  <c r="J14" i="2" l="1"/>
  <c r="R24" i="3"/>
  <c r="F31" i="2" s="1"/>
  <c r="I31" i="2" s="1"/>
  <c r="I29" i="2"/>
  <c r="I39" i="2"/>
  <c r="R29" i="3" l="1"/>
  <c r="F28" i="2"/>
  <c r="Q29" i="3"/>
  <c r="I34" i="2" s="1"/>
  <c r="I48" i="2"/>
  <c r="I28" i="2" l="1"/>
  <c r="I35" i="2" s="1"/>
  <c r="F35" i="2"/>
  <c r="I41" i="2"/>
  <c r="F49" i="2"/>
  <c r="I45" i="2"/>
  <c r="I49" i="2" s="1"/>
  <c r="F42" i="2" l="1"/>
  <c r="I38" i="2"/>
  <c r="I42" i="2" s="1"/>
</calcChain>
</file>

<file path=xl/sharedStrings.xml><?xml version="1.0" encoding="utf-8"?>
<sst xmlns="http://schemas.openxmlformats.org/spreadsheetml/2006/main" count="199" uniqueCount="68">
  <si>
    <t>PacifiCorp</t>
  </si>
  <si>
    <t>PAGE</t>
  </si>
  <si>
    <t>TOTAL</t>
  </si>
  <si>
    <t>WA</t>
  </si>
  <si>
    <t>ACCOUNT</t>
  </si>
  <si>
    <t>Type</t>
  </si>
  <si>
    <t>COMPANY</t>
  </si>
  <si>
    <t>FACTOR</t>
  </si>
  <si>
    <t>FACTOR %</t>
  </si>
  <si>
    <t>ALLOCATED</t>
  </si>
  <si>
    <t>REF#</t>
  </si>
  <si>
    <t>Adjustment to Rate Base:</t>
  </si>
  <si>
    <t>PRO</t>
  </si>
  <si>
    <t>CAGE</t>
  </si>
  <si>
    <t>CAGW</t>
  </si>
  <si>
    <t>SG</t>
  </si>
  <si>
    <t>Adjustment to Depreciation Expense:</t>
  </si>
  <si>
    <t>Adjustment to Depreciation Reserve:</t>
  </si>
  <si>
    <t>Adjustment to Tax:</t>
  </si>
  <si>
    <t>Description of Adjustment:</t>
  </si>
  <si>
    <t>Account</t>
  </si>
  <si>
    <t>Factor</t>
  </si>
  <si>
    <t>REF #</t>
  </si>
  <si>
    <t>Total</t>
  </si>
  <si>
    <t>108TP</t>
  </si>
  <si>
    <t>403TP</t>
  </si>
  <si>
    <t>Adjustment to Revenue:</t>
  </si>
  <si>
    <t>WRE</t>
  </si>
  <si>
    <t>WRG</t>
  </si>
  <si>
    <t>June 2019
 Base</t>
  </si>
  <si>
    <t>Adjustment to O&amp;M:</t>
  </si>
  <si>
    <t>JBG</t>
  </si>
  <si>
    <t>TP</t>
  </si>
  <si>
    <t xml:space="preserve"> 1/3 Transition</t>
  </si>
  <si>
    <t>Transmission Operations System</t>
  </si>
  <si>
    <t>Transmission Maintenance System</t>
  </si>
  <si>
    <t>Ancillary Contract Renewal</t>
  </si>
  <si>
    <t>Trans - Wheeling Rev - Energy</t>
  </si>
  <si>
    <t>Trans - Wheeling Rev - Generation</t>
  </si>
  <si>
    <t>Trans - Wheeling Rev - System</t>
  </si>
  <si>
    <t>Trans Ops Cntrl Area Gen - East</t>
  </si>
  <si>
    <t>Trans Ops Cntrl Area Gen - West</t>
  </si>
  <si>
    <t>Trans Ops Jim Bridger Generation</t>
  </si>
  <si>
    <t>Trans Main Cntrl Area Gen - East</t>
  </si>
  <si>
    <t>Trans Main Cntrl Area Gen - West</t>
  </si>
  <si>
    <t>Trans Main Jim Bridger Generation</t>
  </si>
  <si>
    <t>Trans - Cntrl Area Gen - East</t>
  </si>
  <si>
    <t>Trans - Cntrl Area Gen - West</t>
  </si>
  <si>
    <t>Transmission - System</t>
  </si>
  <si>
    <t>Transmission Jim Bridger Gen</t>
  </si>
  <si>
    <t>Transition of Trans WCA to Sys</t>
  </si>
  <si>
    <t>Washington General Rate Case - 2021</t>
  </si>
  <si>
    <t>System Transmission - Existing  Adjustment</t>
  </si>
  <si>
    <t>WASHINGTON</t>
  </si>
  <si>
    <t>Situs</t>
  </si>
  <si>
    <t>Ancillary Revenue
Ref. 3.4</t>
  </si>
  <si>
    <t>GWI - Annualizing
Ref. 4.2</t>
  </si>
  <si>
    <t>GWI - 
Pro Forma
Ref. 4.3</t>
  </si>
  <si>
    <t>Insurance 
Exp
Ref. 4.4</t>
  </si>
  <si>
    <t>End of Period Reserves
Ref. 6.3.2</t>
  </si>
  <si>
    <t>End of Period Plant Bal.
Ref. 8.10.1</t>
  </si>
  <si>
    <t>End of Period Plant Bal.
Ref. 8.10.5</t>
  </si>
  <si>
    <t>Idaho Asset Exchange
Ref. 8.11</t>
  </si>
  <si>
    <t>Capital Additions
 Ref. 8.4.2</t>
  </si>
  <si>
    <t>Depreciation 
Expense
Ref. 6.1.2</t>
  </si>
  <si>
    <t>Depreciation 
Reserve
 Ref. 6.2.2</t>
  </si>
  <si>
    <t>Wheeling 
Revenue
Ref. 3.3</t>
  </si>
  <si>
    <t xml:space="preserve">This adjustment re-allocates one-third of the existing transmission related costs from WCA to system as part of the  WIJAM MOU signed by Parties.  Existing transmission is defined as resources and costs in place by December 31,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</si>
</sst>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0.0"/>
  </numFmts>
  <fonts count="13"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10"/>
      <name val="Arial"/>
      <family val="2"/>
    </font>
    <font>
      <b/>
      <sz val="10"/>
      <color theme="1"/>
      <name val="Arial"/>
      <family val="2"/>
    </font>
    <font>
      <sz val="10"/>
      <color theme="1"/>
      <name val="Arial"/>
      <family val="2"/>
    </font>
    <font>
      <b/>
      <sz val="10"/>
      <name val="Arial"/>
      <family val="2"/>
    </font>
    <font>
      <sz val="10"/>
      <color rgb="FFFF0000"/>
      <name val="Arial"/>
      <family val="2"/>
    </font>
    <font>
      <i/>
      <sz val="10"/>
      <color theme="1"/>
      <name val="Arial"/>
      <family val="2"/>
    </font>
    <font>
      <i/>
      <sz val="10"/>
      <name val="Arial"/>
      <family val="2"/>
    </font>
    <font>
      <b/>
      <u/>
      <sz val="10"/>
      <name val="Arial"/>
      <family val="2"/>
    </font>
    <font>
      <sz val="10"/>
      <color indexed="8"/>
      <name val="Arial"/>
      <family val="2"/>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3" fillId="0" borderId="0"/>
    <xf numFmtId="0" fontId="6"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1" fillId="0" borderId="0" applyFont="0" applyFill="0" applyBorder="0" applyAlignment="0" applyProtection="0"/>
    <xf numFmtId="4" fontId="12" fillId="0" borderId="11" applyNumberFormat="0" applyProtection="0">
      <alignment horizontal="left" vertical="center" indent="1"/>
    </xf>
    <xf numFmtId="0" fontId="1" fillId="0" borderId="0"/>
  </cellStyleXfs>
  <cellXfs count="94">
    <xf numFmtId="0" fontId="0" fillId="0" borderId="0" xfId="0"/>
    <xf numFmtId="0" fontId="2" fillId="0" borderId="0" xfId="4" applyFont="1"/>
    <xf numFmtId="0" fontId="2" fillId="0" borderId="0" xfId="4" applyFont="1" applyBorder="1"/>
    <xf numFmtId="0" fontId="5" fillId="0" borderId="0" xfId="6" applyFont="1"/>
    <xf numFmtId="0" fontId="6" fillId="0" borderId="0" xfId="6"/>
    <xf numFmtId="0" fontId="6" fillId="0" borderId="0" xfId="6" applyAlignment="1">
      <alignment horizontal="right"/>
    </xf>
    <xf numFmtId="0" fontId="2" fillId="0" borderId="0" xfId="4" applyFont="1" applyAlignment="1">
      <alignment horizontal="center"/>
    </xf>
    <xf numFmtId="0" fontId="2" fillId="0" borderId="0" xfId="4" applyNumberFormat="1" applyFont="1" applyAlignment="1">
      <alignment horizontal="center"/>
    </xf>
    <xf numFmtId="0" fontId="4" fillId="0" borderId="0" xfId="4" applyFont="1" applyAlignment="1">
      <alignment horizontal="center"/>
    </xf>
    <xf numFmtId="0" fontId="4" fillId="0" borderId="0" xfId="4" applyNumberFormat="1" applyFont="1" applyAlignment="1">
      <alignment horizontal="center"/>
    </xf>
    <xf numFmtId="0" fontId="8" fillId="0" borderId="0" xfId="6" applyFont="1"/>
    <xf numFmtId="0" fontId="7" fillId="0" borderId="0" xfId="4" applyFont="1" applyBorder="1" applyAlignment="1">
      <alignment horizontal="left"/>
    </xf>
    <xf numFmtId="0" fontId="2" fillId="0" borderId="0" xfId="4" applyFont="1" applyBorder="1" applyAlignment="1">
      <alignment horizontal="center"/>
    </xf>
    <xf numFmtId="164" fontId="2" fillId="0" borderId="0" xfId="7" applyNumberFormat="1" applyFont="1" applyBorder="1" applyAlignment="1">
      <alignment horizontal="center"/>
    </xf>
    <xf numFmtId="0" fontId="2" fillId="0" borderId="0" xfId="4" applyNumberFormat="1" applyFont="1" applyBorder="1" applyAlignment="1">
      <alignment horizontal="center"/>
    </xf>
    <xf numFmtId="0" fontId="2" fillId="0" borderId="0" xfId="5" applyFont="1" applyBorder="1" applyAlignment="1">
      <alignment horizontal="center"/>
    </xf>
    <xf numFmtId="0" fontId="2" fillId="0" borderId="0" xfId="8" applyFont="1" applyFill="1" applyBorder="1" applyAlignment="1">
      <alignment horizontal="center"/>
    </xf>
    <xf numFmtId="41" fontId="2" fillId="0" borderId="0" xfId="9" applyNumberFormat="1" applyFont="1" applyFill="1" applyBorder="1" applyAlignment="1">
      <alignment horizontal="center"/>
    </xf>
    <xf numFmtId="0" fontId="2" fillId="0" borderId="0" xfId="4" applyNumberFormat="1" applyFont="1" applyFill="1" applyBorder="1" applyAlignment="1">
      <alignment horizontal="center"/>
    </xf>
    <xf numFmtId="41" fontId="8" fillId="0" borderId="0" xfId="6" applyNumberFormat="1" applyFont="1"/>
    <xf numFmtId="41" fontId="2" fillId="0" borderId="1" xfId="9" applyNumberFormat="1" applyFont="1" applyFill="1" applyBorder="1" applyAlignment="1">
      <alignment horizontal="center"/>
    </xf>
    <xf numFmtId="0" fontId="6" fillId="0" borderId="0" xfId="6" applyAlignment="1">
      <alignment horizontal="center"/>
    </xf>
    <xf numFmtId="41" fontId="6" fillId="0" borderId="0" xfId="6" applyNumberFormat="1" applyBorder="1"/>
    <xf numFmtId="41" fontId="6" fillId="0" borderId="0" xfId="6" applyNumberFormat="1"/>
    <xf numFmtId="0" fontId="7" fillId="0" borderId="0" xfId="4" applyFont="1" applyFill="1" applyBorder="1" applyAlignment="1">
      <alignment horizontal="left"/>
    </xf>
    <xf numFmtId="0" fontId="7" fillId="0" borderId="0" xfId="4" applyFont="1" applyBorder="1"/>
    <xf numFmtId="0" fontId="6" fillId="0" borderId="3" xfId="6" applyBorder="1"/>
    <xf numFmtId="0" fontId="6" fillId="0" borderId="6" xfId="6" applyBorder="1"/>
    <xf numFmtId="0" fontId="6" fillId="0" borderId="0" xfId="6" applyBorder="1"/>
    <xf numFmtId="0" fontId="6" fillId="0" borderId="8" xfId="6" applyBorder="1"/>
    <xf numFmtId="0" fontId="5" fillId="0" borderId="0" xfId="0" applyFont="1"/>
    <xf numFmtId="0" fontId="6" fillId="0" borderId="0" xfId="0" applyFont="1"/>
    <xf numFmtId="0" fontId="5" fillId="0" borderId="0" xfId="0" applyFont="1" applyFill="1" applyBorder="1"/>
    <xf numFmtId="0" fontId="6" fillId="0" borderId="0" xfId="0" applyFont="1" applyFill="1" applyBorder="1"/>
    <xf numFmtId="0" fontId="6" fillId="0" borderId="0" xfId="0" applyFont="1" applyFill="1" applyBorder="1" applyAlignment="1">
      <alignment horizontal="center"/>
    </xf>
    <xf numFmtId="0" fontId="5" fillId="0" borderId="0" xfId="0" quotePrefix="1" applyFont="1" applyFill="1" applyBorder="1" applyAlignment="1">
      <alignment horizontal="center"/>
    </xf>
    <xf numFmtId="0" fontId="7" fillId="0" borderId="0" xfId="4" applyFont="1" applyBorder="1" applyAlignment="1">
      <alignment horizontal="center"/>
    </xf>
    <xf numFmtId="0" fontId="7" fillId="0" borderId="0" xfId="4" applyFont="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6" fillId="0" borderId="2" xfId="6" applyBorder="1"/>
    <xf numFmtId="0" fontId="6" fillId="0" borderId="2" xfId="6" applyBorder="1" applyAlignment="1">
      <alignment horizontal="center"/>
    </xf>
    <xf numFmtId="41" fontId="2" fillId="0" borderId="2" xfId="9" applyNumberFormat="1" applyFont="1" applyFill="1" applyBorder="1" applyAlignment="1">
      <alignment horizontal="center"/>
    </xf>
    <xf numFmtId="41" fontId="7" fillId="0" borderId="0" xfId="9" applyNumberFormat="1" applyFont="1" applyFill="1" applyBorder="1" applyAlignment="1">
      <alignment horizontal="center"/>
    </xf>
    <xf numFmtId="0" fontId="2" fillId="0" borderId="2" xfId="8" applyFont="1" applyFill="1" applyBorder="1" applyAlignment="1">
      <alignment horizontal="center"/>
    </xf>
    <xf numFmtId="17" fontId="7" fillId="0" borderId="0" xfId="0" applyNumberFormat="1" applyFont="1" applyFill="1" applyBorder="1" applyAlignment="1">
      <alignment horizontal="center"/>
    </xf>
    <xf numFmtId="164" fontId="6" fillId="0" borderId="0" xfId="0" applyNumberFormat="1" applyFont="1" applyFill="1" applyBorder="1"/>
    <xf numFmtId="164" fontId="5" fillId="0" borderId="0" xfId="0" applyNumberFormat="1" applyFont="1" applyFill="1" applyBorder="1"/>
    <xf numFmtId="10" fontId="9" fillId="0" borderId="0" xfId="2" applyNumberFormat="1" applyFont="1" applyFill="1" applyBorder="1" applyAlignment="1">
      <alignment horizontal="center"/>
    </xf>
    <xf numFmtId="165" fontId="9" fillId="0" borderId="0" xfId="2" applyNumberFormat="1" applyFont="1" applyFill="1" applyBorder="1"/>
    <xf numFmtId="0" fontId="10" fillId="0" borderId="0" xfId="5" applyFont="1" applyFill="1" applyBorder="1" applyAlignment="1">
      <alignment horizontal="center"/>
    </xf>
    <xf numFmtId="0" fontId="7" fillId="0" borderId="0" xfId="5" applyFont="1" applyFill="1" applyBorder="1" applyAlignment="1">
      <alignment horizontal="center"/>
    </xf>
    <xf numFmtId="10" fontId="6" fillId="0" borderId="0" xfId="0" applyNumberFormat="1" applyFont="1" applyFill="1" applyBorder="1"/>
    <xf numFmtId="49" fontId="5"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xf numFmtId="0" fontId="7" fillId="0" borderId="0" xfId="0" applyFont="1" applyFill="1" applyBorder="1"/>
    <xf numFmtId="0" fontId="11" fillId="0" borderId="0" xfId="0" applyFont="1" applyFill="1" applyBorder="1"/>
    <xf numFmtId="0" fontId="9" fillId="0" borderId="0" xfId="0" applyFont="1" applyFill="1" applyBorder="1"/>
    <xf numFmtId="164" fontId="6" fillId="0" borderId="0" xfId="1" applyNumberFormat="1" applyFont="1" applyFill="1" applyBorder="1"/>
    <xf numFmtId="0" fontId="6" fillId="0" borderId="0" xfId="6" applyBorder="1" applyAlignment="1">
      <alignment horizontal="center"/>
    </xf>
    <xf numFmtId="0" fontId="2" fillId="0" borderId="0" xfId="4" applyFont="1" applyBorder="1" applyAlignment="1">
      <alignment horizontal="left"/>
    </xf>
    <xf numFmtId="164" fontId="2" fillId="0" borderId="0" xfId="9" applyNumberFormat="1" applyFont="1" applyFill="1" applyBorder="1" applyAlignment="1">
      <alignment horizontal="center"/>
    </xf>
    <xf numFmtId="164" fontId="6" fillId="0" borderId="2" xfId="1" applyNumberFormat="1" applyFont="1" applyBorder="1"/>
    <xf numFmtId="164" fontId="2" fillId="0" borderId="0" xfId="1" applyNumberFormat="1" applyFont="1" applyFill="1" applyBorder="1" applyAlignment="1">
      <alignment horizontal="center"/>
    </xf>
    <xf numFmtId="0" fontId="2" fillId="0" borderId="2" xfId="4" applyFont="1" applyBorder="1" applyAlignment="1">
      <alignment horizontal="left"/>
    </xf>
    <xf numFmtId="0" fontId="2" fillId="0" borderId="2" xfId="4" applyFont="1" applyBorder="1" applyAlignment="1">
      <alignment horizontal="center"/>
    </xf>
    <xf numFmtId="164" fontId="2" fillId="0" borderId="2" xfId="1" applyNumberFormat="1" applyFont="1" applyFill="1" applyBorder="1" applyAlignment="1">
      <alignment horizontal="center"/>
    </xf>
    <xf numFmtId="164" fontId="6" fillId="0" borderId="0" xfId="1" applyNumberFormat="1" applyFont="1"/>
    <xf numFmtId="164" fontId="6" fillId="0" borderId="0" xfId="6" applyNumberFormat="1"/>
    <xf numFmtId="0" fontId="2" fillId="0" borderId="0" xfId="0" applyFont="1" applyFill="1" applyAlignment="1"/>
    <xf numFmtId="164" fontId="6" fillId="0" borderId="0" xfId="1" applyNumberFormat="1" applyFont="1" applyFill="1" applyAlignment="1">
      <alignment horizontal="center"/>
    </xf>
    <xf numFmtId="0" fontId="6" fillId="0" borderId="0" xfId="6" applyFill="1" applyAlignment="1">
      <alignment horizontal="center"/>
    </xf>
    <xf numFmtId="164" fontId="6" fillId="0" borderId="0" xfId="1" applyNumberFormat="1" applyFont="1" applyFill="1" applyBorder="1" applyAlignment="1">
      <alignment horizontal="center"/>
    </xf>
    <xf numFmtId="0" fontId="6" fillId="0" borderId="0" xfId="6" applyFill="1" applyBorder="1" applyAlignment="1">
      <alignment horizontal="center"/>
    </xf>
    <xf numFmtId="164" fontId="6" fillId="0" borderId="2" xfId="1" applyNumberFormat="1" applyFont="1" applyFill="1" applyBorder="1" applyAlignment="1">
      <alignment horizontal="center"/>
    </xf>
    <xf numFmtId="0" fontId="6" fillId="0" borderId="2" xfId="6" applyFill="1" applyBorder="1" applyAlignment="1">
      <alignment horizontal="center"/>
    </xf>
    <xf numFmtId="0" fontId="6" fillId="0" borderId="0" xfId="6" applyFill="1"/>
    <xf numFmtId="164" fontId="6" fillId="0" borderId="2" xfId="1" applyNumberFormat="1" applyFont="1" applyFill="1" applyBorder="1"/>
    <xf numFmtId="164" fontId="6" fillId="0" borderId="0" xfId="6" applyNumberFormat="1" applyFill="1" applyBorder="1"/>
    <xf numFmtId="0" fontId="7" fillId="0" borderId="0" xfId="4" applyFont="1" applyFill="1" applyBorder="1" applyAlignment="1">
      <alignment horizontal="center"/>
    </xf>
    <xf numFmtId="0" fontId="7" fillId="0" borderId="0" xfId="4" applyFont="1" applyFill="1" applyBorder="1" applyAlignment="1">
      <alignment horizontal="center" wrapText="1"/>
    </xf>
    <xf numFmtId="164" fontId="6" fillId="0" borderId="1" xfId="1" applyNumberFormat="1" applyFont="1" applyBorder="1"/>
    <xf numFmtId="166" fontId="6" fillId="0" borderId="0" xfId="6" applyNumberFormat="1" applyAlignment="1">
      <alignment horizontal="center"/>
    </xf>
    <xf numFmtId="165" fontId="6" fillId="0" borderId="0" xfId="2" applyNumberFormat="1" applyFont="1" applyAlignment="1">
      <alignment horizontal="center"/>
    </xf>
    <xf numFmtId="165" fontId="2" fillId="0" borderId="0" xfId="10" applyNumberFormat="1" applyFont="1" applyFill="1" applyBorder="1" applyAlignment="1">
      <alignment horizontal="center"/>
    </xf>
    <xf numFmtId="9" fontId="6" fillId="0" borderId="0" xfId="6" applyNumberFormat="1" applyAlignment="1">
      <alignment horizontal="center"/>
    </xf>
    <xf numFmtId="0" fontId="0" fillId="0" borderId="0" xfId="0" applyAlignment="1">
      <alignment horizontal="center"/>
    </xf>
    <xf numFmtId="0" fontId="6" fillId="0" borderId="4" xfId="6" applyBorder="1" applyAlignment="1">
      <alignment horizontal="left" vertical="top" wrapText="1"/>
    </xf>
    <xf numFmtId="0" fontId="6" fillId="0" borderId="5" xfId="6" applyBorder="1" applyAlignment="1">
      <alignment horizontal="left" vertical="top" wrapText="1"/>
    </xf>
    <xf numFmtId="0" fontId="6" fillId="0" borderId="0" xfId="6" applyBorder="1" applyAlignment="1">
      <alignment horizontal="left" vertical="top" wrapText="1"/>
    </xf>
    <xf numFmtId="0" fontId="6" fillId="0" borderId="7" xfId="6" applyBorder="1" applyAlignment="1">
      <alignment horizontal="left" vertical="top" wrapText="1"/>
    </xf>
    <xf numFmtId="0" fontId="6" fillId="0" borderId="9" xfId="6" applyBorder="1" applyAlignment="1">
      <alignment horizontal="left" vertical="top" wrapText="1"/>
    </xf>
    <xf numFmtId="0" fontId="6" fillId="0" borderId="10" xfId="6" applyBorder="1" applyAlignment="1">
      <alignment horizontal="left" vertical="top" wrapText="1"/>
    </xf>
  </cellXfs>
  <cellStyles count="13">
    <cellStyle name="Comma" xfId="1" builtinId="3"/>
    <cellStyle name="Comma 10 6" xfId="7"/>
    <cellStyle name="Comma 2 2" xfId="9"/>
    <cellStyle name="Normal" xfId="0" builtinId="0"/>
    <cellStyle name="Normal 15" xfId="6"/>
    <cellStyle name="Normal 2 16" xfId="12"/>
    <cellStyle name="Normal 2 3" xfId="8"/>
    <cellStyle name="Normal 3" xfId="3"/>
    <cellStyle name="Normal_Adjustment Template" xfId="5"/>
    <cellStyle name="Normal_Copy of File50007" xfId="4"/>
    <cellStyle name="Percent" xfId="2" builtinId="5"/>
    <cellStyle name="Percent 10 3" xfId="10"/>
    <cellStyle name="SAPBEXstdItem" xfId="11"/>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3.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refreshError="1"/>
      <sheetData sheetId="14" refreshError="1"/>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refreshError="1"/>
      <sheetData sheetId="17" refreshError="1"/>
      <sheetData sheetId="18" refreshError="1"/>
      <sheetData sheetId="19" refreshError="1"/>
      <sheetData sheetId="20" refreshError="1"/>
      <sheetData sheetId="21" refreshError="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sheetData sheetId="1">
        <row r="216">
          <cell r="G216" t="str">
            <v>220000</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row r="855">
          <cell r="H855">
            <v>9544.1511100000007</v>
          </cell>
        </row>
      </sheetData>
      <sheetData sheetId="5" refreshError="1"/>
      <sheetData sheetId="6"/>
      <sheetData sheetId="7">
        <row r="2">
          <cell r="A2" t="str">
            <v>ADVN</v>
          </cell>
        </row>
        <row r="28">
          <cell r="D28" t="str">
            <v>Taxes Other Than Income</v>
          </cell>
        </row>
      </sheetData>
      <sheetData sheetId="8" refreshError="1"/>
      <sheetData sheetId="9">
        <row r="2">
          <cell r="A2" t="str">
            <v>1243200122092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abSelected="1" view="pageBreakPreview" topLeftCell="A22" zoomScale="80" zoomScaleNormal="100" zoomScaleSheetLayoutView="80" workbookViewId="0">
      <selection activeCell="F50" sqref="F50"/>
    </sheetView>
  </sheetViews>
  <sheetFormatPr defaultColWidth="9.140625" defaultRowHeight="12" customHeight="1" x14ac:dyDescent="0.2"/>
  <cols>
    <col min="1" max="1" width="2.5703125" style="4" customWidth="1"/>
    <col min="2" max="2" width="7.140625" style="4" customWidth="1"/>
    <col min="3" max="3" width="24.85546875" style="4" customWidth="1"/>
    <col min="4" max="4" width="9.7109375" style="4" customWidth="1"/>
    <col min="5" max="5" width="5" style="4" bestFit="1" customWidth="1"/>
    <col min="6" max="6" width="15.85546875" style="4" bestFit="1" customWidth="1"/>
    <col min="7" max="7" width="12" style="4" customWidth="1"/>
    <col min="8" max="8" width="10.42578125" style="4" customWidth="1"/>
    <col min="9" max="9" width="14.28515625" style="4" bestFit="1" customWidth="1"/>
    <col min="10" max="10" width="8.28515625" style="4" customWidth="1"/>
    <col min="11" max="11" width="9.140625" style="4"/>
    <col min="12" max="12" width="11.42578125" style="4" bestFit="1" customWidth="1"/>
    <col min="13" max="13" width="10.5703125" style="4" bestFit="1" customWidth="1"/>
    <col min="14" max="16384" width="9.140625" style="4"/>
  </cols>
  <sheetData>
    <row r="1" spans="2:13" ht="12" customHeight="1" x14ac:dyDescent="0.2">
      <c r="B1" s="3" t="s">
        <v>0</v>
      </c>
      <c r="I1" s="5" t="s">
        <v>1</v>
      </c>
      <c r="J1" s="83">
        <v>9.4</v>
      </c>
    </row>
    <row r="2" spans="2:13" ht="12" customHeight="1" x14ac:dyDescent="0.2">
      <c r="B2" s="3" t="s">
        <v>51</v>
      </c>
    </row>
    <row r="3" spans="2:13" ht="12" customHeight="1" x14ac:dyDescent="0.2">
      <c r="B3" s="3" t="s">
        <v>52</v>
      </c>
    </row>
    <row r="6" spans="2:13" ht="12" customHeight="1" x14ac:dyDescent="0.2">
      <c r="B6" s="1"/>
      <c r="C6" s="1"/>
      <c r="D6" s="6"/>
      <c r="E6" s="6"/>
      <c r="F6" s="6" t="s">
        <v>2</v>
      </c>
      <c r="G6" s="6"/>
      <c r="H6" s="6"/>
      <c r="I6" s="6" t="s">
        <v>53</v>
      </c>
      <c r="J6" s="7"/>
    </row>
    <row r="7" spans="2:13" ht="12" customHeight="1" x14ac:dyDescent="0.2">
      <c r="B7" s="1"/>
      <c r="C7" s="1"/>
      <c r="D7" s="8" t="s">
        <v>4</v>
      </c>
      <c r="E7" s="8" t="s">
        <v>5</v>
      </c>
      <c r="F7" s="8" t="s">
        <v>6</v>
      </c>
      <c r="G7" s="8" t="s">
        <v>7</v>
      </c>
      <c r="H7" s="8" t="s">
        <v>8</v>
      </c>
      <c r="I7" s="8" t="s">
        <v>9</v>
      </c>
      <c r="J7" s="9" t="s">
        <v>10</v>
      </c>
      <c r="L7" s="10"/>
      <c r="M7" s="10"/>
    </row>
    <row r="8" spans="2:13" ht="12" customHeight="1" x14ac:dyDescent="0.2">
      <c r="B8" s="3" t="s">
        <v>26</v>
      </c>
      <c r="L8" s="10"/>
      <c r="M8" s="10"/>
    </row>
    <row r="9" spans="2:13" ht="12" customHeight="1" x14ac:dyDescent="0.2">
      <c r="B9" s="4" t="s">
        <v>37</v>
      </c>
      <c r="D9" s="21">
        <v>456</v>
      </c>
      <c r="E9" s="4" t="s">
        <v>12</v>
      </c>
      <c r="F9" s="69">
        <f>-'Page 9.4.1'!R7</f>
        <v>-5676281.6766666668</v>
      </c>
      <c r="G9" s="21" t="s">
        <v>27</v>
      </c>
      <c r="H9" s="84">
        <v>5.0378190235522861E-2</v>
      </c>
      <c r="I9" s="68">
        <f t="shared" ref="I9:I13" si="0">H9*F9</f>
        <v>-285960.79813752603</v>
      </c>
      <c r="L9" s="10"/>
      <c r="M9" s="19"/>
    </row>
    <row r="10" spans="2:13" ht="12" customHeight="1" x14ac:dyDescent="0.2">
      <c r="B10" s="4" t="s">
        <v>38</v>
      </c>
      <c r="D10" s="21">
        <v>456</v>
      </c>
      <c r="E10" s="4" t="s">
        <v>12</v>
      </c>
      <c r="F10" s="68">
        <f>-'Page 9.4.1'!R8</f>
        <v>-33190770.885018334</v>
      </c>
      <c r="G10" s="21" t="s">
        <v>28</v>
      </c>
      <c r="H10" s="84">
        <v>4.8116165278445512E-2</v>
      </c>
      <c r="I10" s="68">
        <f t="shared" si="0"/>
        <v>-1597012.6176225594</v>
      </c>
      <c r="L10" s="10"/>
      <c r="M10" s="19"/>
    </row>
    <row r="11" spans="2:13" ht="12" customHeight="1" x14ac:dyDescent="0.2">
      <c r="B11" s="4" t="s">
        <v>36</v>
      </c>
      <c r="D11" s="21">
        <v>456</v>
      </c>
      <c r="E11" s="4" t="s">
        <v>12</v>
      </c>
      <c r="F11" s="68">
        <f>-'Page 9.4.1'!R9</f>
        <v>-705391.31144925207</v>
      </c>
      <c r="G11" s="21" t="s">
        <v>14</v>
      </c>
      <c r="H11" s="85">
        <v>0.21577192756641544</v>
      </c>
      <c r="I11" s="68">
        <f t="shared" si="0"/>
        <v>-152203.64296000681</v>
      </c>
      <c r="L11" s="10"/>
      <c r="M11" s="19"/>
    </row>
    <row r="12" spans="2:13" ht="12" customHeight="1" x14ac:dyDescent="0.2">
      <c r="B12" s="4" t="s">
        <v>36</v>
      </c>
      <c r="D12" s="21">
        <v>456</v>
      </c>
      <c r="E12" s="4" t="s">
        <v>12</v>
      </c>
      <c r="F12" s="68">
        <f>-'Page 9.4.1'!R10</f>
        <v>283360.4166666668</v>
      </c>
      <c r="G12" s="21" t="s">
        <v>13</v>
      </c>
      <c r="H12" s="84">
        <v>0</v>
      </c>
      <c r="I12" s="68">
        <f t="shared" si="0"/>
        <v>0</v>
      </c>
      <c r="L12" s="10"/>
      <c r="M12" s="19"/>
    </row>
    <row r="13" spans="2:13" ht="12" customHeight="1" x14ac:dyDescent="0.2">
      <c r="B13" s="4" t="s">
        <v>39</v>
      </c>
      <c r="D13" s="21">
        <v>456</v>
      </c>
      <c r="E13" s="4" t="s">
        <v>12</v>
      </c>
      <c r="F13" s="63">
        <f>'Page 9.4.1'!R11</f>
        <v>39289083.456467591</v>
      </c>
      <c r="G13" s="21" t="s">
        <v>15</v>
      </c>
      <c r="H13" s="84">
        <v>7.8111041399714837E-2</v>
      </c>
      <c r="I13" s="63">
        <f t="shared" si="0"/>
        <v>3068911.2244249913</v>
      </c>
      <c r="L13" s="10"/>
      <c r="M13" s="10"/>
    </row>
    <row r="14" spans="2:13" ht="12" customHeight="1" x14ac:dyDescent="0.2">
      <c r="F14" s="82">
        <f>SUM(F9:F13)</f>
        <v>0</v>
      </c>
      <c r="H14" s="21"/>
      <c r="I14" s="82">
        <f>SUM(I9:I13)</f>
        <v>1033734.165704899</v>
      </c>
      <c r="J14" s="18" t="str">
        <f t="shared" ref="J14" si="1">$J$1&amp;".1"</f>
        <v>9.4.1</v>
      </c>
      <c r="L14" s="10"/>
      <c r="M14" s="10"/>
    </row>
    <row r="15" spans="2:13" ht="12" customHeight="1" x14ac:dyDescent="0.2">
      <c r="F15" s="68"/>
      <c r="H15" s="21"/>
      <c r="I15" s="21"/>
      <c r="L15" s="10"/>
      <c r="M15" s="10"/>
    </row>
    <row r="16" spans="2:13" ht="12" customHeight="1" x14ac:dyDescent="0.2">
      <c r="B16" s="3" t="s">
        <v>30</v>
      </c>
      <c r="F16" s="68"/>
      <c r="H16" s="21"/>
      <c r="I16" s="21"/>
      <c r="L16" s="10"/>
      <c r="M16" s="10"/>
    </row>
    <row r="17" spans="2:13" ht="12" customHeight="1" x14ac:dyDescent="0.2">
      <c r="B17" s="4" t="s">
        <v>40</v>
      </c>
      <c r="D17" s="12">
        <v>560</v>
      </c>
      <c r="E17" s="4" t="s">
        <v>12</v>
      </c>
      <c r="F17" s="68">
        <f>-'Page 9.4.1'!R14</f>
        <v>-2418209.7606739956</v>
      </c>
      <c r="G17" s="21" t="s">
        <v>13</v>
      </c>
      <c r="H17" s="85">
        <v>0</v>
      </c>
      <c r="I17" s="17">
        <f t="shared" ref="I17:I24" si="2">H17*F17</f>
        <v>0</v>
      </c>
      <c r="L17" s="10"/>
      <c r="M17" s="10"/>
    </row>
    <row r="18" spans="2:13" ht="12" customHeight="1" x14ac:dyDescent="0.2">
      <c r="B18" s="4" t="s">
        <v>41</v>
      </c>
      <c r="D18" s="12">
        <v>560</v>
      </c>
      <c r="E18" s="4" t="s">
        <v>12</v>
      </c>
      <c r="F18" s="68">
        <f>-'Page 9.4.1'!R15</f>
        <v>-837837.15808086877</v>
      </c>
      <c r="G18" s="21" t="s">
        <v>14</v>
      </c>
      <c r="H18" s="85">
        <v>0.21577192756641544</v>
      </c>
      <c r="I18" s="17">
        <f t="shared" si="2"/>
        <v>-180781.73858587659</v>
      </c>
      <c r="L18" s="10"/>
      <c r="M18" s="19"/>
    </row>
    <row r="19" spans="2:13" ht="12" customHeight="1" x14ac:dyDescent="0.2">
      <c r="B19" s="4" t="s">
        <v>42</v>
      </c>
      <c r="D19" s="12">
        <v>560</v>
      </c>
      <c r="E19" s="4" t="s">
        <v>12</v>
      </c>
      <c r="F19" s="68">
        <f>-'Page 9.4.1'!R16</f>
        <v>-24141.848847509897</v>
      </c>
      <c r="G19" s="21" t="s">
        <v>31</v>
      </c>
      <c r="H19" s="84">
        <v>0.21577192756641544</v>
      </c>
      <c r="I19" s="17">
        <f t="shared" si="2"/>
        <v>-5209.1332608442553</v>
      </c>
      <c r="L19" s="10"/>
      <c r="M19" s="19"/>
    </row>
    <row r="20" spans="2:13" ht="12" customHeight="1" x14ac:dyDescent="0.2">
      <c r="B20" s="4" t="s">
        <v>34</v>
      </c>
      <c r="D20" s="12">
        <v>560</v>
      </c>
      <c r="E20" s="4" t="s">
        <v>12</v>
      </c>
      <c r="F20" s="68">
        <f>SUM('Page 9.4.1'!R14:R16)</f>
        <v>3280188.7676023743</v>
      </c>
      <c r="G20" s="21" t="s">
        <v>15</v>
      </c>
      <c r="H20" s="84">
        <v>7.8111041399714837E-2</v>
      </c>
      <c r="I20" s="17">
        <f t="shared" si="2"/>
        <v>256218.96062506866</v>
      </c>
      <c r="L20" s="10"/>
      <c r="M20" s="19"/>
    </row>
    <row r="21" spans="2:13" ht="12" customHeight="1" x14ac:dyDescent="0.2">
      <c r="B21" s="4" t="s">
        <v>43</v>
      </c>
      <c r="D21" s="12">
        <v>571</v>
      </c>
      <c r="E21" s="4" t="s">
        <v>12</v>
      </c>
      <c r="F21" s="68">
        <f>-'Page 9.4.1'!R17</f>
        <v>-6106442.3632777883</v>
      </c>
      <c r="G21" s="21" t="s">
        <v>13</v>
      </c>
      <c r="H21" s="85">
        <v>0</v>
      </c>
      <c r="I21" s="17">
        <f t="shared" si="2"/>
        <v>0</v>
      </c>
      <c r="L21" s="10"/>
      <c r="M21" s="19"/>
    </row>
    <row r="22" spans="2:13" ht="12" customHeight="1" x14ac:dyDescent="0.2">
      <c r="B22" s="4" t="s">
        <v>44</v>
      </c>
      <c r="D22" s="12">
        <v>571</v>
      </c>
      <c r="E22" s="4" t="s">
        <v>12</v>
      </c>
      <c r="F22" s="68">
        <f>-'Page 9.4.1'!R18</f>
        <v>-3219980.2765103597</v>
      </c>
      <c r="G22" s="21" t="s">
        <v>14</v>
      </c>
      <c r="H22" s="85">
        <v>0.21577192756641544</v>
      </c>
      <c r="I22" s="17">
        <f t="shared" si="2"/>
        <v>-694781.35098847968</v>
      </c>
      <c r="L22" s="10"/>
      <c r="M22" s="19"/>
    </row>
    <row r="23" spans="2:13" ht="12" customHeight="1" x14ac:dyDescent="0.2">
      <c r="B23" s="4" t="s">
        <v>45</v>
      </c>
      <c r="D23" s="12">
        <v>571</v>
      </c>
      <c r="E23" s="4" t="s">
        <v>12</v>
      </c>
      <c r="F23" s="68">
        <f>-'Page 9.4.1'!R19</f>
        <v>-98968.957653034362</v>
      </c>
      <c r="G23" s="21" t="s">
        <v>31</v>
      </c>
      <c r="H23" s="84">
        <v>0.21577192756641544</v>
      </c>
      <c r="I23" s="17">
        <f t="shared" si="2"/>
        <v>-21354.722762034169</v>
      </c>
      <c r="L23" s="10"/>
      <c r="M23" s="19"/>
    </row>
    <row r="24" spans="2:13" ht="12" customHeight="1" x14ac:dyDescent="0.2">
      <c r="B24" s="4" t="s">
        <v>35</v>
      </c>
      <c r="D24" s="12">
        <v>571</v>
      </c>
      <c r="E24" s="4" t="s">
        <v>12</v>
      </c>
      <c r="F24" s="63">
        <f>SUM('Page 9.4.1'!R17:R19)</f>
        <v>9425391.5974411815</v>
      </c>
      <c r="G24" s="21" t="s">
        <v>15</v>
      </c>
      <c r="H24" s="84">
        <v>7.8111041399714837E-2</v>
      </c>
      <c r="I24" s="42">
        <f t="shared" si="2"/>
        <v>736227.15327625244</v>
      </c>
      <c r="L24" s="10"/>
      <c r="M24" s="10"/>
    </row>
    <row r="25" spans="2:13" ht="12" customHeight="1" x14ac:dyDescent="0.2">
      <c r="F25" s="82">
        <f>SUM(F17:F24)</f>
        <v>0</v>
      </c>
      <c r="H25" s="21"/>
      <c r="I25" s="82">
        <f>SUM(I17:I24)</f>
        <v>90319.16830408643</v>
      </c>
      <c r="J25" s="18" t="str">
        <f t="shared" ref="J25" si="3">$J$1&amp;".1"</f>
        <v>9.4.1</v>
      </c>
      <c r="L25" s="10"/>
      <c r="M25" s="10"/>
    </row>
    <row r="26" spans="2:13" ht="12" customHeight="1" x14ac:dyDescent="0.2">
      <c r="F26" s="68"/>
      <c r="H26" s="21"/>
      <c r="I26" s="21"/>
      <c r="L26" s="10"/>
      <c r="M26" s="10"/>
    </row>
    <row r="27" spans="2:13" ht="12" customHeight="1" x14ac:dyDescent="0.2">
      <c r="B27" s="11" t="s">
        <v>11</v>
      </c>
      <c r="C27" s="2"/>
      <c r="D27" s="12"/>
      <c r="E27" s="12"/>
      <c r="F27" s="12"/>
      <c r="G27" s="12"/>
      <c r="H27" s="12"/>
      <c r="I27" s="13"/>
      <c r="J27" s="14"/>
      <c r="L27" s="10"/>
      <c r="M27" s="10"/>
    </row>
    <row r="28" spans="2:13" ht="12" customHeight="1" x14ac:dyDescent="0.2">
      <c r="B28" s="4" t="s">
        <v>46</v>
      </c>
      <c r="D28" s="15">
        <v>353</v>
      </c>
      <c r="E28" s="16" t="s">
        <v>12</v>
      </c>
      <c r="F28" s="17">
        <f>-'Page 9.4.1'!R24</f>
        <v>-1567539919.804075</v>
      </c>
      <c r="G28" s="16" t="s">
        <v>13</v>
      </c>
      <c r="H28" s="85">
        <v>0</v>
      </c>
      <c r="I28" s="17">
        <f>H28*F28</f>
        <v>0</v>
      </c>
      <c r="J28" s="18"/>
      <c r="L28" s="10"/>
      <c r="M28" s="10"/>
    </row>
    <row r="29" spans="2:13" ht="12" customHeight="1" x14ac:dyDescent="0.2">
      <c r="B29" s="4" t="s">
        <v>47</v>
      </c>
      <c r="D29" s="15">
        <v>353</v>
      </c>
      <c r="E29" s="16" t="s">
        <v>12</v>
      </c>
      <c r="F29" s="17">
        <f>-'Page 9.4.1'!R25</f>
        <v>-530554749.05721837</v>
      </c>
      <c r="G29" s="16" t="s">
        <v>14</v>
      </c>
      <c r="H29" s="85">
        <v>0.21577192756641544</v>
      </c>
      <c r="I29" s="17">
        <f t="shared" ref="I29:I33" si="4">H29*F29</f>
        <v>-114478820.88359185</v>
      </c>
      <c r="J29" s="18"/>
      <c r="M29" s="19"/>
    </row>
    <row r="30" spans="2:13" ht="12" customHeight="1" x14ac:dyDescent="0.2">
      <c r="B30" s="61" t="s">
        <v>42</v>
      </c>
      <c r="D30" s="21">
        <v>353</v>
      </c>
      <c r="E30" s="16" t="s">
        <v>12</v>
      </c>
      <c r="F30" s="23">
        <f>-'Page 9.4.1'!R26</f>
        <v>-30845544.122333344</v>
      </c>
      <c r="G30" s="21" t="s">
        <v>31</v>
      </c>
      <c r="H30" s="84">
        <v>0.21577192756641544</v>
      </c>
      <c r="I30" s="17">
        <f t="shared" si="4"/>
        <v>-6655602.5121107819</v>
      </c>
    </row>
    <row r="31" spans="2:13" ht="12" customHeight="1" x14ac:dyDescent="0.2">
      <c r="B31" s="4" t="s">
        <v>48</v>
      </c>
      <c r="D31" s="21">
        <v>353</v>
      </c>
      <c r="E31" s="16" t="s">
        <v>12</v>
      </c>
      <c r="F31" s="68">
        <f>SUM('Page 9.4.1'!R24:R26)</f>
        <v>2128940212.9836266</v>
      </c>
      <c r="G31" s="21" t="s">
        <v>15</v>
      </c>
      <c r="H31" s="84">
        <v>7.8111041399714837E-2</v>
      </c>
      <c r="I31" s="17">
        <f t="shared" si="4"/>
        <v>166293737.11388177</v>
      </c>
    </row>
    <row r="32" spans="2:13" ht="12" customHeight="1" x14ac:dyDescent="0.2">
      <c r="B32" s="4" t="s">
        <v>46</v>
      </c>
      <c r="D32" s="21" t="s">
        <v>32</v>
      </c>
      <c r="E32" s="16" t="s">
        <v>12</v>
      </c>
      <c r="F32" s="68">
        <f>-'Page 9.4.1'!R27</f>
        <v>-19938903.513333332</v>
      </c>
      <c r="G32" s="21" t="s">
        <v>13</v>
      </c>
      <c r="H32" s="85">
        <v>0</v>
      </c>
      <c r="I32" s="17">
        <f t="shared" si="4"/>
        <v>0</v>
      </c>
    </row>
    <row r="33" spans="2:10" ht="12" customHeight="1" x14ac:dyDescent="0.2">
      <c r="B33" s="28" t="s">
        <v>47</v>
      </c>
      <c r="D33" s="21" t="s">
        <v>32</v>
      </c>
      <c r="E33" s="16" t="s">
        <v>12</v>
      </c>
      <c r="F33" s="68">
        <f>-'Page 9.4.1'!R28</f>
        <v>-19199334.203333333</v>
      </c>
      <c r="G33" s="21" t="s">
        <v>14</v>
      </c>
      <c r="H33" s="85">
        <v>0.21577192756641544</v>
      </c>
      <c r="I33" s="17">
        <f t="shared" si="4"/>
        <v>-4142677.3490450424</v>
      </c>
    </row>
    <row r="34" spans="2:10" ht="12" customHeight="1" x14ac:dyDescent="0.2">
      <c r="B34" s="28" t="s">
        <v>48</v>
      </c>
      <c r="D34" s="15" t="s">
        <v>32</v>
      </c>
      <c r="E34" s="16" t="s">
        <v>12</v>
      </c>
      <c r="F34" s="17">
        <f>SUM('Page 9.4.1'!R27:R28)</f>
        <v>39138237.716666669</v>
      </c>
      <c r="G34" s="16" t="s">
        <v>15</v>
      </c>
      <c r="H34" s="85">
        <v>7.8111041399714837E-2</v>
      </c>
      <c r="I34" s="17">
        <f>H34*F34</f>
        <v>3057128.5065984307</v>
      </c>
      <c r="J34" s="18"/>
    </row>
    <row r="35" spans="2:10" ht="12" customHeight="1" x14ac:dyDescent="0.2">
      <c r="B35" s="28"/>
      <c r="D35" s="15"/>
      <c r="E35" s="16"/>
      <c r="F35" s="20">
        <f>SUM(F28:F34)</f>
        <v>0</v>
      </c>
      <c r="G35" s="16"/>
      <c r="H35" s="85"/>
      <c r="I35" s="20">
        <f>SUM(I28:I34)</f>
        <v>44073764.875732519</v>
      </c>
      <c r="J35" s="18" t="str">
        <f t="shared" ref="J35" si="5">$J$1&amp;".1"</f>
        <v>9.4.1</v>
      </c>
    </row>
    <row r="36" spans="2:10" ht="12" customHeight="1" x14ac:dyDescent="0.2">
      <c r="D36" s="15"/>
      <c r="E36" s="21"/>
      <c r="F36" s="22"/>
      <c r="G36" s="16"/>
      <c r="H36" s="21"/>
      <c r="I36" s="22"/>
      <c r="J36" s="18"/>
    </row>
    <row r="37" spans="2:10" ht="12" customHeight="1" x14ac:dyDescent="0.2">
      <c r="B37" s="11" t="s">
        <v>16</v>
      </c>
      <c r="H37" s="21"/>
    </row>
    <row r="38" spans="2:10" ht="12" customHeight="1" x14ac:dyDescent="0.2">
      <c r="B38" s="4" t="s">
        <v>46</v>
      </c>
      <c r="D38" s="15" t="s">
        <v>25</v>
      </c>
      <c r="E38" s="16" t="s">
        <v>12</v>
      </c>
      <c r="F38" s="17">
        <f>-'Page 9.4.1'!R40</f>
        <v>-27515430.820790902</v>
      </c>
      <c r="G38" s="16" t="s">
        <v>13</v>
      </c>
      <c r="H38" s="85">
        <v>0</v>
      </c>
      <c r="I38" s="17">
        <f>H38*F38</f>
        <v>0</v>
      </c>
      <c r="J38" s="18"/>
    </row>
    <row r="39" spans="2:10" ht="12" customHeight="1" x14ac:dyDescent="0.2">
      <c r="B39" s="4" t="s">
        <v>47</v>
      </c>
      <c r="D39" s="15" t="s">
        <v>25</v>
      </c>
      <c r="E39" s="16" t="s">
        <v>12</v>
      </c>
      <c r="F39" s="17">
        <f>-'Page 9.4.1'!R41</f>
        <v>-9911790.4530548472</v>
      </c>
      <c r="G39" s="16" t="s">
        <v>14</v>
      </c>
      <c r="H39" s="85">
        <v>0.21577192756641544</v>
      </c>
      <c r="I39" s="17">
        <f t="shared" ref="I39:I41" si="6">H39*F39</f>
        <v>-2138686.1316900388</v>
      </c>
      <c r="J39" s="18"/>
    </row>
    <row r="40" spans="2:10" ht="12" customHeight="1" x14ac:dyDescent="0.2">
      <c r="B40" s="61" t="s">
        <v>49</v>
      </c>
      <c r="D40" s="15" t="s">
        <v>25</v>
      </c>
      <c r="E40" s="16" t="s">
        <v>12</v>
      </c>
      <c r="F40" s="17">
        <f>-'Page 9.4.1'!R42</f>
        <v>-522615.80793210882</v>
      </c>
      <c r="G40" s="16" t="s">
        <v>31</v>
      </c>
      <c r="H40" s="84">
        <v>0.21577192756641544</v>
      </c>
      <c r="I40" s="17">
        <f t="shared" si="6"/>
        <v>-112765.82025419066</v>
      </c>
      <c r="J40" s="18"/>
    </row>
    <row r="41" spans="2:10" ht="12" customHeight="1" x14ac:dyDescent="0.2">
      <c r="B41" s="4" t="s">
        <v>48</v>
      </c>
      <c r="D41" s="15" t="s">
        <v>25</v>
      </c>
      <c r="E41" s="16" t="s">
        <v>12</v>
      </c>
      <c r="F41" s="23">
        <f>'Page 9.4.1'!R43</f>
        <v>37949837.081777856</v>
      </c>
      <c r="G41" s="16" t="s">
        <v>15</v>
      </c>
      <c r="H41" s="85">
        <v>7.8111041399714837E-2</v>
      </c>
      <c r="I41" s="17">
        <f t="shared" si="6"/>
        <v>2964301.2954071835</v>
      </c>
      <c r="J41" s="18"/>
    </row>
    <row r="42" spans="2:10" ht="12" customHeight="1" x14ac:dyDescent="0.2">
      <c r="D42" s="21"/>
      <c r="E42" s="16"/>
      <c r="F42" s="20">
        <f>SUM(F38:F41)</f>
        <v>0</v>
      </c>
      <c r="G42" s="16"/>
      <c r="H42" s="85"/>
      <c r="I42" s="20">
        <f>SUM(I38:I41)</f>
        <v>712849.34346295381</v>
      </c>
      <c r="J42" s="18" t="str">
        <f t="shared" ref="J42" si="7">$J$1&amp;".1"</f>
        <v>9.4.1</v>
      </c>
    </row>
    <row r="43" spans="2:10" ht="12" customHeight="1" x14ac:dyDescent="0.2">
      <c r="D43" s="21"/>
      <c r="E43" s="16"/>
      <c r="F43" s="23"/>
      <c r="G43" s="16"/>
      <c r="H43" s="85"/>
      <c r="I43" s="17"/>
      <c r="J43" s="18"/>
    </row>
    <row r="44" spans="2:10" ht="12" customHeight="1" x14ac:dyDescent="0.2">
      <c r="B44" s="11" t="s">
        <v>17</v>
      </c>
      <c r="H44" s="21"/>
    </row>
    <row r="45" spans="2:10" ht="12" customHeight="1" x14ac:dyDescent="0.2">
      <c r="B45" s="4" t="s">
        <v>46</v>
      </c>
      <c r="D45" s="21" t="s">
        <v>24</v>
      </c>
      <c r="E45" s="16" t="s">
        <v>12</v>
      </c>
      <c r="F45" s="23">
        <f>-'Page 9.4.1'!R33</f>
        <v>438239078.59279543</v>
      </c>
      <c r="G45" s="16" t="s">
        <v>13</v>
      </c>
      <c r="H45" s="85">
        <v>0</v>
      </c>
      <c r="I45" s="17">
        <f t="shared" ref="I45:I48" si="8">H45*F45</f>
        <v>0</v>
      </c>
      <c r="J45" s="18"/>
    </row>
    <row r="46" spans="2:10" ht="12" customHeight="1" x14ac:dyDescent="0.2">
      <c r="B46" s="4" t="s">
        <v>47</v>
      </c>
      <c r="D46" s="21" t="s">
        <v>24</v>
      </c>
      <c r="E46" s="16" t="s">
        <v>12</v>
      </c>
      <c r="F46" s="23">
        <f>-'Page 9.4.1'!R34</f>
        <v>197093217.28137532</v>
      </c>
      <c r="G46" s="16" t="s">
        <v>14</v>
      </c>
      <c r="H46" s="85">
        <v>0.21577192756641544</v>
      </c>
      <c r="I46" s="17">
        <f t="shared" si="8"/>
        <v>42527183.403068699</v>
      </c>
      <c r="J46" s="18"/>
    </row>
    <row r="47" spans="2:10" ht="12" customHeight="1" x14ac:dyDescent="0.2">
      <c r="B47" s="61" t="s">
        <v>49</v>
      </c>
      <c r="D47" s="21" t="s">
        <v>24</v>
      </c>
      <c r="E47" s="16" t="s">
        <v>12</v>
      </c>
      <c r="F47" s="23">
        <f>-'Page 9.4.1'!R35</f>
        <v>17938744.00806183</v>
      </c>
      <c r="G47" s="16" t="s">
        <v>31</v>
      </c>
      <c r="H47" s="84">
        <v>0.21577192756641544</v>
      </c>
      <c r="I47" s="17">
        <f t="shared" si="8"/>
        <v>3870677.3727399861</v>
      </c>
      <c r="J47" s="18"/>
    </row>
    <row r="48" spans="2:10" ht="12" customHeight="1" x14ac:dyDescent="0.2">
      <c r="B48" s="4" t="s">
        <v>48</v>
      </c>
      <c r="D48" s="21" t="s">
        <v>24</v>
      </c>
      <c r="E48" s="16" t="s">
        <v>12</v>
      </c>
      <c r="F48" s="23">
        <f>'Page 9.4.1'!R36</f>
        <v>-653271039.88223267</v>
      </c>
      <c r="G48" s="16" t="s">
        <v>15</v>
      </c>
      <c r="H48" s="85">
        <v>7.8111041399714837E-2</v>
      </c>
      <c r="I48" s="17">
        <f t="shared" si="8"/>
        <v>-51027681.241475835</v>
      </c>
      <c r="J48" s="18"/>
    </row>
    <row r="49" spans="1:10" ht="12" customHeight="1" x14ac:dyDescent="0.2">
      <c r="E49" s="16"/>
      <c r="F49" s="20">
        <f>SUM(F45:F48)</f>
        <v>0</v>
      </c>
      <c r="G49" s="16"/>
      <c r="H49" s="85"/>
      <c r="I49" s="20">
        <f>SUM(I45:I48)</f>
        <v>-4629820.4656671509</v>
      </c>
      <c r="J49" s="18" t="str">
        <f t="shared" ref="J49" si="9">$J$1&amp;".1"</f>
        <v>9.4.1</v>
      </c>
    </row>
    <row r="50" spans="1:10" ht="12" customHeight="1" x14ac:dyDescent="0.2">
      <c r="F50" s="22"/>
      <c r="G50" s="16"/>
      <c r="H50" s="21"/>
      <c r="I50" s="22"/>
    </row>
    <row r="51" spans="1:10" ht="12" customHeight="1" x14ac:dyDescent="0.2">
      <c r="B51" s="24" t="s">
        <v>18</v>
      </c>
      <c r="H51" s="21"/>
    </row>
    <row r="52" spans="1:10" ht="12" customHeight="1" x14ac:dyDescent="0.2">
      <c r="B52" s="70" t="s">
        <v>50</v>
      </c>
      <c r="D52" s="21">
        <v>282</v>
      </c>
      <c r="E52" s="4" t="s">
        <v>12</v>
      </c>
      <c r="F52" s="69">
        <v>-7914497.333333333</v>
      </c>
      <c r="G52" s="21" t="s">
        <v>3</v>
      </c>
      <c r="H52" s="86" t="s">
        <v>54</v>
      </c>
      <c r="I52" s="69">
        <f>F52</f>
        <v>-7914497.333333333</v>
      </c>
    </row>
    <row r="53" spans="1:10" ht="12" customHeight="1" x14ac:dyDescent="0.2">
      <c r="B53" s="70"/>
      <c r="D53" s="21"/>
      <c r="F53" s="69"/>
      <c r="G53" s="21"/>
      <c r="H53" s="21"/>
      <c r="I53" s="69"/>
    </row>
    <row r="54" spans="1:10" customFormat="1" ht="12" customHeight="1" x14ac:dyDescent="0.25">
      <c r="H54" s="87"/>
    </row>
    <row r="55" spans="1:10" customFormat="1" ht="12" customHeight="1" x14ac:dyDescent="0.25">
      <c r="H55" s="87"/>
    </row>
    <row r="56" spans="1:10" customFormat="1" ht="12" customHeight="1" x14ac:dyDescent="0.25">
      <c r="H56" s="87"/>
    </row>
    <row r="57" spans="1:10" customFormat="1" ht="12" customHeight="1" x14ac:dyDescent="0.25"/>
    <row r="58" spans="1:10" ht="12" customHeight="1" x14ac:dyDescent="0.2">
      <c r="B58" s="28"/>
      <c r="C58" s="28"/>
      <c r="D58" s="28"/>
      <c r="E58" s="28"/>
      <c r="F58" s="28"/>
      <c r="G58" s="28"/>
      <c r="H58" s="28"/>
      <c r="I58" s="28"/>
    </row>
    <row r="59" spans="1:10" ht="12" customHeight="1" thickBot="1" x14ac:dyDescent="0.25">
      <c r="B59" s="25" t="s">
        <v>19</v>
      </c>
    </row>
    <row r="60" spans="1:10" ht="12" customHeight="1" x14ac:dyDescent="0.2">
      <c r="A60" s="26"/>
      <c r="B60" s="88" t="s">
        <v>67</v>
      </c>
      <c r="C60" s="88"/>
      <c r="D60" s="88"/>
      <c r="E60" s="88"/>
      <c r="F60" s="88"/>
      <c r="G60" s="88"/>
      <c r="H60" s="88"/>
      <c r="I60" s="88"/>
      <c r="J60" s="89"/>
    </row>
    <row r="61" spans="1:10" ht="12" customHeight="1" x14ac:dyDescent="0.2">
      <c r="A61" s="27"/>
      <c r="B61" s="90"/>
      <c r="C61" s="90"/>
      <c r="D61" s="90"/>
      <c r="E61" s="90"/>
      <c r="F61" s="90"/>
      <c r="G61" s="90"/>
      <c r="H61" s="90"/>
      <c r="I61" s="90"/>
      <c r="J61" s="91"/>
    </row>
    <row r="62" spans="1:10" ht="12" customHeight="1" x14ac:dyDescent="0.2">
      <c r="A62" s="27"/>
      <c r="B62" s="90"/>
      <c r="C62" s="90"/>
      <c r="D62" s="90"/>
      <c r="E62" s="90"/>
      <c r="F62" s="90"/>
      <c r="G62" s="90"/>
      <c r="H62" s="90"/>
      <c r="I62" s="90"/>
      <c r="J62" s="91"/>
    </row>
    <row r="63" spans="1:10" ht="12" customHeight="1" thickBot="1" x14ac:dyDescent="0.25">
      <c r="A63" s="29"/>
      <c r="B63" s="92"/>
      <c r="C63" s="92"/>
      <c r="D63" s="92"/>
      <c r="E63" s="92"/>
      <c r="F63" s="92"/>
      <c r="G63" s="92"/>
      <c r="H63" s="92"/>
      <c r="I63" s="92"/>
      <c r="J63" s="93"/>
    </row>
  </sheetData>
  <mergeCells count="1">
    <mergeCell ref="B60:J63"/>
  </mergeCells>
  <conditionalFormatting sqref="B27 B30">
    <cfRule type="cellIs" dxfId="12" priority="13" stopIfTrue="1" operator="equal">
      <formula>"Adjustment to Income/Expense/Rate Base:"</formula>
    </cfRule>
  </conditionalFormatting>
  <conditionalFormatting sqref="B37">
    <cfRule type="cellIs" dxfId="11" priority="12" stopIfTrue="1" operator="equal">
      <formula>"Adjustment to Income/Expense/Rate Base:"</formula>
    </cfRule>
  </conditionalFormatting>
  <conditionalFormatting sqref="B44">
    <cfRule type="cellIs" dxfId="10" priority="9" stopIfTrue="1" operator="equal">
      <formula>"Adjustment to Income/Expense/Rate Base:"</formula>
    </cfRule>
  </conditionalFormatting>
  <conditionalFormatting sqref="B51">
    <cfRule type="cellIs" dxfId="9" priority="8" stopIfTrue="1" operator="equal">
      <formula>"Adjustment to Income/Expense/Rate Base:"</formula>
    </cfRule>
  </conditionalFormatting>
  <conditionalFormatting sqref="D17:D19">
    <cfRule type="cellIs" dxfId="8" priority="6" stopIfTrue="1" operator="equal">
      <formula>"Adjustment to Income/Expense/Rate Base:"</formula>
    </cfRule>
  </conditionalFormatting>
  <conditionalFormatting sqref="D21">
    <cfRule type="cellIs" dxfId="7" priority="5" stopIfTrue="1" operator="equal">
      <formula>"Adjustment to Income/Expense/Rate Base:"</formula>
    </cfRule>
  </conditionalFormatting>
  <conditionalFormatting sqref="D22:D24">
    <cfRule type="cellIs" dxfId="6" priority="4" stopIfTrue="1" operator="equal">
      <formula>"Adjustment to Income/Expense/Rate Base:"</formula>
    </cfRule>
  </conditionalFormatting>
  <conditionalFormatting sqref="D20">
    <cfRule type="cellIs" dxfId="5" priority="3" stopIfTrue="1" operator="equal">
      <formula>"Adjustment to Income/Expense/Rate Base:"</formula>
    </cfRule>
  </conditionalFormatting>
  <conditionalFormatting sqref="B47">
    <cfRule type="cellIs" dxfId="4" priority="2" stopIfTrue="1" operator="equal">
      <formula>"Adjustment to Income/Expense/Rate Base:"</formula>
    </cfRule>
  </conditionalFormatting>
  <conditionalFormatting sqref="B40">
    <cfRule type="cellIs" dxfId="3" priority="1" stopIfTrue="1" operator="equal">
      <formula>"Adjustment to Income/Expense/Rate Base:"</formula>
    </cfRule>
  </conditionalFormatting>
  <pageMargins left="0.7" right="0.7" top="0.75" bottom="0.75" header="0.3" footer="0.3"/>
  <pageSetup scale="8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7"/>
  <sheetViews>
    <sheetView view="pageBreakPreview" zoomScale="91" zoomScaleNormal="100" zoomScaleSheetLayoutView="91" workbookViewId="0">
      <pane xSplit="3" ySplit="6" topLeftCell="D7" activePane="bottomRight" state="frozen"/>
      <selection pane="topRight" activeCell="D1" sqref="D1"/>
      <selection pane="bottomLeft" activeCell="A7" sqref="A7"/>
      <selection pane="bottomRight" activeCell="F59" sqref="F59"/>
    </sheetView>
  </sheetViews>
  <sheetFormatPr defaultColWidth="9.140625" defaultRowHeight="12" customHeight="1" x14ac:dyDescent="0.2"/>
  <cols>
    <col min="1" max="1" width="29.140625" style="31" customWidth="1"/>
    <col min="2" max="2" width="8.28515625" style="31" bestFit="1" customWidth="1"/>
    <col min="3" max="3" width="6.85546875" style="31" bestFit="1" customWidth="1"/>
    <col min="4" max="4" width="15.5703125" style="31" bestFit="1" customWidth="1"/>
    <col min="5" max="6" width="11" style="31" bestFit="1" customWidth="1"/>
    <col min="7" max="7" width="11.85546875" style="31" bestFit="1" customWidth="1"/>
    <col min="8" max="8" width="11" style="31" customWidth="1"/>
    <col min="9" max="9" width="11.5703125" style="31" bestFit="1" customWidth="1"/>
    <col min="10" max="12" width="13.42578125" style="31" bestFit="1" customWidth="1"/>
    <col min="13" max="13" width="12.7109375" style="31" bestFit="1" customWidth="1"/>
    <col min="14" max="14" width="12.140625" style="31" bestFit="1" customWidth="1"/>
    <col min="15" max="15" width="12.5703125" style="31" bestFit="1" customWidth="1"/>
    <col min="16" max="16" width="13.85546875" style="31" bestFit="1" customWidth="1"/>
    <col min="17" max="17" width="15.5703125" style="31" bestFit="1" customWidth="1"/>
    <col min="18" max="18" width="14.85546875" style="31" bestFit="1" customWidth="1"/>
    <col min="19" max="19" width="6.140625" style="31" bestFit="1" customWidth="1"/>
    <col min="20" max="20" width="7" style="31" bestFit="1" customWidth="1"/>
    <col min="21" max="21" width="6.28515625" style="31" bestFit="1" customWidth="1"/>
    <col min="22" max="22" width="7.140625" style="31" bestFit="1" customWidth="1"/>
    <col min="23" max="25" width="12.85546875" style="31" bestFit="1" customWidth="1"/>
    <col min="26" max="31" width="14.5703125" style="31" bestFit="1" customWidth="1"/>
    <col min="32" max="32" width="17" style="31" bestFit="1" customWidth="1"/>
    <col min="33" max="38" width="14.5703125" style="31" bestFit="1" customWidth="1"/>
    <col min="39" max="39" width="6" style="31" customWidth="1"/>
    <col min="40" max="40" width="7.7109375" style="31" bestFit="1" customWidth="1"/>
    <col min="41" max="41" width="12.28515625" style="31" bestFit="1" customWidth="1"/>
    <col min="42" max="42" width="8.140625" style="31" bestFit="1" customWidth="1"/>
    <col min="43" max="16384" width="9.140625" style="31"/>
  </cols>
  <sheetData>
    <row r="1" spans="1:54" ht="12" customHeight="1" x14ac:dyDescent="0.2">
      <c r="A1" s="30" t="s">
        <v>0</v>
      </c>
      <c r="B1" s="30"/>
      <c r="C1" s="30"/>
      <c r="D1" s="30"/>
      <c r="E1" s="30"/>
      <c r="F1" s="30"/>
      <c r="G1" s="30"/>
      <c r="H1" s="30"/>
      <c r="I1" s="30"/>
      <c r="J1" s="30"/>
      <c r="K1" s="30"/>
      <c r="L1" s="30"/>
      <c r="M1" s="30"/>
      <c r="N1" s="30"/>
      <c r="O1" s="30"/>
      <c r="P1" s="30"/>
    </row>
    <row r="2" spans="1:54" ht="12" customHeight="1" x14ac:dyDescent="0.2">
      <c r="A2" s="30" t="s">
        <v>51</v>
      </c>
      <c r="B2" s="30"/>
      <c r="C2" s="30"/>
      <c r="D2" s="30"/>
      <c r="E2" s="30"/>
      <c r="F2" s="30"/>
      <c r="G2" s="30"/>
      <c r="H2" s="30"/>
      <c r="I2" s="30"/>
      <c r="J2" s="30"/>
      <c r="K2" s="30"/>
      <c r="L2" s="30"/>
      <c r="M2" s="30"/>
      <c r="N2" s="30"/>
      <c r="O2" s="30"/>
      <c r="P2" s="30"/>
    </row>
    <row r="3" spans="1:54" ht="12" customHeight="1" x14ac:dyDescent="0.2">
      <c r="A3" s="30" t="s">
        <v>52</v>
      </c>
      <c r="B3" s="30"/>
      <c r="C3" s="30"/>
      <c r="D3" s="30"/>
      <c r="E3" s="30"/>
      <c r="F3" s="30"/>
      <c r="G3" s="30"/>
      <c r="H3" s="30"/>
      <c r="I3" s="30"/>
      <c r="J3" s="30"/>
      <c r="K3" s="30"/>
      <c r="L3" s="30"/>
      <c r="M3" s="30"/>
      <c r="N3" s="30"/>
      <c r="O3" s="30"/>
      <c r="P3" s="30"/>
    </row>
    <row r="4" spans="1:54" ht="12" customHeight="1" x14ac:dyDescent="0.2">
      <c r="A4" s="32"/>
      <c r="B4" s="32"/>
      <c r="C4" s="32"/>
      <c r="D4" s="32"/>
      <c r="E4" s="32"/>
      <c r="F4" s="32"/>
      <c r="G4" s="32"/>
      <c r="H4" s="32"/>
      <c r="I4" s="32"/>
      <c r="J4" s="32"/>
      <c r="K4" s="32"/>
      <c r="L4" s="32"/>
      <c r="M4" s="32"/>
      <c r="N4" s="32"/>
      <c r="O4" s="32"/>
      <c r="P4" s="32"/>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row>
    <row r="5" spans="1:54" ht="30.75" customHeight="1" x14ac:dyDescent="0.2">
      <c r="A5" s="32"/>
      <c r="B5" s="32"/>
      <c r="C5" s="32"/>
      <c r="D5" s="32"/>
      <c r="E5" s="32"/>
      <c r="F5" s="32"/>
      <c r="G5" s="32"/>
      <c r="H5" s="32"/>
      <c r="I5" s="32"/>
      <c r="J5" s="32"/>
      <c r="K5" s="32"/>
      <c r="L5" s="32"/>
      <c r="M5" s="32"/>
      <c r="N5" s="34"/>
      <c r="O5" s="34"/>
      <c r="P5" s="34"/>
      <c r="Q5" s="35"/>
      <c r="R5" s="35"/>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row>
    <row r="6" spans="1:54" ht="38.25" x14ac:dyDescent="0.2">
      <c r="A6" s="30" t="s">
        <v>26</v>
      </c>
      <c r="B6" s="36" t="s">
        <v>20</v>
      </c>
      <c r="C6" s="36" t="s">
        <v>21</v>
      </c>
      <c r="D6" s="37" t="s">
        <v>29</v>
      </c>
      <c r="E6" s="37" t="s">
        <v>66</v>
      </c>
      <c r="F6" s="37" t="s">
        <v>55</v>
      </c>
      <c r="G6" s="37" t="s">
        <v>56</v>
      </c>
      <c r="H6" s="37" t="s">
        <v>57</v>
      </c>
      <c r="I6" s="37" t="s">
        <v>58</v>
      </c>
      <c r="J6" s="37" t="s">
        <v>59</v>
      </c>
      <c r="K6" s="37" t="s">
        <v>60</v>
      </c>
      <c r="L6" s="37" t="s">
        <v>61</v>
      </c>
      <c r="M6" s="37" t="s">
        <v>62</v>
      </c>
      <c r="N6" s="37" t="s">
        <v>63</v>
      </c>
      <c r="O6" s="37" t="s">
        <v>64</v>
      </c>
      <c r="P6" s="37" t="s">
        <v>65</v>
      </c>
      <c r="Q6" s="38" t="s">
        <v>23</v>
      </c>
      <c r="R6" s="38" t="s">
        <v>33</v>
      </c>
      <c r="S6" s="39" t="s">
        <v>22</v>
      </c>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1:54" ht="12.75" x14ac:dyDescent="0.2">
      <c r="A7" s="61" t="s">
        <v>37</v>
      </c>
      <c r="B7" s="12">
        <v>456</v>
      </c>
      <c r="C7" s="12" t="s">
        <v>27</v>
      </c>
      <c r="D7" s="17">
        <v>17028845.030000001</v>
      </c>
      <c r="E7" s="17"/>
      <c r="F7" s="17"/>
      <c r="G7" s="17"/>
      <c r="H7" s="17"/>
      <c r="I7" s="17"/>
      <c r="J7" s="17"/>
      <c r="K7" s="17"/>
      <c r="L7" s="17"/>
      <c r="M7" s="17"/>
      <c r="N7" s="17"/>
      <c r="O7" s="17"/>
      <c r="P7" s="17"/>
      <c r="Q7" s="17">
        <f>SUM(D7:P7)</f>
        <v>17028845.030000001</v>
      </c>
      <c r="R7" s="62">
        <f>Q7/3</f>
        <v>5676281.6766666668</v>
      </c>
      <c r="S7" s="34"/>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row>
    <row r="8" spans="1:54" ht="12.75" x14ac:dyDescent="0.2">
      <c r="A8" s="61" t="s">
        <v>38</v>
      </c>
      <c r="B8" s="12">
        <v>456</v>
      </c>
      <c r="C8" s="12" t="s">
        <v>28</v>
      </c>
      <c r="D8" s="17">
        <v>98283087.730000004</v>
      </c>
      <c r="E8" s="17">
        <v>1289224.9250550014</v>
      </c>
      <c r="F8" s="17"/>
      <c r="G8" s="17"/>
      <c r="H8" s="17"/>
      <c r="I8" s="17"/>
      <c r="J8" s="17"/>
      <c r="K8" s="17"/>
      <c r="L8" s="17"/>
      <c r="M8" s="17"/>
      <c r="N8" s="17"/>
      <c r="O8" s="17"/>
      <c r="P8" s="17"/>
      <c r="Q8" s="17">
        <f t="shared" ref="Q8:Q9" si="0">SUM(D8:P8)</f>
        <v>99572312.655055001</v>
      </c>
      <c r="R8" s="62">
        <f t="shared" ref="R8:R9" si="1">Q8/3</f>
        <v>33190770.885018334</v>
      </c>
      <c r="S8" s="34"/>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row>
    <row r="9" spans="1:54" ht="12.75" x14ac:dyDescent="0.2">
      <c r="A9" s="61" t="s">
        <v>36</v>
      </c>
      <c r="B9" s="12">
        <v>456</v>
      </c>
      <c r="C9" s="12" t="s">
        <v>14</v>
      </c>
      <c r="D9" s="17"/>
      <c r="E9" s="17"/>
      <c r="F9" s="17">
        <v>2116173.9343477562</v>
      </c>
      <c r="G9" s="17"/>
      <c r="H9" s="17"/>
      <c r="I9" s="17"/>
      <c r="J9" s="17"/>
      <c r="K9" s="17"/>
      <c r="L9" s="17"/>
      <c r="M9" s="17"/>
      <c r="N9" s="17"/>
      <c r="O9" s="17"/>
      <c r="P9" s="17"/>
      <c r="Q9" s="17">
        <f t="shared" si="0"/>
        <v>2116173.9343477562</v>
      </c>
      <c r="R9" s="62">
        <f t="shared" si="1"/>
        <v>705391.31144925207</v>
      </c>
      <c r="S9" s="34"/>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row>
    <row r="10" spans="1:54" ht="12.75" x14ac:dyDescent="0.2">
      <c r="A10" s="65" t="s">
        <v>36</v>
      </c>
      <c r="B10" s="66">
        <v>456</v>
      </c>
      <c r="C10" s="66" t="s">
        <v>13</v>
      </c>
      <c r="D10" s="42"/>
      <c r="E10" s="42"/>
      <c r="F10" s="42">
        <v>-850081.25000000035</v>
      </c>
      <c r="G10" s="42"/>
      <c r="H10" s="42"/>
      <c r="I10" s="42"/>
      <c r="J10" s="42"/>
      <c r="K10" s="42"/>
      <c r="L10" s="42"/>
      <c r="M10" s="42"/>
      <c r="N10" s="42"/>
      <c r="O10" s="42"/>
      <c r="P10" s="42"/>
      <c r="Q10" s="42">
        <f>SUM(D10:P10)</f>
        <v>-850081.25000000035</v>
      </c>
      <c r="R10" s="67">
        <f>Q10/3</f>
        <v>-283360.4166666668</v>
      </c>
      <c r="S10" s="3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1:54" ht="12.75" x14ac:dyDescent="0.2">
      <c r="A11" s="61"/>
      <c r="B11" s="12"/>
      <c r="C11" s="12"/>
      <c r="D11" s="17">
        <f>SUBTOTAL(9,D7:D10)</f>
        <v>115311932.76000001</v>
      </c>
      <c r="E11" s="17">
        <f>SUBTOTAL(9,E7:E10)</f>
        <v>1289224.9250550014</v>
      </c>
      <c r="F11" s="17">
        <f>SUBTOTAL(9,F7:F10)</f>
        <v>1266092.6843477557</v>
      </c>
      <c r="G11" s="17"/>
      <c r="H11" s="17"/>
      <c r="I11" s="17"/>
      <c r="J11" s="17"/>
      <c r="K11" s="17"/>
      <c r="L11" s="17"/>
      <c r="M11" s="17"/>
      <c r="N11" s="17"/>
      <c r="O11" s="17"/>
      <c r="P11" s="17"/>
      <c r="Q11" s="17">
        <f t="shared" ref="Q11:R11" si="2">SUBTOTAL(9,Q7:Q10)</f>
        <v>117867250.36940277</v>
      </c>
      <c r="R11" s="43">
        <f t="shared" si="2"/>
        <v>39289083.456467591</v>
      </c>
      <c r="S11" s="39">
        <v>9.4</v>
      </c>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1:54" ht="12.75" x14ac:dyDescent="0.2">
      <c r="A12" s="61"/>
      <c r="B12" s="12"/>
      <c r="C12" s="12"/>
      <c r="D12" s="17"/>
      <c r="E12" s="17"/>
      <c r="F12" s="17"/>
      <c r="G12" s="17"/>
      <c r="H12" s="17"/>
      <c r="I12" s="17"/>
      <c r="J12" s="17"/>
      <c r="K12" s="17"/>
      <c r="L12" s="17"/>
      <c r="M12" s="17"/>
      <c r="N12" s="17"/>
      <c r="O12" s="17"/>
      <c r="P12" s="17"/>
      <c r="Q12" s="17"/>
      <c r="R12" s="17"/>
      <c r="S12" s="34"/>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1:54" ht="12.75" x14ac:dyDescent="0.2">
      <c r="A13" s="30" t="s">
        <v>30</v>
      </c>
      <c r="B13" s="12"/>
      <c r="C13" s="12"/>
      <c r="D13" s="17"/>
      <c r="E13" s="17"/>
      <c r="F13" s="17"/>
      <c r="G13" s="17"/>
      <c r="H13" s="17"/>
      <c r="I13" s="17"/>
      <c r="J13" s="17"/>
      <c r="K13" s="17"/>
      <c r="L13" s="17"/>
      <c r="M13" s="17"/>
      <c r="N13" s="17"/>
      <c r="O13" s="17"/>
      <c r="P13" s="17"/>
      <c r="Q13" s="17"/>
      <c r="R13" s="17"/>
      <c r="S13" s="34"/>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1:54" ht="12.75" x14ac:dyDescent="0.2">
      <c r="A14" s="61" t="s">
        <v>40</v>
      </c>
      <c r="B14" s="12">
        <v>560</v>
      </c>
      <c r="C14" s="12" t="s">
        <v>13</v>
      </c>
      <c r="D14" s="17">
        <v>7026862.4300000006</v>
      </c>
      <c r="E14" s="17"/>
      <c r="F14" s="17"/>
      <c r="G14" s="17">
        <v>27952.904039643232</v>
      </c>
      <c r="H14" s="17">
        <v>199813.94798234323</v>
      </c>
      <c r="I14" s="17"/>
      <c r="J14" s="17"/>
      <c r="K14" s="17"/>
      <c r="L14" s="17"/>
      <c r="M14" s="17"/>
      <c r="N14" s="17"/>
      <c r="O14" s="17"/>
      <c r="P14" s="17"/>
      <c r="Q14" s="17">
        <f t="shared" ref="Q14:Q19" si="3">SUM(D14:P14)</f>
        <v>7254629.2820219863</v>
      </c>
      <c r="R14" s="17">
        <f t="shared" ref="R14:R19" si="4">Q14/3</f>
        <v>2418209.7606739956</v>
      </c>
      <c r="S14" s="34"/>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1:54" ht="12.75" x14ac:dyDescent="0.2">
      <c r="A15" s="61" t="s">
        <v>41</v>
      </c>
      <c r="B15" s="12">
        <v>560</v>
      </c>
      <c r="C15" s="12" t="s">
        <v>14</v>
      </c>
      <c r="D15" s="17">
        <v>2478474.3199999998</v>
      </c>
      <c r="E15" s="17"/>
      <c r="F15" s="17"/>
      <c r="G15" s="17">
        <v>4299.9681545899666</v>
      </c>
      <c r="H15" s="17">
        <v>30737.186088016137</v>
      </c>
      <c r="I15" s="17"/>
      <c r="J15" s="17"/>
      <c r="K15" s="17"/>
      <c r="L15" s="17"/>
      <c r="M15" s="17"/>
      <c r="N15" s="17"/>
      <c r="O15" s="17"/>
      <c r="P15" s="17"/>
      <c r="Q15" s="17">
        <f t="shared" si="3"/>
        <v>2513511.4742426062</v>
      </c>
      <c r="R15" s="17">
        <f t="shared" si="4"/>
        <v>837837.15808086877</v>
      </c>
      <c r="S15" s="34"/>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1:54" ht="12.75" x14ac:dyDescent="0.2">
      <c r="A16" s="61" t="s">
        <v>42</v>
      </c>
      <c r="B16" s="12">
        <v>560</v>
      </c>
      <c r="C16" s="12" t="s">
        <v>31</v>
      </c>
      <c r="D16" s="17">
        <v>69705.97</v>
      </c>
      <c r="E16" s="17"/>
      <c r="F16" s="17"/>
      <c r="G16" s="17">
        <v>333.76262369582525</v>
      </c>
      <c r="H16" s="17">
        <v>2385.8139188338591</v>
      </c>
      <c r="I16" s="17"/>
      <c r="J16" s="17"/>
      <c r="K16" s="17"/>
      <c r="L16" s="17"/>
      <c r="M16" s="17"/>
      <c r="N16" s="17"/>
      <c r="O16" s="17"/>
      <c r="P16" s="17"/>
      <c r="Q16" s="17">
        <f t="shared" si="3"/>
        <v>72425.546542529686</v>
      </c>
      <c r="R16" s="17">
        <f t="shared" si="4"/>
        <v>24141.848847509897</v>
      </c>
      <c r="S16" s="34"/>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1:54" ht="12.75" x14ac:dyDescent="0.2">
      <c r="A17" s="61" t="s">
        <v>43</v>
      </c>
      <c r="B17" s="12">
        <v>571</v>
      </c>
      <c r="C17" s="12" t="s">
        <v>13</v>
      </c>
      <c r="D17" s="17">
        <v>17945858.120000001</v>
      </c>
      <c r="E17" s="17"/>
      <c r="F17" s="17"/>
      <c r="G17" s="17">
        <v>45834.33534274195</v>
      </c>
      <c r="H17" s="17">
        <v>327634.6344906211</v>
      </c>
      <c r="I17" s="17"/>
      <c r="J17" s="17"/>
      <c r="K17" s="17"/>
      <c r="L17" s="17"/>
      <c r="M17" s="17"/>
      <c r="N17" s="17"/>
      <c r="O17" s="17"/>
      <c r="P17" s="17"/>
      <c r="Q17" s="17">
        <f t="shared" si="3"/>
        <v>18319327.089833364</v>
      </c>
      <c r="R17" s="17">
        <f t="shared" si="4"/>
        <v>6106442.3632777883</v>
      </c>
      <c r="S17" s="34"/>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row>
    <row r="18" spans="1:54" ht="12.75" x14ac:dyDescent="0.2">
      <c r="A18" s="61" t="s">
        <v>44</v>
      </c>
      <c r="B18" s="12">
        <v>571</v>
      </c>
      <c r="C18" s="12" t="s">
        <v>14</v>
      </c>
      <c r="D18" s="17">
        <v>11020665.300000001</v>
      </c>
      <c r="E18" s="17"/>
      <c r="F18" s="17"/>
      <c r="G18" s="17">
        <v>21953.353054372739</v>
      </c>
      <c r="H18" s="17">
        <v>156927.74314337168</v>
      </c>
      <c r="I18" s="17">
        <v>-1539605.5666666669</v>
      </c>
      <c r="J18" s="17"/>
      <c r="K18" s="17"/>
      <c r="L18" s="17"/>
      <c r="M18" s="17"/>
      <c r="N18" s="17"/>
      <c r="O18" s="17"/>
      <c r="P18" s="17"/>
      <c r="Q18" s="17">
        <f t="shared" si="3"/>
        <v>9659940.8295310792</v>
      </c>
      <c r="R18" s="17">
        <f t="shared" si="4"/>
        <v>3219980.2765103597</v>
      </c>
      <c r="S18" s="34"/>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row>
    <row r="19" spans="1:54" ht="12.75" x14ac:dyDescent="0.2">
      <c r="A19" s="65" t="s">
        <v>45</v>
      </c>
      <c r="B19" s="66">
        <v>571</v>
      </c>
      <c r="C19" s="66" t="s">
        <v>31</v>
      </c>
      <c r="D19" s="42">
        <v>115025.65</v>
      </c>
      <c r="E19" s="42"/>
      <c r="F19" s="42"/>
      <c r="G19" s="42">
        <v>496.84424076145376</v>
      </c>
      <c r="H19" s="42">
        <v>181384.37871834161</v>
      </c>
      <c r="I19" s="42"/>
      <c r="J19" s="42"/>
      <c r="K19" s="42"/>
      <c r="L19" s="42"/>
      <c r="M19" s="42"/>
      <c r="N19" s="42"/>
      <c r="O19" s="42"/>
      <c r="P19" s="42"/>
      <c r="Q19" s="42">
        <f t="shared" si="3"/>
        <v>296906.87295910309</v>
      </c>
      <c r="R19" s="42">
        <f t="shared" si="4"/>
        <v>98968.957653034362</v>
      </c>
      <c r="S19" s="34"/>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row>
    <row r="20" spans="1:54" ht="12.75" x14ac:dyDescent="0.2">
      <c r="A20" s="61"/>
      <c r="B20" s="12"/>
      <c r="C20" s="12"/>
      <c r="D20" s="17">
        <f>SUBTOTAL(9,D14:D19)</f>
        <v>38656591.789999999</v>
      </c>
      <c r="E20" s="17"/>
      <c r="F20" s="17"/>
      <c r="G20" s="17">
        <f>SUBTOTAL(9,G14:G19)</f>
        <v>100871.16745580516</v>
      </c>
      <c r="H20" s="17">
        <f>SUBTOTAL(9,H14:H19)</f>
        <v>898883.70434152754</v>
      </c>
      <c r="I20" s="17">
        <f>SUBTOTAL(9,I14:I19)</f>
        <v>-1539605.5666666669</v>
      </c>
      <c r="J20" s="17"/>
      <c r="K20" s="17"/>
      <c r="L20" s="17"/>
      <c r="M20" s="17"/>
      <c r="N20" s="17"/>
      <c r="O20" s="17"/>
      <c r="P20" s="17"/>
      <c r="Q20" s="17">
        <f t="shared" ref="Q20:R20" si="5">SUBTOTAL(9,Q14:Q19)</f>
        <v>38116741.095130667</v>
      </c>
      <c r="R20" s="43">
        <f t="shared" si="5"/>
        <v>12705580.365043556</v>
      </c>
      <c r="S20" s="39">
        <v>9.4</v>
      </c>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row>
    <row r="21" spans="1:54" ht="12.75" x14ac:dyDescent="0.2">
      <c r="A21" s="61"/>
      <c r="B21" s="12"/>
      <c r="C21" s="12"/>
      <c r="D21" s="17"/>
      <c r="E21" s="17"/>
      <c r="F21" s="17"/>
      <c r="G21" s="17"/>
      <c r="H21" s="17"/>
      <c r="I21" s="17"/>
      <c r="J21" s="17"/>
      <c r="K21" s="17"/>
      <c r="L21" s="17"/>
      <c r="M21" s="17"/>
      <c r="N21" s="17"/>
      <c r="O21" s="17"/>
      <c r="P21" s="17"/>
      <c r="Q21" s="17"/>
      <c r="R21" s="17"/>
      <c r="S21" s="34"/>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row>
    <row r="22" spans="1:54" ht="12.75" x14ac:dyDescent="0.2">
      <c r="A22" s="61"/>
      <c r="B22" s="12"/>
      <c r="C22" s="12"/>
      <c r="D22" s="17"/>
      <c r="E22" s="17"/>
      <c r="F22" s="17"/>
      <c r="G22" s="17"/>
      <c r="H22" s="17"/>
      <c r="I22" s="17"/>
      <c r="J22" s="17"/>
      <c r="K22" s="17"/>
      <c r="L22" s="17"/>
      <c r="M22" s="17"/>
      <c r="N22" s="17"/>
      <c r="O22" s="17"/>
      <c r="P22" s="17"/>
      <c r="Q22" s="17"/>
      <c r="R22" s="17"/>
      <c r="S22" s="34"/>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row>
    <row r="23" spans="1:54" ht="12.75" x14ac:dyDescent="0.2">
      <c r="A23" s="11" t="s">
        <v>11</v>
      </c>
      <c r="B23" s="36"/>
      <c r="C23" s="36"/>
      <c r="D23" s="17"/>
      <c r="E23" s="17"/>
      <c r="F23" s="17"/>
      <c r="G23" s="17"/>
      <c r="H23" s="17"/>
      <c r="I23" s="17"/>
      <c r="J23" s="17"/>
      <c r="K23" s="17"/>
      <c r="L23" s="17"/>
      <c r="M23" s="17"/>
      <c r="N23" s="17"/>
      <c r="O23" s="17"/>
      <c r="P23" s="17"/>
      <c r="Q23" s="17"/>
      <c r="R23" s="17"/>
      <c r="S23" s="34"/>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row>
    <row r="24" spans="1:54" ht="12" customHeight="1" x14ac:dyDescent="0.2">
      <c r="A24" s="4" t="s">
        <v>46</v>
      </c>
      <c r="B24" s="21">
        <v>353</v>
      </c>
      <c r="C24" s="21" t="s">
        <v>13</v>
      </c>
      <c r="D24" s="71">
        <v>4652304526.885416</v>
      </c>
      <c r="E24" s="72"/>
      <c r="F24" s="72"/>
      <c r="G24" s="72"/>
      <c r="H24" s="72"/>
      <c r="I24" s="72"/>
      <c r="J24" s="72"/>
      <c r="K24" s="71">
        <v>22691737.62458396</v>
      </c>
      <c r="L24" s="72"/>
      <c r="M24" s="71">
        <v>5937305.75</v>
      </c>
      <c r="N24" s="17">
        <v>21686189.152224801</v>
      </c>
      <c r="O24" s="17"/>
      <c r="P24" s="17"/>
      <c r="Q24" s="17">
        <f>SUM(D24:P24)</f>
        <v>4702619759.4122248</v>
      </c>
      <c r="R24" s="64">
        <f t="shared" ref="R24:R28" si="6">Q24/3</f>
        <v>1567539919.804075</v>
      </c>
      <c r="S24" s="39"/>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row>
    <row r="25" spans="1:54" ht="12" customHeight="1" x14ac:dyDescent="0.2">
      <c r="A25" s="4" t="s">
        <v>47</v>
      </c>
      <c r="B25" s="21">
        <v>353</v>
      </c>
      <c r="C25" s="21" t="s">
        <v>14</v>
      </c>
      <c r="D25" s="71">
        <v>1455513939.2108335</v>
      </c>
      <c r="E25" s="72"/>
      <c r="F25" s="72"/>
      <c r="G25" s="72"/>
      <c r="H25" s="72"/>
      <c r="I25" s="72"/>
      <c r="J25" s="72"/>
      <c r="K25" s="71">
        <v>62493373.599166684</v>
      </c>
      <c r="L25" s="72"/>
      <c r="M25" s="71">
        <v>42575612.460000001</v>
      </c>
      <c r="N25" s="17">
        <v>31081321.901655011</v>
      </c>
      <c r="O25" s="17"/>
      <c r="P25" s="17"/>
      <c r="Q25" s="17">
        <f>SUM(D25:P25)</f>
        <v>1591664247.1716552</v>
      </c>
      <c r="R25" s="64">
        <f>Q25/3</f>
        <v>530554749.05721837</v>
      </c>
      <c r="S25" s="39"/>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row>
    <row r="26" spans="1:54" ht="12" customHeight="1" x14ac:dyDescent="0.2">
      <c r="A26" s="28" t="s">
        <v>42</v>
      </c>
      <c r="B26" s="60">
        <v>353</v>
      </c>
      <c r="C26" s="60" t="s">
        <v>31</v>
      </c>
      <c r="D26" s="73">
        <v>80696448.244166628</v>
      </c>
      <c r="E26" s="74"/>
      <c r="F26" s="74"/>
      <c r="G26" s="74"/>
      <c r="H26" s="74"/>
      <c r="I26" s="74"/>
      <c r="J26" s="74"/>
      <c r="K26" s="71">
        <v>276952.49583336932</v>
      </c>
      <c r="L26" s="74"/>
      <c r="M26" s="73">
        <v>12035431.060000001</v>
      </c>
      <c r="N26" s="17">
        <v>-472199.43299996853</v>
      </c>
      <c r="O26" s="17"/>
      <c r="P26" s="17"/>
      <c r="Q26" s="17">
        <f>SUM(D26:P26)</f>
        <v>92536632.367000028</v>
      </c>
      <c r="R26" s="64">
        <f t="shared" ref="R26:R27" si="7">Q26/3</f>
        <v>30845544.122333344</v>
      </c>
      <c r="S26" s="39"/>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row>
    <row r="27" spans="1:54" ht="12" customHeight="1" x14ac:dyDescent="0.2">
      <c r="A27" s="4" t="s">
        <v>46</v>
      </c>
      <c r="B27" s="21" t="s">
        <v>32</v>
      </c>
      <c r="C27" s="60" t="s">
        <v>13</v>
      </c>
      <c r="D27" s="71">
        <v>57423455.947499998</v>
      </c>
      <c r="E27" s="72"/>
      <c r="F27" s="72"/>
      <c r="G27" s="72"/>
      <c r="H27" s="72"/>
      <c r="I27" s="72"/>
      <c r="J27" s="72"/>
      <c r="K27" s="72"/>
      <c r="L27" s="71">
        <v>2393254.5925000012</v>
      </c>
      <c r="M27" s="71"/>
      <c r="N27" s="17"/>
      <c r="O27" s="17"/>
      <c r="P27" s="17"/>
      <c r="Q27" s="17">
        <f>SUM(D27:P27)</f>
        <v>59816710.539999999</v>
      </c>
      <c r="R27" s="64">
        <f t="shared" si="7"/>
        <v>19938903.513333332</v>
      </c>
      <c r="S27" s="39"/>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row>
    <row r="28" spans="1:54" ht="13.5" customHeight="1" x14ac:dyDescent="0.2">
      <c r="A28" s="40" t="s">
        <v>47</v>
      </c>
      <c r="B28" s="41" t="s">
        <v>32</v>
      </c>
      <c r="C28" s="41" t="s">
        <v>14</v>
      </c>
      <c r="D28" s="75">
        <v>52604042.061250001</v>
      </c>
      <c r="E28" s="76"/>
      <c r="F28" s="76"/>
      <c r="G28" s="76"/>
      <c r="H28" s="76"/>
      <c r="I28" s="76"/>
      <c r="J28" s="76"/>
      <c r="K28" s="76"/>
      <c r="L28" s="75">
        <v>4993960.5487499982</v>
      </c>
      <c r="M28" s="75"/>
      <c r="N28" s="42"/>
      <c r="O28" s="42"/>
      <c r="P28" s="42"/>
      <c r="Q28" s="42">
        <f>SUM(D28:P28)</f>
        <v>57598002.609999999</v>
      </c>
      <c r="R28" s="67">
        <f t="shared" si="6"/>
        <v>19199334.203333333</v>
      </c>
      <c r="S28" s="39"/>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row>
    <row r="29" spans="1:54" ht="13.5" customHeight="1" x14ac:dyDescent="0.2">
      <c r="A29" s="3" t="s">
        <v>23</v>
      </c>
      <c r="B29" s="4"/>
      <c r="C29" s="4"/>
      <c r="D29" s="17">
        <f>SUBTOTAL(9,D24:D28)</f>
        <v>6298542412.3491659</v>
      </c>
      <c r="E29" s="77"/>
      <c r="F29" s="77"/>
      <c r="G29" s="77"/>
      <c r="H29" s="77"/>
      <c r="I29" s="77"/>
      <c r="J29" s="77"/>
      <c r="K29" s="17">
        <f t="shared" ref="K29:R29" si="8">SUBTOTAL(9,K24:K28)</f>
        <v>85462063.719584018</v>
      </c>
      <c r="L29" s="17">
        <f t="shared" si="8"/>
        <v>7387215.1412499994</v>
      </c>
      <c r="M29" s="17">
        <f t="shared" si="8"/>
        <v>60548349.270000003</v>
      </c>
      <c r="N29" s="17">
        <f t="shared" si="8"/>
        <v>52295311.620879844</v>
      </c>
      <c r="O29" s="17">
        <f t="shared" si="8"/>
        <v>0</v>
      </c>
      <c r="P29" s="17">
        <f t="shared" si="8"/>
        <v>0</v>
      </c>
      <c r="Q29" s="17">
        <f t="shared" si="8"/>
        <v>6504235352.1008787</v>
      </c>
      <c r="R29" s="43">
        <f t="shared" si="8"/>
        <v>2168078450.7002935</v>
      </c>
      <c r="S29" s="39">
        <v>9.4</v>
      </c>
      <c r="T29" s="39"/>
      <c r="U29" s="32"/>
      <c r="V29" s="32"/>
      <c r="W29" s="32"/>
      <c r="X29" s="32"/>
      <c r="Y29" s="32"/>
      <c r="Z29" s="32"/>
      <c r="AA29" s="32"/>
      <c r="AB29" s="32"/>
      <c r="AC29" s="32"/>
      <c r="AD29" s="32"/>
      <c r="AE29" s="32"/>
      <c r="AF29" s="32"/>
      <c r="AG29" s="32"/>
      <c r="AH29" s="32"/>
      <c r="AI29" s="32"/>
      <c r="AJ29" s="32"/>
      <c r="AK29" s="32"/>
      <c r="AL29" s="32"/>
      <c r="AM29" s="32"/>
      <c r="AN29" s="33"/>
      <c r="AO29" s="33"/>
      <c r="AP29" s="33"/>
      <c r="AQ29" s="33"/>
      <c r="AR29" s="33"/>
      <c r="AS29" s="33"/>
      <c r="AT29" s="33"/>
      <c r="AU29" s="33"/>
      <c r="AV29" s="33"/>
      <c r="AW29" s="33"/>
      <c r="AX29" s="33"/>
      <c r="AY29" s="33"/>
      <c r="AZ29" s="33"/>
      <c r="BA29" s="33"/>
      <c r="BB29" s="33"/>
    </row>
    <row r="30" spans="1:54" ht="13.5" customHeight="1" x14ac:dyDescent="0.2">
      <c r="A30" s="4"/>
      <c r="B30" s="4"/>
      <c r="C30" s="4"/>
      <c r="D30" s="77"/>
      <c r="E30" s="77"/>
      <c r="F30" s="77"/>
      <c r="G30" s="77"/>
      <c r="H30" s="77"/>
      <c r="I30" s="77"/>
      <c r="J30" s="77"/>
      <c r="K30" s="77"/>
      <c r="L30" s="77"/>
      <c r="M30" s="77"/>
      <c r="N30" s="17"/>
      <c r="O30" s="17"/>
      <c r="P30" s="17"/>
      <c r="Q30" s="17"/>
      <c r="R30" s="17"/>
      <c r="S30" s="32"/>
      <c r="T30" s="39"/>
      <c r="U30" s="32"/>
      <c r="V30" s="32"/>
      <c r="W30" s="32"/>
      <c r="X30" s="32"/>
      <c r="Y30" s="32"/>
      <c r="Z30" s="32"/>
      <c r="AA30" s="32"/>
      <c r="AB30" s="32"/>
      <c r="AC30" s="32"/>
      <c r="AD30" s="32"/>
      <c r="AE30" s="32"/>
      <c r="AF30" s="32"/>
      <c r="AG30" s="32"/>
      <c r="AH30" s="32"/>
      <c r="AI30" s="32"/>
      <c r="AJ30" s="32"/>
      <c r="AK30" s="32"/>
      <c r="AL30" s="32"/>
      <c r="AM30" s="32"/>
      <c r="AN30" s="33"/>
      <c r="AO30" s="33"/>
      <c r="AP30" s="33"/>
      <c r="AQ30" s="33"/>
      <c r="AR30" s="33"/>
      <c r="AS30" s="33"/>
      <c r="AT30" s="33"/>
      <c r="AU30" s="33"/>
      <c r="AV30" s="33"/>
      <c r="AW30" s="33"/>
      <c r="AX30" s="33"/>
      <c r="AY30" s="33"/>
      <c r="AZ30" s="33"/>
      <c r="BA30" s="33"/>
      <c r="BB30" s="33"/>
    </row>
    <row r="31" spans="1:54" ht="13.5" customHeight="1" x14ac:dyDescent="0.2">
      <c r="A31" s="3"/>
      <c r="B31" s="21"/>
      <c r="C31" s="4"/>
      <c r="D31" s="77"/>
      <c r="E31" s="77"/>
      <c r="F31" s="77"/>
      <c r="G31" s="77"/>
      <c r="H31" s="77"/>
      <c r="I31" s="77"/>
      <c r="J31" s="77"/>
      <c r="K31" s="77"/>
      <c r="L31" s="77"/>
      <c r="M31" s="77"/>
      <c r="N31" s="17"/>
      <c r="O31" s="17"/>
      <c r="P31" s="17"/>
      <c r="Q31" s="43"/>
      <c r="R31" s="43"/>
      <c r="S31" s="39"/>
      <c r="T31" s="33"/>
      <c r="U31" s="33"/>
      <c r="V31" s="33"/>
      <c r="W31" s="33"/>
      <c r="X31" s="33"/>
      <c r="Y31" s="33"/>
      <c r="Z31" s="33"/>
      <c r="AA31" s="33"/>
      <c r="AB31" s="33"/>
      <c r="AC31" s="33"/>
      <c r="AD31" s="33"/>
      <c r="AE31" s="33"/>
      <c r="AF31" s="33"/>
      <c r="AG31" s="33"/>
      <c r="AH31" s="33"/>
      <c r="AI31" s="33"/>
      <c r="AJ31" s="33"/>
      <c r="AK31" s="33"/>
      <c r="AL31" s="33"/>
      <c r="AM31" s="46"/>
      <c r="AN31" s="51"/>
      <c r="AO31" s="47"/>
      <c r="AP31" s="32"/>
      <c r="AQ31" s="33"/>
      <c r="AR31" s="33"/>
      <c r="AS31" s="33"/>
      <c r="AT31" s="33"/>
      <c r="AU31" s="33"/>
      <c r="AV31" s="33"/>
      <c r="AW31" s="33"/>
      <c r="AX31" s="33"/>
      <c r="AY31" s="33"/>
      <c r="AZ31" s="33"/>
      <c r="BA31" s="33"/>
      <c r="BB31" s="33"/>
    </row>
    <row r="32" spans="1:54" ht="13.5" customHeight="1" x14ac:dyDescent="0.2">
      <c r="A32" s="11" t="s">
        <v>17</v>
      </c>
      <c r="B32" s="21"/>
      <c r="C32" s="4"/>
      <c r="D32" s="77"/>
      <c r="E32" s="77"/>
      <c r="F32" s="77"/>
      <c r="G32" s="77"/>
      <c r="H32" s="77"/>
      <c r="I32" s="77"/>
      <c r="J32" s="77"/>
      <c r="K32" s="77"/>
      <c r="L32" s="77"/>
      <c r="M32" s="77"/>
      <c r="N32" s="17"/>
      <c r="O32" s="17"/>
      <c r="P32" s="17"/>
      <c r="Q32" s="43"/>
      <c r="R32" s="43"/>
      <c r="S32" s="39"/>
      <c r="T32" s="33"/>
      <c r="U32" s="33"/>
      <c r="V32" s="33"/>
      <c r="W32" s="33"/>
      <c r="X32" s="33"/>
      <c r="Y32" s="33"/>
      <c r="Z32" s="33"/>
      <c r="AA32" s="33"/>
      <c r="AB32" s="33"/>
      <c r="AC32" s="33"/>
      <c r="AD32" s="33"/>
      <c r="AE32" s="33"/>
      <c r="AF32" s="33"/>
      <c r="AG32" s="33"/>
      <c r="AH32" s="33"/>
      <c r="AI32" s="33"/>
      <c r="AJ32" s="33"/>
      <c r="AK32" s="33"/>
      <c r="AL32" s="33"/>
      <c r="AM32" s="46"/>
      <c r="AN32" s="51"/>
      <c r="AO32" s="47"/>
      <c r="AP32" s="32"/>
      <c r="AQ32" s="33"/>
      <c r="AR32" s="33"/>
      <c r="AS32" s="33"/>
      <c r="AT32" s="33"/>
      <c r="AU32" s="33"/>
      <c r="AV32" s="33"/>
      <c r="AW32" s="33"/>
      <c r="AX32" s="33"/>
      <c r="AY32" s="33"/>
      <c r="AZ32" s="33"/>
      <c r="BA32" s="33"/>
      <c r="BB32" s="33"/>
    </row>
    <row r="33" spans="1:54" ht="13.5" customHeight="1" x14ac:dyDescent="0.2">
      <c r="A33" s="4" t="s">
        <v>46</v>
      </c>
      <c r="B33" s="21" t="s">
        <v>24</v>
      </c>
      <c r="C33" s="16" t="s">
        <v>13</v>
      </c>
      <c r="D33" s="64">
        <v>-1176481288.3791699</v>
      </c>
      <c r="E33" s="16"/>
      <c r="F33" s="16"/>
      <c r="G33" s="16"/>
      <c r="H33" s="16"/>
      <c r="I33" s="16"/>
      <c r="J33" s="64">
        <v>-34960213.070830107</v>
      </c>
      <c r="K33" s="16"/>
      <c r="L33" s="16"/>
      <c r="M33" s="64">
        <v>-1079038.3799999999</v>
      </c>
      <c r="N33" s="59"/>
      <c r="O33" s="17"/>
      <c r="P33" s="17">
        <v>-102196695.9483863</v>
      </c>
      <c r="Q33" s="17">
        <f>SUM(D33:P33)</f>
        <v>-1314717235.7783864</v>
      </c>
      <c r="R33" s="64">
        <f t="shared" ref="R33:R35" si="9">Q33/3</f>
        <v>-438239078.59279543</v>
      </c>
      <c r="S33" s="39"/>
      <c r="T33" s="33"/>
      <c r="U33" s="33"/>
      <c r="V33" s="33"/>
      <c r="W33" s="33"/>
      <c r="X33" s="33"/>
      <c r="Y33" s="33"/>
      <c r="Z33" s="33"/>
      <c r="AA33" s="33"/>
      <c r="AB33" s="33"/>
      <c r="AC33" s="33"/>
      <c r="AD33" s="33"/>
      <c r="AE33" s="33"/>
      <c r="AF33" s="33"/>
      <c r="AG33" s="33"/>
      <c r="AH33" s="33"/>
      <c r="AI33" s="33"/>
      <c r="AJ33" s="33"/>
      <c r="AK33" s="33"/>
      <c r="AL33" s="33"/>
      <c r="AM33" s="46"/>
      <c r="AN33" s="51"/>
      <c r="AO33" s="47"/>
      <c r="AP33" s="32"/>
      <c r="AQ33" s="33"/>
      <c r="AR33" s="33"/>
      <c r="AS33" s="33"/>
      <c r="AT33" s="33"/>
      <c r="AU33" s="33"/>
      <c r="AV33" s="33"/>
      <c r="AW33" s="33"/>
      <c r="AX33" s="33"/>
      <c r="AY33" s="33"/>
      <c r="AZ33" s="33"/>
      <c r="BA33" s="33"/>
      <c r="BB33" s="33"/>
    </row>
    <row r="34" spans="1:54" ht="13.5" customHeight="1" x14ac:dyDescent="0.2">
      <c r="A34" s="4" t="s">
        <v>47</v>
      </c>
      <c r="B34" s="21" t="s">
        <v>24</v>
      </c>
      <c r="C34" s="16" t="s">
        <v>14</v>
      </c>
      <c r="D34" s="64">
        <v>-532522772.84291703</v>
      </c>
      <c r="E34" s="16"/>
      <c r="F34" s="16"/>
      <c r="G34" s="16"/>
      <c r="H34" s="16"/>
      <c r="I34" s="16"/>
      <c r="J34" s="64">
        <v>-8474703.4170829654</v>
      </c>
      <c r="K34" s="16"/>
      <c r="L34" s="16"/>
      <c r="M34" s="64">
        <v>-16390004.93</v>
      </c>
      <c r="N34" s="59"/>
      <c r="O34" s="17"/>
      <c r="P34" s="17">
        <v>-33892170.6541261</v>
      </c>
      <c r="Q34" s="17">
        <f>SUM(D34:P34)</f>
        <v>-591279651.84412599</v>
      </c>
      <c r="R34" s="64">
        <f>Q34/3</f>
        <v>-197093217.28137532</v>
      </c>
      <c r="S34" s="39"/>
      <c r="T34" s="33"/>
      <c r="U34" s="33"/>
      <c r="V34" s="33"/>
      <c r="W34" s="33"/>
      <c r="X34" s="33"/>
      <c r="Y34" s="33"/>
      <c r="Z34" s="33"/>
      <c r="AA34" s="33"/>
      <c r="AB34" s="33"/>
      <c r="AC34" s="33"/>
      <c r="AD34" s="33"/>
      <c r="AE34" s="33"/>
      <c r="AF34" s="33"/>
      <c r="AG34" s="33"/>
      <c r="AH34" s="33"/>
      <c r="AI34" s="33"/>
      <c r="AJ34" s="33"/>
      <c r="AK34" s="33"/>
      <c r="AL34" s="33"/>
      <c r="AM34" s="46"/>
      <c r="AN34" s="51"/>
      <c r="AO34" s="47"/>
      <c r="AP34" s="32"/>
      <c r="AQ34" s="33"/>
      <c r="AR34" s="33"/>
      <c r="AS34" s="33"/>
      <c r="AT34" s="33"/>
      <c r="AU34" s="33"/>
      <c r="AV34" s="33"/>
      <c r="AW34" s="33"/>
      <c r="AX34" s="33"/>
      <c r="AY34" s="33"/>
      <c r="AZ34" s="33"/>
      <c r="BA34" s="33"/>
      <c r="BB34" s="33"/>
    </row>
    <row r="35" spans="1:54" ht="13.5" customHeight="1" x14ac:dyDescent="0.2">
      <c r="A35" s="40" t="s">
        <v>49</v>
      </c>
      <c r="B35" s="41" t="s">
        <v>24</v>
      </c>
      <c r="C35" s="44" t="s">
        <v>31</v>
      </c>
      <c r="D35" s="67">
        <v>-42748324.891249999</v>
      </c>
      <c r="E35" s="44"/>
      <c r="F35" s="44"/>
      <c r="G35" s="44"/>
      <c r="H35" s="44"/>
      <c r="I35" s="44"/>
      <c r="J35" s="67">
        <v>-366557.8987499997</v>
      </c>
      <c r="K35" s="44"/>
      <c r="L35" s="44"/>
      <c r="M35" s="67">
        <v>-8819780.8100000005</v>
      </c>
      <c r="N35" s="78"/>
      <c r="O35" s="42"/>
      <c r="P35" s="42">
        <v>-1881568.4241854846</v>
      </c>
      <c r="Q35" s="42">
        <f>SUM(D35:P35)</f>
        <v>-53816232.024185486</v>
      </c>
      <c r="R35" s="67">
        <f t="shared" si="9"/>
        <v>-17938744.00806183</v>
      </c>
      <c r="S35" s="39"/>
      <c r="T35" s="33"/>
      <c r="U35" s="33"/>
      <c r="V35" s="33"/>
      <c r="W35" s="33"/>
      <c r="X35" s="33"/>
      <c r="Y35" s="33"/>
      <c r="Z35" s="33"/>
      <c r="AA35" s="33"/>
      <c r="AB35" s="33"/>
      <c r="AC35" s="33"/>
      <c r="AD35" s="33"/>
      <c r="AE35" s="33"/>
      <c r="AF35" s="33"/>
      <c r="AG35" s="33"/>
      <c r="AH35" s="33"/>
      <c r="AI35" s="33"/>
      <c r="AJ35" s="33"/>
      <c r="AK35" s="33"/>
      <c r="AL35" s="33"/>
      <c r="AM35" s="46"/>
      <c r="AN35" s="51"/>
      <c r="AO35" s="47"/>
      <c r="AP35" s="32"/>
      <c r="AQ35" s="33"/>
      <c r="AR35" s="33"/>
      <c r="AS35" s="33"/>
      <c r="AT35" s="33"/>
      <c r="AU35" s="33"/>
      <c r="AV35" s="33"/>
      <c r="AW35" s="33"/>
      <c r="AX35" s="33"/>
      <c r="AY35" s="33"/>
      <c r="AZ35" s="33"/>
      <c r="BA35" s="33"/>
      <c r="BB35" s="33"/>
    </row>
    <row r="36" spans="1:54" ht="13.5" customHeight="1" x14ac:dyDescent="0.2">
      <c r="A36" s="3" t="s">
        <v>23</v>
      </c>
      <c r="B36" s="21"/>
      <c r="C36" s="4"/>
      <c r="D36" s="17">
        <f t="shared" ref="D36" si="10">SUBTOTAL(9,D33:D35)</f>
        <v>-1751752386.1133368</v>
      </c>
      <c r="E36" s="77"/>
      <c r="F36" s="77"/>
      <c r="G36" s="77"/>
      <c r="H36" s="77"/>
      <c r="I36" s="77"/>
      <c r="J36" s="17">
        <f t="shared" ref="J36" si="11">SUBTOTAL(9,J33:J35)</f>
        <v>-43801474.386663072</v>
      </c>
      <c r="K36" s="77"/>
      <c r="L36" s="79"/>
      <c r="M36" s="79">
        <f>SUM(M33:M35)</f>
        <v>-26288824.119999997</v>
      </c>
      <c r="N36" s="79">
        <f>SUM(N33:N35)</f>
        <v>0</v>
      </c>
      <c r="O36" s="79">
        <f>SUM(O33:O35)</f>
        <v>0</v>
      </c>
      <c r="P36" s="79">
        <f>SUM(P33:P35)</f>
        <v>-137970435.02669787</v>
      </c>
      <c r="Q36" s="17">
        <f>SUBTOTAL(9,Q33:Q35)</f>
        <v>-1959813119.6466978</v>
      </c>
      <c r="R36" s="43">
        <f t="shared" ref="R36" si="12">SUBTOTAL(9,R33:R35)</f>
        <v>-653271039.88223267</v>
      </c>
      <c r="S36" s="39">
        <v>9.4</v>
      </c>
      <c r="T36" s="33"/>
      <c r="U36" s="33"/>
      <c r="V36" s="33"/>
      <c r="W36" s="33"/>
      <c r="X36" s="33"/>
      <c r="Y36" s="33"/>
      <c r="Z36" s="33"/>
      <c r="AA36" s="33"/>
      <c r="AB36" s="33"/>
      <c r="AC36" s="33"/>
      <c r="AD36" s="33"/>
      <c r="AE36" s="33"/>
      <c r="AF36" s="33"/>
      <c r="AG36" s="33"/>
      <c r="AH36" s="33"/>
      <c r="AI36" s="33"/>
      <c r="AJ36" s="33"/>
      <c r="AK36" s="33"/>
      <c r="AL36" s="33"/>
      <c r="AM36" s="46"/>
      <c r="AN36" s="51"/>
      <c r="AO36" s="47"/>
      <c r="AP36" s="32"/>
      <c r="AQ36" s="33"/>
      <c r="AR36" s="33"/>
      <c r="AS36" s="33"/>
      <c r="AT36" s="33"/>
      <c r="AU36" s="33"/>
      <c r="AV36" s="33"/>
      <c r="AW36" s="33"/>
      <c r="AX36" s="33"/>
      <c r="AY36" s="33"/>
      <c r="AZ36" s="33"/>
      <c r="BA36" s="33"/>
      <c r="BB36" s="33"/>
    </row>
    <row r="37" spans="1:54" ht="13.5" customHeight="1" x14ac:dyDescent="0.2">
      <c r="A37" s="3"/>
      <c r="B37" s="21"/>
      <c r="C37" s="4"/>
      <c r="D37" s="77"/>
      <c r="E37" s="77"/>
      <c r="F37" s="77"/>
      <c r="G37" s="77"/>
      <c r="H37" s="77"/>
      <c r="I37" s="77"/>
      <c r="J37" s="77"/>
      <c r="K37" s="77"/>
      <c r="L37" s="77"/>
      <c r="M37" s="77"/>
      <c r="N37" s="17"/>
      <c r="O37" s="17"/>
      <c r="P37" s="17"/>
      <c r="Q37" s="43"/>
      <c r="R37" s="43"/>
      <c r="S37" s="39"/>
      <c r="T37" s="33"/>
      <c r="U37" s="33"/>
      <c r="V37" s="33"/>
      <c r="W37" s="33"/>
      <c r="X37" s="33"/>
      <c r="Y37" s="33"/>
      <c r="Z37" s="33"/>
      <c r="AA37" s="33"/>
      <c r="AB37" s="33"/>
      <c r="AC37" s="33"/>
      <c r="AD37" s="33"/>
      <c r="AE37" s="33"/>
      <c r="AF37" s="33"/>
      <c r="AG37" s="33"/>
      <c r="AH37" s="33"/>
      <c r="AI37" s="33"/>
      <c r="AJ37" s="33"/>
      <c r="AK37" s="33"/>
      <c r="AL37" s="33"/>
      <c r="AM37" s="46"/>
      <c r="AN37" s="51"/>
      <c r="AO37" s="47"/>
      <c r="AP37" s="32"/>
      <c r="AQ37" s="33"/>
      <c r="AR37" s="33"/>
      <c r="AS37" s="33"/>
      <c r="AT37" s="33"/>
      <c r="AU37" s="33"/>
      <c r="AV37" s="33"/>
      <c r="AW37" s="33"/>
      <c r="AX37" s="33"/>
      <c r="AY37" s="33"/>
      <c r="AZ37" s="33"/>
      <c r="BA37" s="33"/>
      <c r="BB37" s="33"/>
    </row>
    <row r="38" spans="1:54" ht="13.5" customHeight="1" x14ac:dyDescent="0.2">
      <c r="B38" s="36"/>
      <c r="C38" s="36"/>
      <c r="D38" s="80"/>
      <c r="E38" s="80"/>
      <c r="F38" s="80"/>
      <c r="G38" s="80"/>
      <c r="H38" s="80"/>
      <c r="I38" s="80"/>
      <c r="J38" s="80"/>
      <c r="K38" s="80"/>
      <c r="L38" s="80"/>
      <c r="M38" s="80"/>
      <c r="N38" s="81"/>
      <c r="O38" s="81"/>
      <c r="P38" s="81"/>
      <c r="Q38" s="38"/>
      <c r="R38" s="38"/>
      <c r="S38" s="39"/>
      <c r="T38" s="33"/>
      <c r="U38" s="33"/>
      <c r="V38" s="33"/>
      <c r="W38" s="33"/>
      <c r="X38" s="33"/>
      <c r="Y38" s="33"/>
      <c r="Z38" s="33"/>
      <c r="AA38" s="33"/>
      <c r="AB38" s="33"/>
      <c r="AC38" s="33"/>
      <c r="AD38" s="33"/>
      <c r="AE38" s="39"/>
      <c r="AF38" s="39"/>
      <c r="AG38" s="33"/>
      <c r="AH38" s="33"/>
      <c r="AI38" s="33"/>
      <c r="AJ38" s="33"/>
      <c r="AK38" s="33"/>
      <c r="AL38" s="33"/>
      <c r="AM38" s="33"/>
      <c r="AN38" s="33"/>
      <c r="AO38" s="33"/>
      <c r="AP38" s="33"/>
      <c r="AQ38" s="33"/>
      <c r="AR38" s="33"/>
      <c r="AS38" s="33"/>
      <c r="AT38" s="33"/>
      <c r="AU38" s="33"/>
      <c r="AV38" s="33"/>
      <c r="AW38" s="33"/>
      <c r="AX38" s="33"/>
      <c r="AY38" s="33"/>
      <c r="AZ38" s="33"/>
      <c r="BA38" s="33"/>
      <c r="BB38" s="33"/>
    </row>
    <row r="39" spans="1:54" ht="13.5" customHeight="1" x14ac:dyDescent="0.2">
      <c r="A39" s="11" t="s">
        <v>16</v>
      </c>
      <c r="B39" s="11"/>
      <c r="C39" s="11"/>
      <c r="D39" s="24"/>
      <c r="E39" s="24"/>
      <c r="F39" s="24"/>
      <c r="G39" s="24"/>
      <c r="H39" s="24"/>
      <c r="I39" s="24"/>
      <c r="J39" s="24"/>
      <c r="K39" s="24"/>
      <c r="L39" s="24"/>
      <c r="M39" s="24"/>
      <c r="N39" s="32"/>
      <c r="O39" s="32"/>
      <c r="P39" s="32"/>
      <c r="Q39" s="32"/>
      <c r="R39" s="32"/>
      <c r="S39" s="39"/>
      <c r="T39" s="52"/>
      <c r="U39" s="33"/>
      <c r="V39" s="33"/>
      <c r="W39" s="33"/>
      <c r="X39" s="33"/>
      <c r="Y39" s="33"/>
      <c r="Z39" s="33"/>
      <c r="AA39" s="33"/>
      <c r="AB39" s="33"/>
      <c r="AC39" s="33"/>
      <c r="AD39" s="33"/>
      <c r="AE39" s="53"/>
      <c r="AF39" s="53"/>
      <c r="AG39" s="39"/>
      <c r="AH39" s="33"/>
      <c r="AI39" s="33"/>
      <c r="AJ39" s="33"/>
      <c r="AK39" s="33"/>
      <c r="AL39" s="33"/>
      <c r="AM39" s="33"/>
      <c r="AN39" s="33"/>
      <c r="AO39" s="33"/>
      <c r="AP39" s="33"/>
      <c r="AQ39" s="33"/>
      <c r="AR39" s="33"/>
      <c r="AS39" s="33"/>
      <c r="AT39" s="33"/>
      <c r="AU39" s="33"/>
      <c r="AV39" s="33"/>
      <c r="AW39" s="33"/>
      <c r="AX39" s="33"/>
      <c r="AY39" s="33"/>
      <c r="AZ39" s="33"/>
      <c r="BA39" s="33"/>
      <c r="BB39" s="33"/>
    </row>
    <row r="40" spans="1:54" ht="13.5" customHeight="1" x14ac:dyDescent="0.2">
      <c r="A40" s="4" t="s">
        <v>46</v>
      </c>
      <c r="B40" s="21" t="s">
        <v>25</v>
      </c>
      <c r="C40" s="21" t="s">
        <v>13</v>
      </c>
      <c r="D40" s="71">
        <v>81451417.870000005</v>
      </c>
      <c r="E40" s="72"/>
      <c r="F40" s="72"/>
      <c r="G40" s="72"/>
      <c r="H40" s="72"/>
      <c r="I40" s="72"/>
      <c r="J40" s="72"/>
      <c r="K40" s="72"/>
      <c r="L40" s="72"/>
      <c r="M40" s="72"/>
      <c r="N40" s="17"/>
      <c r="O40" s="17">
        <v>1094874.5923726987</v>
      </c>
      <c r="P40" s="17"/>
      <c r="Q40" s="17">
        <f>SUM(D40:P40)</f>
        <v>82546292.462372705</v>
      </c>
      <c r="R40" s="64">
        <f t="shared" ref="R40:R42" si="13">Q40/3</f>
        <v>27515430.820790902</v>
      </c>
      <c r="S40" s="39"/>
      <c r="T40" s="52"/>
      <c r="U40" s="33"/>
      <c r="V40" s="33"/>
      <c r="W40" s="33"/>
      <c r="X40" s="33"/>
      <c r="Y40" s="33"/>
      <c r="Z40" s="33"/>
      <c r="AA40" s="33"/>
      <c r="AB40" s="33"/>
      <c r="AC40" s="33"/>
      <c r="AD40" s="54"/>
      <c r="AE40" s="46"/>
      <c r="AF40" s="46"/>
      <c r="AG40" s="47"/>
      <c r="AH40" s="32"/>
      <c r="AI40" s="33"/>
      <c r="AJ40" s="45"/>
      <c r="AK40" s="33"/>
      <c r="AL40" s="33"/>
      <c r="AM40" s="33"/>
      <c r="AN40" s="33"/>
      <c r="AO40" s="33"/>
      <c r="AP40" s="33"/>
      <c r="AQ40" s="33"/>
      <c r="AR40" s="33"/>
      <c r="AS40" s="33"/>
      <c r="AT40" s="33"/>
      <c r="AU40" s="33"/>
      <c r="AV40" s="33"/>
      <c r="AW40" s="33"/>
      <c r="AX40" s="33"/>
      <c r="AY40" s="33"/>
      <c r="AZ40" s="33"/>
      <c r="BA40" s="33"/>
      <c r="BB40" s="33"/>
    </row>
    <row r="41" spans="1:54" ht="13.5" customHeight="1" x14ac:dyDescent="0.2">
      <c r="A41" s="4" t="s">
        <v>47</v>
      </c>
      <c r="B41" s="21" t="s">
        <v>25</v>
      </c>
      <c r="C41" s="21" t="s">
        <v>14</v>
      </c>
      <c r="D41" s="71">
        <v>26988243.629999999</v>
      </c>
      <c r="E41" s="72"/>
      <c r="F41" s="72"/>
      <c r="G41" s="72"/>
      <c r="H41" s="72"/>
      <c r="I41" s="72"/>
      <c r="J41" s="72"/>
      <c r="K41" s="72"/>
      <c r="L41" s="72"/>
      <c r="M41" s="72"/>
      <c r="N41" s="17"/>
      <c r="O41" s="17">
        <v>2747127.7291645408</v>
      </c>
      <c r="P41" s="17"/>
      <c r="Q41" s="17">
        <f>SUM(D41:P41)</f>
        <v>29735371.35916454</v>
      </c>
      <c r="R41" s="64">
        <f>Q41/3</f>
        <v>9911790.4530548472</v>
      </c>
      <c r="S41" s="39"/>
      <c r="T41" s="52"/>
      <c r="U41" s="33"/>
      <c r="V41" s="33"/>
      <c r="W41" s="33"/>
      <c r="X41" s="33"/>
      <c r="Y41" s="33"/>
      <c r="Z41" s="33"/>
      <c r="AA41" s="33"/>
      <c r="AB41" s="33"/>
      <c r="AC41" s="33"/>
      <c r="AD41" s="54"/>
      <c r="AE41" s="46"/>
      <c r="AF41" s="46"/>
      <c r="AG41" s="47"/>
      <c r="AH41" s="32"/>
      <c r="AI41" s="33"/>
      <c r="AJ41" s="45"/>
      <c r="AK41" s="33"/>
      <c r="AL41" s="33"/>
      <c r="AM41" s="33"/>
      <c r="AN41" s="33"/>
      <c r="AO41" s="33"/>
      <c r="AP41" s="33"/>
      <c r="AQ41" s="33"/>
      <c r="AR41" s="33"/>
      <c r="AS41" s="33"/>
      <c r="AT41" s="33"/>
      <c r="AU41" s="33"/>
      <c r="AV41" s="33"/>
      <c r="AW41" s="33"/>
      <c r="AX41" s="33"/>
      <c r="AY41" s="33"/>
      <c r="AZ41" s="33"/>
      <c r="BA41" s="33"/>
      <c r="BB41" s="33"/>
    </row>
    <row r="42" spans="1:54" ht="12.75" x14ac:dyDescent="0.2">
      <c r="A42" s="40" t="s">
        <v>49</v>
      </c>
      <c r="B42" s="41" t="s">
        <v>25</v>
      </c>
      <c r="C42" s="41" t="s">
        <v>31</v>
      </c>
      <c r="D42" s="75">
        <v>1364751.07</v>
      </c>
      <c r="E42" s="76"/>
      <c r="F42" s="76"/>
      <c r="G42" s="76"/>
      <c r="H42" s="76"/>
      <c r="I42" s="76"/>
      <c r="J42" s="76"/>
      <c r="K42" s="76"/>
      <c r="L42" s="76"/>
      <c r="M42" s="76"/>
      <c r="N42" s="42"/>
      <c r="O42" s="42">
        <v>203096.35379632632</v>
      </c>
      <c r="P42" s="42"/>
      <c r="Q42" s="42">
        <f>SUM(D42:P42)</f>
        <v>1567847.4237963264</v>
      </c>
      <c r="R42" s="67">
        <f t="shared" si="13"/>
        <v>522615.80793210882</v>
      </c>
      <c r="S42" s="39"/>
      <c r="T42" s="52"/>
      <c r="U42" s="33"/>
      <c r="V42" s="33"/>
      <c r="W42" s="33"/>
      <c r="X42" s="33"/>
      <c r="Y42" s="33"/>
      <c r="Z42" s="33"/>
      <c r="AA42" s="33"/>
      <c r="AB42" s="33"/>
      <c r="AC42" s="33"/>
      <c r="AD42" s="33"/>
      <c r="AE42" s="46"/>
      <c r="AF42" s="46"/>
      <c r="AG42" s="47"/>
      <c r="AH42" s="32"/>
      <c r="AI42" s="33"/>
      <c r="AJ42" s="46"/>
      <c r="AK42" s="33"/>
      <c r="AL42" s="33"/>
      <c r="AM42" s="33"/>
      <c r="AN42" s="33"/>
      <c r="AO42" s="33"/>
      <c r="AP42" s="33"/>
      <c r="AQ42" s="33"/>
      <c r="AR42" s="33"/>
      <c r="AS42" s="33"/>
      <c r="AT42" s="33"/>
      <c r="AU42" s="33"/>
      <c r="AV42" s="33"/>
      <c r="AW42" s="33"/>
      <c r="AX42" s="33"/>
      <c r="AY42" s="33"/>
      <c r="AZ42" s="33"/>
      <c r="BA42" s="33"/>
      <c r="BB42" s="33"/>
    </row>
    <row r="43" spans="1:54" ht="13.5" customHeight="1" x14ac:dyDescent="0.2">
      <c r="A43" s="3" t="s">
        <v>23</v>
      </c>
      <c r="B43" s="21"/>
      <c r="C43" s="4"/>
      <c r="D43" s="17">
        <f t="shared" ref="D43" si="14">SUBTOTAL(9,D40:D42)</f>
        <v>109804412.56999999</v>
      </c>
      <c r="E43" s="77"/>
      <c r="F43" s="77"/>
      <c r="G43" s="77"/>
      <c r="H43" s="77"/>
      <c r="I43" s="77"/>
      <c r="J43" s="77"/>
      <c r="K43" s="77"/>
      <c r="L43" s="77"/>
      <c r="M43" s="77"/>
      <c r="N43" s="17">
        <f t="shared" ref="N43" si="15">SUBTOTAL(9,N40:N42)</f>
        <v>0</v>
      </c>
      <c r="O43" s="17">
        <f>SUBTOTAL(9,O40:O42)</f>
        <v>4045098.675333566</v>
      </c>
      <c r="P43" s="17"/>
      <c r="Q43" s="17">
        <f>SUBTOTAL(9,Q40:Q42)</f>
        <v>113849511.24533357</v>
      </c>
      <c r="R43" s="43">
        <f t="shared" ref="R43" si="16">SUBTOTAL(9,R40:R42)</f>
        <v>37949837.081777856</v>
      </c>
      <c r="S43" s="39">
        <v>9.4</v>
      </c>
      <c r="T43" s="52"/>
      <c r="U43" s="33"/>
      <c r="V43" s="33"/>
      <c r="W43" s="33"/>
      <c r="X43" s="33"/>
      <c r="Y43" s="33"/>
      <c r="Z43" s="33"/>
      <c r="AA43" s="33"/>
      <c r="AB43" s="33"/>
      <c r="AC43" s="33"/>
      <c r="AD43" s="33"/>
      <c r="AE43" s="46"/>
      <c r="AF43" s="46"/>
      <c r="AG43" s="47"/>
      <c r="AH43" s="32"/>
      <c r="AI43" s="33"/>
      <c r="AJ43" s="46"/>
      <c r="AK43" s="33"/>
      <c r="AL43" s="33"/>
      <c r="AM43" s="33"/>
      <c r="AN43" s="33"/>
      <c r="AO43" s="33"/>
      <c r="AP43" s="33"/>
      <c r="AQ43" s="33"/>
      <c r="AR43" s="33"/>
      <c r="AS43" s="33"/>
      <c r="AT43" s="33"/>
      <c r="AU43" s="33"/>
      <c r="AV43" s="33"/>
      <c r="AW43" s="33"/>
      <c r="AX43" s="33"/>
      <c r="AY43" s="33"/>
      <c r="AZ43" s="33"/>
      <c r="BA43" s="33"/>
      <c r="BB43" s="33"/>
    </row>
    <row r="44" spans="1:54" ht="13.5" customHeight="1" x14ac:dyDescent="0.2">
      <c r="A44" s="4"/>
      <c r="B44" s="21"/>
      <c r="C44" s="4"/>
      <c r="D44" s="77"/>
      <c r="E44" s="77"/>
      <c r="F44" s="77"/>
      <c r="G44" s="77"/>
      <c r="H44" s="77"/>
      <c r="I44" s="77"/>
      <c r="J44" s="77"/>
      <c r="K44" s="77"/>
      <c r="L44" s="77"/>
      <c r="M44" s="77"/>
      <c r="N44" s="17"/>
      <c r="O44" s="17"/>
      <c r="P44" s="17"/>
      <c r="Q44" s="17"/>
      <c r="R44" s="17"/>
      <c r="S44" s="33"/>
      <c r="T44" s="33"/>
      <c r="U44" s="33"/>
      <c r="V44" s="33"/>
      <c r="W44" s="33"/>
      <c r="X44" s="33"/>
      <c r="Y44" s="33"/>
      <c r="Z44" s="33"/>
      <c r="AA44" s="33"/>
      <c r="AB44" s="33"/>
      <c r="AC44" s="33"/>
      <c r="AD44" s="54"/>
      <c r="AE44" s="46"/>
      <c r="AF44" s="46"/>
      <c r="AG44" s="47"/>
      <c r="AH44" s="32"/>
      <c r="AI44" s="33"/>
      <c r="AJ44" s="46"/>
      <c r="AK44" s="33"/>
      <c r="AL44" s="33"/>
      <c r="AM44" s="33"/>
      <c r="AN44" s="33"/>
      <c r="AO44" s="33"/>
      <c r="AP44" s="33"/>
      <c r="AQ44" s="33"/>
      <c r="AR44" s="33"/>
      <c r="AS44" s="33"/>
      <c r="AT44" s="33"/>
      <c r="AU44" s="33"/>
      <c r="AV44" s="33"/>
      <c r="AW44" s="33"/>
      <c r="AX44" s="33"/>
      <c r="AY44" s="33"/>
      <c r="AZ44" s="33"/>
      <c r="BA44" s="33"/>
      <c r="BB44" s="33"/>
    </row>
    <row r="45" spans="1:54" ht="13.5" customHeight="1" x14ac:dyDescent="0.2">
      <c r="D45" s="55"/>
      <c r="E45" s="55"/>
      <c r="F45" s="55"/>
      <c r="G45" s="55"/>
      <c r="H45" s="55"/>
      <c r="I45" s="55"/>
      <c r="J45" s="55"/>
      <c r="K45" s="55"/>
      <c r="L45" s="55"/>
      <c r="M45" s="55"/>
      <c r="N45" s="77"/>
      <c r="O45" s="77"/>
      <c r="P45" s="77"/>
      <c r="Q45" s="17"/>
      <c r="R45" s="43"/>
      <c r="S45" s="39"/>
      <c r="T45" s="45"/>
      <c r="U45" s="45"/>
      <c r="V45" s="45"/>
      <c r="W45" s="45"/>
      <c r="X45" s="45"/>
      <c r="Y45" s="45"/>
      <c r="Z45" s="45"/>
      <c r="AA45" s="45"/>
      <c r="AB45" s="45"/>
      <c r="AC45" s="45"/>
      <c r="AD45" s="45"/>
      <c r="AE45" s="45"/>
      <c r="AF45" s="45"/>
      <c r="AG45" s="45"/>
      <c r="AH45" s="45"/>
      <c r="AI45" s="45"/>
      <c r="AJ45" s="45"/>
      <c r="AK45" s="45"/>
      <c r="AL45" s="45"/>
      <c r="AM45" s="46"/>
      <c r="AN45" s="39"/>
      <c r="AO45" s="47"/>
      <c r="AP45" s="32"/>
      <c r="AQ45" s="33"/>
      <c r="AR45" s="33"/>
      <c r="AS45" s="33"/>
      <c r="AT45" s="33"/>
      <c r="AU45" s="33"/>
      <c r="AV45" s="48"/>
      <c r="AW45" s="33"/>
      <c r="AX45" s="33"/>
      <c r="AY45" s="33"/>
      <c r="AZ45" s="33"/>
      <c r="BA45" s="33"/>
      <c r="BB45" s="33"/>
    </row>
    <row r="46" spans="1:54" ht="13.5" customHeight="1" x14ac:dyDescent="0.2">
      <c r="A46" s="56"/>
      <c r="B46" s="56"/>
      <c r="C46" s="56"/>
      <c r="D46" s="56"/>
      <c r="E46" s="56"/>
      <c r="F46" s="56"/>
      <c r="G46" s="56"/>
      <c r="H46" s="56"/>
      <c r="I46" s="56"/>
      <c r="J46" s="56"/>
      <c r="K46" s="56"/>
      <c r="L46" s="56"/>
      <c r="M46" s="56"/>
      <c r="N46" s="56"/>
      <c r="O46" s="56"/>
      <c r="P46" s="56"/>
      <c r="Q46" s="33"/>
      <c r="R46" s="33"/>
      <c r="S46" s="33"/>
      <c r="T46" s="33"/>
      <c r="U46" s="33"/>
      <c r="V46" s="33"/>
      <c r="W46" s="33"/>
      <c r="X46" s="33"/>
      <c r="Y46" s="33"/>
      <c r="Z46" s="33"/>
      <c r="AA46" s="33"/>
      <c r="AB46" s="33"/>
      <c r="AC46" s="33"/>
      <c r="AD46" s="33"/>
      <c r="AE46" s="33"/>
      <c r="AF46" s="33"/>
      <c r="AG46" s="33"/>
      <c r="AH46" s="33"/>
      <c r="AI46" s="33"/>
      <c r="AJ46" s="33"/>
      <c r="AK46" s="33"/>
      <c r="AL46" s="33"/>
      <c r="AM46" s="46"/>
      <c r="AN46" s="33"/>
      <c r="AO46" s="33"/>
      <c r="AP46" s="33"/>
      <c r="AQ46" s="33"/>
      <c r="AR46" s="33"/>
      <c r="AS46" s="33"/>
      <c r="AT46" s="33"/>
      <c r="AU46" s="33"/>
      <c r="AV46" s="33"/>
      <c r="AW46" s="33"/>
      <c r="AX46" s="33"/>
      <c r="AY46" s="33"/>
      <c r="AZ46" s="33"/>
      <c r="BA46" s="33"/>
      <c r="BB46" s="33"/>
    </row>
    <row r="47" spans="1:54" ht="13.5" customHeight="1" x14ac:dyDescent="0.2">
      <c r="A47" s="32"/>
      <c r="B47" s="32"/>
      <c r="C47" s="32"/>
      <c r="D47" s="32"/>
      <c r="E47" s="32"/>
      <c r="F47" s="32"/>
      <c r="G47" s="32"/>
      <c r="H47" s="32"/>
      <c r="I47" s="32"/>
      <c r="J47" s="32"/>
      <c r="K47" s="32"/>
      <c r="L47" s="32"/>
      <c r="M47" s="32"/>
      <c r="N47" s="32"/>
      <c r="O47" s="32"/>
      <c r="P47" s="32"/>
      <c r="Q47" s="33"/>
      <c r="R47" s="33"/>
      <c r="S47" s="33"/>
      <c r="T47" s="33"/>
      <c r="U47" s="33"/>
      <c r="V47" s="33"/>
      <c r="W47" s="33"/>
      <c r="X47" s="33"/>
      <c r="Y47" s="33"/>
      <c r="Z47" s="33"/>
      <c r="AA47" s="33"/>
      <c r="AB47" s="33"/>
      <c r="AC47" s="33"/>
      <c r="AD47" s="33"/>
      <c r="AE47" s="33"/>
      <c r="AF47" s="33"/>
      <c r="AG47" s="33"/>
      <c r="AH47" s="33"/>
      <c r="AI47" s="33"/>
      <c r="AJ47" s="33"/>
      <c r="AK47" s="33"/>
      <c r="AL47" s="33"/>
      <c r="AM47" s="46"/>
      <c r="AN47" s="33"/>
      <c r="AO47" s="33"/>
      <c r="AP47" s="33"/>
      <c r="AQ47" s="33"/>
      <c r="AR47" s="33"/>
      <c r="AS47" s="33"/>
      <c r="AT47" s="33"/>
      <c r="AU47" s="33"/>
      <c r="AV47" s="33"/>
      <c r="AW47" s="33"/>
      <c r="AX47" s="33"/>
      <c r="AY47" s="33"/>
      <c r="AZ47" s="33"/>
      <c r="BA47" s="33"/>
      <c r="BB47" s="33"/>
    </row>
    <row r="48" spans="1:54" ht="13.5" customHeight="1" x14ac:dyDescent="0.2">
      <c r="A48" s="57"/>
      <c r="B48" s="57"/>
      <c r="C48" s="57"/>
      <c r="D48" s="57"/>
      <c r="E48" s="57"/>
      <c r="F48" s="57"/>
      <c r="G48" s="57"/>
      <c r="H48" s="57"/>
      <c r="I48" s="57"/>
      <c r="J48" s="57"/>
      <c r="K48" s="57"/>
      <c r="L48" s="57"/>
      <c r="M48" s="57"/>
      <c r="N48" s="57"/>
      <c r="O48" s="57"/>
      <c r="P48" s="57"/>
      <c r="Q48" s="33"/>
      <c r="R48" s="33"/>
      <c r="S48" s="33"/>
      <c r="T48" s="33"/>
      <c r="U48" s="33"/>
      <c r="V48" s="33"/>
      <c r="W48" s="33"/>
      <c r="X48" s="33"/>
      <c r="Y48" s="33"/>
      <c r="Z48" s="33"/>
      <c r="AA48" s="33"/>
      <c r="AB48" s="33"/>
      <c r="AC48" s="33"/>
      <c r="AD48" s="33"/>
      <c r="AE48" s="33"/>
      <c r="AF48" s="33"/>
      <c r="AG48" s="33"/>
      <c r="AH48" s="33"/>
      <c r="AI48" s="33"/>
      <c r="AJ48" s="33"/>
      <c r="AK48" s="33"/>
      <c r="AL48" s="33"/>
      <c r="AM48" s="46"/>
      <c r="AN48" s="33"/>
      <c r="AO48" s="33"/>
      <c r="AP48" s="33"/>
      <c r="AQ48" s="33"/>
      <c r="AR48" s="33"/>
      <c r="AS48" s="33"/>
      <c r="AT48" s="33"/>
      <c r="AU48" s="33"/>
      <c r="AV48" s="33"/>
      <c r="AW48" s="33"/>
      <c r="AX48" s="33"/>
      <c r="AY48" s="33"/>
      <c r="AZ48" s="33"/>
      <c r="BA48" s="33"/>
      <c r="BB48" s="33"/>
    </row>
    <row r="49" spans="1:54" ht="13.5" customHeight="1" x14ac:dyDescent="0.2">
      <c r="A49" s="33"/>
      <c r="B49" s="33"/>
      <c r="C49" s="33"/>
      <c r="D49" s="33"/>
      <c r="E49" s="33"/>
      <c r="F49" s="33"/>
      <c r="G49" s="33"/>
      <c r="H49" s="33"/>
      <c r="I49" s="33"/>
      <c r="J49" s="33"/>
      <c r="K49" s="33"/>
      <c r="L49" s="33"/>
      <c r="M49" s="33"/>
      <c r="N49" s="33"/>
      <c r="O49" s="33"/>
      <c r="P49" s="33"/>
      <c r="Q49" s="32"/>
      <c r="R49" s="32"/>
      <c r="S49" s="39"/>
      <c r="T49" s="45"/>
      <c r="U49" s="45"/>
      <c r="V49" s="45"/>
      <c r="W49" s="45"/>
      <c r="X49" s="45"/>
      <c r="Y49" s="45"/>
      <c r="Z49" s="45"/>
      <c r="AA49" s="45"/>
      <c r="AB49" s="45"/>
      <c r="AC49" s="45"/>
      <c r="AD49" s="45"/>
      <c r="AE49" s="45"/>
      <c r="AF49" s="45"/>
      <c r="AG49" s="45"/>
      <c r="AH49" s="45"/>
      <c r="AI49" s="45"/>
      <c r="AJ49" s="45"/>
      <c r="AK49" s="45"/>
      <c r="AL49" s="45"/>
      <c r="AM49" s="46"/>
      <c r="AN49" s="33"/>
      <c r="AO49" s="33"/>
      <c r="AP49" s="33"/>
      <c r="AQ49" s="33"/>
      <c r="AR49" s="33"/>
      <c r="AS49" s="33"/>
      <c r="AT49" s="33"/>
      <c r="AU49" s="33"/>
      <c r="AV49" s="33"/>
      <c r="AW49" s="33"/>
      <c r="AX49" s="33"/>
      <c r="AY49" s="33"/>
      <c r="AZ49" s="33"/>
      <c r="BA49" s="33"/>
      <c r="BB49" s="33"/>
    </row>
    <row r="50" spans="1:54" ht="13.5" customHeight="1" x14ac:dyDescent="0.2">
      <c r="A50" s="33"/>
      <c r="B50" s="33"/>
      <c r="C50" s="33"/>
      <c r="D50" s="33"/>
      <c r="E50" s="33"/>
      <c r="F50" s="33"/>
      <c r="G50" s="33"/>
      <c r="H50" s="33"/>
      <c r="I50" s="33"/>
      <c r="J50" s="33"/>
      <c r="K50" s="33"/>
      <c r="L50" s="33"/>
      <c r="M50" s="33"/>
      <c r="N50" s="33"/>
      <c r="O50" s="33"/>
      <c r="P50" s="33"/>
      <c r="Q50" s="34"/>
      <c r="R50" s="34"/>
      <c r="S50" s="34"/>
      <c r="T50" s="46"/>
      <c r="U50" s="46"/>
      <c r="V50" s="46"/>
      <c r="W50" s="46"/>
      <c r="X50" s="46"/>
      <c r="Y50" s="46"/>
      <c r="Z50" s="46"/>
      <c r="AA50" s="46"/>
      <c r="AB50" s="46"/>
      <c r="AC50" s="46"/>
      <c r="AD50" s="46"/>
      <c r="AE50" s="46"/>
      <c r="AF50" s="46"/>
      <c r="AG50" s="46"/>
      <c r="AH50" s="46"/>
      <c r="AI50" s="46"/>
      <c r="AJ50" s="46"/>
      <c r="AK50" s="46"/>
      <c r="AL50" s="46"/>
      <c r="AM50" s="33"/>
      <c r="AN50" s="33"/>
      <c r="AO50" s="33"/>
      <c r="AP50" s="33"/>
      <c r="AQ50" s="33"/>
      <c r="AR50" s="33"/>
      <c r="AS50" s="33"/>
      <c r="AT50" s="33"/>
      <c r="AU50" s="33"/>
      <c r="AV50" s="33"/>
      <c r="AW50" s="33"/>
      <c r="AX50" s="33"/>
      <c r="AY50" s="33"/>
      <c r="AZ50" s="33"/>
      <c r="BA50" s="33"/>
      <c r="BB50" s="33"/>
    </row>
    <row r="51" spans="1:54" ht="13.5" customHeight="1" x14ac:dyDescent="0.2">
      <c r="A51" s="56"/>
      <c r="B51" s="56"/>
      <c r="C51" s="56"/>
      <c r="D51" s="56"/>
      <c r="E51" s="56"/>
      <c r="F51" s="56"/>
      <c r="G51" s="56"/>
      <c r="H51" s="56"/>
      <c r="I51" s="56"/>
      <c r="J51" s="56"/>
      <c r="K51" s="56"/>
      <c r="L51" s="56"/>
      <c r="M51" s="56"/>
      <c r="N51" s="56"/>
      <c r="O51" s="56"/>
      <c r="P51" s="56"/>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9"/>
      <c r="AP51" s="33"/>
      <c r="AQ51" s="33"/>
      <c r="AR51" s="33"/>
      <c r="AS51" s="33"/>
      <c r="AT51" s="33"/>
      <c r="AU51" s="33"/>
      <c r="AV51" s="33"/>
      <c r="AW51" s="33"/>
      <c r="AX51" s="33"/>
      <c r="AY51" s="33"/>
      <c r="AZ51" s="33"/>
      <c r="BA51" s="33"/>
      <c r="BB51" s="33"/>
    </row>
    <row r="52" spans="1:54" ht="13.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6"/>
      <c r="AN52" s="51"/>
      <c r="AO52" s="47"/>
      <c r="AP52" s="32"/>
      <c r="AQ52" s="33"/>
      <c r="AR52" s="33"/>
      <c r="AS52" s="33"/>
      <c r="AT52" s="33"/>
      <c r="AU52" s="33"/>
      <c r="AV52" s="33"/>
      <c r="AW52" s="33"/>
      <c r="AX52" s="33"/>
      <c r="AY52" s="33"/>
      <c r="AZ52" s="33"/>
      <c r="BA52" s="33"/>
      <c r="BB52" s="33"/>
    </row>
    <row r="53" spans="1:54" ht="13.5" customHeight="1"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row>
    <row r="54" spans="1:54" ht="13.5" customHeight="1" x14ac:dyDescent="0.2">
      <c r="A54" s="58"/>
      <c r="B54" s="58"/>
      <c r="C54" s="58"/>
      <c r="D54" s="58"/>
      <c r="E54" s="58"/>
      <c r="F54" s="58"/>
      <c r="G54" s="58"/>
      <c r="H54" s="58"/>
      <c r="I54" s="58"/>
      <c r="J54" s="58"/>
      <c r="K54" s="58"/>
      <c r="L54" s="58"/>
      <c r="M54" s="58"/>
      <c r="N54" s="58"/>
      <c r="O54" s="58"/>
      <c r="P54" s="58"/>
      <c r="Q54" s="33"/>
      <c r="R54" s="33"/>
      <c r="S54" s="49"/>
      <c r="T54" s="33"/>
      <c r="U54" s="33"/>
      <c r="V54" s="33"/>
      <c r="W54" s="33"/>
      <c r="X54" s="33"/>
      <c r="Y54" s="33"/>
      <c r="Z54" s="33"/>
      <c r="AA54" s="33"/>
      <c r="AB54" s="33"/>
      <c r="AC54" s="33"/>
      <c r="AD54" s="33"/>
      <c r="AE54" s="39"/>
      <c r="AF54" s="39"/>
      <c r="AG54" s="33"/>
      <c r="AH54" s="33"/>
      <c r="AI54" s="33"/>
      <c r="AJ54" s="33"/>
      <c r="AK54" s="33"/>
      <c r="AL54" s="33"/>
      <c r="AM54" s="33"/>
      <c r="AN54" s="33"/>
      <c r="AO54" s="33"/>
      <c r="AP54" s="33"/>
      <c r="AQ54" s="33"/>
      <c r="AR54" s="33"/>
      <c r="AS54" s="33"/>
      <c r="AT54" s="33"/>
      <c r="AU54" s="33"/>
      <c r="AV54" s="33"/>
      <c r="AW54" s="33"/>
      <c r="AX54" s="33"/>
      <c r="AY54" s="33"/>
      <c r="AZ54" s="33"/>
      <c r="BA54" s="33"/>
      <c r="BB54" s="33"/>
    </row>
    <row r="55" spans="1:54" ht="13.5" customHeight="1" x14ac:dyDescent="0.2">
      <c r="A55" s="58"/>
      <c r="B55" s="58"/>
      <c r="C55" s="58"/>
      <c r="D55" s="58"/>
      <c r="E55" s="58"/>
      <c r="F55" s="58"/>
      <c r="G55" s="58"/>
      <c r="H55" s="58"/>
      <c r="I55" s="58"/>
      <c r="J55" s="58"/>
      <c r="K55" s="58"/>
      <c r="L55" s="58"/>
      <c r="M55" s="58"/>
      <c r="N55" s="58"/>
      <c r="O55" s="58"/>
      <c r="P55" s="58"/>
      <c r="Q55" s="33"/>
      <c r="R55" s="33"/>
      <c r="S55" s="50"/>
      <c r="T55" s="52"/>
      <c r="U55" s="33"/>
      <c r="V55" s="33"/>
      <c r="W55" s="33"/>
      <c r="X55" s="33"/>
      <c r="Y55" s="33"/>
      <c r="Z55" s="33"/>
      <c r="AA55" s="33"/>
      <c r="AB55" s="33"/>
      <c r="AC55" s="33"/>
      <c r="AD55" s="33"/>
      <c r="AE55" s="53"/>
      <c r="AF55" s="53"/>
      <c r="AG55" s="39"/>
      <c r="AH55" s="33"/>
      <c r="AI55" s="33"/>
      <c r="AJ55" s="33"/>
      <c r="AK55" s="33"/>
      <c r="AL55" s="33"/>
      <c r="AM55" s="33"/>
      <c r="AN55" s="33"/>
      <c r="AO55" s="33"/>
      <c r="AP55" s="33"/>
      <c r="AQ55" s="33"/>
      <c r="AR55" s="33"/>
      <c r="AS55" s="33"/>
      <c r="AT55" s="33"/>
      <c r="AU55" s="33"/>
      <c r="AV55" s="33"/>
      <c r="AW55" s="33"/>
      <c r="AX55" s="33"/>
      <c r="AY55" s="33"/>
      <c r="AZ55" s="33"/>
      <c r="BA55" s="33"/>
      <c r="BB55" s="33"/>
    </row>
    <row r="56" spans="1:54" ht="13.5" customHeight="1" x14ac:dyDescent="0.2">
      <c r="A56" s="58"/>
      <c r="B56" s="58"/>
      <c r="C56" s="58"/>
      <c r="D56" s="58"/>
      <c r="E56" s="58"/>
      <c r="F56" s="58"/>
      <c r="G56" s="58"/>
      <c r="H56" s="58"/>
      <c r="I56" s="58"/>
      <c r="J56" s="58"/>
      <c r="K56" s="58"/>
      <c r="L56" s="58"/>
      <c r="M56" s="58"/>
      <c r="N56" s="58"/>
      <c r="O56" s="58"/>
      <c r="P56" s="58"/>
      <c r="Q56" s="33"/>
      <c r="R56" s="33"/>
      <c r="S56" s="50"/>
      <c r="T56" s="52"/>
      <c r="U56" s="33"/>
      <c r="V56" s="33"/>
      <c r="W56" s="33"/>
      <c r="X56" s="33"/>
      <c r="Y56" s="33"/>
      <c r="Z56" s="33"/>
      <c r="AA56" s="33"/>
      <c r="AB56" s="33"/>
      <c r="AC56" s="33"/>
      <c r="AD56" s="54"/>
      <c r="AE56" s="46"/>
      <c r="AF56" s="59"/>
      <c r="AG56" s="47"/>
      <c r="AH56" s="32"/>
      <c r="AI56" s="33"/>
      <c r="AJ56" s="45"/>
      <c r="AK56" s="33"/>
      <c r="AL56" s="33"/>
      <c r="AM56" s="33"/>
      <c r="AN56" s="33"/>
      <c r="AO56" s="33"/>
      <c r="AP56" s="33"/>
      <c r="AQ56" s="33"/>
      <c r="AR56" s="33"/>
      <c r="AS56" s="33"/>
      <c r="AT56" s="33"/>
      <c r="AU56" s="33"/>
      <c r="AV56" s="33"/>
      <c r="AW56" s="33"/>
      <c r="AX56" s="33"/>
      <c r="AY56" s="33"/>
      <c r="AZ56" s="33"/>
      <c r="BA56" s="33"/>
      <c r="BB56" s="33"/>
    </row>
    <row r="57" spans="1:54" ht="13.5" customHeight="1" x14ac:dyDescent="0.2">
      <c r="A57" s="58"/>
      <c r="B57" s="58"/>
      <c r="C57" s="58"/>
      <c r="D57" s="58"/>
      <c r="E57" s="58"/>
      <c r="F57" s="58"/>
      <c r="G57" s="58"/>
      <c r="H57" s="58"/>
      <c r="I57" s="58"/>
      <c r="J57" s="58"/>
      <c r="K57" s="58"/>
      <c r="L57" s="58"/>
      <c r="M57" s="58"/>
      <c r="N57" s="58"/>
      <c r="O57" s="58"/>
      <c r="P57" s="58"/>
      <c r="Q57" s="33"/>
      <c r="R57" s="33"/>
      <c r="S57" s="50"/>
      <c r="T57" s="52"/>
      <c r="U57" s="33"/>
      <c r="V57" s="33"/>
      <c r="W57" s="33"/>
      <c r="X57" s="33"/>
      <c r="Y57" s="33"/>
      <c r="Z57" s="33"/>
      <c r="AA57" s="33"/>
      <c r="AB57" s="33"/>
      <c r="AC57" s="33"/>
      <c r="AD57" s="33"/>
      <c r="AE57" s="46"/>
      <c r="AF57" s="46"/>
      <c r="AG57" s="47"/>
      <c r="AH57" s="32"/>
      <c r="AI57" s="33"/>
      <c r="AJ57" s="46"/>
      <c r="AK57" s="33"/>
      <c r="AL57" s="33"/>
      <c r="AM57" s="33"/>
      <c r="AN57" s="33"/>
      <c r="AO57" s="33"/>
      <c r="AP57" s="33"/>
      <c r="AQ57" s="33"/>
      <c r="AR57" s="33"/>
      <c r="AS57" s="33"/>
      <c r="AT57" s="33"/>
      <c r="AU57" s="33"/>
      <c r="AV57" s="33"/>
      <c r="AW57" s="33"/>
      <c r="AX57" s="33"/>
      <c r="AY57" s="33"/>
      <c r="AZ57" s="33"/>
      <c r="BA57" s="33"/>
      <c r="BB57" s="33"/>
    </row>
    <row r="58" spans="1:54" ht="13.5" customHeight="1"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54"/>
      <c r="AE58" s="46"/>
      <c r="AF58" s="59"/>
      <c r="AG58" s="47"/>
      <c r="AH58" s="32"/>
      <c r="AI58" s="33"/>
      <c r="AJ58" s="46"/>
      <c r="AK58" s="33"/>
      <c r="AL58" s="33"/>
      <c r="AM58" s="33"/>
      <c r="AN58" s="33"/>
      <c r="AO58" s="33"/>
      <c r="AP58" s="33"/>
      <c r="AQ58" s="33"/>
      <c r="AR58" s="33"/>
      <c r="AS58" s="33"/>
      <c r="AT58" s="33"/>
      <c r="AU58" s="33"/>
      <c r="AV58" s="33"/>
      <c r="AW58" s="33"/>
      <c r="AX58" s="33"/>
      <c r="AY58" s="33"/>
      <c r="AZ58" s="33"/>
      <c r="BA58" s="33"/>
      <c r="BB58" s="33"/>
    </row>
    <row r="59" spans="1:54" ht="12"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59"/>
      <c r="AG59" s="33"/>
      <c r="AH59" s="33"/>
      <c r="AI59" s="33"/>
      <c r="AJ59" s="33"/>
      <c r="AK59" s="33"/>
      <c r="AL59" s="33"/>
      <c r="AM59" s="33"/>
      <c r="AN59" s="33"/>
      <c r="AO59" s="33"/>
      <c r="AP59" s="33"/>
      <c r="AQ59" s="33"/>
      <c r="AR59" s="33"/>
      <c r="AS59" s="33"/>
      <c r="AT59" s="33"/>
      <c r="AU59" s="33"/>
      <c r="AV59" s="33"/>
      <c r="AW59" s="33"/>
      <c r="AX59" s="33"/>
      <c r="AY59" s="33"/>
      <c r="AZ59" s="33"/>
      <c r="BA59" s="33"/>
      <c r="BB59" s="33"/>
    </row>
    <row r="60" spans="1:54" ht="12"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row>
    <row r="61" spans="1:54" ht="12"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row>
    <row r="62" spans="1:54" ht="12"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row>
    <row r="63" spans="1:54" ht="12" customHeight="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row>
    <row r="64" spans="1:54" ht="12" customHeight="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row>
    <row r="65" spans="1:54" ht="12" customHeight="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row>
    <row r="66" spans="1:54" ht="12" customHeight="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row>
    <row r="67" spans="1:54" ht="12" customHeight="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row>
  </sheetData>
  <conditionalFormatting sqref="A7:C7 B13:C13 A14:C23 B38:P38 A39:M39 A9:C12 B6:P6">
    <cfRule type="cellIs" dxfId="2" priority="7" stopIfTrue="1" operator="equal">
      <formula>"Adjustment to Income/Expense/Rate Base:"</formula>
    </cfRule>
  </conditionalFormatting>
  <conditionalFormatting sqref="A32">
    <cfRule type="cellIs" dxfId="1" priority="3" stopIfTrue="1" operator="equal">
      <formula>"Adjustment to Income/Expense/Rate Base:"</formula>
    </cfRule>
  </conditionalFormatting>
  <conditionalFormatting sqref="A8:C8">
    <cfRule type="cellIs" dxfId="0" priority="1" stopIfTrue="1" operator="equal">
      <formula>"Adjustment to Income/Expense/Rate Base:"</formula>
    </cfRule>
  </conditionalFormatting>
  <pageMargins left="0.7" right="0.7" top="0.75" bottom="0.75" header="0.3" footer="0.3"/>
  <pageSetup scale="49" fitToHeight="0" orientation="landscape" r:id="rId1"/>
  <headerFooter>
    <oddFooter>&amp;C&amp;"Arial,Regular"&amp;10Page 9.4.1</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BAD6B796-87A1-4E16-B91E-D633ADC3433D}"/>
</file>

<file path=customXml/itemProps2.xml><?xml version="1.0" encoding="utf-8"?>
<ds:datastoreItem xmlns:ds="http://schemas.openxmlformats.org/officeDocument/2006/customXml" ds:itemID="{AC1B980B-1792-4266-AB4E-6EDD673E82FC}"/>
</file>

<file path=customXml/itemProps3.xml><?xml version="1.0" encoding="utf-8"?>
<ds:datastoreItem xmlns:ds="http://schemas.openxmlformats.org/officeDocument/2006/customXml" ds:itemID="{4E23C026-999B-4DB5-BDE4-B035AE949038}"/>
</file>

<file path=customXml/itemProps4.xml><?xml version="1.0" encoding="utf-8"?>
<ds:datastoreItem xmlns:ds="http://schemas.openxmlformats.org/officeDocument/2006/customXml" ds:itemID="{1515476F-B803-4FCD-95B1-7EF4F7E820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9.4</vt:lpstr>
      <vt:lpstr>Page 9.4.1</vt:lpstr>
      <vt:lpstr>'Page 9.4'!Print_Area</vt:lpstr>
      <vt:lpstr>'Page 9.4.1'!Print_Area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2019-11-21T22:47:56Z</dcterms:created>
  <dcterms:modified xsi:type="dcterms:W3CDTF">2019-12-09T04:24:55Z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