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6\2016_WA_Elec_and_Gas_GRC\Bench Request\"/>
    </mc:Choice>
  </mc:AlternateContent>
  <bookViews>
    <workbookView xWindow="0" yWindow="0" windowWidth="28800" windowHeight="11535"/>
  </bookViews>
  <sheets>
    <sheet name="E-PTR-1" sheetId="2" r:id="rId1"/>
    <sheet name="Trans Revenues 2017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ctuals_Mo">[1]Tables!$B$19</definedName>
    <definedName name="Base1_Billing2">#REF!</definedName>
    <definedName name="BaseRev60_EntryLookup">INDEX('[3]Rev Summary'!$F$1176:$F$1177,2):'[3]Rev Summary'!$F$1221</definedName>
    <definedName name="Basic">'[3]Rev Summary'!$I$1279:$I$1322</definedName>
    <definedName name="BilledRev60_EntryLookup">INDEX('[3]Rev Summary'!$F$70:$F$71,2):'[3]Rev Summary'!$F$115</definedName>
    <definedName name="CalRev60_EntryLookup">INDEX('[3]Rev Summary'!$F$373:$F$374,2):'[3]Rev Summary'!$F$418</definedName>
    <definedName name="ClassEntry">'[3]Rev Summary'!$D$2</definedName>
    <definedName name="ClassEntryNo">'[3]Rev Summary'!$D$3</definedName>
    <definedName name="CopyClasses">'[3]Rev Summary'!$F$1279:INDEX('[3]Rev Summary'!$F$1279:$F$1323,COUNTA('[3]Rev Summary'!$F$1279:$F$1323))</definedName>
    <definedName name="CustMos">'[1]Cust Load'!$D$3</definedName>
    <definedName name="DSMFlag">'[3]Exp Summary'!$E$30</definedName>
    <definedName name="EndMo">[1]Tables!$B$16</definedName>
    <definedName name="ERM">'[4]Rate Design'!$D$45</definedName>
    <definedName name="GRCRev60_EntryLookup">INDEX('[3]Rev Summary'!$F$1075:$F$1076,2):'[3]Rev Summary'!$F$1120</definedName>
    <definedName name="GrossUnbillAccrRev60_EntryLookup">INDEX('[3]Rev Summary'!$F$873:$F$874,2):'[3]Rev Summary'!$F$918</definedName>
    <definedName name="GrossUnbillRevRev60_EntryLookup">INDEX('[3]Rev Summary'!$F$974:$F$975,2):'[3]Rev Summary'!$F$1019</definedName>
    <definedName name="ID">#REF!</definedName>
    <definedName name="ID_001b">#REF!</definedName>
    <definedName name="ID_011b">#REF!</definedName>
    <definedName name="ID_012b">#REF!</definedName>
    <definedName name="ID_021b">#REF!</definedName>
    <definedName name="ID_Gas">'[5]DEBT CALC'!#REF!</definedName>
    <definedName name="ID04X">[3]Rates!$O$121:$V$121</definedName>
    <definedName name="IDPPRider">[3]Rates!$O$124:$V$124</definedName>
    <definedName name="IDResEx">[3]Rates!$O$125:$V$125</definedName>
    <definedName name="IDSurch">[3]Rates!$O$122:$V$122</definedName>
    <definedName name="ManualSched">'[3]Rev Summary'!$B$36</definedName>
    <definedName name="Month1">[3]Setup!$B$3</definedName>
    <definedName name="NetUnbillRev60_EntryLookup">INDEX('[3]Rev Summary'!$F$272:$F$273,2):'[3]Rev Summary'!$F$317</definedName>
    <definedName name="PPRev60_EntryLookup">INDEX('[3]Rev Summary'!$F$671:$F$672,2):'[3]Rev Summary'!$F$716</definedName>
    <definedName name="_xlnm.Print_Area" localSheetId="0">'E-PTR-1'!$A$1:$U$31</definedName>
    <definedName name="_xlnm.Print_Area" localSheetId="1">'Trans Revenues 2017'!$A$1:$P$67</definedName>
    <definedName name="Print_for_Checking">'[5]ADJ SUMMARY'!#REF!:'[5]ADJ SUMMARY'!#REF!</definedName>
    <definedName name="_xlnm.Print_Titles" localSheetId="1">'Trans Revenues 2017'!$1:$10</definedName>
    <definedName name="RateDesc">CHOOSE([1]Rev!$B$5, [1]!Rates_WA[RateDesc], [1]!Rates_ID[RateDesc])</definedName>
    <definedName name="RateDesc2">CHOOSE('[1]Manual Rev'!$C1, [1]!Rates_WA[RateDesc], [1]!Rates_ID[RateDesc])</definedName>
    <definedName name="RateID">CHOOSE([1]Rev!$B$5, [1]!Rates_WA[ID], [1]!Rates_ID[ID])</definedName>
    <definedName name="RateID2">CHOOSE('[1]Manual Rev'!$C1, [1]!Rates_WA[ID], [1]!Rates_ID[ID])</definedName>
    <definedName name="RData">CHOOSE([1]Rev!$B$5, [1]!Rates_WA[#Data], [1]!Rates_ID[#Data])</definedName>
    <definedName name="RData2">CHOOSE('[1]Manual Rev'!$C1, [1]!Rates_WA[#Data], [1]!Rates_ID[#Data])</definedName>
    <definedName name="Recover">[6]Macro1!$A$92</definedName>
    <definedName name="ResExchRev60_EntryLookup">INDEX('[3]Rev Summary'!$F$772:$F$773,2):'[3]Rev Summary'!$F$817</definedName>
    <definedName name="RevMos">[1]Rev!$C$2</definedName>
    <definedName name="RH">CHOOSE([1]Rev!$B$5, [1]!Rates_WA[#Headers], [1]!Rates_ID[#Headers])</definedName>
    <definedName name="RH_2">CHOOSE('[1]Manual Rev'!$C1, [1]!Rates_WA[#Headers], [1]!Rates_ID[#Headers])</definedName>
    <definedName name="Sch">CHOOSE([1]Rev!$B$5, [1]!Rates_WA[St-Sch], [1]!Rates_ID[St-Sch])</definedName>
    <definedName name="Sch_2">CHOOSE('[1]Manual Rev'!$C1, [1]!Rates_WA[St-Sch], [1]!Rates_ID[St-Sch])</definedName>
    <definedName name="Sched">'[3]Rev Summary'!$E$2</definedName>
    <definedName name="SL_RateIncr">'[4]St Lts'!$AD$1</definedName>
    <definedName name="StartMo">[1]Tables!$B$13</definedName>
    <definedName name="Summary">#REF!</definedName>
    <definedName name="SurchRev60_EntryLookup">INDEX('[3]Rev Summary'!$F$474:$F$475,2):'[3]Rev Summary'!$F$519</definedName>
    <definedName name="TableName">"Dummy"</definedName>
    <definedName name="TaxCreditRev60_EntryLookup">INDEX('[3]Rev Summary'!$F$572:$F$621,2):'[3]Rev Summary'!$F$617</definedName>
    <definedName name="TaxRev60_EntryLookup">INDEX('[3]Rev Summary'!$F$171:$F$216,2):'[3]Rev Summary'!$F$216</definedName>
    <definedName name="Utility">[3]Setup!$B$1</definedName>
    <definedName name="vl_tbl_SchedClass">[1]!tbl_SchedAll[StClSch]</definedName>
    <definedName name="WA_001b">#REF!</definedName>
    <definedName name="WA_011b">#REF!</definedName>
    <definedName name="WA_012b">#REF!</definedName>
    <definedName name="WA_021b">#REF!</definedName>
    <definedName name="WA_Gas">'[5]DEBT CALC'!#REF!</definedName>
    <definedName name="WA04X">[3]Rates!$D$121:$K$121</definedName>
    <definedName name="WAPPRider">[3]Rates!$D$124:$K$124</definedName>
    <definedName name="WAResEx">[3]Rates!$D$125:$K$125</definedName>
    <definedName name="WASurch">[3]Rates!$D$122:$K$122</definedName>
    <definedName name="Year1">[3]Setup!$B$2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2" l="1"/>
  <c r="I28" i="2"/>
  <c r="H28" i="2"/>
  <c r="E28" i="2"/>
  <c r="F28" i="2"/>
  <c r="K61" i="1"/>
  <c r="K59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43" i="1"/>
  <c r="K39" i="1"/>
  <c r="K31" i="1"/>
  <c r="E18" i="2" s="1"/>
  <c r="I18" i="2" s="1"/>
  <c r="K22" i="1"/>
  <c r="E16" i="2" s="1"/>
  <c r="E15" i="2"/>
  <c r="I15" i="2" s="1"/>
  <c r="E11" i="2"/>
  <c r="R19" i="2"/>
  <c r="R21" i="2" s="1"/>
  <c r="T18" i="2"/>
  <c r="T16" i="2"/>
  <c r="P19" i="2"/>
  <c r="R13" i="2"/>
  <c r="P21" i="2"/>
  <c r="G21" i="2"/>
  <c r="G19" i="2"/>
  <c r="G13" i="2"/>
  <c r="K63" i="1"/>
  <c r="I63" i="1"/>
  <c r="M61" i="1"/>
  <c r="M63" i="1" s="1"/>
  <c r="O59" i="1"/>
  <c r="O61" i="1" s="1"/>
  <c r="O63" i="1" s="1"/>
  <c r="M59" i="1"/>
  <c r="P58" i="1"/>
  <c r="P45" i="1"/>
  <c r="P44" i="1"/>
  <c r="P59" i="1" s="1"/>
  <c r="P61" i="1" s="1"/>
  <c r="P63" i="1" s="1"/>
  <c r="P65" i="1" s="1"/>
  <c r="P66" i="1" s="1"/>
  <c r="E19" i="2" l="1"/>
  <c r="E21" i="2" s="1"/>
  <c r="T11" i="2"/>
  <c r="P13" i="2"/>
  <c r="T15" i="2"/>
  <c r="T19" i="2" s="1"/>
  <c r="I16" i="2"/>
  <c r="I19" i="2" s="1"/>
  <c r="I11" i="2"/>
  <c r="E13" i="2"/>
  <c r="T21" i="2" l="1"/>
  <c r="T13" i="2"/>
  <c r="I21" i="2"/>
  <c r="I13" i="2"/>
  <c r="T23" i="2" l="1"/>
  <c r="T25" i="2" s="1"/>
  <c r="I23" i="2"/>
  <c r="I25" i="2" s="1"/>
</calcChain>
</file>

<file path=xl/sharedStrings.xml><?xml version="1.0" encoding="utf-8"?>
<sst xmlns="http://schemas.openxmlformats.org/spreadsheetml/2006/main" count="191" uniqueCount="136">
  <si>
    <t>Avista Corporation</t>
  </si>
  <si>
    <t xml:space="preserve"> - Energy Delivery - </t>
  </si>
  <si>
    <t>Pro Forma Transmission Revenue/Expenses</t>
  </si>
  <si>
    <t>($000s)</t>
  </si>
  <si>
    <t>November 2016 Update</t>
  </si>
  <si>
    <t>AVISTA REBUTTAL</t>
  </si>
  <si>
    <t>Net</t>
  </si>
  <si>
    <t>Nov Update</t>
  </si>
  <si>
    <t>Change</t>
  </si>
  <si>
    <t xml:space="preserve">A </t>
  </si>
  <si>
    <t>B</t>
  </si>
  <si>
    <t>C</t>
  </si>
  <si>
    <t>Oct-2014 to</t>
  </si>
  <si>
    <t>Line</t>
  </si>
  <si>
    <t xml:space="preserve">Work </t>
  </si>
  <si>
    <t xml:space="preserve">Project </t>
  </si>
  <si>
    <t xml:space="preserve">Task </t>
  </si>
  <si>
    <t>Pro Forma</t>
  </si>
  <si>
    <t>No.</t>
  </si>
  <si>
    <t>Paper</t>
  </si>
  <si>
    <t xml:space="preserve">No. </t>
  </si>
  <si>
    <t>Org</t>
  </si>
  <si>
    <t>Actual</t>
  </si>
  <si>
    <t>Adjusted</t>
  </si>
  <si>
    <t>Period</t>
  </si>
  <si>
    <t>556 OTHER POWER SUPPLY EXPENSES</t>
  </si>
  <si>
    <t>A56</t>
  </si>
  <si>
    <t>NWPP</t>
  </si>
  <si>
    <t>560-71.4, 935.3-.4 TRANSMISSION O&amp;M EXPENSE</t>
  </si>
  <si>
    <r>
      <t xml:space="preserve">Colstrip O&amp;M 500kV Lines </t>
    </r>
    <r>
      <rPr>
        <b/>
        <sz val="10"/>
        <rFont val="Calibri"/>
        <family val="2"/>
      </rPr>
      <t>(Confidential)</t>
    </r>
  </si>
  <si>
    <t>D</t>
  </si>
  <si>
    <r>
      <t xml:space="preserve">ColumbiaGrid Funding </t>
    </r>
    <r>
      <rPr>
        <b/>
        <sz val="10"/>
        <rFont val="Calibri"/>
        <family val="2"/>
      </rPr>
      <t>(Confidential)</t>
    </r>
  </si>
  <si>
    <t>E</t>
  </si>
  <si>
    <t>ColumbiaGrid Planning (PEFA)</t>
  </si>
  <si>
    <t>F</t>
  </si>
  <si>
    <t>Order 1000 Functional Agreement</t>
  </si>
  <si>
    <t>Total Account 560-71.4, 935.3-.4</t>
  </si>
  <si>
    <t>566 TRANSMISSION EXP-OPRN-MISCELLANEOUS</t>
  </si>
  <si>
    <t>G</t>
  </si>
  <si>
    <t>09800542/'221</t>
  </si>
  <si>
    <t>566000/935804</t>
  </si>
  <si>
    <t>NERC CIP</t>
  </si>
  <si>
    <t>H</t>
  </si>
  <si>
    <t>09802455/'2815</t>
  </si>
  <si>
    <t>566214/566020</t>
  </si>
  <si>
    <t>E56</t>
  </si>
  <si>
    <t>Columbia Grid OASIS travel expenses</t>
  </si>
  <si>
    <t>I</t>
  </si>
  <si>
    <t>566151/566154</t>
  </si>
  <si>
    <t>T08</t>
  </si>
  <si>
    <t xml:space="preserve">PEAK Reliability </t>
  </si>
  <si>
    <t>J</t>
  </si>
  <si>
    <t>C56</t>
  </si>
  <si>
    <t>WECC Dues</t>
  </si>
  <si>
    <t>K</t>
  </si>
  <si>
    <t>WECC Loop Flow</t>
  </si>
  <si>
    <t>Total Account 566</t>
  </si>
  <si>
    <t>570 MAINTENANCE OF STATION EQUIPMENT</t>
  </si>
  <si>
    <t>L</t>
  </si>
  <si>
    <t xml:space="preserve">Addy (BPA substation) </t>
  </si>
  <si>
    <t>M</t>
  </si>
  <si>
    <t>Hatwai  (BPA substation)</t>
  </si>
  <si>
    <t>Total Account 570</t>
  </si>
  <si>
    <t>TOTAL EXPENSE</t>
  </si>
  <si>
    <t>456 OTHER ELECTRIC REVENUE</t>
  </si>
  <si>
    <t>N</t>
  </si>
  <si>
    <t>Borderline Wheeling Transmission</t>
  </si>
  <si>
    <t>O</t>
  </si>
  <si>
    <t>Borderline Wheeling Low Voltage</t>
  </si>
  <si>
    <t>P</t>
  </si>
  <si>
    <t>Borderline Wheeling Ancillary Revenues</t>
  </si>
  <si>
    <t>Q</t>
  </si>
  <si>
    <t>Seattle/Tacoma Main Canal</t>
  </si>
  <si>
    <t>R</t>
  </si>
  <si>
    <t>Seattle/Tacoma Summer Falls</t>
  </si>
  <si>
    <t>S</t>
  </si>
  <si>
    <t xml:space="preserve">OASIS Nonfirm &amp; Short-term Firm </t>
  </si>
  <si>
    <t>T</t>
  </si>
  <si>
    <t>PacifiCorp - Dry Gulch Wheeling</t>
  </si>
  <si>
    <t>U</t>
  </si>
  <si>
    <t>Spokane Waste to Energy Plant</t>
  </si>
  <si>
    <t>V</t>
  </si>
  <si>
    <t>Grand Coulee Project Hydro Authority</t>
  </si>
  <si>
    <t>W</t>
  </si>
  <si>
    <t>First Wind Transmission</t>
  </si>
  <si>
    <t>X</t>
  </si>
  <si>
    <t>Palouse Wind O &amp; M</t>
  </si>
  <si>
    <t>Y</t>
  </si>
  <si>
    <t>Stimson Lumber</t>
  </si>
  <si>
    <t>Z</t>
  </si>
  <si>
    <t>BPA Parallel Operating Agreement</t>
  </si>
  <si>
    <t>AA</t>
  </si>
  <si>
    <t>Morgan Stanley Capital Group</t>
  </si>
  <si>
    <t>AB</t>
  </si>
  <si>
    <t>Hydro Tech Systems - Meyers Falls</t>
  </si>
  <si>
    <t>AC</t>
  </si>
  <si>
    <t>Kootenai Electric Cooperatiive</t>
  </si>
  <si>
    <t>UPDATED</t>
  </si>
  <si>
    <t>AS FILED</t>
  </si>
  <si>
    <t>Net Change</t>
  </si>
  <si>
    <t>TOTAL REVENUE</t>
  </si>
  <si>
    <t>TOTAL NET REVENUE</t>
  </si>
  <si>
    <t>WA Share of Change</t>
  </si>
  <si>
    <t xml:space="preserve"> </t>
  </si>
  <si>
    <t>Revenue Requirement Impact of Transmission Revenue Update</t>
  </si>
  <si>
    <t>Transmission Revenue Adjustment</t>
  </si>
  <si>
    <t>Pro forma 2017 versus 12 ME September 2015</t>
  </si>
  <si>
    <t>Total</t>
  </si>
  <si>
    <t>System</t>
  </si>
  <si>
    <t>WA Only</t>
  </si>
  <si>
    <t>Washington</t>
  </si>
  <si>
    <t>Adjustment</t>
  </si>
  <si>
    <t>P/T Allocation Percentages</t>
  </si>
  <si>
    <t>(directly assigned)</t>
  </si>
  <si>
    <t>456 Other Electric Revenue</t>
  </si>
  <si>
    <t>E-PTR-2</t>
  </si>
  <si>
    <t xml:space="preserve">   Total Revenue</t>
  </si>
  <si>
    <t>556 System Control &amp; Dispatch</t>
  </si>
  <si>
    <t>560-571; 935 Transmission O&amp;M Expense</t>
  </si>
  <si>
    <r>
      <t xml:space="preserve">560; Transmission O&amp;M Expense - </t>
    </r>
    <r>
      <rPr>
        <b/>
        <sz val="10"/>
        <rFont val="Calibri"/>
        <family val="2"/>
      </rPr>
      <t>Direct</t>
    </r>
  </si>
  <si>
    <t>E-PTR-3</t>
  </si>
  <si>
    <t>(enter direct WA Grid West line 16 - see formula on line 15)</t>
  </si>
  <si>
    <t xml:space="preserve">566 Transmission Exp-Operation Misc. </t>
  </si>
  <si>
    <t xml:space="preserve">   Total Expense</t>
  </si>
  <si>
    <t>Net Income before FIT</t>
  </si>
  <si>
    <t>Federal Income Tax</t>
  </si>
  <si>
    <t xml:space="preserve">Net Income </t>
  </si>
  <si>
    <t>(net increase to net income)</t>
  </si>
  <si>
    <t>PER REBUTTAL</t>
  </si>
  <si>
    <t>Adjustment Difference November Update versus Rebuttal:</t>
  </si>
  <si>
    <t>PER NOV UPDATE</t>
  </si>
  <si>
    <t>REVISED       PF 3.01 Including Nov Update</t>
  </si>
  <si>
    <t>Update</t>
  </si>
  <si>
    <t>Rebuttal</t>
  </si>
  <si>
    <t xml:space="preserve">Increased Transmission revenues reduces net power supply costs by $1.394 M (System).  </t>
  </si>
  <si>
    <t>Washington share ( 65.63%) reduces WA net power supply $915,000.)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</si>
</sst>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20">
    <font>
      <sz val="10"/>
      <name val="Geneva"/>
    </font>
    <font>
      <sz val="10"/>
      <name val="Geneva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</font>
    <font>
      <sz val="10"/>
      <color rgb="FF0070C0"/>
      <name val="Calibri"/>
      <family val="2"/>
      <scheme val="minor"/>
    </font>
    <font>
      <sz val="10"/>
      <name val="Arial"/>
      <family val="2"/>
    </font>
    <font>
      <sz val="7"/>
      <color rgb="FFFF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u/>
      <sz val="7"/>
      <color rgb="FFFF0000"/>
      <name val="Calibri"/>
      <family val="2"/>
      <scheme val="minor"/>
    </font>
    <font>
      <b/>
      <u/>
      <sz val="7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/>
    <xf numFmtId="14" fontId="2" fillId="2" borderId="0" xfId="0" applyNumberFormat="1" applyFont="1" applyFill="1" applyAlignment="1">
      <alignment horizontal="center"/>
    </xf>
    <xf numFmtId="0" fontId="4" fillId="0" borderId="0" xfId="0" applyFont="1" applyFill="1" applyBorder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" fontId="4" fillId="0" borderId="0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7" fillId="0" borderId="0" xfId="0" applyFont="1"/>
    <xf numFmtId="3" fontId="4" fillId="0" borderId="0" xfId="0" applyNumberFormat="1" applyFont="1" applyBorder="1"/>
    <xf numFmtId="3" fontId="4" fillId="0" borderId="3" xfId="1" applyNumberFormat="1" applyFont="1" applyFill="1" applyBorder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5" fillId="0" borderId="0" xfId="0" applyFont="1" applyFill="1"/>
    <xf numFmtId="3" fontId="4" fillId="0" borderId="4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3" fillId="0" borderId="0" xfId="0" applyFont="1"/>
    <xf numFmtId="3" fontId="3" fillId="0" borderId="5" xfId="1" applyNumberFormat="1" applyFont="1" applyFill="1" applyBorder="1" applyAlignment="1">
      <alignment horizontal="right"/>
    </xf>
    <xf numFmtId="3" fontId="3" fillId="0" borderId="6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0" fontId="4" fillId="0" borderId="0" xfId="0" applyFont="1" applyFill="1"/>
    <xf numFmtId="3" fontId="3" fillId="0" borderId="2" xfId="1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4" fillId="0" borderId="2" xfId="1" applyNumberFormat="1" applyFont="1" applyBorder="1" applyAlignment="1">
      <alignment horizontal="right"/>
    </xf>
    <xf numFmtId="3" fontId="4" fillId="0" borderId="5" xfId="1" applyNumberFormat="1" applyFont="1" applyBorder="1" applyAlignment="1">
      <alignment horizontal="right"/>
    </xf>
    <xf numFmtId="3" fontId="4" fillId="0" borderId="6" xfId="1" applyNumberFormat="1" applyFont="1" applyBorder="1" applyAlignment="1">
      <alignment horizontal="right"/>
    </xf>
    <xf numFmtId="3" fontId="9" fillId="0" borderId="0" xfId="0" applyNumberFormat="1" applyFont="1" applyBorder="1"/>
    <xf numFmtId="3" fontId="9" fillId="0" borderId="2" xfId="0" applyNumberFormat="1" applyFont="1" applyBorder="1"/>
    <xf numFmtId="3" fontId="9" fillId="0" borderId="0" xfId="0" applyNumberFormat="1" applyFont="1" applyFill="1" applyBorder="1"/>
    <xf numFmtId="3" fontId="4" fillId="0" borderId="0" xfId="0" applyNumberFormat="1" applyFont="1" applyFill="1" applyBorder="1"/>
    <xf numFmtId="3" fontId="4" fillId="0" borderId="2" xfId="0" applyNumberFormat="1" applyFont="1" applyFill="1" applyBorder="1"/>
    <xf numFmtId="0" fontId="4" fillId="0" borderId="0" xfId="0" applyFont="1" applyFill="1" applyAlignment="1">
      <alignment horizontal="left"/>
    </xf>
    <xf numFmtId="3" fontId="4" fillId="2" borderId="2" xfId="0" applyNumberFormat="1" applyFont="1" applyFill="1" applyBorder="1"/>
    <xf numFmtId="3" fontId="4" fillId="0" borderId="0" xfId="0" applyNumberFormat="1" applyFont="1" applyFill="1"/>
    <xf numFmtId="0" fontId="4" fillId="0" borderId="0" xfId="0" applyFont="1" applyFill="1" applyAlignment="1">
      <alignment horizontal="center"/>
    </xf>
    <xf numFmtId="3" fontId="3" fillId="0" borderId="5" xfId="0" applyNumberFormat="1" applyFont="1" applyBorder="1"/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5" xfId="0" applyNumberFormat="1" applyFont="1" applyFill="1" applyBorder="1"/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2" borderId="7" xfId="0" applyNumberFormat="1" applyFont="1" applyFill="1" applyBorder="1"/>
    <xf numFmtId="3" fontId="4" fillId="0" borderId="8" xfId="0" applyNumberFormat="1" applyFont="1" applyBorder="1"/>
    <xf numFmtId="0" fontId="4" fillId="0" borderId="0" xfId="0" applyFont="1" applyBorder="1"/>
    <xf numFmtId="3" fontId="3" fillId="0" borderId="3" xfId="0" applyNumberFormat="1" applyFont="1" applyBorder="1"/>
    <xf numFmtId="3" fontId="3" fillId="2" borderId="5" xfId="0" applyNumberFormat="1" applyFont="1" applyFill="1" applyBorder="1"/>
    <xf numFmtId="0" fontId="3" fillId="2" borderId="0" xfId="0" applyFont="1" applyFill="1"/>
    <xf numFmtId="2" fontId="3" fillId="2" borderId="0" xfId="0" applyNumberFormat="1" applyFont="1" applyFill="1"/>
    <xf numFmtId="0" fontId="5" fillId="2" borderId="0" xfId="0" applyFont="1" applyFill="1"/>
    <xf numFmtId="0" fontId="3" fillId="2" borderId="0" xfId="0" applyFont="1" applyFill="1" applyBorder="1"/>
    <xf numFmtId="10" fontId="3" fillId="2" borderId="0" xfId="0" applyNumberFormat="1" applyFont="1" applyFill="1"/>
    <xf numFmtId="164" fontId="3" fillId="2" borderId="3" xfId="2" applyNumberFormat="1" applyFont="1" applyFill="1" applyBorder="1"/>
    <xf numFmtId="164" fontId="3" fillId="2" borderId="9" xfId="2" applyNumberFormat="1" applyFont="1" applyFill="1" applyBorder="1"/>
    <xf numFmtId="3" fontId="4" fillId="0" borderId="0" xfId="0" applyNumberFormat="1" applyFont="1"/>
    <xf numFmtId="0" fontId="4" fillId="0" borderId="0" xfId="3" applyFont="1" applyAlignment="1">
      <alignment horizontal="center"/>
    </xf>
    <xf numFmtId="0" fontId="4" fillId="0" borderId="0" xfId="3" applyFont="1"/>
    <xf numFmtId="0" fontId="6" fillId="0" borderId="0" xfId="3" applyFont="1" applyAlignment="1">
      <alignment horizontal="center"/>
    </xf>
    <xf numFmtId="0" fontId="11" fillId="0" borderId="0" xfId="3" applyFont="1" applyBorder="1" applyAlignment="1">
      <alignment horizontal="right"/>
    </xf>
    <xf numFmtId="0" fontId="4" fillId="0" borderId="0" xfId="3" applyFont="1" applyAlignment="1">
      <alignment horizontal="center"/>
    </xf>
    <xf numFmtId="0" fontId="12" fillId="0" borderId="0" xfId="3" applyFont="1" applyAlignment="1">
      <alignment horizontal="right"/>
    </xf>
    <xf numFmtId="0" fontId="4" fillId="0" borderId="0" xfId="3" applyFont="1" applyBorder="1"/>
    <xf numFmtId="0" fontId="13" fillId="0" borderId="0" xfId="3" applyFont="1" applyBorder="1" applyAlignment="1">
      <alignment horizontal="right"/>
    </xf>
    <xf numFmtId="0" fontId="6" fillId="0" borderId="0" xfId="3" applyFont="1" applyAlignment="1">
      <alignment horizontal="center"/>
    </xf>
    <xf numFmtId="0" fontId="14" fillId="0" borderId="0" xfId="3" applyFont="1" applyAlignment="1">
      <alignment horizontal="right"/>
    </xf>
    <xf numFmtId="0" fontId="6" fillId="0" borderId="0" xfId="3" applyFont="1" applyBorder="1" applyAlignment="1">
      <alignment horizontal="center"/>
    </xf>
    <xf numFmtId="10" fontId="11" fillId="0" borderId="0" xfId="4" applyNumberFormat="1" applyFont="1" applyBorder="1" applyAlignment="1">
      <alignment horizontal="right"/>
    </xf>
    <xf numFmtId="10" fontId="4" fillId="0" borderId="0" xfId="4" applyNumberFormat="1" applyFont="1" applyAlignment="1">
      <alignment horizontal="center"/>
    </xf>
    <xf numFmtId="10" fontId="15" fillId="0" borderId="0" xfId="4" applyNumberFormat="1" applyFont="1" applyAlignment="1">
      <alignment horizontal="center"/>
    </xf>
    <xf numFmtId="10" fontId="12" fillId="0" borderId="0" xfId="4" applyNumberFormat="1" applyFont="1" applyAlignment="1">
      <alignment horizontal="right"/>
    </xf>
    <xf numFmtId="10" fontId="9" fillId="0" borderId="0" xfId="4" applyNumberFormat="1" applyFont="1" applyAlignment="1">
      <alignment horizontal="center"/>
    </xf>
    <xf numFmtId="10" fontId="4" fillId="0" borderId="0" xfId="4" applyNumberFormat="1" applyFont="1" applyBorder="1" applyAlignment="1">
      <alignment horizontal="center"/>
    </xf>
    <xf numFmtId="3" fontId="12" fillId="0" borderId="0" xfId="3" applyNumberFormat="1" applyFont="1" applyBorder="1" applyAlignment="1">
      <alignment horizontal="right"/>
    </xf>
    <xf numFmtId="3" fontId="4" fillId="0" borderId="3" xfId="3" applyNumberFormat="1" applyFont="1" applyBorder="1"/>
    <xf numFmtId="3" fontId="4" fillId="0" borderId="0" xfId="3" applyNumberFormat="1" applyFont="1" applyBorder="1"/>
    <xf numFmtId="3" fontId="4" fillId="0" borderId="0" xfId="3" applyNumberFormat="1" applyFont="1"/>
    <xf numFmtId="3" fontId="4" fillId="0" borderId="5" xfId="3" applyNumberFormat="1" applyFont="1" applyBorder="1"/>
    <xf numFmtId="3" fontId="4" fillId="0" borderId="10" xfId="3" applyNumberFormat="1" applyFont="1" applyBorder="1"/>
    <xf numFmtId="3" fontId="4" fillId="0" borderId="0" xfId="3" applyNumberFormat="1" applyFont="1" applyFill="1" applyBorder="1"/>
    <xf numFmtId="3" fontId="4" fillId="0" borderId="0" xfId="3" applyNumberFormat="1" applyFont="1" applyFill="1"/>
    <xf numFmtId="3" fontId="12" fillId="0" borderId="0" xfId="3" applyNumberFormat="1" applyFont="1" applyFill="1" applyBorder="1" applyAlignment="1">
      <alignment horizontal="right"/>
    </xf>
    <xf numFmtId="0" fontId="4" fillId="0" borderId="0" xfId="3" applyFont="1" applyFill="1"/>
    <xf numFmtId="3" fontId="16" fillId="0" borderId="0" xfId="3" applyNumberFormat="1" applyFont="1" applyFill="1"/>
    <xf numFmtId="3" fontId="11" fillId="0" borderId="0" xfId="3" applyNumberFormat="1" applyFont="1" applyBorder="1" applyAlignment="1">
      <alignment horizontal="right"/>
    </xf>
    <xf numFmtId="3" fontId="11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9" fontId="4" fillId="0" borderId="3" xfId="3" applyNumberFormat="1" applyFont="1" applyBorder="1"/>
    <xf numFmtId="165" fontId="11" fillId="0" borderId="0" xfId="3" applyNumberFormat="1" applyFont="1" applyBorder="1" applyAlignment="1">
      <alignment horizontal="right"/>
    </xf>
    <xf numFmtId="165" fontId="4" fillId="0" borderId="0" xfId="3" applyNumberFormat="1" applyFont="1" applyBorder="1"/>
    <xf numFmtId="165" fontId="12" fillId="0" borderId="0" xfId="3" applyNumberFormat="1" applyFont="1" applyBorder="1" applyAlignment="1">
      <alignment horizontal="right"/>
    </xf>
    <xf numFmtId="165" fontId="4" fillId="0" borderId="0" xfId="3" applyNumberFormat="1" applyFont="1"/>
    <xf numFmtId="165" fontId="4" fillId="0" borderId="11" xfId="3" applyNumberFormat="1" applyFont="1" applyBorder="1"/>
    <xf numFmtId="0" fontId="18" fillId="0" borderId="0" xfId="3" applyFont="1"/>
    <xf numFmtId="0" fontId="11" fillId="0" borderId="0" xfId="3" applyFont="1" applyAlignment="1">
      <alignment horizontal="right"/>
    </xf>
    <xf numFmtId="3" fontId="7" fillId="0" borderId="0" xfId="3" applyNumberFormat="1" applyFont="1"/>
    <xf numFmtId="0" fontId="3" fillId="0" borderId="0" xfId="3" applyFont="1" applyAlignment="1">
      <alignment horizontal="center"/>
    </xf>
    <xf numFmtId="0" fontId="19" fillId="2" borderId="3" xfId="3" applyFont="1" applyFill="1" applyBorder="1" applyAlignment="1">
      <alignment horizontal="center"/>
    </xf>
    <xf numFmtId="0" fontId="4" fillId="2" borderId="0" xfId="3" applyFont="1" applyFill="1"/>
    <xf numFmtId="0" fontId="16" fillId="2" borderId="0" xfId="3" applyFont="1" applyFill="1"/>
    <xf numFmtId="0" fontId="17" fillId="2" borderId="0" xfId="3" applyFont="1" applyFill="1" applyAlignment="1">
      <alignment horizontal="left"/>
    </xf>
    <xf numFmtId="0" fontId="17" fillId="2" borderId="0" xfId="3" applyFont="1" applyFill="1"/>
    <xf numFmtId="0" fontId="19" fillId="2" borderId="3" xfId="3" applyFont="1" applyFill="1" applyBorder="1" applyAlignment="1"/>
    <xf numFmtId="0" fontId="4" fillId="0" borderId="0" xfId="3" applyFont="1" applyAlignment="1"/>
    <xf numFmtId="0" fontId="3" fillId="0" borderId="0" xfId="3" applyFont="1" applyAlignment="1"/>
    <xf numFmtId="0" fontId="3" fillId="2" borderId="0" xfId="3" applyFont="1" applyFill="1" applyBorder="1" applyAlignment="1">
      <alignment horizontal="center" wrapText="1"/>
    </xf>
    <xf numFmtId="0" fontId="3" fillId="2" borderId="3" xfId="3" applyFont="1" applyFill="1" applyBorder="1" applyAlignment="1">
      <alignment horizontal="center" wrapText="1"/>
    </xf>
    <xf numFmtId="0" fontId="4" fillId="2" borderId="0" xfId="3" applyFont="1" applyFill="1" applyAlignment="1">
      <alignment horizontal="center"/>
    </xf>
    <xf numFmtId="0" fontId="6" fillId="2" borderId="0" xfId="3" applyFont="1" applyFill="1" applyAlignment="1">
      <alignment horizontal="center"/>
    </xf>
    <xf numFmtId="10" fontId="9" fillId="2" borderId="0" xfId="4" applyNumberFormat="1" applyFont="1" applyFill="1" applyAlignment="1">
      <alignment horizontal="center"/>
    </xf>
    <xf numFmtId="3" fontId="4" fillId="2" borderId="3" xfId="3" applyNumberFormat="1" applyFont="1" applyFill="1" applyBorder="1"/>
    <xf numFmtId="3" fontId="4" fillId="2" borderId="0" xfId="3" applyNumberFormat="1" applyFont="1" applyFill="1"/>
    <xf numFmtId="3" fontId="4" fillId="2" borderId="10" xfId="3" applyNumberFormat="1" applyFont="1" applyFill="1" applyBorder="1"/>
    <xf numFmtId="3" fontId="16" fillId="2" borderId="0" xfId="3" applyNumberFormat="1" applyFont="1" applyFill="1"/>
    <xf numFmtId="165" fontId="4" fillId="2" borderId="0" xfId="3" applyNumberFormat="1" applyFont="1" applyFill="1"/>
    <xf numFmtId="165" fontId="4" fillId="2" borderId="11" xfId="3" applyNumberFormat="1" applyFont="1" applyFill="1" applyBorder="1"/>
    <xf numFmtId="0" fontId="4" fillId="0" borderId="12" xfId="3" applyFont="1" applyBorder="1"/>
    <xf numFmtId="0" fontId="4" fillId="0" borderId="13" xfId="3" applyFont="1" applyBorder="1"/>
    <xf numFmtId="0" fontId="11" fillId="0" borderId="13" xfId="3" applyFont="1" applyBorder="1" applyAlignment="1">
      <alignment horizontal="right"/>
    </xf>
    <xf numFmtId="0" fontId="3" fillId="0" borderId="14" xfId="3" applyFont="1" applyBorder="1" applyAlignment="1">
      <alignment horizontal="center"/>
    </xf>
    <xf numFmtId="0" fontId="4" fillId="0" borderId="15" xfId="3" applyFont="1" applyBorder="1"/>
    <xf numFmtId="164" fontId="3" fillId="0" borderId="0" xfId="2" applyNumberFormat="1" applyFont="1" applyBorder="1"/>
    <xf numFmtId="164" fontId="4" fillId="0" borderId="0" xfId="2" applyNumberFormat="1" applyFont="1" applyBorder="1"/>
    <xf numFmtId="0" fontId="4" fillId="0" borderId="18" xfId="3" applyFont="1" applyBorder="1"/>
    <xf numFmtId="0" fontId="11" fillId="0" borderId="18" xfId="3" applyFont="1" applyBorder="1" applyAlignment="1">
      <alignment horizontal="right"/>
    </xf>
    <xf numFmtId="0" fontId="12" fillId="0" borderId="18" xfId="3" applyFont="1" applyBorder="1" applyAlignment="1">
      <alignment horizontal="right"/>
    </xf>
    <xf numFmtId="0" fontId="4" fillId="0" borderId="19" xfId="3" applyFont="1" applyBorder="1"/>
    <xf numFmtId="3" fontId="3" fillId="2" borderId="0" xfId="3" applyNumberFormat="1" applyFont="1" applyFill="1"/>
    <xf numFmtId="0" fontId="4" fillId="0" borderId="0" xfId="3" applyFont="1" applyFill="1" applyBorder="1"/>
    <xf numFmtId="0" fontId="3" fillId="0" borderId="0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0" fontId="3" fillId="0" borderId="20" xfId="3" applyFont="1" applyBorder="1" applyAlignment="1">
      <alignment horizontal="center"/>
    </xf>
    <xf numFmtId="164" fontId="3" fillId="0" borderId="21" xfId="2" applyNumberFormat="1" applyFont="1" applyBorder="1"/>
    <xf numFmtId="0" fontId="3" fillId="0" borderId="15" xfId="3" applyFont="1" applyBorder="1" applyAlignment="1">
      <alignment horizontal="left" vertical="top" wrapText="1"/>
    </xf>
    <xf numFmtId="0" fontId="4" fillId="0" borderId="16" xfId="3" applyFont="1" applyBorder="1"/>
    <xf numFmtId="0" fontId="12" fillId="0" borderId="0" xfId="3" applyFont="1" applyBorder="1" applyAlignment="1">
      <alignment horizontal="right"/>
    </xf>
    <xf numFmtId="0" fontId="3" fillId="0" borderId="15" xfId="3" applyFont="1" applyBorder="1" applyAlignment="1">
      <alignment horizontal="left" vertical="top"/>
    </xf>
    <xf numFmtId="0" fontId="4" fillId="0" borderId="17" xfId="3" applyFont="1" applyBorder="1"/>
    <xf numFmtId="164" fontId="3" fillId="0" borderId="22" xfId="3" applyNumberFormat="1" applyFont="1" applyBorder="1" applyAlignment="1">
      <alignment horizontal="left" wrapText="1"/>
    </xf>
    <xf numFmtId="0" fontId="3" fillId="0" borderId="0" xfId="3" applyFont="1" applyBorder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579783</xdr:colOff>
      <xdr:row>21</xdr:row>
      <xdr:rowOff>74544</xdr:rowOff>
    </xdr:from>
    <xdr:to>
      <xdr:col>4</xdr:col>
      <xdr:colOff>588066</xdr:colOff>
      <xdr:row>25</xdr:row>
      <xdr:rowOff>99392</xdr:rowOff>
    </xdr:to>
    <xdr:cxnSp macro="">
      <xdr:nvCxnSpPr>
        <xdr:cNvPr id="3" name="Straight Arrow Connector 2"/>
        <xdr:cNvCxnSpPr/>
      </xdr:nvCxnSpPr>
      <xdr:spPr>
        <a:xfrm flipH="1">
          <a:off x="3851413" y="3586370"/>
          <a:ext cx="8283" cy="69573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422414</xdr:colOff>
      <xdr:row>20</xdr:row>
      <xdr:rowOff>157370</xdr:rowOff>
    </xdr:from>
    <xdr:to>
      <xdr:col>14</xdr:col>
      <xdr:colOff>488674</xdr:colOff>
      <xdr:row>26</xdr:row>
      <xdr:rowOff>24848</xdr:rowOff>
    </xdr:to>
    <xdr:cxnSp macro="">
      <xdr:nvCxnSpPr>
        <xdr:cNvPr id="6" name="Straight Arrow Connector 5"/>
        <xdr:cNvCxnSpPr/>
      </xdr:nvCxnSpPr>
      <xdr:spPr>
        <a:xfrm flipH="1">
          <a:off x="4472610" y="3371022"/>
          <a:ext cx="4489173" cy="101876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TARA\2013%20Misc\2014%20WA%20GRC%20prelim\EREV%20v1%2007%2003%20July%20Load%20Update%20(unadjust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Compliance%20Filing%20-%20Nov%201%20Power%20Supply%20Update/Attachment%20G%20-%20workpap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v16%20Electric%20Revenue%202012-2016%20-%20Res%20Exchang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WA%20Elec%20Revenue%20-%20wo%20schedule%20shif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2012%20WA%20Electric%20CBR%20Model%20%20(revised%20FIT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sites/ue-150204/Staff%20Work%20Papers/Attrition%20Adj%20Workpapers/Transmission%20Wheeling%20Revenue%2012ME%2009.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Tables"/>
      <sheetName val="Cust Load"/>
      <sheetName val="Unbilled"/>
      <sheetName val="Cal Load"/>
      <sheetName val="Rate Entry"/>
      <sheetName val="Rate Tables"/>
      <sheetName val="Manual Rev"/>
      <sheetName val="GRC"/>
      <sheetName val="Rev"/>
      <sheetName val="V2V"/>
      <sheetName val="EREV v1 07 03 July Load Update "/>
    </sheetNames>
    <sheetDataSet>
      <sheetData sheetId="0" refreshError="1"/>
      <sheetData sheetId="1">
        <row r="13">
          <cell r="B13">
            <v>41426</v>
          </cell>
        </row>
        <row r="16">
          <cell r="B16">
            <v>43435</v>
          </cell>
        </row>
        <row r="19">
          <cell r="B19">
            <v>41395</v>
          </cell>
        </row>
      </sheetData>
      <sheetData sheetId="2">
        <row r="3">
          <cell r="D3">
            <v>41426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2">
          <cell r="C2">
            <v>41426</v>
          </cell>
        </row>
        <row r="5">
          <cell r="B5">
            <v>1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G-2017 PS"/>
      <sheetName val="Attachment G-2018 PS"/>
      <sheetName val="Attachment G-Revenues 2017"/>
      <sheetName val="Attachment G-Revenues 2018-6 mo"/>
      <sheetName val="2017 PF - PS 09.15 load"/>
      <sheetName val="incremental load expense-2017"/>
      <sheetName val="Nov PF Power Supply 2017 load"/>
      <sheetName val="2018 PF PS 09.2015 load"/>
      <sheetName val="incremental load expense 2018"/>
      <sheetName val="PF Power Supply 2018 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2011 CBR FIT fix"/>
      <sheetName val="LEAD SHEETS-DO NOT ENTER"/>
      <sheetName val="CF "/>
      <sheetName val="ROO INPUT"/>
      <sheetName val="DEBT CALC"/>
      <sheetName val="not used PROPOSED RATES"/>
      <sheetName val="not used RR SUMMARY"/>
      <sheetName val="not used RETAIL REVENUE CREDIT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6 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view="pageBreakPreview" zoomScale="115" zoomScaleNormal="100" zoomScaleSheetLayoutView="115" workbookViewId="0">
      <selection activeCell="A36" sqref="A36"/>
    </sheetView>
  </sheetViews>
  <sheetFormatPr defaultRowHeight="12.75"/>
  <cols>
    <col min="1" max="1" width="22.140625" style="77" customWidth="1"/>
    <col min="2" max="2" width="7" style="77" customWidth="1"/>
    <col min="3" max="3" width="10" style="77" customWidth="1"/>
    <col min="4" max="4" width="6.7109375" style="114" customWidth="1"/>
    <col min="5" max="5" width="11.7109375" style="77" customWidth="1"/>
    <col min="6" max="6" width="0.140625" style="77" hidden="1" customWidth="1"/>
    <col min="7" max="7" width="13.28515625" style="77" hidden="1" customWidth="1"/>
    <col min="8" max="8" width="7.7109375" style="81" bestFit="1" customWidth="1"/>
    <col min="9" max="9" width="10.85546875" style="77" customWidth="1"/>
    <col min="10" max="10" width="1" style="82" customWidth="1"/>
    <col min="11" max="11" width="2" style="77" customWidth="1"/>
    <col min="12" max="12" width="21" style="77" customWidth="1"/>
    <col min="13" max="13" width="4.140625" style="77" customWidth="1"/>
    <col min="14" max="14" width="5.5703125" style="77" customWidth="1"/>
    <col min="15" max="15" width="7.5703125" style="114" bestFit="1" customWidth="1"/>
    <col min="16" max="16" width="9.28515625" style="77" customWidth="1"/>
    <col min="17" max="17" width="0.140625" style="77" hidden="1" customWidth="1"/>
    <col min="18" max="18" width="13.28515625" style="77" hidden="1" customWidth="1"/>
    <col min="19" max="19" width="3.7109375" style="81" customWidth="1"/>
    <col min="20" max="20" width="10.85546875" style="77" bestFit="1" customWidth="1"/>
    <col min="21" max="21" width="2.28515625" style="82" customWidth="1"/>
    <col min="22" max="256" width="9.140625" style="77"/>
    <col min="257" max="257" width="22.140625" style="77" customWidth="1"/>
    <col min="258" max="258" width="7" style="77" customWidth="1"/>
    <col min="259" max="259" width="12.42578125" style="77" customWidth="1"/>
    <col min="260" max="260" width="7.5703125" style="77" bestFit="1" customWidth="1"/>
    <col min="261" max="261" width="11.7109375" style="77" customWidth="1"/>
    <col min="262" max="263" width="0" style="77" hidden="1" customWidth="1"/>
    <col min="264" max="264" width="7.5703125" style="77" bestFit="1" customWidth="1"/>
    <col min="265" max="265" width="10.85546875" style="77" bestFit="1" customWidth="1"/>
    <col min="266" max="266" width="2.28515625" style="77" customWidth="1"/>
    <col min="267" max="267" width="15" style="77" customWidth="1"/>
    <col min="268" max="512" width="9.140625" style="77"/>
    <col min="513" max="513" width="22.140625" style="77" customWidth="1"/>
    <col min="514" max="514" width="7" style="77" customWidth="1"/>
    <col min="515" max="515" width="12.42578125" style="77" customWidth="1"/>
    <col min="516" max="516" width="7.5703125" style="77" bestFit="1" customWidth="1"/>
    <col min="517" max="517" width="11.7109375" style="77" customWidth="1"/>
    <col min="518" max="519" width="0" style="77" hidden="1" customWidth="1"/>
    <col min="520" max="520" width="7.5703125" style="77" bestFit="1" customWidth="1"/>
    <col min="521" max="521" width="10.85546875" style="77" bestFit="1" customWidth="1"/>
    <col min="522" max="522" width="2.28515625" style="77" customWidth="1"/>
    <col min="523" max="523" width="15" style="77" customWidth="1"/>
    <col min="524" max="768" width="9.140625" style="77"/>
    <col min="769" max="769" width="22.140625" style="77" customWidth="1"/>
    <col min="770" max="770" width="7" style="77" customWidth="1"/>
    <col min="771" max="771" width="12.42578125" style="77" customWidth="1"/>
    <col min="772" max="772" width="7.5703125" style="77" bestFit="1" customWidth="1"/>
    <col min="773" max="773" width="11.7109375" style="77" customWidth="1"/>
    <col min="774" max="775" width="0" style="77" hidden="1" customWidth="1"/>
    <col min="776" max="776" width="7.5703125" style="77" bestFit="1" customWidth="1"/>
    <col min="777" max="777" width="10.85546875" style="77" bestFit="1" customWidth="1"/>
    <col min="778" max="778" width="2.28515625" style="77" customWidth="1"/>
    <col min="779" max="779" width="15" style="77" customWidth="1"/>
    <col min="780" max="1024" width="9.140625" style="77"/>
    <col min="1025" max="1025" width="22.140625" style="77" customWidth="1"/>
    <col min="1026" max="1026" width="7" style="77" customWidth="1"/>
    <col min="1027" max="1027" width="12.42578125" style="77" customWidth="1"/>
    <col min="1028" max="1028" width="7.5703125" style="77" bestFit="1" customWidth="1"/>
    <col min="1029" max="1029" width="11.7109375" style="77" customWidth="1"/>
    <col min="1030" max="1031" width="0" style="77" hidden="1" customWidth="1"/>
    <col min="1032" max="1032" width="7.5703125" style="77" bestFit="1" customWidth="1"/>
    <col min="1033" max="1033" width="10.85546875" style="77" bestFit="1" customWidth="1"/>
    <col min="1034" max="1034" width="2.28515625" style="77" customWidth="1"/>
    <col min="1035" max="1035" width="15" style="77" customWidth="1"/>
    <col min="1036" max="1280" width="9.140625" style="77"/>
    <col min="1281" max="1281" width="22.140625" style="77" customWidth="1"/>
    <col min="1282" max="1282" width="7" style="77" customWidth="1"/>
    <col min="1283" max="1283" width="12.42578125" style="77" customWidth="1"/>
    <col min="1284" max="1284" width="7.5703125" style="77" bestFit="1" customWidth="1"/>
    <col min="1285" max="1285" width="11.7109375" style="77" customWidth="1"/>
    <col min="1286" max="1287" width="0" style="77" hidden="1" customWidth="1"/>
    <col min="1288" max="1288" width="7.5703125" style="77" bestFit="1" customWidth="1"/>
    <col min="1289" max="1289" width="10.85546875" style="77" bestFit="1" customWidth="1"/>
    <col min="1290" max="1290" width="2.28515625" style="77" customWidth="1"/>
    <col min="1291" max="1291" width="15" style="77" customWidth="1"/>
    <col min="1292" max="1536" width="9.140625" style="77"/>
    <col min="1537" max="1537" width="22.140625" style="77" customWidth="1"/>
    <col min="1538" max="1538" width="7" style="77" customWidth="1"/>
    <col min="1539" max="1539" width="12.42578125" style="77" customWidth="1"/>
    <col min="1540" max="1540" width="7.5703125" style="77" bestFit="1" customWidth="1"/>
    <col min="1541" max="1541" width="11.7109375" style="77" customWidth="1"/>
    <col min="1542" max="1543" width="0" style="77" hidden="1" customWidth="1"/>
    <col min="1544" max="1544" width="7.5703125" style="77" bestFit="1" customWidth="1"/>
    <col min="1545" max="1545" width="10.85546875" style="77" bestFit="1" customWidth="1"/>
    <col min="1546" max="1546" width="2.28515625" style="77" customWidth="1"/>
    <col min="1547" max="1547" width="15" style="77" customWidth="1"/>
    <col min="1548" max="1792" width="9.140625" style="77"/>
    <col min="1793" max="1793" width="22.140625" style="77" customWidth="1"/>
    <col min="1794" max="1794" width="7" style="77" customWidth="1"/>
    <col min="1795" max="1795" width="12.42578125" style="77" customWidth="1"/>
    <col min="1796" max="1796" width="7.5703125" style="77" bestFit="1" customWidth="1"/>
    <col min="1797" max="1797" width="11.7109375" style="77" customWidth="1"/>
    <col min="1798" max="1799" width="0" style="77" hidden="1" customWidth="1"/>
    <col min="1800" max="1800" width="7.5703125" style="77" bestFit="1" customWidth="1"/>
    <col min="1801" max="1801" width="10.85546875" style="77" bestFit="1" customWidth="1"/>
    <col min="1802" max="1802" width="2.28515625" style="77" customWidth="1"/>
    <col min="1803" max="1803" width="15" style="77" customWidth="1"/>
    <col min="1804" max="2048" width="9.140625" style="77"/>
    <col min="2049" max="2049" width="22.140625" style="77" customWidth="1"/>
    <col min="2050" max="2050" width="7" style="77" customWidth="1"/>
    <col min="2051" max="2051" width="12.42578125" style="77" customWidth="1"/>
    <col min="2052" max="2052" width="7.5703125" style="77" bestFit="1" customWidth="1"/>
    <col min="2053" max="2053" width="11.7109375" style="77" customWidth="1"/>
    <col min="2054" max="2055" width="0" style="77" hidden="1" customWidth="1"/>
    <col min="2056" max="2056" width="7.5703125" style="77" bestFit="1" customWidth="1"/>
    <col min="2057" max="2057" width="10.85546875" style="77" bestFit="1" customWidth="1"/>
    <col min="2058" max="2058" width="2.28515625" style="77" customWidth="1"/>
    <col min="2059" max="2059" width="15" style="77" customWidth="1"/>
    <col min="2060" max="2304" width="9.140625" style="77"/>
    <col min="2305" max="2305" width="22.140625" style="77" customWidth="1"/>
    <col min="2306" max="2306" width="7" style="77" customWidth="1"/>
    <col min="2307" max="2307" width="12.42578125" style="77" customWidth="1"/>
    <col min="2308" max="2308" width="7.5703125" style="77" bestFit="1" customWidth="1"/>
    <col min="2309" max="2309" width="11.7109375" style="77" customWidth="1"/>
    <col min="2310" max="2311" width="0" style="77" hidden="1" customWidth="1"/>
    <col min="2312" max="2312" width="7.5703125" style="77" bestFit="1" customWidth="1"/>
    <col min="2313" max="2313" width="10.85546875" style="77" bestFit="1" customWidth="1"/>
    <col min="2314" max="2314" width="2.28515625" style="77" customWidth="1"/>
    <col min="2315" max="2315" width="15" style="77" customWidth="1"/>
    <col min="2316" max="2560" width="9.140625" style="77"/>
    <col min="2561" max="2561" width="22.140625" style="77" customWidth="1"/>
    <col min="2562" max="2562" width="7" style="77" customWidth="1"/>
    <col min="2563" max="2563" width="12.42578125" style="77" customWidth="1"/>
    <col min="2564" max="2564" width="7.5703125" style="77" bestFit="1" customWidth="1"/>
    <col min="2565" max="2565" width="11.7109375" style="77" customWidth="1"/>
    <col min="2566" max="2567" width="0" style="77" hidden="1" customWidth="1"/>
    <col min="2568" max="2568" width="7.5703125" style="77" bestFit="1" customWidth="1"/>
    <col min="2569" max="2569" width="10.85546875" style="77" bestFit="1" customWidth="1"/>
    <col min="2570" max="2570" width="2.28515625" style="77" customWidth="1"/>
    <col min="2571" max="2571" width="15" style="77" customWidth="1"/>
    <col min="2572" max="2816" width="9.140625" style="77"/>
    <col min="2817" max="2817" width="22.140625" style="77" customWidth="1"/>
    <col min="2818" max="2818" width="7" style="77" customWidth="1"/>
    <col min="2819" max="2819" width="12.42578125" style="77" customWidth="1"/>
    <col min="2820" max="2820" width="7.5703125" style="77" bestFit="1" customWidth="1"/>
    <col min="2821" max="2821" width="11.7109375" style="77" customWidth="1"/>
    <col min="2822" max="2823" width="0" style="77" hidden="1" customWidth="1"/>
    <col min="2824" max="2824" width="7.5703125" style="77" bestFit="1" customWidth="1"/>
    <col min="2825" max="2825" width="10.85546875" style="77" bestFit="1" customWidth="1"/>
    <col min="2826" max="2826" width="2.28515625" style="77" customWidth="1"/>
    <col min="2827" max="2827" width="15" style="77" customWidth="1"/>
    <col min="2828" max="3072" width="9.140625" style="77"/>
    <col min="3073" max="3073" width="22.140625" style="77" customWidth="1"/>
    <col min="3074" max="3074" width="7" style="77" customWidth="1"/>
    <col min="3075" max="3075" width="12.42578125" style="77" customWidth="1"/>
    <col min="3076" max="3076" width="7.5703125" style="77" bestFit="1" customWidth="1"/>
    <col min="3077" max="3077" width="11.7109375" style="77" customWidth="1"/>
    <col min="3078" max="3079" width="0" style="77" hidden="1" customWidth="1"/>
    <col min="3080" max="3080" width="7.5703125" style="77" bestFit="1" customWidth="1"/>
    <col min="3081" max="3081" width="10.85546875" style="77" bestFit="1" customWidth="1"/>
    <col min="3082" max="3082" width="2.28515625" style="77" customWidth="1"/>
    <col min="3083" max="3083" width="15" style="77" customWidth="1"/>
    <col min="3084" max="3328" width="9.140625" style="77"/>
    <col min="3329" max="3329" width="22.140625" style="77" customWidth="1"/>
    <col min="3330" max="3330" width="7" style="77" customWidth="1"/>
    <col min="3331" max="3331" width="12.42578125" style="77" customWidth="1"/>
    <col min="3332" max="3332" width="7.5703125" style="77" bestFit="1" customWidth="1"/>
    <col min="3333" max="3333" width="11.7109375" style="77" customWidth="1"/>
    <col min="3334" max="3335" width="0" style="77" hidden="1" customWidth="1"/>
    <col min="3336" max="3336" width="7.5703125" style="77" bestFit="1" customWidth="1"/>
    <col min="3337" max="3337" width="10.85546875" style="77" bestFit="1" customWidth="1"/>
    <col min="3338" max="3338" width="2.28515625" style="77" customWidth="1"/>
    <col min="3339" max="3339" width="15" style="77" customWidth="1"/>
    <col min="3340" max="3584" width="9.140625" style="77"/>
    <col min="3585" max="3585" width="22.140625" style="77" customWidth="1"/>
    <col min="3586" max="3586" width="7" style="77" customWidth="1"/>
    <col min="3587" max="3587" width="12.42578125" style="77" customWidth="1"/>
    <col min="3588" max="3588" width="7.5703125" style="77" bestFit="1" customWidth="1"/>
    <col min="3589" max="3589" width="11.7109375" style="77" customWidth="1"/>
    <col min="3590" max="3591" width="0" style="77" hidden="1" customWidth="1"/>
    <col min="3592" max="3592" width="7.5703125" style="77" bestFit="1" customWidth="1"/>
    <col min="3593" max="3593" width="10.85546875" style="77" bestFit="1" customWidth="1"/>
    <col min="3594" max="3594" width="2.28515625" style="77" customWidth="1"/>
    <col min="3595" max="3595" width="15" style="77" customWidth="1"/>
    <col min="3596" max="3840" width="9.140625" style="77"/>
    <col min="3841" max="3841" width="22.140625" style="77" customWidth="1"/>
    <col min="3842" max="3842" width="7" style="77" customWidth="1"/>
    <col min="3843" max="3843" width="12.42578125" style="77" customWidth="1"/>
    <col min="3844" max="3844" width="7.5703125" style="77" bestFit="1" customWidth="1"/>
    <col min="3845" max="3845" width="11.7109375" style="77" customWidth="1"/>
    <col min="3846" max="3847" width="0" style="77" hidden="1" customWidth="1"/>
    <col min="3848" max="3848" width="7.5703125" style="77" bestFit="1" customWidth="1"/>
    <col min="3849" max="3849" width="10.85546875" style="77" bestFit="1" customWidth="1"/>
    <col min="3850" max="3850" width="2.28515625" style="77" customWidth="1"/>
    <col min="3851" max="3851" width="15" style="77" customWidth="1"/>
    <col min="3852" max="4096" width="9.140625" style="77"/>
    <col min="4097" max="4097" width="22.140625" style="77" customWidth="1"/>
    <col min="4098" max="4098" width="7" style="77" customWidth="1"/>
    <col min="4099" max="4099" width="12.42578125" style="77" customWidth="1"/>
    <col min="4100" max="4100" width="7.5703125" style="77" bestFit="1" customWidth="1"/>
    <col min="4101" max="4101" width="11.7109375" style="77" customWidth="1"/>
    <col min="4102" max="4103" width="0" style="77" hidden="1" customWidth="1"/>
    <col min="4104" max="4104" width="7.5703125" style="77" bestFit="1" customWidth="1"/>
    <col min="4105" max="4105" width="10.85546875" style="77" bestFit="1" customWidth="1"/>
    <col min="4106" max="4106" width="2.28515625" style="77" customWidth="1"/>
    <col min="4107" max="4107" width="15" style="77" customWidth="1"/>
    <col min="4108" max="4352" width="9.140625" style="77"/>
    <col min="4353" max="4353" width="22.140625" style="77" customWidth="1"/>
    <col min="4354" max="4354" width="7" style="77" customWidth="1"/>
    <col min="4355" max="4355" width="12.42578125" style="77" customWidth="1"/>
    <col min="4356" max="4356" width="7.5703125" style="77" bestFit="1" customWidth="1"/>
    <col min="4357" max="4357" width="11.7109375" style="77" customWidth="1"/>
    <col min="4358" max="4359" width="0" style="77" hidden="1" customWidth="1"/>
    <col min="4360" max="4360" width="7.5703125" style="77" bestFit="1" customWidth="1"/>
    <col min="4361" max="4361" width="10.85546875" style="77" bestFit="1" customWidth="1"/>
    <col min="4362" max="4362" width="2.28515625" style="77" customWidth="1"/>
    <col min="4363" max="4363" width="15" style="77" customWidth="1"/>
    <col min="4364" max="4608" width="9.140625" style="77"/>
    <col min="4609" max="4609" width="22.140625" style="77" customWidth="1"/>
    <col min="4610" max="4610" width="7" style="77" customWidth="1"/>
    <col min="4611" max="4611" width="12.42578125" style="77" customWidth="1"/>
    <col min="4612" max="4612" width="7.5703125" style="77" bestFit="1" customWidth="1"/>
    <col min="4613" max="4613" width="11.7109375" style="77" customWidth="1"/>
    <col min="4614" max="4615" width="0" style="77" hidden="1" customWidth="1"/>
    <col min="4616" max="4616" width="7.5703125" style="77" bestFit="1" customWidth="1"/>
    <col min="4617" max="4617" width="10.85546875" style="77" bestFit="1" customWidth="1"/>
    <col min="4618" max="4618" width="2.28515625" style="77" customWidth="1"/>
    <col min="4619" max="4619" width="15" style="77" customWidth="1"/>
    <col min="4620" max="4864" width="9.140625" style="77"/>
    <col min="4865" max="4865" width="22.140625" style="77" customWidth="1"/>
    <col min="4866" max="4866" width="7" style="77" customWidth="1"/>
    <col min="4867" max="4867" width="12.42578125" style="77" customWidth="1"/>
    <col min="4868" max="4868" width="7.5703125" style="77" bestFit="1" customWidth="1"/>
    <col min="4869" max="4869" width="11.7109375" style="77" customWidth="1"/>
    <col min="4870" max="4871" width="0" style="77" hidden="1" customWidth="1"/>
    <col min="4872" max="4872" width="7.5703125" style="77" bestFit="1" customWidth="1"/>
    <col min="4873" max="4873" width="10.85546875" style="77" bestFit="1" customWidth="1"/>
    <col min="4874" max="4874" width="2.28515625" style="77" customWidth="1"/>
    <col min="4875" max="4875" width="15" style="77" customWidth="1"/>
    <col min="4876" max="5120" width="9.140625" style="77"/>
    <col min="5121" max="5121" width="22.140625" style="77" customWidth="1"/>
    <col min="5122" max="5122" width="7" style="77" customWidth="1"/>
    <col min="5123" max="5123" width="12.42578125" style="77" customWidth="1"/>
    <col min="5124" max="5124" width="7.5703125" style="77" bestFit="1" customWidth="1"/>
    <col min="5125" max="5125" width="11.7109375" style="77" customWidth="1"/>
    <col min="5126" max="5127" width="0" style="77" hidden="1" customWidth="1"/>
    <col min="5128" max="5128" width="7.5703125" style="77" bestFit="1" customWidth="1"/>
    <col min="5129" max="5129" width="10.85546875" style="77" bestFit="1" customWidth="1"/>
    <col min="5130" max="5130" width="2.28515625" style="77" customWidth="1"/>
    <col min="5131" max="5131" width="15" style="77" customWidth="1"/>
    <col min="5132" max="5376" width="9.140625" style="77"/>
    <col min="5377" max="5377" width="22.140625" style="77" customWidth="1"/>
    <col min="5378" max="5378" width="7" style="77" customWidth="1"/>
    <col min="5379" max="5379" width="12.42578125" style="77" customWidth="1"/>
    <col min="5380" max="5380" width="7.5703125" style="77" bestFit="1" customWidth="1"/>
    <col min="5381" max="5381" width="11.7109375" style="77" customWidth="1"/>
    <col min="5382" max="5383" width="0" style="77" hidden="1" customWidth="1"/>
    <col min="5384" max="5384" width="7.5703125" style="77" bestFit="1" customWidth="1"/>
    <col min="5385" max="5385" width="10.85546875" style="77" bestFit="1" customWidth="1"/>
    <col min="5386" max="5386" width="2.28515625" style="77" customWidth="1"/>
    <col min="5387" max="5387" width="15" style="77" customWidth="1"/>
    <col min="5388" max="5632" width="9.140625" style="77"/>
    <col min="5633" max="5633" width="22.140625" style="77" customWidth="1"/>
    <col min="5634" max="5634" width="7" style="77" customWidth="1"/>
    <col min="5635" max="5635" width="12.42578125" style="77" customWidth="1"/>
    <col min="5636" max="5636" width="7.5703125" style="77" bestFit="1" customWidth="1"/>
    <col min="5637" max="5637" width="11.7109375" style="77" customWidth="1"/>
    <col min="5638" max="5639" width="0" style="77" hidden="1" customWidth="1"/>
    <col min="5640" max="5640" width="7.5703125" style="77" bestFit="1" customWidth="1"/>
    <col min="5641" max="5641" width="10.85546875" style="77" bestFit="1" customWidth="1"/>
    <col min="5642" max="5642" width="2.28515625" style="77" customWidth="1"/>
    <col min="5643" max="5643" width="15" style="77" customWidth="1"/>
    <col min="5644" max="5888" width="9.140625" style="77"/>
    <col min="5889" max="5889" width="22.140625" style="77" customWidth="1"/>
    <col min="5890" max="5890" width="7" style="77" customWidth="1"/>
    <col min="5891" max="5891" width="12.42578125" style="77" customWidth="1"/>
    <col min="5892" max="5892" width="7.5703125" style="77" bestFit="1" customWidth="1"/>
    <col min="5893" max="5893" width="11.7109375" style="77" customWidth="1"/>
    <col min="5894" max="5895" width="0" style="77" hidden="1" customWidth="1"/>
    <col min="5896" max="5896" width="7.5703125" style="77" bestFit="1" customWidth="1"/>
    <col min="5897" max="5897" width="10.85546875" style="77" bestFit="1" customWidth="1"/>
    <col min="5898" max="5898" width="2.28515625" style="77" customWidth="1"/>
    <col min="5899" max="5899" width="15" style="77" customWidth="1"/>
    <col min="5900" max="6144" width="9.140625" style="77"/>
    <col min="6145" max="6145" width="22.140625" style="77" customWidth="1"/>
    <col min="6146" max="6146" width="7" style="77" customWidth="1"/>
    <col min="6147" max="6147" width="12.42578125" style="77" customWidth="1"/>
    <col min="6148" max="6148" width="7.5703125" style="77" bestFit="1" customWidth="1"/>
    <col min="6149" max="6149" width="11.7109375" style="77" customWidth="1"/>
    <col min="6150" max="6151" width="0" style="77" hidden="1" customWidth="1"/>
    <col min="6152" max="6152" width="7.5703125" style="77" bestFit="1" customWidth="1"/>
    <col min="6153" max="6153" width="10.85546875" style="77" bestFit="1" customWidth="1"/>
    <col min="6154" max="6154" width="2.28515625" style="77" customWidth="1"/>
    <col min="6155" max="6155" width="15" style="77" customWidth="1"/>
    <col min="6156" max="6400" width="9.140625" style="77"/>
    <col min="6401" max="6401" width="22.140625" style="77" customWidth="1"/>
    <col min="6402" max="6402" width="7" style="77" customWidth="1"/>
    <col min="6403" max="6403" width="12.42578125" style="77" customWidth="1"/>
    <col min="6404" max="6404" width="7.5703125" style="77" bestFit="1" customWidth="1"/>
    <col min="6405" max="6405" width="11.7109375" style="77" customWidth="1"/>
    <col min="6406" max="6407" width="0" style="77" hidden="1" customWidth="1"/>
    <col min="6408" max="6408" width="7.5703125" style="77" bestFit="1" customWidth="1"/>
    <col min="6409" max="6409" width="10.85546875" style="77" bestFit="1" customWidth="1"/>
    <col min="6410" max="6410" width="2.28515625" style="77" customWidth="1"/>
    <col min="6411" max="6411" width="15" style="77" customWidth="1"/>
    <col min="6412" max="6656" width="9.140625" style="77"/>
    <col min="6657" max="6657" width="22.140625" style="77" customWidth="1"/>
    <col min="6658" max="6658" width="7" style="77" customWidth="1"/>
    <col min="6659" max="6659" width="12.42578125" style="77" customWidth="1"/>
    <col min="6660" max="6660" width="7.5703125" style="77" bestFit="1" customWidth="1"/>
    <col min="6661" max="6661" width="11.7109375" style="77" customWidth="1"/>
    <col min="6662" max="6663" width="0" style="77" hidden="1" customWidth="1"/>
    <col min="6664" max="6664" width="7.5703125" style="77" bestFit="1" customWidth="1"/>
    <col min="6665" max="6665" width="10.85546875" style="77" bestFit="1" customWidth="1"/>
    <col min="6666" max="6666" width="2.28515625" style="77" customWidth="1"/>
    <col min="6667" max="6667" width="15" style="77" customWidth="1"/>
    <col min="6668" max="6912" width="9.140625" style="77"/>
    <col min="6913" max="6913" width="22.140625" style="77" customWidth="1"/>
    <col min="6914" max="6914" width="7" style="77" customWidth="1"/>
    <col min="6915" max="6915" width="12.42578125" style="77" customWidth="1"/>
    <col min="6916" max="6916" width="7.5703125" style="77" bestFit="1" customWidth="1"/>
    <col min="6917" max="6917" width="11.7109375" style="77" customWidth="1"/>
    <col min="6918" max="6919" width="0" style="77" hidden="1" customWidth="1"/>
    <col min="6920" max="6920" width="7.5703125" style="77" bestFit="1" customWidth="1"/>
    <col min="6921" max="6921" width="10.85546875" style="77" bestFit="1" customWidth="1"/>
    <col min="6922" max="6922" width="2.28515625" style="77" customWidth="1"/>
    <col min="6923" max="6923" width="15" style="77" customWidth="1"/>
    <col min="6924" max="7168" width="9.140625" style="77"/>
    <col min="7169" max="7169" width="22.140625" style="77" customWidth="1"/>
    <col min="7170" max="7170" width="7" style="77" customWidth="1"/>
    <col min="7171" max="7171" width="12.42578125" style="77" customWidth="1"/>
    <col min="7172" max="7172" width="7.5703125" style="77" bestFit="1" customWidth="1"/>
    <col min="7173" max="7173" width="11.7109375" style="77" customWidth="1"/>
    <col min="7174" max="7175" width="0" style="77" hidden="1" customWidth="1"/>
    <col min="7176" max="7176" width="7.5703125" style="77" bestFit="1" customWidth="1"/>
    <col min="7177" max="7177" width="10.85546875" style="77" bestFit="1" customWidth="1"/>
    <col min="7178" max="7178" width="2.28515625" style="77" customWidth="1"/>
    <col min="7179" max="7179" width="15" style="77" customWidth="1"/>
    <col min="7180" max="7424" width="9.140625" style="77"/>
    <col min="7425" max="7425" width="22.140625" style="77" customWidth="1"/>
    <col min="7426" max="7426" width="7" style="77" customWidth="1"/>
    <col min="7427" max="7427" width="12.42578125" style="77" customWidth="1"/>
    <col min="7428" max="7428" width="7.5703125" style="77" bestFit="1" customWidth="1"/>
    <col min="7429" max="7429" width="11.7109375" style="77" customWidth="1"/>
    <col min="7430" max="7431" width="0" style="77" hidden="1" customWidth="1"/>
    <col min="7432" max="7432" width="7.5703125" style="77" bestFit="1" customWidth="1"/>
    <col min="7433" max="7433" width="10.85546875" style="77" bestFit="1" customWidth="1"/>
    <col min="7434" max="7434" width="2.28515625" style="77" customWidth="1"/>
    <col min="7435" max="7435" width="15" style="77" customWidth="1"/>
    <col min="7436" max="7680" width="9.140625" style="77"/>
    <col min="7681" max="7681" width="22.140625" style="77" customWidth="1"/>
    <col min="7682" max="7682" width="7" style="77" customWidth="1"/>
    <col min="7683" max="7683" width="12.42578125" style="77" customWidth="1"/>
    <col min="7684" max="7684" width="7.5703125" style="77" bestFit="1" customWidth="1"/>
    <col min="7685" max="7685" width="11.7109375" style="77" customWidth="1"/>
    <col min="7686" max="7687" width="0" style="77" hidden="1" customWidth="1"/>
    <col min="7688" max="7688" width="7.5703125" style="77" bestFit="1" customWidth="1"/>
    <col min="7689" max="7689" width="10.85546875" style="77" bestFit="1" customWidth="1"/>
    <col min="7690" max="7690" width="2.28515625" style="77" customWidth="1"/>
    <col min="7691" max="7691" width="15" style="77" customWidth="1"/>
    <col min="7692" max="7936" width="9.140625" style="77"/>
    <col min="7937" max="7937" width="22.140625" style="77" customWidth="1"/>
    <col min="7938" max="7938" width="7" style="77" customWidth="1"/>
    <col min="7939" max="7939" width="12.42578125" style="77" customWidth="1"/>
    <col min="7940" max="7940" width="7.5703125" style="77" bestFit="1" customWidth="1"/>
    <col min="7941" max="7941" width="11.7109375" style="77" customWidth="1"/>
    <col min="7942" max="7943" width="0" style="77" hidden="1" customWidth="1"/>
    <col min="7944" max="7944" width="7.5703125" style="77" bestFit="1" customWidth="1"/>
    <col min="7945" max="7945" width="10.85546875" style="77" bestFit="1" customWidth="1"/>
    <col min="7946" max="7946" width="2.28515625" style="77" customWidth="1"/>
    <col min="7947" max="7947" width="15" style="77" customWidth="1"/>
    <col min="7948" max="8192" width="9.140625" style="77"/>
    <col min="8193" max="8193" width="22.140625" style="77" customWidth="1"/>
    <col min="8194" max="8194" width="7" style="77" customWidth="1"/>
    <col min="8195" max="8195" width="12.42578125" style="77" customWidth="1"/>
    <col min="8196" max="8196" width="7.5703125" style="77" bestFit="1" customWidth="1"/>
    <col min="8197" max="8197" width="11.7109375" style="77" customWidth="1"/>
    <col min="8198" max="8199" width="0" style="77" hidden="1" customWidth="1"/>
    <col min="8200" max="8200" width="7.5703125" style="77" bestFit="1" customWidth="1"/>
    <col min="8201" max="8201" width="10.85546875" style="77" bestFit="1" customWidth="1"/>
    <col min="8202" max="8202" width="2.28515625" style="77" customWidth="1"/>
    <col min="8203" max="8203" width="15" style="77" customWidth="1"/>
    <col min="8204" max="8448" width="9.140625" style="77"/>
    <col min="8449" max="8449" width="22.140625" style="77" customWidth="1"/>
    <col min="8450" max="8450" width="7" style="77" customWidth="1"/>
    <col min="8451" max="8451" width="12.42578125" style="77" customWidth="1"/>
    <col min="8452" max="8452" width="7.5703125" style="77" bestFit="1" customWidth="1"/>
    <col min="8453" max="8453" width="11.7109375" style="77" customWidth="1"/>
    <col min="8454" max="8455" width="0" style="77" hidden="1" customWidth="1"/>
    <col min="8456" max="8456" width="7.5703125" style="77" bestFit="1" customWidth="1"/>
    <col min="8457" max="8457" width="10.85546875" style="77" bestFit="1" customWidth="1"/>
    <col min="8458" max="8458" width="2.28515625" style="77" customWidth="1"/>
    <col min="8459" max="8459" width="15" style="77" customWidth="1"/>
    <col min="8460" max="8704" width="9.140625" style="77"/>
    <col min="8705" max="8705" width="22.140625" style="77" customWidth="1"/>
    <col min="8706" max="8706" width="7" style="77" customWidth="1"/>
    <col min="8707" max="8707" width="12.42578125" style="77" customWidth="1"/>
    <col min="8708" max="8708" width="7.5703125" style="77" bestFit="1" customWidth="1"/>
    <col min="8709" max="8709" width="11.7109375" style="77" customWidth="1"/>
    <col min="8710" max="8711" width="0" style="77" hidden="1" customWidth="1"/>
    <col min="8712" max="8712" width="7.5703125" style="77" bestFit="1" customWidth="1"/>
    <col min="8713" max="8713" width="10.85546875" style="77" bestFit="1" customWidth="1"/>
    <col min="8714" max="8714" width="2.28515625" style="77" customWidth="1"/>
    <col min="8715" max="8715" width="15" style="77" customWidth="1"/>
    <col min="8716" max="8960" width="9.140625" style="77"/>
    <col min="8961" max="8961" width="22.140625" style="77" customWidth="1"/>
    <col min="8962" max="8962" width="7" style="77" customWidth="1"/>
    <col min="8963" max="8963" width="12.42578125" style="77" customWidth="1"/>
    <col min="8964" max="8964" width="7.5703125" style="77" bestFit="1" customWidth="1"/>
    <col min="8965" max="8965" width="11.7109375" style="77" customWidth="1"/>
    <col min="8966" max="8967" width="0" style="77" hidden="1" customWidth="1"/>
    <col min="8968" max="8968" width="7.5703125" style="77" bestFit="1" customWidth="1"/>
    <col min="8969" max="8969" width="10.85546875" style="77" bestFit="1" customWidth="1"/>
    <col min="8970" max="8970" width="2.28515625" style="77" customWidth="1"/>
    <col min="8971" max="8971" width="15" style="77" customWidth="1"/>
    <col min="8972" max="9216" width="9.140625" style="77"/>
    <col min="9217" max="9217" width="22.140625" style="77" customWidth="1"/>
    <col min="9218" max="9218" width="7" style="77" customWidth="1"/>
    <col min="9219" max="9219" width="12.42578125" style="77" customWidth="1"/>
    <col min="9220" max="9220" width="7.5703125" style="77" bestFit="1" customWidth="1"/>
    <col min="9221" max="9221" width="11.7109375" style="77" customWidth="1"/>
    <col min="9222" max="9223" width="0" style="77" hidden="1" customWidth="1"/>
    <col min="9224" max="9224" width="7.5703125" style="77" bestFit="1" customWidth="1"/>
    <col min="9225" max="9225" width="10.85546875" style="77" bestFit="1" customWidth="1"/>
    <col min="9226" max="9226" width="2.28515625" style="77" customWidth="1"/>
    <col min="9227" max="9227" width="15" style="77" customWidth="1"/>
    <col min="9228" max="9472" width="9.140625" style="77"/>
    <col min="9473" max="9473" width="22.140625" style="77" customWidth="1"/>
    <col min="9474" max="9474" width="7" style="77" customWidth="1"/>
    <col min="9475" max="9475" width="12.42578125" style="77" customWidth="1"/>
    <col min="9476" max="9476" width="7.5703125" style="77" bestFit="1" customWidth="1"/>
    <col min="9477" max="9477" width="11.7109375" style="77" customWidth="1"/>
    <col min="9478" max="9479" width="0" style="77" hidden="1" customWidth="1"/>
    <col min="9480" max="9480" width="7.5703125" style="77" bestFit="1" customWidth="1"/>
    <col min="9481" max="9481" width="10.85546875" style="77" bestFit="1" customWidth="1"/>
    <col min="9482" max="9482" width="2.28515625" style="77" customWidth="1"/>
    <col min="9483" max="9483" width="15" style="77" customWidth="1"/>
    <col min="9484" max="9728" width="9.140625" style="77"/>
    <col min="9729" max="9729" width="22.140625" style="77" customWidth="1"/>
    <col min="9730" max="9730" width="7" style="77" customWidth="1"/>
    <col min="9731" max="9731" width="12.42578125" style="77" customWidth="1"/>
    <col min="9732" max="9732" width="7.5703125" style="77" bestFit="1" customWidth="1"/>
    <col min="9733" max="9733" width="11.7109375" style="77" customWidth="1"/>
    <col min="9734" max="9735" width="0" style="77" hidden="1" customWidth="1"/>
    <col min="9736" max="9736" width="7.5703125" style="77" bestFit="1" customWidth="1"/>
    <col min="9737" max="9737" width="10.85546875" style="77" bestFit="1" customWidth="1"/>
    <col min="9738" max="9738" width="2.28515625" style="77" customWidth="1"/>
    <col min="9739" max="9739" width="15" style="77" customWidth="1"/>
    <col min="9740" max="9984" width="9.140625" style="77"/>
    <col min="9985" max="9985" width="22.140625" style="77" customWidth="1"/>
    <col min="9986" max="9986" width="7" style="77" customWidth="1"/>
    <col min="9987" max="9987" width="12.42578125" style="77" customWidth="1"/>
    <col min="9988" max="9988" width="7.5703125" style="77" bestFit="1" customWidth="1"/>
    <col min="9989" max="9989" width="11.7109375" style="77" customWidth="1"/>
    <col min="9990" max="9991" width="0" style="77" hidden="1" customWidth="1"/>
    <col min="9992" max="9992" width="7.5703125" style="77" bestFit="1" customWidth="1"/>
    <col min="9993" max="9993" width="10.85546875" style="77" bestFit="1" customWidth="1"/>
    <col min="9994" max="9994" width="2.28515625" style="77" customWidth="1"/>
    <col min="9995" max="9995" width="15" style="77" customWidth="1"/>
    <col min="9996" max="10240" width="9.140625" style="77"/>
    <col min="10241" max="10241" width="22.140625" style="77" customWidth="1"/>
    <col min="10242" max="10242" width="7" style="77" customWidth="1"/>
    <col min="10243" max="10243" width="12.42578125" style="77" customWidth="1"/>
    <col min="10244" max="10244" width="7.5703125" style="77" bestFit="1" customWidth="1"/>
    <col min="10245" max="10245" width="11.7109375" style="77" customWidth="1"/>
    <col min="10246" max="10247" width="0" style="77" hidden="1" customWidth="1"/>
    <col min="10248" max="10248" width="7.5703125" style="77" bestFit="1" customWidth="1"/>
    <col min="10249" max="10249" width="10.85546875" style="77" bestFit="1" customWidth="1"/>
    <col min="10250" max="10250" width="2.28515625" style="77" customWidth="1"/>
    <col min="10251" max="10251" width="15" style="77" customWidth="1"/>
    <col min="10252" max="10496" width="9.140625" style="77"/>
    <col min="10497" max="10497" width="22.140625" style="77" customWidth="1"/>
    <col min="10498" max="10498" width="7" style="77" customWidth="1"/>
    <col min="10499" max="10499" width="12.42578125" style="77" customWidth="1"/>
    <col min="10500" max="10500" width="7.5703125" style="77" bestFit="1" customWidth="1"/>
    <col min="10501" max="10501" width="11.7109375" style="77" customWidth="1"/>
    <col min="10502" max="10503" width="0" style="77" hidden="1" customWidth="1"/>
    <col min="10504" max="10504" width="7.5703125" style="77" bestFit="1" customWidth="1"/>
    <col min="10505" max="10505" width="10.85546875" style="77" bestFit="1" customWidth="1"/>
    <col min="10506" max="10506" width="2.28515625" style="77" customWidth="1"/>
    <col min="10507" max="10507" width="15" style="77" customWidth="1"/>
    <col min="10508" max="10752" width="9.140625" style="77"/>
    <col min="10753" max="10753" width="22.140625" style="77" customWidth="1"/>
    <col min="10754" max="10754" width="7" style="77" customWidth="1"/>
    <col min="10755" max="10755" width="12.42578125" style="77" customWidth="1"/>
    <col min="10756" max="10756" width="7.5703125" style="77" bestFit="1" customWidth="1"/>
    <col min="10757" max="10757" width="11.7109375" style="77" customWidth="1"/>
    <col min="10758" max="10759" width="0" style="77" hidden="1" customWidth="1"/>
    <col min="10760" max="10760" width="7.5703125" style="77" bestFit="1" customWidth="1"/>
    <col min="10761" max="10761" width="10.85546875" style="77" bestFit="1" customWidth="1"/>
    <col min="10762" max="10762" width="2.28515625" style="77" customWidth="1"/>
    <col min="10763" max="10763" width="15" style="77" customWidth="1"/>
    <col min="10764" max="11008" width="9.140625" style="77"/>
    <col min="11009" max="11009" width="22.140625" style="77" customWidth="1"/>
    <col min="11010" max="11010" width="7" style="77" customWidth="1"/>
    <col min="11011" max="11011" width="12.42578125" style="77" customWidth="1"/>
    <col min="11012" max="11012" width="7.5703125" style="77" bestFit="1" customWidth="1"/>
    <col min="11013" max="11013" width="11.7109375" style="77" customWidth="1"/>
    <col min="11014" max="11015" width="0" style="77" hidden="1" customWidth="1"/>
    <col min="11016" max="11016" width="7.5703125" style="77" bestFit="1" customWidth="1"/>
    <col min="11017" max="11017" width="10.85546875" style="77" bestFit="1" customWidth="1"/>
    <col min="11018" max="11018" width="2.28515625" style="77" customWidth="1"/>
    <col min="11019" max="11019" width="15" style="77" customWidth="1"/>
    <col min="11020" max="11264" width="9.140625" style="77"/>
    <col min="11265" max="11265" width="22.140625" style="77" customWidth="1"/>
    <col min="11266" max="11266" width="7" style="77" customWidth="1"/>
    <col min="11267" max="11267" width="12.42578125" style="77" customWidth="1"/>
    <col min="11268" max="11268" width="7.5703125" style="77" bestFit="1" customWidth="1"/>
    <col min="11269" max="11269" width="11.7109375" style="77" customWidth="1"/>
    <col min="11270" max="11271" width="0" style="77" hidden="1" customWidth="1"/>
    <col min="11272" max="11272" width="7.5703125" style="77" bestFit="1" customWidth="1"/>
    <col min="11273" max="11273" width="10.85546875" style="77" bestFit="1" customWidth="1"/>
    <col min="11274" max="11274" width="2.28515625" style="77" customWidth="1"/>
    <col min="11275" max="11275" width="15" style="77" customWidth="1"/>
    <col min="11276" max="11520" width="9.140625" style="77"/>
    <col min="11521" max="11521" width="22.140625" style="77" customWidth="1"/>
    <col min="11522" max="11522" width="7" style="77" customWidth="1"/>
    <col min="11523" max="11523" width="12.42578125" style="77" customWidth="1"/>
    <col min="11524" max="11524" width="7.5703125" style="77" bestFit="1" customWidth="1"/>
    <col min="11525" max="11525" width="11.7109375" style="77" customWidth="1"/>
    <col min="11526" max="11527" width="0" style="77" hidden="1" customWidth="1"/>
    <col min="11528" max="11528" width="7.5703125" style="77" bestFit="1" customWidth="1"/>
    <col min="11529" max="11529" width="10.85546875" style="77" bestFit="1" customWidth="1"/>
    <col min="11530" max="11530" width="2.28515625" style="77" customWidth="1"/>
    <col min="11531" max="11531" width="15" style="77" customWidth="1"/>
    <col min="11532" max="11776" width="9.140625" style="77"/>
    <col min="11777" max="11777" width="22.140625" style="77" customWidth="1"/>
    <col min="11778" max="11778" width="7" style="77" customWidth="1"/>
    <col min="11779" max="11779" width="12.42578125" style="77" customWidth="1"/>
    <col min="11780" max="11780" width="7.5703125" style="77" bestFit="1" customWidth="1"/>
    <col min="11781" max="11781" width="11.7109375" style="77" customWidth="1"/>
    <col min="11782" max="11783" width="0" style="77" hidden="1" customWidth="1"/>
    <col min="11784" max="11784" width="7.5703125" style="77" bestFit="1" customWidth="1"/>
    <col min="11785" max="11785" width="10.85546875" style="77" bestFit="1" customWidth="1"/>
    <col min="11786" max="11786" width="2.28515625" style="77" customWidth="1"/>
    <col min="11787" max="11787" width="15" style="77" customWidth="1"/>
    <col min="11788" max="12032" width="9.140625" style="77"/>
    <col min="12033" max="12033" width="22.140625" style="77" customWidth="1"/>
    <col min="12034" max="12034" width="7" style="77" customWidth="1"/>
    <col min="12035" max="12035" width="12.42578125" style="77" customWidth="1"/>
    <col min="12036" max="12036" width="7.5703125" style="77" bestFit="1" customWidth="1"/>
    <col min="12037" max="12037" width="11.7109375" style="77" customWidth="1"/>
    <col min="12038" max="12039" width="0" style="77" hidden="1" customWidth="1"/>
    <col min="12040" max="12040" width="7.5703125" style="77" bestFit="1" customWidth="1"/>
    <col min="12041" max="12041" width="10.85546875" style="77" bestFit="1" customWidth="1"/>
    <col min="12042" max="12042" width="2.28515625" style="77" customWidth="1"/>
    <col min="12043" max="12043" width="15" style="77" customWidth="1"/>
    <col min="12044" max="12288" width="9.140625" style="77"/>
    <col min="12289" max="12289" width="22.140625" style="77" customWidth="1"/>
    <col min="12290" max="12290" width="7" style="77" customWidth="1"/>
    <col min="12291" max="12291" width="12.42578125" style="77" customWidth="1"/>
    <col min="12292" max="12292" width="7.5703125" style="77" bestFit="1" customWidth="1"/>
    <col min="12293" max="12293" width="11.7109375" style="77" customWidth="1"/>
    <col min="12294" max="12295" width="0" style="77" hidden="1" customWidth="1"/>
    <col min="12296" max="12296" width="7.5703125" style="77" bestFit="1" customWidth="1"/>
    <col min="12297" max="12297" width="10.85546875" style="77" bestFit="1" customWidth="1"/>
    <col min="12298" max="12298" width="2.28515625" style="77" customWidth="1"/>
    <col min="12299" max="12299" width="15" style="77" customWidth="1"/>
    <col min="12300" max="12544" width="9.140625" style="77"/>
    <col min="12545" max="12545" width="22.140625" style="77" customWidth="1"/>
    <col min="12546" max="12546" width="7" style="77" customWidth="1"/>
    <col min="12547" max="12547" width="12.42578125" style="77" customWidth="1"/>
    <col min="12548" max="12548" width="7.5703125" style="77" bestFit="1" customWidth="1"/>
    <col min="12549" max="12549" width="11.7109375" style="77" customWidth="1"/>
    <col min="12550" max="12551" width="0" style="77" hidden="1" customWidth="1"/>
    <col min="12552" max="12552" width="7.5703125" style="77" bestFit="1" customWidth="1"/>
    <col min="12553" max="12553" width="10.85546875" style="77" bestFit="1" customWidth="1"/>
    <col min="12554" max="12554" width="2.28515625" style="77" customWidth="1"/>
    <col min="12555" max="12555" width="15" style="77" customWidth="1"/>
    <col min="12556" max="12800" width="9.140625" style="77"/>
    <col min="12801" max="12801" width="22.140625" style="77" customWidth="1"/>
    <col min="12802" max="12802" width="7" style="77" customWidth="1"/>
    <col min="12803" max="12803" width="12.42578125" style="77" customWidth="1"/>
    <col min="12804" max="12804" width="7.5703125" style="77" bestFit="1" customWidth="1"/>
    <col min="12805" max="12805" width="11.7109375" style="77" customWidth="1"/>
    <col min="12806" max="12807" width="0" style="77" hidden="1" customWidth="1"/>
    <col min="12808" max="12808" width="7.5703125" style="77" bestFit="1" customWidth="1"/>
    <col min="12809" max="12809" width="10.85546875" style="77" bestFit="1" customWidth="1"/>
    <col min="12810" max="12810" width="2.28515625" style="77" customWidth="1"/>
    <col min="12811" max="12811" width="15" style="77" customWidth="1"/>
    <col min="12812" max="13056" width="9.140625" style="77"/>
    <col min="13057" max="13057" width="22.140625" style="77" customWidth="1"/>
    <col min="13058" max="13058" width="7" style="77" customWidth="1"/>
    <col min="13059" max="13059" width="12.42578125" style="77" customWidth="1"/>
    <col min="13060" max="13060" width="7.5703125" style="77" bestFit="1" customWidth="1"/>
    <col min="13061" max="13061" width="11.7109375" style="77" customWidth="1"/>
    <col min="13062" max="13063" width="0" style="77" hidden="1" customWidth="1"/>
    <col min="13064" max="13064" width="7.5703125" style="77" bestFit="1" customWidth="1"/>
    <col min="13065" max="13065" width="10.85546875" style="77" bestFit="1" customWidth="1"/>
    <col min="13066" max="13066" width="2.28515625" style="77" customWidth="1"/>
    <col min="13067" max="13067" width="15" style="77" customWidth="1"/>
    <col min="13068" max="13312" width="9.140625" style="77"/>
    <col min="13313" max="13313" width="22.140625" style="77" customWidth="1"/>
    <col min="13314" max="13314" width="7" style="77" customWidth="1"/>
    <col min="13315" max="13315" width="12.42578125" style="77" customWidth="1"/>
    <col min="13316" max="13316" width="7.5703125" style="77" bestFit="1" customWidth="1"/>
    <col min="13317" max="13317" width="11.7109375" style="77" customWidth="1"/>
    <col min="13318" max="13319" width="0" style="77" hidden="1" customWidth="1"/>
    <col min="13320" max="13320" width="7.5703125" style="77" bestFit="1" customWidth="1"/>
    <col min="13321" max="13321" width="10.85546875" style="77" bestFit="1" customWidth="1"/>
    <col min="13322" max="13322" width="2.28515625" style="77" customWidth="1"/>
    <col min="13323" max="13323" width="15" style="77" customWidth="1"/>
    <col min="13324" max="13568" width="9.140625" style="77"/>
    <col min="13569" max="13569" width="22.140625" style="77" customWidth="1"/>
    <col min="13570" max="13570" width="7" style="77" customWidth="1"/>
    <col min="13571" max="13571" width="12.42578125" style="77" customWidth="1"/>
    <col min="13572" max="13572" width="7.5703125" style="77" bestFit="1" customWidth="1"/>
    <col min="13573" max="13573" width="11.7109375" style="77" customWidth="1"/>
    <col min="13574" max="13575" width="0" style="77" hidden="1" customWidth="1"/>
    <col min="13576" max="13576" width="7.5703125" style="77" bestFit="1" customWidth="1"/>
    <col min="13577" max="13577" width="10.85546875" style="77" bestFit="1" customWidth="1"/>
    <col min="13578" max="13578" width="2.28515625" style="77" customWidth="1"/>
    <col min="13579" max="13579" width="15" style="77" customWidth="1"/>
    <col min="13580" max="13824" width="9.140625" style="77"/>
    <col min="13825" max="13825" width="22.140625" style="77" customWidth="1"/>
    <col min="13826" max="13826" width="7" style="77" customWidth="1"/>
    <col min="13827" max="13827" width="12.42578125" style="77" customWidth="1"/>
    <col min="13828" max="13828" width="7.5703125" style="77" bestFit="1" customWidth="1"/>
    <col min="13829" max="13829" width="11.7109375" style="77" customWidth="1"/>
    <col min="13830" max="13831" width="0" style="77" hidden="1" customWidth="1"/>
    <col min="13832" max="13832" width="7.5703125" style="77" bestFit="1" customWidth="1"/>
    <col min="13833" max="13833" width="10.85546875" style="77" bestFit="1" customWidth="1"/>
    <col min="13834" max="13834" width="2.28515625" style="77" customWidth="1"/>
    <col min="13835" max="13835" width="15" style="77" customWidth="1"/>
    <col min="13836" max="14080" width="9.140625" style="77"/>
    <col min="14081" max="14081" width="22.140625" style="77" customWidth="1"/>
    <col min="14082" max="14082" width="7" style="77" customWidth="1"/>
    <col min="14083" max="14083" width="12.42578125" style="77" customWidth="1"/>
    <col min="14084" max="14084" width="7.5703125" style="77" bestFit="1" customWidth="1"/>
    <col min="14085" max="14085" width="11.7109375" style="77" customWidth="1"/>
    <col min="14086" max="14087" width="0" style="77" hidden="1" customWidth="1"/>
    <col min="14088" max="14088" width="7.5703125" style="77" bestFit="1" customWidth="1"/>
    <col min="14089" max="14089" width="10.85546875" style="77" bestFit="1" customWidth="1"/>
    <col min="14090" max="14090" width="2.28515625" style="77" customWidth="1"/>
    <col min="14091" max="14091" width="15" style="77" customWidth="1"/>
    <col min="14092" max="14336" width="9.140625" style="77"/>
    <col min="14337" max="14337" width="22.140625" style="77" customWidth="1"/>
    <col min="14338" max="14338" width="7" style="77" customWidth="1"/>
    <col min="14339" max="14339" width="12.42578125" style="77" customWidth="1"/>
    <col min="14340" max="14340" width="7.5703125" style="77" bestFit="1" customWidth="1"/>
    <col min="14341" max="14341" width="11.7109375" style="77" customWidth="1"/>
    <col min="14342" max="14343" width="0" style="77" hidden="1" customWidth="1"/>
    <col min="14344" max="14344" width="7.5703125" style="77" bestFit="1" customWidth="1"/>
    <col min="14345" max="14345" width="10.85546875" style="77" bestFit="1" customWidth="1"/>
    <col min="14346" max="14346" width="2.28515625" style="77" customWidth="1"/>
    <col min="14347" max="14347" width="15" style="77" customWidth="1"/>
    <col min="14348" max="14592" width="9.140625" style="77"/>
    <col min="14593" max="14593" width="22.140625" style="77" customWidth="1"/>
    <col min="14594" max="14594" width="7" style="77" customWidth="1"/>
    <col min="14595" max="14595" width="12.42578125" style="77" customWidth="1"/>
    <col min="14596" max="14596" width="7.5703125" style="77" bestFit="1" customWidth="1"/>
    <col min="14597" max="14597" width="11.7109375" style="77" customWidth="1"/>
    <col min="14598" max="14599" width="0" style="77" hidden="1" customWidth="1"/>
    <col min="14600" max="14600" width="7.5703125" style="77" bestFit="1" customWidth="1"/>
    <col min="14601" max="14601" width="10.85546875" style="77" bestFit="1" customWidth="1"/>
    <col min="14602" max="14602" width="2.28515625" style="77" customWidth="1"/>
    <col min="14603" max="14603" width="15" style="77" customWidth="1"/>
    <col min="14604" max="14848" width="9.140625" style="77"/>
    <col min="14849" max="14849" width="22.140625" style="77" customWidth="1"/>
    <col min="14850" max="14850" width="7" style="77" customWidth="1"/>
    <col min="14851" max="14851" width="12.42578125" style="77" customWidth="1"/>
    <col min="14852" max="14852" width="7.5703125" style="77" bestFit="1" customWidth="1"/>
    <col min="14853" max="14853" width="11.7109375" style="77" customWidth="1"/>
    <col min="14854" max="14855" width="0" style="77" hidden="1" customWidth="1"/>
    <col min="14856" max="14856" width="7.5703125" style="77" bestFit="1" customWidth="1"/>
    <col min="14857" max="14857" width="10.85546875" style="77" bestFit="1" customWidth="1"/>
    <col min="14858" max="14858" width="2.28515625" style="77" customWidth="1"/>
    <col min="14859" max="14859" width="15" style="77" customWidth="1"/>
    <col min="14860" max="15104" width="9.140625" style="77"/>
    <col min="15105" max="15105" width="22.140625" style="77" customWidth="1"/>
    <col min="15106" max="15106" width="7" style="77" customWidth="1"/>
    <col min="15107" max="15107" width="12.42578125" style="77" customWidth="1"/>
    <col min="15108" max="15108" width="7.5703125" style="77" bestFit="1" customWidth="1"/>
    <col min="15109" max="15109" width="11.7109375" style="77" customWidth="1"/>
    <col min="15110" max="15111" width="0" style="77" hidden="1" customWidth="1"/>
    <col min="15112" max="15112" width="7.5703125" style="77" bestFit="1" customWidth="1"/>
    <col min="15113" max="15113" width="10.85546875" style="77" bestFit="1" customWidth="1"/>
    <col min="15114" max="15114" width="2.28515625" style="77" customWidth="1"/>
    <col min="15115" max="15115" width="15" style="77" customWidth="1"/>
    <col min="15116" max="15360" width="9.140625" style="77"/>
    <col min="15361" max="15361" width="22.140625" style="77" customWidth="1"/>
    <col min="15362" max="15362" width="7" style="77" customWidth="1"/>
    <col min="15363" max="15363" width="12.42578125" style="77" customWidth="1"/>
    <col min="15364" max="15364" width="7.5703125" style="77" bestFit="1" customWidth="1"/>
    <col min="15365" max="15365" width="11.7109375" style="77" customWidth="1"/>
    <col min="15366" max="15367" width="0" style="77" hidden="1" customWidth="1"/>
    <col min="15368" max="15368" width="7.5703125" style="77" bestFit="1" customWidth="1"/>
    <col min="15369" max="15369" width="10.85546875" style="77" bestFit="1" customWidth="1"/>
    <col min="15370" max="15370" width="2.28515625" style="77" customWidth="1"/>
    <col min="15371" max="15371" width="15" style="77" customWidth="1"/>
    <col min="15372" max="15616" width="9.140625" style="77"/>
    <col min="15617" max="15617" width="22.140625" style="77" customWidth="1"/>
    <col min="15618" max="15618" width="7" style="77" customWidth="1"/>
    <col min="15619" max="15619" width="12.42578125" style="77" customWidth="1"/>
    <col min="15620" max="15620" width="7.5703125" style="77" bestFit="1" customWidth="1"/>
    <col min="15621" max="15621" width="11.7109375" style="77" customWidth="1"/>
    <col min="15622" max="15623" width="0" style="77" hidden="1" customWidth="1"/>
    <col min="15624" max="15624" width="7.5703125" style="77" bestFit="1" customWidth="1"/>
    <col min="15625" max="15625" width="10.85546875" style="77" bestFit="1" customWidth="1"/>
    <col min="15626" max="15626" width="2.28515625" style="77" customWidth="1"/>
    <col min="15627" max="15627" width="15" style="77" customWidth="1"/>
    <col min="15628" max="15872" width="9.140625" style="77"/>
    <col min="15873" max="15873" width="22.140625" style="77" customWidth="1"/>
    <col min="15874" max="15874" width="7" style="77" customWidth="1"/>
    <col min="15875" max="15875" width="12.42578125" style="77" customWidth="1"/>
    <col min="15876" max="15876" width="7.5703125" style="77" bestFit="1" customWidth="1"/>
    <col min="15877" max="15877" width="11.7109375" style="77" customWidth="1"/>
    <col min="15878" max="15879" width="0" style="77" hidden="1" customWidth="1"/>
    <col min="15880" max="15880" width="7.5703125" style="77" bestFit="1" customWidth="1"/>
    <col min="15881" max="15881" width="10.85546875" style="77" bestFit="1" customWidth="1"/>
    <col min="15882" max="15882" width="2.28515625" style="77" customWidth="1"/>
    <col min="15883" max="15883" width="15" style="77" customWidth="1"/>
    <col min="15884" max="16128" width="9.140625" style="77"/>
    <col min="16129" max="16129" width="22.140625" style="77" customWidth="1"/>
    <col min="16130" max="16130" width="7" style="77" customWidth="1"/>
    <col min="16131" max="16131" width="12.42578125" style="77" customWidth="1"/>
    <col min="16132" max="16132" width="7.5703125" style="77" bestFit="1" customWidth="1"/>
    <col min="16133" max="16133" width="11.7109375" style="77" customWidth="1"/>
    <col min="16134" max="16135" width="0" style="77" hidden="1" customWidth="1"/>
    <col min="16136" max="16136" width="7.5703125" style="77" bestFit="1" customWidth="1"/>
    <col min="16137" max="16137" width="10.85546875" style="77" bestFit="1" customWidth="1"/>
    <col min="16138" max="16138" width="2.28515625" style="77" customWidth="1"/>
    <col min="16139" max="16139" width="15" style="77" customWidth="1"/>
    <col min="16140" max="16384" width="9.140625" style="77"/>
  </cols>
  <sheetData>
    <row r="1" spans="1:21">
      <c r="A1" s="116" t="s">
        <v>0</v>
      </c>
      <c r="B1" s="116"/>
      <c r="C1" s="116"/>
      <c r="D1" s="116"/>
      <c r="E1" s="116"/>
      <c r="F1" s="116"/>
      <c r="G1" s="116"/>
      <c r="H1" s="116"/>
      <c r="I1" s="123"/>
      <c r="J1" s="123"/>
      <c r="K1" s="102"/>
      <c r="L1" s="76" t="s">
        <v>0</v>
      </c>
      <c r="M1" s="76"/>
      <c r="N1" s="76"/>
      <c r="O1" s="76"/>
      <c r="P1" s="76"/>
      <c r="Q1" s="76"/>
      <c r="R1" s="76"/>
      <c r="S1" s="76"/>
      <c r="T1" s="76"/>
      <c r="U1" s="76"/>
    </row>
    <row r="2" spans="1:21">
      <c r="A2" s="116" t="s">
        <v>105</v>
      </c>
      <c r="B2" s="116"/>
      <c r="C2" s="116"/>
      <c r="D2" s="116"/>
      <c r="E2" s="116"/>
      <c r="F2" s="116"/>
      <c r="G2" s="116"/>
      <c r="H2" s="116"/>
      <c r="I2" s="125" t="s">
        <v>131</v>
      </c>
      <c r="J2" s="124"/>
      <c r="K2" s="102"/>
      <c r="L2" s="76" t="s">
        <v>105</v>
      </c>
      <c r="M2" s="76"/>
      <c r="N2" s="76"/>
      <c r="O2" s="76"/>
      <c r="P2" s="76"/>
      <c r="Q2" s="76"/>
      <c r="R2" s="76"/>
      <c r="S2" s="76"/>
      <c r="T2" s="76"/>
      <c r="U2" s="76"/>
    </row>
    <row r="3" spans="1:21">
      <c r="A3" s="116" t="s">
        <v>106</v>
      </c>
      <c r="B3" s="116"/>
      <c r="C3" s="116"/>
      <c r="D3" s="116"/>
      <c r="E3" s="116"/>
      <c r="F3" s="116"/>
      <c r="G3" s="116"/>
      <c r="H3" s="116"/>
      <c r="I3" s="125"/>
      <c r="J3" s="124"/>
      <c r="K3" s="102"/>
      <c r="L3" s="78" t="s">
        <v>106</v>
      </c>
      <c r="M3" s="78"/>
      <c r="N3" s="78"/>
      <c r="O3" s="78"/>
      <c r="P3" s="78"/>
      <c r="Q3" s="78"/>
      <c r="R3" s="78"/>
      <c r="S3" s="78"/>
      <c r="T3" s="78"/>
      <c r="U3" s="78"/>
    </row>
    <row r="4" spans="1:21">
      <c r="A4" s="76" t="s">
        <v>3</v>
      </c>
      <c r="B4" s="76"/>
      <c r="C4" s="76"/>
      <c r="D4" s="76"/>
      <c r="E4" s="76" t="s">
        <v>3</v>
      </c>
      <c r="F4" s="76"/>
      <c r="G4" s="76"/>
      <c r="H4" s="76"/>
      <c r="I4" s="125"/>
      <c r="J4" s="123"/>
      <c r="K4" s="102"/>
      <c r="L4" s="76" t="s">
        <v>3</v>
      </c>
      <c r="M4" s="76"/>
      <c r="N4" s="76"/>
      <c r="O4" s="76"/>
      <c r="P4" s="76" t="s">
        <v>3</v>
      </c>
      <c r="Q4" s="76"/>
      <c r="R4" s="76"/>
      <c r="S4" s="76"/>
      <c r="T4" s="76"/>
      <c r="U4" s="76"/>
    </row>
    <row r="5" spans="1:21" ht="15">
      <c r="A5" s="117" t="s">
        <v>130</v>
      </c>
      <c r="B5" s="117"/>
      <c r="C5" s="117"/>
      <c r="D5" s="117"/>
      <c r="E5" s="117"/>
      <c r="F5" s="117"/>
      <c r="G5" s="117"/>
      <c r="H5" s="117"/>
      <c r="I5" s="126"/>
      <c r="J5" s="122"/>
      <c r="K5" s="118"/>
      <c r="L5" s="117" t="s">
        <v>128</v>
      </c>
      <c r="M5" s="117"/>
      <c r="N5" s="117"/>
      <c r="O5" s="117"/>
      <c r="P5" s="117"/>
      <c r="Q5" s="117"/>
      <c r="R5" s="117"/>
      <c r="S5" s="117"/>
      <c r="T5" s="117"/>
      <c r="U5" s="117"/>
    </row>
    <row r="6" spans="1:21">
      <c r="D6" s="79"/>
      <c r="E6" s="80" t="s">
        <v>107</v>
      </c>
      <c r="F6" s="80"/>
      <c r="G6" s="80" t="s">
        <v>107</v>
      </c>
      <c r="I6" s="127" t="s">
        <v>107</v>
      </c>
      <c r="K6" s="118"/>
      <c r="O6" s="79"/>
      <c r="P6" s="80" t="s">
        <v>107</v>
      </c>
      <c r="Q6" s="80"/>
      <c r="R6" s="80" t="s">
        <v>107</v>
      </c>
      <c r="T6" s="80" t="s">
        <v>107</v>
      </c>
    </row>
    <row r="7" spans="1:21">
      <c r="D7" s="79"/>
      <c r="E7" s="80" t="s">
        <v>108</v>
      </c>
      <c r="F7" s="80"/>
      <c r="G7" s="80" t="s">
        <v>109</v>
      </c>
      <c r="I7" s="127" t="s">
        <v>110</v>
      </c>
      <c r="K7" s="118"/>
      <c r="O7" s="79"/>
      <c r="P7" s="80" t="s">
        <v>108</v>
      </c>
      <c r="Q7" s="80"/>
      <c r="R7" s="80" t="s">
        <v>109</v>
      </c>
      <c r="T7" s="80" t="s">
        <v>110</v>
      </c>
    </row>
    <row r="8" spans="1:21">
      <c r="D8" s="83"/>
      <c r="E8" s="84" t="s">
        <v>111</v>
      </c>
      <c r="F8" s="84"/>
      <c r="G8" s="84" t="s">
        <v>111</v>
      </c>
      <c r="H8" s="85"/>
      <c r="I8" s="128" t="s">
        <v>111</v>
      </c>
      <c r="J8" s="86"/>
      <c r="K8" s="118"/>
      <c r="O8" s="83"/>
      <c r="P8" s="84" t="s">
        <v>111</v>
      </c>
      <c r="Q8" s="84"/>
      <c r="R8" s="84" t="s">
        <v>111</v>
      </c>
      <c r="S8" s="85"/>
      <c r="T8" s="84" t="s">
        <v>111</v>
      </c>
      <c r="U8" s="86"/>
    </row>
    <row r="9" spans="1:21">
      <c r="A9" s="77" t="s">
        <v>112</v>
      </c>
      <c r="D9" s="87"/>
      <c r="E9" s="88"/>
      <c r="F9" s="88"/>
      <c r="G9" s="89" t="s">
        <v>113</v>
      </c>
      <c r="H9" s="90"/>
      <c r="I9" s="129">
        <v>0.64710000000000001</v>
      </c>
      <c r="J9" s="92"/>
      <c r="K9" s="118"/>
      <c r="L9" s="77" t="s">
        <v>112</v>
      </c>
      <c r="O9" s="87"/>
      <c r="P9" s="88"/>
      <c r="Q9" s="88"/>
      <c r="R9" s="89" t="s">
        <v>113</v>
      </c>
      <c r="S9" s="90"/>
      <c r="T9" s="91">
        <v>0.64710000000000001</v>
      </c>
      <c r="U9" s="92"/>
    </row>
    <row r="10" spans="1:21">
      <c r="D10" s="79"/>
      <c r="I10" s="118"/>
      <c r="K10" s="118"/>
      <c r="O10" s="79"/>
    </row>
    <row r="11" spans="1:21">
      <c r="A11" s="77" t="s">
        <v>114</v>
      </c>
      <c r="D11" s="93" t="s">
        <v>115</v>
      </c>
      <c r="E11" s="94">
        <f>'Trans Revenues 2017'!K61</f>
        <v>752</v>
      </c>
      <c r="F11" s="95"/>
      <c r="G11" s="94">
        <v>0</v>
      </c>
      <c r="H11" s="93"/>
      <c r="I11" s="130">
        <f>(I$9*E11)+G11</f>
        <v>486.61919999999998</v>
      </c>
      <c r="J11" s="95"/>
      <c r="K11" s="118"/>
      <c r="L11" s="77" t="s">
        <v>114</v>
      </c>
      <c r="O11" s="93" t="s">
        <v>115</v>
      </c>
      <c r="P11" s="94">
        <v>-642</v>
      </c>
      <c r="Q11" s="95"/>
      <c r="R11" s="94">
        <v>0</v>
      </c>
      <c r="S11" s="93"/>
      <c r="T11" s="94">
        <f>(T$9*P11)+R11</f>
        <v>-415.43819999999999</v>
      </c>
      <c r="U11" s="95"/>
    </row>
    <row r="12" spans="1:21" ht="13.5" thickBot="1">
      <c r="D12" s="93"/>
      <c r="E12" s="94"/>
      <c r="F12" s="95"/>
      <c r="G12" s="94"/>
      <c r="H12" s="93"/>
      <c r="I12" s="131"/>
      <c r="J12" s="95"/>
      <c r="K12" s="118"/>
      <c r="O12" s="93"/>
      <c r="P12" s="94"/>
      <c r="Q12" s="95"/>
      <c r="R12" s="94"/>
      <c r="S12" s="93"/>
      <c r="T12" s="96"/>
      <c r="U12" s="95"/>
    </row>
    <row r="13" spans="1:21" ht="14.25" thickTop="1" thickBot="1">
      <c r="A13" s="77" t="s">
        <v>116</v>
      </c>
      <c r="D13" s="93"/>
      <c r="E13" s="97">
        <f>SUM(E11)</f>
        <v>752</v>
      </c>
      <c r="F13" s="95"/>
      <c r="G13" s="97">
        <f>SUM(G11)</f>
        <v>0</v>
      </c>
      <c r="H13" s="93"/>
      <c r="I13" s="132">
        <f>SUM(I11)</f>
        <v>486.61919999999998</v>
      </c>
      <c r="J13" s="95"/>
      <c r="K13" s="118"/>
      <c r="L13" s="77" t="s">
        <v>116</v>
      </c>
      <c r="O13" s="93"/>
      <c r="P13" s="97">
        <f>SUM(P11)</f>
        <v>-642</v>
      </c>
      <c r="Q13" s="95"/>
      <c r="R13" s="97">
        <f>SUM(R11)</f>
        <v>0</v>
      </c>
      <c r="S13" s="93"/>
      <c r="T13" s="98">
        <f>SUM(T11)</f>
        <v>-415.43819999999999</v>
      </c>
      <c r="U13" s="95"/>
    </row>
    <row r="14" spans="1:21" ht="13.5" thickTop="1">
      <c r="D14" s="93"/>
      <c r="E14" s="96"/>
      <c r="F14" s="95"/>
      <c r="G14" s="96"/>
      <c r="H14" s="93"/>
      <c r="I14" s="131"/>
      <c r="J14" s="95"/>
      <c r="K14" s="118"/>
      <c r="O14" s="93"/>
      <c r="P14" s="96"/>
      <c r="Q14" s="95"/>
      <c r="R14" s="96"/>
      <c r="S14" s="93"/>
      <c r="T14" s="96"/>
      <c r="U14" s="95"/>
    </row>
    <row r="15" spans="1:21">
      <c r="A15" s="77" t="s">
        <v>117</v>
      </c>
      <c r="D15" s="93" t="s">
        <v>115</v>
      </c>
      <c r="E15" s="96">
        <f>'Trans Revenues 2017'!K13</f>
        <v>21</v>
      </c>
      <c r="F15" s="95"/>
      <c r="G15" s="96">
        <v>0</v>
      </c>
      <c r="H15" s="93"/>
      <c r="I15" s="131">
        <f>(I$9*E15)+G15</f>
        <v>13.5891</v>
      </c>
      <c r="J15" s="95"/>
      <c r="K15" s="118"/>
      <c r="L15" s="77" t="s">
        <v>117</v>
      </c>
      <c r="O15" s="93" t="s">
        <v>115</v>
      </c>
      <c r="P15" s="96">
        <v>21</v>
      </c>
      <c r="Q15" s="95"/>
      <c r="R15" s="96">
        <v>0</v>
      </c>
      <c r="S15" s="93"/>
      <c r="T15" s="96">
        <f>(T$9*P15)+R15</f>
        <v>13.5891</v>
      </c>
      <c r="U15" s="95"/>
    </row>
    <row r="16" spans="1:21">
      <c r="A16" s="77" t="s">
        <v>118</v>
      </c>
      <c r="D16" s="93" t="s">
        <v>115</v>
      </c>
      <c r="E16" s="96">
        <f>'Trans Revenues 2017'!K22</f>
        <v>31</v>
      </c>
      <c r="F16" s="99"/>
      <c r="G16" s="100">
        <v>0</v>
      </c>
      <c r="H16" s="101"/>
      <c r="I16" s="131">
        <f>(I$9*E16)+G16</f>
        <v>20.060099999999998</v>
      </c>
      <c r="J16" s="99"/>
      <c r="K16" s="118"/>
      <c r="L16" s="77" t="s">
        <v>118</v>
      </c>
      <c r="O16" s="93" t="s">
        <v>115</v>
      </c>
      <c r="P16" s="96">
        <v>31</v>
      </c>
      <c r="Q16" s="99"/>
      <c r="R16" s="100">
        <v>0</v>
      </c>
      <c r="S16" s="101"/>
      <c r="T16" s="100">
        <f>(T$9*P16)+R16</f>
        <v>20.060099999999998</v>
      </c>
      <c r="U16" s="99"/>
    </row>
    <row r="17" spans="1:21" ht="12.75" hidden="1" customHeight="1">
      <c r="A17" s="77" t="s">
        <v>119</v>
      </c>
      <c r="D17" s="93" t="s">
        <v>115</v>
      </c>
      <c r="E17" s="100"/>
      <c r="F17" s="99"/>
      <c r="G17" s="100">
        <v>0</v>
      </c>
      <c r="H17" s="93" t="s">
        <v>120</v>
      </c>
      <c r="I17" s="133"/>
      <c r="J17" s="99"/>
      <c r="K17" s="119" t="s">
        <v>121</v>
      </c>
      <c r="L17" s="77" t="s">
        <v>119</v>
      </c>
      <c r="O17" s="93" t="s">
        <v>115</v>
      </c>
      <c r="P17" s="100"/>
      <c r="Q17" s="99"/>
      <c r="R17" s="100">
        <v>0</v>
      </c>
      <c r="S17" s="93" t="s">
        <v>120</v>
      </c>
      <c r="T17" s="103"/>
      <c r="U17" s="99"/>
    </row>
    <row r="18" spans="1:21" ht="13.5" customHeight="1" thickBot="1">
      <c r="A18" s="77" t="s">
        <v>122</v>
      </c>
      <c r="D18" s="93" t="s">
        <v>115</v>
      </c>
      <c r="E18" s="96">
        <f>'Trans Revenues 2017'!K31</f>
        <v>184</v>
      </c>
      <c r="F18" s="95"/>
      <c r="G18" s="96">
        <v>0</v>
      </c>
      <c r="H18" s="93"/>
      <c r="I18" s="131">
        <f>(I$9*E18)+G18</f>
        <v>119.0664</v>
      </c>
      <c r="J18" s="95"/>
      <c r="K18" s="118"/>
      <c r="L18" s="77" t="s">
        <v>122</v>
      </c>
      <c r="O18" s="93" t="s">
        <v>115</v>
      </c>
      <c r="P18" s="96">
        <v>184</v>
      </c>
      <c r="Q18" s="95"/>
      <c r="R18" s="96">
        <v>0</v>
      </c>
      <c r="S18" s="93"/>
      <c r="T18" s="96">
        <f>(T$9*P18)+R18</f>
        <v>119.0664</v>
      </c>
      <c r="U18" s="95"/>
    </row>
    <row r="19" spans="1:21" ht="14.25" thickTop="1" thickBot="1">
      <c r="A19" s="77" t="s">
        <v>123</v>
      </c>
      <c r="D19" s="104"/>
      <c r="E19" s="97">
        <f>SUM(E15:E18)</f>
        <v>236</v>
      </c>
      <c r="F19" s="95"/>
      <c r="G19" s="97">
        <f>SUM(G15:G18)</f>
        <v>0</v>
      </c>
      <c r="H19" s="93"/>
      <c r="I19" s="132">
        <f>SUM(I15:I18)</f>
        <v>152.71559999999999</v>
      </c>
      <c r="J19" s="95"/>
      <c r="K19" s="118"/>
      <c r="L19" s="77" t="s">
        <v>123</v>
      </c>
      <c r="O19" s="104"/>
      <c r="P19" s="97">
        <f>SUM(P15:P18)</f>
        <v>236</v>
      </c>
      <c r="Q19" s="95"/>
      <c r="R19" s="97">
        <f>SUM(R15:R18)</f>
        <v>0</v>
      </c>
      <c r="S19" s="93"/>
      <c r="T19" s="98">
        <f>SUM(T15:T18)</f>
        <v>152.71559999999999</v>
      </c>
      <c r="U19" s="95"/>
    </row>
    <row r="20" spans="1:21" ht="12" customHeight="1" thickTop="1">
      <c r="D20" s="79"/>
      <c r="F20" s="82"/>
      <c r="I20" s="118"/>
      <c r="K20" s="118"/>
      <c r="O20" s="79"/>
      <c r="Q20" s="82"/>
    </row>
    <row r="21" spans="1:21" ht="23.25" customHeight="1">
      <c r="A21" s="77" t="s">
        <v>124</v>
      </c>
      <c r="D21" s="105"/>
      <c r="E21" s="147">
        <f>E11-E19</f>
        <v>516</v>
      </c>
      <c r="F21" s="95"/>
      <c r="G21" s="96">
        <f>G11-G19</f>
        <v>0</v>
      </c>
      <c r="H21" s="106"/>
      <c r="I21" s="131">
        <f>I11-I19</f>
        <v>333.90359999999998</v>
      </c>
      <c r="J21" s="95"/>
      <c r="K21" s="118"/>
      <c r="L21" s="77" t="s">
        <v>124</v>
      </c>
      <c r="O21" s="105"/>
      <c r="P21" s="147">
        <f>P11-P19</f>
        <v>-878</v>
      </c>
      <c r="Q21" s="95"/>
      <c r="R21" s="96">
        <f>R11-R19</f>
        <v>0</v>
      </c>
      <c r="S21" s="106"/>
      <c r="T21" s="96">
        <f>T11-T19</f>
        <v>-568.15380000000005</v>
      </c>
      <c r="U21" s="95"/>
    </row>
    <row r="22" spans="1:21">
      <c r="D22" s="105"/>
      <c r="E22" s="96"/>
      <c r="F22" s="95"/>
      <c r="G22" s="96"/>
      <c r="H22" s="106"/>
      <c r="I22" s="131"/>
      <c r="J22" s="95"/>
      <c r="K22" s="118"/>
      <c r="O22" s="105"/>
      <c r="P22" s="96"/>
      <c r="Q22" s="95"/>
      <c r="R22" s="96"/>
      <c r="S22" s="106"/>
      <c r="T22" s="96"/>
      <c r="U22" s="95"/>
    </row>
    <row r="23" spans="1:21">
      <c r="A23" s="77" t="s">
        <v>125</v>
      </c>
      <c r="C23" s="107">
        <v>0.35</v>
      </c>
      <c r="D23" s="108"/>
      <c r="E23" s="109"/>
      <c r="F23" s="109"/>
      <c r="G23" s="109"/>
      <c r="H23" s="110"/>
      <c r="I23" s="130">
        <f>C23*I21</f>
        <v>116.86625999999998</v>
      </c>
      <c r="J23" s="109"/>
      <c r="K23" s="120"/>
      <c r="L23" s="77" t="s">
        <v>125</v>
      </c>
      <c r="N23" s="107">
        <v>0.35</v>
      </c>
      <c r="O23" s="108"/>
      <c r="P23" s="109"/>
      <c r="Q23" s="109"/>
      <c r="R23" s="109"/>
      <c r="S23" s="110"/>
      <c r="T23" s="94">
        <f>N23*T21</f>
        <v>-198.85383000000002</v>
      </c>
      <c r="U23" s="109"/>
    </row>
    <row r="24" spans="1:21">
      <c r="D24" s="108"/>
      <c r="E24" s="109"/>
      <c r="F24" s="109"/>
      <c r="G24" s="109"/>
      <c r="H24" s="110"/>
      <c r="I24" s="134"/>
      <c r="J24" s="109"/>
      <c r="K24" s="121"/>
      <c r="O24" s="108"/>
      <c r="P24" s="109"/>
      <c r="Q24" s="109"/>
      <c r="R24" s="109"/>
      <c r="S24" s="110"/>
      <c r="T24" s="111"/>
      <c r="U24" s="109"/>
    </row>
    <row r="25" spans="1:21" ht="13.5" thickBot="1">
      <c r="A25" s="77" t="s">
        <v>126</v>
      </c>
      <c r="D25" s="105"/>
      <c r="E25" s="96"/>
      <c r="F25" s="96"/>
      <c r="G25" s="96"/>
      <c r="H25" s="106"/>
      <c r="I25" s="135">
        <f>I21-I23</f>
        <v>217.03734</v>
      </c>
      <c r="J25" s="95"/>
      <c r="K25" s="118"/>
      <c r="L25" s="77" t="s">
        <v>126</v>
      </c>
      <c r="O25" s="105"/>
      <c r="P25" s="96"/>
      <c r="Q25" s="96"/>
      <c r="R25" s="96"/>
      <c r="S25" s="106"/>
      <c r="T25" s="112">
        <f>T21-T23</f>
        <v>-369.29997000000003</v>
      </c>
      <c r="U25" s="95"/>
    </row>
    <row r="26" spans="1:21" ht="14.25" thickTop="1" thickBot="1">
      <c r="A26" s="113" t="s">
        <v>127</v>
      </c>
      <c r="D26" s="105"/>
      <c r="E26" s="96"/>
      <c r="F26" s="96"/>
      <c r="G26" s="96"/>
      <c r="H26" s="106"/>
      <c r="I26" s="100"/>
      <c r="J26" s="95"/>
      <c r="K26" s="102"/>
      <c r="L26" s="113" t="s">
        <v>127</v>
      </c>
      <c r="O26" s="105"/>
      <c r="P26" s="96"/>
      <c r="Q26" s="96"/>
      <c r="R26" s="96"/>
      <c r="S26" s="106"/>
      <c r="T26" s="96"/>
      <c r="U26" s="95"/>
    </row>
    <row r="27" spans="1:21">
      <c r="A27" s="136"/>
      <c r="B27" s="137"/>
      <c r="C27" s="137"/>
      <c r="D27" s="138"/>
      <c r="E27" s="139" t="s">
        <v>132</v>
      </c>
      <c r="F27" s="137"/>
      <c r="G27" s="137"/>
      <c r="H27" s="139" t="s">
        <v>133</v>
      </c>
      <c r="I27" s="151" t="s">
        <v>8</v>
      </c>
      <c r="K27" s="148"/>
      <c r="P27" s="115"/>
    </row>
    <row r="28" spans="1:21" ht="13.5" thickBot="1">
      <c r="A28" s="140"/>
      <c r="B28" s="82"/>
      <c r="C28" s="82"/>
      <c r="D28" s="159" t="s">
        <v>129</v>
      </c>
      <c r="E28" s="141">
        <f>E21</f>
        <v>516</v>
      </c>
      <c r="F28" s="141">
        <f>P21</f>
        <v>-878</v>
      </c>
      <c r="G28" s="142"/>
      <c r="H28" s="141">
        <f>P21</f>
        <v>-878</v>
      </c>
      <c r="I28" s="152">
        <f>E28-H28</f>
        <v>1394</v>
      </c>
      <c r="K28" s="148"/>
    </row>
    <row r="29" spans="1:21" ht="13.5" thickTop="1">
      <c r="A29" s="153" t="s">
        <v>134</v>
      </c>
      <c r="B29" s="150"/>
      <c r="C29" s="150"/>
      <c r="D29" s="150"/>
      <c r="E29" s="150"/>
      <c r="F29" s="150"/>
      <c r="G29" s="150"/>
      <c r="H29" s="150"/>
      <c r="I29" s="154"/>
      <c r="J29" s="149"/>
      <c r="K29" s="82"/>
    </row>
    <row r="30" spans="1:21" ht="13.5" thickBot="1">
      <c r="A30" s="156" t="s">
        <v>135</v>
      </c>
      <c r="B30" s="82"/>
      <c r="C30" s="82"/>
      <c r="D30" s="79"/>
      <c r="E30" s="82"/>
      <c r="F30" s="82"/>
      <c r="G30" s="82"/>
      <c r="H30" s="155"/>
      <c r="I30" s="158">
        <f>I28*0.6563</f>
        <v>914.88220000000001</v>
      </c>
      <c r="K30" s="82"/>
    </row>
    <row r="31" spans="1:21" ht="8.25" customHeight="1" thickTop="1" thickBot="1">
      <c r="A31" s="157"/>
      <c r="B31" s="143"/>
      <c r="C31" s="143"/>
      <c r="D31" s="144"/>
      <c r="E31" s="143"/>
      <c r="F31" s="143"/>
      <c r="G31" s="143"/>
      <c r="H31" s="145"/>
      <c r="I31" s="146"/>
    </row>
  </sheetData>
  <mergeCells count="12">
    <mergeCell ref="A29:H29"/>
    <mergeCell ref="L5:U5"/>
    <mergeCell ref="A5:H5"/>
    <mergeCell ref="A1:H1"/>
    <mergeCell ref="A2:H2"/>
    <mergeCell ref="A3:H3"/>
    <mergeCell ref="A4:H4"/>
    <mergeCell ref="L1:U1"/>
    <mergeCell ref="L2:U2"/>
    <mergeCell ref="L3:U3"/>
    <mergeCell ref="L4:U4"/>
    <mergeCell ref="I2:I5"/>
  </mergeCells>
  <pageMargins left="1" right="0" top="1" bottom="0" header="0.5" footer="0.25"/>
  <pageSetup scale="88" orientation="landscape" horizontalDpi="1200" verticalDpi="1200" r:id="rId1"/>
  <headerFooter alignWithMargins="0">
    <oddHeader>&amp;CBench Request 10.4 - Attachment B&amp;RRevised Pro Forma Adjustment 3.01 (Transmission Adj.)</oddHeader>
    <oddFooter>&amp;R&amp;"-,Regular"Page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view="pageBreakPreview" topLeftCell="A28" zoomScaleNormal="100" zoomScaleSheetLayoutView="100" workbookViewId="0">
      <selection activeCell="A36" sqref="A36"/>
    </sheetView>
  </sheetViews>
  <sheetFormatPr defaultColWidth="11.42578125" defaultRowHeight="12.75"/>
  <cols>
    <col min="1" max="1" width="4.42578125" style="40" customWidth="1"/>
    <col min="2" max="2" width="4.85546875" style="40" customWidth="1"/>
    <col min="3" max="3" width="14.28515625" style="40" hidden="1" customWidth="1"/>
    <col min="4" max="5" width="0.140625" style="40" hidden="1" customWidth="1"/>
    <col min="6" max="6" width="26.7109375" style="3" customWidth="1"/>
    <col min="7" max="7" width="11" style="3" customWidth="1"/>
    <col min="8" max="8" width="3" style="3" customWidth="1"/>
    <col min="9" max="9" width="10.42578125" style="3" customWidth="1"/>
    <col min="10" max="10" width="1.7109375" style="3" customWidth="1"/>
    <col min="11" max="11" width="12" style="75" customWidth="1"/>
    <col min="12" max="12" width="2.42578125" style="12" customWidth="1"/>
    <col min="13" max="13" width="12.7109375" style="3" customWidth="1"/>
    <col min="14" max="14" width="1.42578125" style="5" customWidth="1"/>
    <col min="15" max="15" width="12.7109375" style="3" customWidth="1"/>
    <col min="16" max="16384" width="11.42578125" style="3"/>
  </cols>
  <sheetData>
    <row r="1" spans="1:16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ht="15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6" ht="15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6" ht="12" customHeight="1" thickBo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6" t="s">
        <v>5</v>
      </c>
      <c r="P5" s="7" t="s">
        <v>6</v>
      </c>
    </row>
    <row r="6" spans="1:16" ht="12" customHeight="1">
      <c r="A6" s="8"/>
      <c r="B6" s="8"/>
      <c r="C6" s="8"/>
      <c r="D6" s="8"/>
      <c r="E6" s="8"/>
      <c r="F6" s="9"/>
      <c r="H6" s="10"/>
      <c r="K6" s="11"/>
      <c r="M6" s="13" t="s">
        <v>7</v>
      </c>
      <c r="O6" s="6"/>
      <c r="P6" s="7" t="s">
        <v>8</v>
      </c>
    </row>
    <row r="7" spans="1:16" ht="12" customHeight="1">
      <c r="A7" s="8"/>
      <c r="B7" s="8"/>
      <c r="C7" s="8"/>
      <c r="D7" s="8"/>
      <c r="E7" s="8"/>
      <c r="F7" s="9"/>
      <c r="H7" s="10"/>
      <c r="I7" s="10" t="s">
        <v>9</v>
      </c>
      <c r="K7" s="10" t="s">
        <v>10</v>
      </c>
      <c r="L7" s="14"/>
      <c r="M7" s="15" t="s">
        <v>11</v>
      </c>
      <c r="N7" s="2"/>
      <c r="O7" s="7"/>
      <c r="P7" s="7" t="s">
        <v>7</v>
      </c>
    </row>
    <row r="8" spans="1:16">
      <c r="A8" s="11"/>
      <c r="B8" s="11"/>
      <c r="C8" s="11"/>
      <c r="D8" s="11"/>
      <c r="E8" s="11"/>
      <c r="I8" s="16" t="s">
        <v>12</v>
      </c>
      <c r="K8" s="16"/>
      <c r="M8" s="17">
        <v>2017</v>
      </c>
      <c r="N8" s="18"/>
      <c r="O8" s="16">
        <v>2017</v>
      </c>
      <c r="P8" s="16">
        <v>2017</v>
      </c>
    </row>
    <row r="9" spans="1:16">
      <c r="A9" s="11" t="s">
        <v>13</v>
      </c>
      <c r="B9" s="11" t="s">
        <v>14</v>
      </c>
      <c r="C9" s="11" t="s">
        <v>15</v>
      </c>
      <c r="D9" s="11" t="s">
        <v>16</v>
      </c>
      <c r="E9" s="11"/>
      <c r="I9" s="19">
        <v>40799</v>
      </c>
      <c r="K9" s="16"/>
      <c r="M9" s="17" t="s">
        <v>17</v>
      </c>
      <c r="N9" s="18"/>
      <c r="O9" s="16" t="s">
        <v>17</v>
      </c>
      <c r="P9" s="16" t="s">
        <v>17</v>
      </c>
    </row>
    <row r="10" spans="1:16">
      <c r="A10" s="20" t="s">
        <v>18</v>
      </c>
      <c r="B10" s="21" t="s">
        <v>19</v>
      </c>
      <c r="C10" s="21" t="s">
        <v>20</v>
      </c>
      <c r="D10" s="21" t="s">
        <v>18</v>
      </c>
      <c r="E10" s="21" t="s">
        <v>21</v>
      </c>
      <c r="F10" s="22"/>
      <c r="I10" s="20" t="s">
        <v>22</v>
      </c>
      <c r="K10" s="20" t="s">
        <v>23</v>
      </c>
      <c r="M10" s="23" t="s">
        <v>24</v>
      </c>
      <c r="N10" s="18"/>
      <c r="O10" s="20" t="s">
        <v>24</v>
      </c>
      <c r="P10" s="20" t="s">
        <v>24</v>
      </c>
    </row>
    <row r="11" spans="1:16">
      <c r="A11" s="11"/>
      <c r="B11" s="11"/>
      <c r="C11" s="11"/>
      <c r="D11" s="11"/>
      <c r="E11" s="11"/>
      <c r="F11" s="24" t="s">
        <v>25</v>
      </c>
      <c r="I11" s="16"/>
      <c r="K11" s="25"/>
      <c r="M11" s="17"/>
      <c r="N11" s="18"/>
      <c r="O11" s="16"/>
    </row>
    <row r="12" spans="1:16">
      <c r="A12" s="11"/>
      <c r="B12" s="11"/>
      <c r="C12" s="11"/>
      <c r="D12" s="11"/>
      <c r="E12" s="11"/>
      <c r="F12" s="24"/>
      <c r="I12" s="16"/>
      <c r="K12" s="25"/>
      <c r="M12" s="17"/>
      <c r="N12" s="18"/>
      <c r="O12" s="16"/>
    </row>
    <row r="13" spans="1:16">
      <c r="A13" s="11">
        <v>1</v>
      </c>
      <c r="B13" s="11" t="s">
        <v>10</v>
      </c>
      <c r="C13" s="11">
        <v>9802453</v>
      </c>
      <c r="D13" s="11">
        <v>556030</v>
      </c>
      <c r="E13" s="11" t="s">
        <v>26</v>
      </c>
      <c r="F13" s="3" t="s">
        <v>27</v>
      </c>
      <c r="I13" s="26">
        <v>62</v>
      </c>
      <c r="J13" s="27"/>
      <c r="K13" s="26">
        <v>21</v>
      </c>
      <c r="L13" s="28"/>
      <c r="M13" s="29">
        <v>83</v>
      </c>
      <c r="N13" s="30"/>
      <c r="O13" s="26">
        <v>83</v>
      </c>
    </row>
    <row r="14" spans="1:16">
      <c r="A14" s="11"/>
      <c r="B14" s="11"/>
      <c r="C14" s="11"/>
      <c r="D14" s="11"/>
      <c r="E14" s="11"/>
      <c r="I14" s="30"/>
      <c r="J14" s="27"/>
      <c r="K14" s="30"/>
      <c r="L14" s="31"/>
      <c r="M14" s="32"/>
      <c r="N14" s="30"/>
      <c r="O14" s="30"/>
    </row>
    <row r="15" spans="1:16">
      <c r="A15" s="11"/>
      <c r="B15" s="11"/>
      <c r="C15" s="11"/>
      <c r="D15" s="11"/>
      <c r="E15" s="11"/>
      <c r="F15" s="24" t="s">
        <v>28</v>
      </c>
      <c r="I15" s="30"/>
      <c r="J15" s="27"/>
      <c r="K15" s="30"/>
      <c r="L15" s="31"/>
      <c r="M15" s="32"/>
      <c r="N15" s="30"/>
      <c r="O15" s="30"/>
    </row>
    <row r="16" spans="1:16">
      <c r="A16" s="11"/>
      <c r="B16" s="11"/>
      <c r="C16" s="11"/>
      <c r="D16" s="11"/>
      <c r="E16" s="11"/>
      <c r="F16" s="24"/>
      <c r="I16" s="30"/>
      <c r="J16" s="27"/>
      <c r="K16" s="30"/>
      <c r="L16" s="31"/>
      <c r="M16" s="32"/>
      <c r="N16" s="30"/>
      <c r="O16" s="30"/>
    </row>
    <row r="17" spans="1:15">
      <c r="A17" s="11">
        <v>2</v>
      </c>
      <c r="B17" s="11" t="s">
        <v>11</v>
      </c>
      <c r="C17" s="11"/>
      <c r="D17" s="11"/>
      <c r="E17" s="11"/>
      <c r="F17" s="3" t="s">
        <v>29</v>
      </c>
      <c r="I17" s="30">
        <v>328</v>
      </c>
      <c r="J17" s="27"/>
      <c r="K17" s="30">
        <v>-16</v>
      </c>
      <c r="L17" s="31"/>
      <c r="M17" s="32">
        <v>312</v>
      </c>
      <c r="N17" s="30"/>
      <c r="O17" s="30">
        <v>312</v>
      </c>
    </row>
    <row r="18" spans="1:15">
      <c r="A18" s="11">
        <v>3</v>
      </c>
      <c r="B18" s="11" t="s">
        <v>30</v>
      </c>
      <c r="C18" s="11"/>
      <c r="D18" s="11"/>
      <c r="E18" s="11"/>
      <c r="F18" s="3" t="s">
        <v>31</v>
      </c>
      <c r="I18" s="30">
        <v>85</v>
      </c>
      <c r="J18" s="27"/>
      <c r="K18" s="30">
        <v>57</v>
      </c>
      <c r="L18" s="31"/>
      <c r="M18" s="32">
        <v>142</v>
      </c>
      <c r="N18" s="30"/>
      <c r="O18" s="30">
        <v>142</v>
      </c>
    </row>
    <row r="19" spans="1:15">
      <c r="A19" s="11">
        <v>4</v>
      </c>
      <c r="B19" s="11" t="s">
        <v>32</v>
      </c>
      <c r="C19" s="11"/>
      <c r="D19" s="11"/>
      <c r="E19" s="11"/>
      <c r="F19" s="3" t="s">
        <v>33</v>
      </c>
      <c r="I19" s="30">
        <v>158</v>
      </c>
      <c r="J19" s="27"/>
      <c r="K19" s="30">
        <v>15</v>
      </c>
      <c r="L19" s="31"/>
      <c r="M19" s="32">
        <v>173</v>
      </c>
      <c r="N19" s="30"/>
      <c r="O19" s="30">
        <v>173</v>
      </c>
    </row>
    <row r="20" spans="1:15">
      <c r="A20" s="11">
        <v>5</v>
      </c>
      <c r="B20" s="10" t="s">
        <v>34</v>
      </c>
      <c r="C20" s="11"/>
      <c r="D20" s="11"/>
      <c r="E20" s="11"/>
      <c r="F20" s="3" t="s">
        <v>35</v>
      </c>
      <c r="I20" s="30">
        <v>50</v>
      </c>
      <c r="J20" s="30"/>
      <c r="K20" s="30">
        <v>-25</v>
      </c>
      <c r="L20" s="33"/>
      <c r="M20" s="32">
        <v>25</v>
      </c>
      <c r="N20" s="30"/>
      <c r="O20" s="30">
        <v>25</v>
      </c>
    </row>
    <row r="21" spans="1:15">
      <c r="A21" s="11"/>
      <c r="B21" s="10"/>
      <c r="C21" s="11"/>
      <c r="D21" s="11"/>
      <c r="E21" s="11"/>
      <c r="I21" s="30"/>
      <c r="J21" s="30"/>
      <c r="K21" s="30"/>
      <c r="L21" s="33"/>
      <c r="M21" s="32"/>
      <c r="N21" s="30"/>
      <c r="O21" s="30"/>
    </row>
    <row r="22" spans="1:15">
      <c r="A22" s="11"/>
      <c r="B22" s="10"/>
      <c r="C22" s="11"/>
      <c r="D22" s="11"/>
      <c r="E22" s="11"/>
      <c r="F22" s="34" t="s">
        <v>36</v>
      </c>
      <c r="I22" s="35">
        <v>621</v>
      </c>
      <c r="J22" s="27"/>
      <c r="K22" s="35">
        <f>SUM(K17:K21)</f>
        <v>31</v>
      </c>
      <c r="L22" s="31"/>
      <c r="M22" s="36">
        <v>652</v>
      </c>
      <c r="N22" s="37"/>
      <c r="O22" s="35">
        <v>652</v>
      </c>
    </row>
    <row r="23" spans="1:15">
      <c r="A23" s="11"/>
      <c r="B23" s="10"/>
      <c r="C23" s="11"/>
      <c r="D23" s="11"/>
      <c r="E23" s="11"/>
      <c r="I23" s="30"/>
      <c r="J23" s="27"/>
      <c r="K23" s="30"/>
      <c r="L23" s="31"/>
      <c r="M23" s="32"/>
      <c r="N23" s="30"/>
      <c r="O23" s="30"/>
    </row>
    <row r="24" spans="1:15">
      <c r="A24" s="11"/>
      <c r="B24" s="10"/>
      <c r="C24" s="11"/>
      <c r="D24" s="11"/>
      <c r="E24" s="11"/>
      <c r="F24" s="24" t="s">
        <v>37</v>
      </c>
      <c r="I24" s="30"/>
      <c r="J24" s="27"/>
      <c r="K24" s="30"/>
      <c r="L24" s="31"/>
      <c r="M24" s="32"/>
      <c r="N24" s="30"/>
      <c r="O24" s="30"/>
    </row>
    <row r="25" spans="1:15">
      <c r="A25" s="11"/>
      <c r="B25" s="10"/>
      <c r="C25" s="11"/>
      <c r="D25" s="11"/>
      <c r="E25" s="11"/>
      <c r="F25" s="24"/>
      <c r="I25" s="30"/>
      <c r="J25" s="27"/>
      <c r="K25" s="30"/>
      <c r="L25" s="31"/>
      <c r="M25" s="32"/>
      <c r="N25" s="30"/>
      <c r="O25" s="30"/>
    </row>
    <row r="26" spans="1:15">
      <c r="A26" s="11">
        <v>6</v>
      </c>
      <c r="B26" s="10" t="s">
        <v>38</v>
      </c>
      <c r="C26" s="11" t="s">
        <v>39</v>
      </c>
      <c r="D26" s="11" t="s">
        <v>40</v>
      </c>
      <c r="E26" s="11"/>
      <c r="F26" s="3" t="s">
        <v>41</v>
      </c>
      <c r="I26" s="30">
        <v>107</v>
      </c>
      <c r="J26" s="27"/>
      <c r="K26" s="30">
        <v>-32</v>
      </c>
      <c r="L26" s="31"/>
      <c r="M26" s="32">
        <v>75</v>
      </c>
      <c r="N26" s="30"/>
      <c r="O26" s="30">
        <v>75</v>
      </c>
    </row>
    <row r="27" spans="1:15">
      <c r="A27" s="11">
        <v>7</v>
      </c>
      <c r="B27" s="11" t="s">
        <v>42</v>
      </c>
      <c r="C27" s="11" t="s">
        <v>43</v>
      </c>
      <c r="D27" s="11" t="s">
        <v>44</v>
      </c>
      <c r="E27" s="11" t="s">
        <v>45</v>
      </c>
      <c r="F27" s="3" t="s">
        <v>46</v>
      </c>
      <c r="I27" s="30">
        <v>15</v>
      </c>
      <c r="J27" s="27"/>
      <c r="K27" s="30">
        <v>0</v>
      </c>
      <c r="L27" s="31"/>
      <c r="M27" s="32">
        <v>15</v>
      </c>
      <c r="N27" s="30"/>
      <c r="O27" s="30">
        <v>15</v>
      </c>
    </row>
    <row r="28" spans="1:15">
      <c r="A28" s="11">
        <v>8</v>
      </c>
      <c r="B28" s="11" t="s">
        <v>47</v>
      </c>
      <c r="C28" s="11">
        <v>9802455</v>
      </c>
      <c r="D28" s="11" t="s">
        <v>48</v>
      </c>
      <c r="E28" s="11" t="s">
        <v>49</v>
      </c>
      <c r="F28" s="3" t="s">
        <v>50</v>
      </c>
      <c r="I28" s="30">
        <v>484</v>
      </c>
      <c r="J28" s="27"/>
      <c r="K28" s="30">
        <v>194</v>
      </c>
      <c r="L28" s="31"/>
      <c r="M28" s="32">
        <v>678</v>
      </c>
      <c r="N28" s="30"/>
      <c r="O28" s="30">
        <v>678</v>
      </c>
    </row>
    <row r="29" spans="1:15">
      <c r="A29" s="11">
        <v>9</v>
      </c>
      <c r="B29" s="11" t="s">
        <v>51</v>
      </c>
      <c r="C29" s="11">
        <v>9802455</v>
      </c>
      <c r="D29" s="11">
        <v>566153</v>
      </c>
      <c r="E29" s="11" t="s">
        <v>52</v>
      </c>
      <c r="F29" s="3" t="s">
        <v>53</v>
      </c>
      <c r="I29" s="30">
        <v>421</v>
      </c>
      <c r="J29" s="27"/>
      <c r="K29" s="30">
        <v>22</v>
      </c>
      <c r="L29" s="31"/>
      <c r="M29" s="32">
        <v>443</v>
      </c>
      <c r="N29" s="30"/>
      <c r="O29" s="30">
        <v>443</v>
      </c>
    </row>
    <row r="30" spans="1:15">
      <c r="A30" s="11">
        <v>10</v>
      </c>
      <c r="B30" s="11" t="s">
        <v>54</v>
      </c>
      <c r="C30" s="11">
        <v>9802455</v>
      </c>
      <c r="D30" s="11">
        <v>566152</v>
      </c>
      <c r="E30" s="11" t="s">
        <v>26</v>
      </c>
      <c r="F30" s="3" t="s">
        <v>55</v>
      </c>
      <c r="H30" s="38"/>
      <c r="I30" s="30">
        <v>41</v>
      </c>
      <c r="J30" s="27"/>
      <c r="K30" s="30">
        <v>0</v>
      </c>
      <c r="L30" s="31"/>
      <c r="M30" s="29">
        <v>41</v>
      </c>
      <c r="N30" s="30"/>
      <c r="O30" s="26">
        <v>41</v>
      </c>
    </row>
    <row r="31" spans="1:15">
      <c r="A31" s="11"/>
      <c r="B31" s="11"/>
      <c r="C31" s="11"/>
      <c r="D31" s="11"/>
      <c r="E31" s="11"/>
      <c r="F31" s="34" t="s">
        <v>56</v>
      </c>
      <c r="I31" s="35">
        <v>1068</v>
      </c>
      <c r="J31" s="27"/>
      <c r="K31" s="35">
        <f>SUM(K26:K30)</f>
        <v>184</v>
      </c>
      <c r="L31" s="28"/>
      <c r="M31" s="36">
        <v>1252</v>
      </c>
      <c r="N31" s="37"/>
      <c r="O31" s="35">
        <v>1252</v>
      </c>
    </row>
    <row r="32" spans="1:15">
      <c r="A32" s="11"/>
      <c r="B32" s="11"/>
      <c r="C32" s="11"/>
      <c r="D32" s="11"/>
      <c r="E32" s="11"/>
      <c r="F32" s="34"/>
      <c r="I32" s="37"/>
      <c r="J32" s="27"/>
      <c r="K32" s="37"/>
      <c r="L32" s="28"/>
      <c r="M32" s="39"/>
      <c r="N32" s="37"/>
      <c r="O32" s="37"/>
    </row>
    <row r="33" spans="1:16">
      <c r="A33" s="11"/>
      <c r="B33" s="11"/>
      <c r="C33" s="11"/>
      <c r="D33" s="11"/>
      <c r="E33" s="11"/>
      <c r="F33" s="24" t="s">
        <v>57</v>
      </c>
      <c r="I33" s="37"/>
      <c r="J33" s="27"/>
      <c r="K33" s="37"/>
      <c r="L33" s="28"/>
      <c r="M33" s="39"/>
      <c r="N33" s="37"/>
      <c r="O33" s="37"/>
    </row>
    <row r="34" spans="1:16">
      <c r="B34" s="11"/>
      <c r="C34" s="11"/>
      <c r="D34" s="11"/>
      <c r="E34" s="11"/>
      <c r="F34" s="24"/>
      <c r="I34" s="37"/>
      <c r="J34" s="27"/>
      <c r="K34" s="37"/>
      <c r="L34" s="28"/>
      <c r="M34" s="39"/>
      <c r="N34" s="37"/>
      <c r="O34" s="37"/>
    </row>
    <row r="35" spans="1:16">
      <c r="A35" s="11">
        <v>11</v>
      </c>
      <c r="B35" s="11" t="s">
        <v>58</v>
      </c>
      <c r="F35" s="3" t="s">
        <v>59</v>
      </c>
      <c r="I35" s="30">
        <v>9</v>
      </c>
      <c r="J35" s="27"/>
      <c r="K35" s="30">
        <v>0</v>
      </c>
      <c r="L35" s="31"/>
      <c r="M35" s="32">
        <v>9</v>
      </c>
      <c r="N35" s="30"/>
      <c r="O35" s="30">
        <v>9</v>
      </c>
    </row>
    <row r="36" spans="1:16">
      <c r="A36" s="11">
        <v>12</v>
      </c>
      <c r="B36" s="11" t="s">
        <v>60</v>
      </c>
      <c r="F36" s="3" t="s">
        <v>61</v>
      </c>
      <c r="I36" s="30">
        <v>23</v>
      </c>
      <c r="J36" s="27"/>
      <c r="K36" s="30">
        <v>0</v>
      </c>
      <c r="L36" s="31"/>
      <c r="M36" s="32">
        <v>23</v>
      </c>
      <c r="N36" s="30"/>
      <c r="O36" s="30">
        <v>23</v>
      </c>
    </row>
    <row r="37" spans="1:16">
      <c r="A37" s="11"/>
      <c r="B37" s="11"/>
      <c r="C37" s="11"/>
      <c r="D37" s="11"/>
      <c r="E37" s="11"/>
      <c r="F37" s="34" t="s">
        <v>62</v>
      </c>
      <c r="I37" s="35">
        <v>32</v>
      </c>
      <c r="J37" s="27"/>
      <c r="K37" s="35">
        <v>0</v>
      </c>
      <c r="L37" s="28"/>
      <c r="M37" s="36">
        <v>32</v>
      </c>
      <c r="N37" s="37"/>
      <c r="O37" s="35">
        <v>32</v>
      </c>
    </row>
    <row r="38" spans="1:16">
      <c r="A38" s="11"/>
      <c r="B38" s="11"/>
      <c r="C38" s="11"/>
      <c r="D38" s="11"/>
      <c r="E38" s="11"/>
      <c r="I38" s="41"/>
      <c r="J38" s="42"/>
      <c r="K38" s="41"/>
      <c r="L38" s="43"/>
      <c r="M38" s="44"/>
      <c r="N38" s="30"/>
      <c r="O38" s="41"/>
    </row>
    <row r="39" spans="1:16">
      <c r="A39" s="11"/>
      <c r="B39" s="11"/>
      <c r="C39" s="11"/>
      <c r="D39" s="11"/>
      <c r="E39" s="11"/>
      <c r="F39" s="34" t="s">
        <v>63</v>
      </c>
      <c r="I39" s="45">
        <v>1783</v>
      </c>
      <c r="J39" s="42"/>
      <c r="K39" s="45">
        <f>K13+K22+K31+K37</f>
        <v>236</v>
      </c>
      <c r="L39" s="43"/>
      <c r="M39" s="46">
        <v>2019</v>
      </c>
      <c r="N39" s="30"/>
      <c r="O39" s="45">
        <v>2019</v>
      </c>
      <c r="P39" s="45">
        <v>0</v>
      </c>
    </row>
    <row r="40" spans="1:16">
      <c r="B40" s="11"/>
      <c r="C40" s="11"/>
      <c r="D40" s="11"/>
      <c r="E40" s="11"/>
      <c r="I40" s="41"/>
      <c r="J40" s="42"/>
      <c r="K40" s="41"/>
      <c r="L40" s="43"/>
      <c r="M40" s="44"/>
      <c r="N40" s="30"/>
      <c r="O40" s="41"/>
    </row>
    <row r="41" spans="1:16">
      <c r="A41" s="11"/>
      <c r="B41" s="11"/>
      <c r="F41" s="24" t="s">
        <v>64</v>
      </c>
      <c r="I41" s="47"/>
      <c r="K41" s="47"/>
      <c r="M41" s="48"/>
      <c r="N41" s="49"/>
      <c r="O41" s="47"/>
    </row>
    <row r="42" spans="1:16">
      <c r="A42" s="11"/>
      <c r="B42" s="11"/>
      <c r="F42" s="24"/>
      <c r="I42" s="47"/>
      <c r="K42" s="47"/>
      <c r="M42" s="48"/>
      <c r="N42" s="49"/>
      <c r="O42" s="47"/>
    </row>
    <row r="43" spans="1:16">
      <c r="A43" s="11">
        <v>13</v>
      </c>
      <c r="B43" s="11" t="s">
        <v>65</v>
      </c>
      <c r="F43" s="3" t="s">
        <v>66</v>
      </c>
      <c r="G43" s="38"/>
      <c r="H43" s="38"/>
      <c r="I43" s="50">
        <v>5982</v>
      </c>
      <c r="J43" s="27"/>
      <c r="K43" s="30">
        <f>M43-I43</f>
        <v>271</v>
      </c>
      <c r="L43" s="31"/>
      <c r="M43" s="51">
        <v>6253</v>
      </c>
      <c r="N43" s="50"/>
      <c r="O43" s="50">
        <v>6253</v>
      </c>
    </row>
    <row r="44" spans="1:16" s="38" customFormat="1">
      <c r="A44" s="11">
        <v>14</v>
      </c>
      <c r="B44" s="11" t="s">
        <v>67</v>
      </c>
      <c r="C44" s="52"/>
      <c r="D44" s="52"/>
      <c r="E44" s="52"/>
      <c r="F44" s="3" t="s">
        <v>68</v>
      </c>
      <c r="I44" s="50">
        <v>1079</v>
      </c>
      <c r="J44" s="27"/>
      <c r="K44" s="30">
        <f t="shared" ref="K44:K58" si="0">M44-I44</f>
        <v>736</v>
      </c>
      <c r="L44" s="31"/>
      <c r="M44" s="53">
        <v>1815</v>
      </c>
      <c r="N44" s="50"/>
      <c r="O44" s="50">
        <v>1079</v>
      </c>
      <c r="P44" s="54">
        <f>M44-O44</f>
        <v>736</v>
      </c>
    </row>
    <row r="45" spans="1:16" s="38" customFormat="1">
      <c r="A45" s="55">
        <v>15</v>
      </c>
      <c r="B45" s="55" t="s">
        <v>69</v>
      </c>
      <c r="C45" s="52"/>
      <c r="D45" s="52"/>
      <c r="E45" s="52"/>
      <c r="F45" s="38" t="s">
        <v>70</v>
      </c>
      <c r="I45" s="50">
        <v>1628</v>
      </c>
      <c r="J45" s="27"/>
      <c r="K45" s="30">
        <f t="shared" si="0"/>
        <v>646</v>
      </c>
      <c r="L45" s="31"/>
      <c r="M45" s="53">
        <v>2274</v>
      </c>
      <c r="N45" s="50"/>
      <c r="O45" s="50">
        <v>1622</v>
      </c>
      <c r="P45" s="54">
        <f>M45-O45</f>
        <v>652</v>
      </c>
    </row>
    <row r="46" spans="1:16" s="38" customFormat="1">
      <c r="A46" s="11">
        <v>16</v>
      </c>
      <c r="B46" s="11" t="s">
        <v>71</v>
      </c>
      <c r="C46" s="52"/>
      <c r="D46" s="52"/>
      <c r="E46" s="52"/>
      <c r="F46" s="3" t="s">
        <v>72</v>
      </c>
      <c r="I46" s="50">
        <v>360</v>
      </c>
      <c r="J46" s="27"/>
      <c r="K46" s="30">
        <f t="shared" si="0"/>
        <v>0</v>
      </c>
      <c r="L46" s="31"/>
      <c r="M46" s="51">
        <v>360</v>
      </c>
      <c r="N46" s="50"/>
      <c r="O46" s="50">
        <v>360</v>
      </c>
    </row>
    <row r="47" spans="1:16" s="38" customFormat="1">
      <c r="A47" s="11">
        <v>17</v>
      </c>
      <c r="B47" s="11" t="s">
        <v>73</v>
      </c>
      <c r="C47" s="52"/>
      <c r="D47" s="52"/>
      <c r="E47" s="52"/>
      <c r="F47" s="3" t="s">
        <v>74</v>
      </c>
      <c r="I47" s="50">
        <v>74</v>
      </c>
      <c r="J47" s="27"/>
      <c r="K47" s="30">
        <f t="shared" si="0"/>
        <v>0</v>
      </c>
      <c r="L47" s="31"/>
      <c r="M47" s="51">
        <v>74</v>
      </c>
      <c r="N47" s="50"/>
      <c r="O47" s="50">
        <v>74</v>
      </c>
    </row>
    <row r="48" spans="1:16" s="38" customFormat="1">
      <c r="A48" s="11">
        <v>18</v>
      </c>
      <c r="B48" s="11" t="s">
        <v>75</v>
      </c>
      <c r="C48" s="52"/>
      <c r="D48" s="52"/>
      <c r="E48" s="52"/>
      <c r="F48" s="3" t="s">
        <v>76</v>
      </c>
      <c r="I48" s="50">
        <v>3517</v>
      </c>
      <c r="J48" s="27"/>
      <c r="K48" s="30">
        <f t="shared" si="0"/>
        <v>-690</v>
      </c>
      <c r="L48" s="31"/>
      <c r="M48" s="51">
        <v>2827</v>
      </c>
      <c r="N48" s="50"/>
      <c r="O48" s="50">
        <v>2827</v>
      </c>
    </row>
    <row r="49" spans="1:16" s="38" customFormat="1">
      <c r="A49" s="55">
        <v>19</v>
      </c>
      <c r="B49" s="55" t="s">
        <v>77</v>
      </c>
      <c r="C49" s="52"/>
      <c r="D49" s="52"/>
      <c r="E49" s="52"/>
      <c r="F49" s="38" t="s">
        <v>78</v>
      </c>
      <c r="I49" s="50">
        <v>247</v>
      </c>
      <c r="J49" s="27"/>
      <c r="K49" s="30">
        <f t="shared" si="0"/>
        <v>-17</v>
      </c>
      <c r="L49" s="31"/>
      <c r="M49" s="51">
        <v>230</v>
      </c>
      <c r="N49" s="50"/>
      <c r="O49" s="50">
        <v>230</v>
      </c>
    </row>
    <row r="50" spans="1:16" s="38" customFormat="1">
      <c r="A50" s="11">
        <v>20</v>
      </c>
      <c r="B50" s="11" t="s">
        <v>79</v>
      </c>
      <c r="C50" s="52"/>
      <c r="D50" s="52"/>
      <c r="E50" s="52"/>
      <c r="F50" s="3" t="s">
        <v>80</v>
      </c>
      <c r="I50" s="50">
        <v>28</v>
      </c>
      <c r="J50" s="27"/>
      <c r="K50" s="30">
        <f t="shared" si="0"/>
        <v>0</v>
      </c>
      <c r="L50" s="31"/>
      <c r="M50" s="51">
        <v>28</v>
      </c>
      <c r="N50" s="50"/>
      <c r="O50" s="50">
        <v>28</v>
      </c>
    </row>
    <row r="51" spans="1:16" s="38" customFormat="1">
      <c r="A51" s="11">
        <v>21</v>
      </c>
      <c r="B51" s="11" t="s">
        <v>81</v>
      </c>
      <c r="C51" s="52"/>
      <c r="D51" s="52"/>
      <c r="E51" s="52"/>
      <c r="F51" s="3" t="s">
        <v>82</v>
      </c>
      <c r="I51" s="50">
        <v>8</v>
      </c>
      <c r="K51" s="30">
        <f t="shared" si="0"/>
        <v>0</v>
      </c>
      <c r="L51" s="28"/>
      <c r="M51" s="51">
        <v>8</v>
      </c>
      <c r="N51" s="50"/>
      <c r="O51" s="50">
        <v>8</v>
      </c>
    </row>
    <row r="52" spans="1:16" s="38" customFormat="1">
      <c r="A52" s="11">
        <v>22</v>
      </c>
      <c r="B52" s="11" t="s">
        <v>83</v>
      </c>
      <c r="C52" s="52"/>
      <c r="D52" s="52"/>
      <c r="E52" s="52"/>
      <c r="F52" s="3" t="s">
        <v>84</v>
      </c>
      <c r="I52" s="50">
        <v>200</v>
      </c>
      <c r="J52" s="27"/>
      <c r="K52" s="30">
        <f t="shared" si="0"/>
        <v>-200</v>
      </c>
      <c r="L52" s="31"/>
      <c r="M52" s="51">
        <v>0</v>
      </c>
      <c r="N52" s="50"/>
      <c r="O52" s="50">
        <v>0</v>
      </c>
    </row>
    <row r="53" spans="1:16" s="38" customFormat="1">
      <c r="A53" s="11">
        <v>23</v>
      </c>
      <c r="B53" s="11" t="s">
        <v>85</v>
      </c>
      <c r="C53" s="52"/>
      <c r="D53" s="52"/>
      <c r="E53" s="52"/>
      <c r="F53" s="3" t="s">
        <v>86</v>
      </c>
      <c r="I53" s="50">
        <v>52</v>
      </c>
      <c r="J53" s="27"/>
      <c r="K53" s="30">
        <f t="shared" si="0"/>
        <v>0</v>
      </c>
      <c r="L53" s="31"/>
      <c r="M53" s="51">
        <v>52</v>
      </c>
      <c r="N53" s="50"/>
      <c r="O53" s="50">
        <v>52</v>
      </c>
    </row>
    <row r="54" spans="1:16" s="38" customFormat="1">
      <c r="A54" s="11">
        <v>24</v>
      </c>
      <c r="B54" s="11" t="s">
        <v>87</v>
      </c>
      <c r="C54" s="52"/>
      <c r="D54" s="52"/>
      <c r="E54" s="52"/>
      <c r="F54" s="3" t="s">
        <v>88</v>
      </c>
      <c r="I54" s="50">
        <v>9</v>
      </c>
      <c r="J54" s="27"/>
      <c r="K54" s="30">
        <f t="shared" si="0"/>
        <v>0</v>
      </c>
      <c r="L54" s="31"/>
      <c r="M54" s="51">
        <v>9</v>
      </c>
      <c r="N54" s="50"/>
      <c r="O54" s="50">
        <v>9</v>
      </c>
    </row>
    <row r="55" spans="1:16" s="38" customFormat="1">
      <c r="A55" s="11">
        <v>25</v>
      </c>
      <c r="B55" s="11" t="s">
        <v>89</v>
      </c>
      <c r="C55" s="52"/>
      <c r="D55" s="52"/>
      <c r="E55" s="52"/>
      <c r="F55" s="3" t="s">
        <v>90</v>
      </c>
      <c r="I55" s="50">
        <v>3192</v>
      </c>
      <c r="J55" s="27"/>
      <c r="K55" s="30">
        <f t="shared" si="0"/>
        <v>0</v>
      </c>
      <c r="L55" s="31"/>
      <c r="M55" s="51">
        <v>3192</v>
      </c>
      <c r="N55" s="50"/>
      <c r="O55" s="50">
        <v>3192</v>
      </c>
    </row>
    <row r="56" spans="1:16" s="38" customFormat="1">
      <c r="A56" s="11">
        <v>26</v>
      </c>
      <c r="B56" s="11" t="s">
        <v>91</v>
      </c>
      <c r="C56" s="52"/>
      <c r="D56" s="52"/>
      <c r="E56" s="52"/>
      <c r="F56" s="3" t="s">
        <v>92</v>
      </c>
      <c r="I56" s="50">
        <v>600</v>
      </c>
      <c r="J56" s="27"/>
      <c r="K56" s="30">
        <f t="shared" si="0"/>
        <v>0</v>
      </c>
      <c r="L56" s="31"/>
      <c r="M56" s="51">
        <v>600</v>
      </c>
      <c r="N56" s="50"/>
      <c r="O56" s="50">
        <v>600</v>
      </c>
    </row>
    <row r="57" spans="1:16" s="38" customFormat="1">
      <c r="A57" s="11">
        <v>27</v>
      </c>
      <c r="B57" s="11" t="s">
        <v>93</v>
      </c>
      <c r="C57" s="52"/>
      <c r="D57" s="52"/>
      <c r="E57" s="52"/>
      <c r="F57" s="3" t="s">
        <v>94</v>
      </c>
      <c r="I57" s="50">
        <v>6</v>
      </c>
      <c r="J57" s="27"/>
      <c r="K57" s="30">
        <f t="shared" si="0"/>
        <v>0</v>
      </c>
      <c r="L57" s="31"/>
      <c r="M57" s="51">
        <v>6</v>
      </c>
      <c r="N57" s="50"/>
      <c r="O57" s="50">
        <v>6</v>
      </c>
    </row>
    <row r="58" spans="1:16">
      <c r="A58" s="11">
        <v>28</v>
      </c>
      <c r="B58" s="11" t="s">
        <v>95</v>
      </c>
      <c r="F58" s="3" t="s">
        <v>96</v>
      </c>
      <c r="H58" s="38"/>
      <c r="I58" s="50">
        <v>88</v>
      </c>
      <c r="J58" s="27"/>
      <c r="K58" s="30">
        <f t="shared" si="0"/>
        <v>6</v>
      </c>
      <c r="L58" s="31"/>
      <c r="M58" s="53">
        <v>94</v>
      </c>
      <c r="N58" s="50"/>
      <c r="O58" s="50">
        <v>88</v>
      </c>
      <c r="P58" s="54">
        <f>M58-O58</f>
        <v>6</v>
      </c>
    </row>
    <row r="59" spans="1:16">
      <c r="A59" s="55"/>
      <c r="B59" s="52"/>
      <c r="F59" s="34"/>
      <c r="I59" s="56">
        <v>17070</v>
      </c>
      <c r="J59" s="34"/>
      <c r="K59" s="56">
        <f>SUM(K43:K58)</f>
        <v>752</v>
      </c>
      <c r="M59" s="57">
        <f>SUM(M43:M58)</f>
        <v>17822</v>
      </c>
      <c r="N59" s="58"/>
      <c r="O59" s="59">
        <f>SUM(O43:O58)</f>
        <v>16428</v>
      </c>
      <c r="P59" s="59">
        <f>SUM(P43:P58)</f>
        <v>1394</v>
      </c>
    </row>
    <row r="60" spans="1:16" ht="13.5" thickBot="1">
      <c r="A60" s="55"/>
      <c r="I60" s="25"/>
      <c r="K60" s="25"/>
      <c r="M60" s="60" t="s">
        <v>97</v>
      </c>
      <c r="N60" s="61"/>
      <c r="O60" s="62" t="s">
        <v>98</v>
      </c>
      <c r="P60" s="62" t="s">
        <v>99</v>
      </c>
    </row>
    <row r="61" spans="1:16" ht="13.5" thickBot="1">
      <c r="A61" s="11"/>
      <c r="F61" s="34" t="s">
        <v>100</v>
      </c>
      <c r="I61" s="56">
        <v>17070</v>
      </c>
      <c r="K61" s="56">
        <f>K59</f>
        <v>752</v>
      </c>
      <c r="M61" s="63">
        <f>M59</f>
        <v>17822</v>
      </c>
      <c r="N61" s="58"/>
      <c r="O61" s="56">
        <f>O59</f>
        <v>16428</v>
      </c>
      <c r="P61" s="56">
        <f>P59</f>
        <v>1394</v>
      </c>
    </row>
    <row r="62" spans="1:16" ht="13.5" thickBot="1">
      <c r="I62" s="25"/>
      <c r="K62" s="25"/>
      <c r="M62" s="64"/>
      <c r="N62" s="50"/>
      <c r="O62" s="25"/>
      <c r="P62" s="25"/>
    </row>
    <row r="63" spans="1:16">
      <c r="A63" s="11"/>
      <c r="F63" s="34" t="s">
        <v>101</v>
      </c>
      <c r="I63" s="56">
        <f>I39-I61</f>
        <v>-15287</v>
      </c>
      <c r="J63" s="65"/>
      <c r="K63" s="56">
        <f>K39-K61</f>
        <v>-516</v>
      </c>
      <c r="M63" s="66">
        <f>M39-M61</f>
        <v>-15803</v>
      </c>
      <c r="N63" s="58"/>
      <c r="O63" s="56">
        <f>O39-O61</f>
        <v>-14409</v>
      </c>
      <c r="P63" s="67">
        <f>P39-P61</f>
        <v>-1394</v>
      </c>
    </row>
    <row r="64" spans="1:16">
      <c r="K64" s="3"/>
    </row>
    <row r="65" spans="1:16">
      <c r="A65" s="11"/>
      <c r="F65" s="68" t="s">
        <v>102</v>
      </c>
      <c r="G65" s="69" t="s">
        <v>103</v>
      </c>
      <c r="H65" s="69"/>
      <c r="I65" s="68"/>
      <c r="J65" s="68"/>
      <c r="K65" s="68"/>
      <c r="L65" s="70"/>
      <c r="M65" s="68"/>
      <c r="N65" s="71"/>
      <c r="O65" s="72">
        <v>0.65629999999999999</v>
      </c>
      <c r="P65" s="73">
        <f>P63*O65</f>
        <v>-914.88220000000001</v>
      </c>
    </row>
    <row r="66" spans="1:16" ht="13.5" thickBot="1">
      <c r="F66" s="68" t="s">
        <v>104</v>
      </c>
      <c r="G66" s="68"/>
      <c r="H66" s="68"/>
      <c r="I66" s="68"/>
      <c r="J66" s="68"/>
      <c r="K66" s="68"/>
      <c r="L66" s="70"/>
      <c r="M66" s="68"/>
      <c r="N66" s="71"/>
      <c r="O66" s="68"/>
      <c r="P66" s="74">
        <f>P65*0.65/0.61931</f>
        <v>-960.21932473236348</v>
      </c>
    </row>
    <row r="67" spans="1:16" ht="13.5" thickTop="1">
      <c r="G67" s="3" t="s">
        <v>103</v>
      </c>
      <c r="K67" s="3"/>
    </row>
    <row r="68" spans="1:16">
      <c r="K68" s="3"/>
    </row>
    <row r="69" spans="1:16">
      <c r="K69" s="3"/>
    </row>
  </sheetData>
  <mergeCells count="6">
    <mergeCell ref="A1:M1"/>
    <mergeCell ref="A2:M2"/>
    <mergeCell ref="A3:M3"/>
    <mergeCell ref="A4:M4"/>
    <mergeCell ref="A5:M5"/>
    <mergeCell ref="O5:O6"/>
  </mergeCells>
  <pageMargins left="1" right="0" top="0.75" bottom="0" header="0.5" footer="0.25"/>
  <pageSetup scale="74" orientation="portrait" r:id="rId1"/>
  <headerFooter scaleWithDoc="0" alignWithMargins="0">
    <oddHeader>&amp;CBench Request 10.4 - Attachment B&amp;Revised Pro Forma Adjustment 3.01 (Transmission Adj.)</oddHeader>
    <oddFooter>&amp;R&amp;"-,Regular"Page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2016-11-04T07:00:00+00:00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052F6C7-0836-454A-8617-1934A9FD9FE2}"/>
</file>

<file path=customXml/itemProps2.xml><?xml version="1.0" encoding="utf-8"?>
<ds:datastoreItem xmlns:ds="http://schemas.openxmlformats.org/officeDocument/2006/customXml" ds:itemID="{FADFD665-6FEB-4B68-9F42-D118C17515C4}"/>
</file>

<file path=customXml/itemProps3.xml><?xml version="1.0" encoding="utf-8"?>
<ds:datastoreItem xmlns:ds="http://schemas.openxmlformats.org/officeDocument/2006/customXml" ds:itemID="{0C57A53B-FA1E-4A8A-B64C-39C3A362883F}"/>
</file>

<file path=customXml/itemProps4.xml><?xml version="1.0" encoding="utf-8"?>
<ds:datastoreItem xmlns:ds="http://schemas.openxmlformats.org/officeDocument/2006/customXml" ds:itemID="{022D16A7-8F75-4E83-978D-A824F6D3DF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E-PTR-1</vt:lpstr>
      <vt:lpstr>Trans Revenues 2017</vt:lpstr>
      <vt:lpstr>'E-PTR-1'!Print_Area</vt:lpstr>
      <vt:lpstr>'Trans Revenues 2017'!Print_Area</vt:lpstr>
      <vt:lpstr>'Trans Revenues 2017'!Print_Titles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Liz Andrews</cp:lastModifiedBy>
  <cp:lastPrinted>2016-11-02T00:06:36Z</cp:lastPrinted>
  <dcterms:created xsi:type="dcterms:W3CDTF">2016-11-01T23:36:26Z</dcterms:created>
  <dcterms:modified xsi:type="dcterms:W3CDTF">2016-11-02T00:07:35Z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