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25" windowHeight="9015" tabRatio="755"/>
  </bookViews>
  <sheets>
    <sheet name="Page 8.10" sheetId="1" r:id="rId1"/>
    <sheet name="Page 8.10.1" sheetId="2" r:id="rId2"/>
    <sheet name="Page 8.10.2" sheetId="3" r:id="rId3"/>
    <sheet name="Page 8.10.3" sheetId="4" r:id="rId4"/>
    <sheet name="Page 8.10.4" sheetId="5" r:id="rId5"/>
    <sheet name="Page 8.10.5" sheetId="6" r:id="rId6"/>
    <sheet name="Page 8.10.6 - 8.10.11" sheetId="8" r:id="rId7"/>
  </sheets>
  <externalReferences>
    <externalReference r:id="rId8"/>
    <externalReference r:id="rId9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0" hidden="1">'Page 8.10'!$D$9:$J$45</definedName>
    <definedName name="_xlnm._FilterDatabase" localSheetId="1" hidden="1">'Page 8.10.1'!$D$9:$J$30</definedName>
    <definedName name="_xlnm._FilterDatabase" localSheetId="2" hidden="1">'Page 8.10.2'!$D$9:$I$23</definedName>
    <definedName name="_xlnm._FilterDatabase" localSheetId="3" hidden="1">'Page 8.10.3'!$D$9:$I$19</definedName>
    <definedName name="_xlnm._FilterDatabase" localSheetId="4" hidden="1">'Page 8.10.4'!$D$9:$I$9</definedName>
    <definedName name="_xlnm._FilterDatabase" localSheetId="5" hidden="1">'Page 8.10.5'!$D$9:$I$9</definedName>
    <definedName name="_xlnm._FilterDatabase" localSheetId="6" hidden="1">'Page 8.10.6 - 8.10.11'!$A$5:$L$333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localSheetId="5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'Page 8.10'!$A$1:$J$61</definedName>
    <definedName name="_xlnm.Print_Area" localSheetId="1">'Page 8.10.1'!$A$1:$J$60</definedName>
    <definedName name="_xlnm.Print_Area" localSheetId="2">'Page 8.10.2'!$A$1:$J$61</definedName>
    <definedName name="_xlnm.Print_Area" localSheetId="3">'Page 8.10.3'!$A$1:$J$63</definedName>
    <definedName name="_xlnm.Print_Area" localSheetId="4">'Page 8.10.4'!$A$1:$J$62</definedName>
    <definedName name="_xlnm.Print_Area" localSheetId="5">'Page 8.10.5'!$A$1:$J$61</definedName>
    <definedName name="_xlnm.Print_Area" localSheetId="6">'Page 8.10.6 - 8.10.11'!$A$1:$G$332</definedName>
    <definedName name="_xlnm.Print_Titles" localSheetId="6">'Page 8.10.6 - 8.10.11'!$1:$5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4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4" hidden="1">#REF!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6" l="1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42" i="6"/>
  <c r="J10" i="6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43" i="4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46" i="6"/>
  <c r="J45" i="6"/>
  <c r="J44" i="6"/>
  <c r="J43" i="6"/>
  <c r="F49" i="6"/>
  <c r="I49" i="6"/>
  <c r="J49" i="6"/>
  <c r="F50" i="6"/>
  <c r="I50" i="6"/>
  <c r="J50" i="6"/>
  <c r="F51" i="6"/>
  <c r="I51" i="6"/>
  <c r="J51" i="6"/>
  <c r="F52" i="6"/>
  <c r="I52" i="6"/>
  <c r="J52" i="6"/>
  <c r="F53" i="6"/>
  <c r="I53" i="6"/>
  <c r="J53" i="6"/>
  <c r="J54" i="6"/>
  <c r="D35" i="6"/>
  <c r="F35" i="6"/>
  <c r="G35" i="6"/>
  <c r="I35" i="6"/>
  <c r="D36" i="6"/>
  <c r="F36" i="6"/>
  <c r="G36" i="6"/>
  <c r="I36" i="6" s="1"/>
  <c r="D37" i="6"/>
  <c r="F37" i="6"/>
  <c r="G37" i="6"/>
  <c r="I37" i="6" s="1"/>
  <c r="D38" i="6"/>
  <c r="F38" i="6"/>
  <c r="G38" i="6"/>
  <c r="I38" i="6" s="1"/>
  <c r="D39" i="6"/>
  <c r="F39" i="6"/>
  <c r="G39" i="6"/>
  <c r="I39" i="6" s="1"/>
  <c r="D40" i="6"/>
  <c r="F40" i="6"/>
  <c r="I40" i="6" s="1"/>
  <c r="G40" i="6"/>
  <c r="D41" i="6"/>
  <c r="F41" i="6"/>
  <c r="I41" i="6" s="1"/>
  <c r="G41" i="6"/>
  <c r="D42" i="6"/>
  <c r="F42" i="6"/>
  <c r="I42" i="6" s="1"/>
  <c r="G42" i="6"/>
  <c r="D43" i="6"/>
  <c r="F43" i="6"/>
  <c r="I43" i="6" s="1"/>
  <c r="G43" i="6"/>
  <c r="F44" i="6"/>
  <c r="I44" i="6" s="1"/>
  <c r="D45" i="6"/>
  <c r="F45" i="6"/>
  <c r="I45" i="6" s="1"/>
  <c r="G45" i="6"/>
  <c r="D46" i="6"/>
  <c r="F46" i="6"/>
  <c r="I46" i="6" s="1"/>
  <c r="G46" i="6"/>
  <c r="D36" i="5"/>
  <c r="F36" i="5"/>
  <c r="I36" i="5" s="1"/>
  <c r="G36" i="5"/>
  <c r="D37" i="5"/>
  <c r="F37" i="5"/>
  <c r="G37" i="5"/>
  <c r="I37" i="5" s="1"/>
  <c r="D38" i="5"/>
  <c r="F38" i="5"/>
  <c r="I38" i="5" s="1"/>
  <c r="G38" i="5"/>
  <c r="D39" i="5"/>
  <c r="F39" i="5"/>
  <c r="G39" i="5"/>
  <c r="I39" i="5" s="1"/>
  <c r="D40" i="5"/>
  <c r="F40" i="5"/>
  <c r="G40" i="5"/>
  <c r="I40" i="5"/>
  <c r="D41" i="5"/>
  <c r="F41" i="5"/>
  <c r="G41" i="5"/>
  <c r="I41" i="5" s="1"/>
  <c r="D42" i="5"/>
  <c r="F42" i="5"/>
  <c r="G42" i="5"/>
  <c r="D43" i="5"/>
  <c r="F43" i="5"/>
  <c r="G43" i="5"/>
  <c r="I43" i="5" s="1"/>
  <c r="D44" i="5"/>
  <c r="F44" i="5"/>
  <c r="G44" i="5"/>
  <c r="I44" i="5" s="1"/>
  <c r="D45" i="5"/>
  <c r="F45" i="5"/>
  <c r="G45" i="5"/>
  <c r="I45" i="5" s="1"/>
  <c r="D46" i="5"/>
  <c r="F46" i="5"/>
  <c r="I46" i="5" s="1"/>
  <c r="G46" i="5"/>
  <c r="D47" i="5"/>
  <c r="F47" i="5"/>
  <c r="G47" i="5"/>
  <c r="I47" i="5"/>
  <c r="D48" i="5"/>
  <c r="F48" i="5"/>
  <c r="I48" i="5" s="1"/>
  <c r="G48" i="5"/>
  <c r="D49" i="5"/>
  <c r="F49" i="5"/>
  <c r="G49" i="5"/>
  <c r="I49" i="5" s="1"/>
  <c r="D50" i="5"/>
  <c r="F50" i="5"/>
  <c r="I50" i="5" s="1"/>
  <c r="G50" i="5"/>
  <c r="D51" i="5"/>
  <c r="F51" i="5"/>
  <c r="G51" i="5"/>
  <c r="I51" i="5" s="1"/>
  <c r="D52" i="5"/>
  <c r="F52" i="5"/>
  <c r="I52" i="5" s="1"/>
  <c r="G52" i="5"/>
  <c r="D53" i="5"/>
  <c r="F53" i="5"/>
  <c r="G53" i="5"/>
  <c r="I53" i="5" s="1"/>
  <c r="D54" i="5"/>
  <c r="F54" i="5"/>
  <c r="G54" i="5"/>
  <c r="I54" i="5" s="1"/>
  <c r="D55" i="5"/>
  <c r="F55" i="5"/>
  <c r="G55" i="5"/>
  <c r="I55" i="5" s="1"/>
  <c r="D56" i="5"/>
  <c r="F56" i="5"/>
  <c r="G56" i="5"/>
  <c r="I56" i="5" s="1"/>
  <c r="D57" i="5"/>
  <c r="F57" i="5"/>
  <c r="G57" i="5"/>
  <c r="I57" i="5" s="1"/>
  <c r="D40" i="4"/>
  <c r="F40" i="4"/>
  <c r="G40" i="4"/>
  <c r="I40" i="4"/>
  <c r="D41" i="4"/>
  <c r="F41" i="4"/>
  <c r="G41" i="4"/>
  <c r="I41" i="4"/>
  <c r="D42" i="4"/>
  <c r="F42" i="4"/>
  <c r="G42" i="4"/>
  <c r="I42" i="4" s="1"/>
  <c r="D43" i="4"/>
  <c r="F43" i="4"/>
  <c r="I43" i="4" s="1"/>
  <c r="G43" i="4"/>
  <c r="D44" i="4"/>
  <c r="F44" i="4"/>
  <c r="G44" i="4"/>
  <c r="I44" i="4"/>
  <c r="D45" i="4"/>
  <c r="F45" i="4"/>
  <c r="G45" i="4"/>
  <c r="I45" i="4" s="1"/>
  <c r="D46" i="4"/>
  <c r="F46" i="4"/>
  <c r="G46" i="4"/>
  <c r="I46" i="4" s="1"/>
  <c r="D47" i="4"/>
  <c r="F47" i="4"/>
  <c r="G47" i="4"/>
  <c r="I47" i="4" s="1"/>
  <c r="D48" i="4"/>
  <c r="F48" i="4"/>
  <c r="G48" i="4"/>
  <c r="I48" i="4" s="1"/>
  <c r="D49" i="4"/>
  <c r="F49" i="4"/>
  <c r="I49" i="4" s="1"/>
  <c r="G49" i="4"/>
  <c r="D50" i="4"/>
  <c r="F50" i="4"/>
  <c r="I50" i="4" s="1"/>
  <c r="G50" i="4"/>
  <c r="D51" i="4"/>
  <c r="F51" i="4"/>
  <c r="I51" i="4" s="1"/>
  <c r="G51" i="4"/>
  <c r="D52" i="4"/>
  <c r="F52" i="4"/>
  <c r="G52" i="4"/>
  <c r="I52" i="4" s="1"/>
  <c r="D53" i="4"/>
  <c r="F53" i="4"/>
  <c r="I53" i="4" s="1"/>
  <c r="G53" i="4"/>
  <c r="D54" i="4"/>
  <c r="F54" i="4"/>
  <c r="G54" i="4"/>
  <c r="I54" i="4" s="1"/>
  <c r="D55" i="4"/>
  <c r="F55" i="4"/>
  <c r="G55" i="4"/>
  <c r="I55" i="4"/>
  <c r="D56" i="4"/>
  <c r="F56" i="4"/>
  <c r="G56" i="4"/>
  <c r="I56" i="4" s="1"/>
  <c r="D57" i="4"/>
  <c r="F57" i="4"/>
  <c r="G57" i="4"/>
  <c r="D40" i="3"/>
  <c r="F40" i="3"/>
  <c r="G40" i="3"/>
  <c r="I40" i="3"/>
  <c r="D41" i="3"/>
  <c r="F41" i="3"/>
  <c r="G41" i="3"/>
  <c r="I41" i="3"/>
  <c r="D42" i="3"/>
  <c r="F42" i="3"/>
  <c r="G42" i="3"/>
  <c r="I42" i="3"/>
  <c r="D43" i="3"/>
  <c r="F43" i="3"/>
  <c r="G43" i="3"/>
  <c r="I43" i="3" s="1"/>
  <c r="D44" i="3"/>
  <c r="F44" i="3"/>
  <c r="G44" i="3"/>
  <c r="I44" i="3" s="1"/>
  <c r="D45" i="3"/>
  <c r="F45" i="3"/>
  <c r="G45" i="3"/>
  <c r="I45" i="3"/>
  <c r="D46" i="3"/>
  <c r="F46" i="3"/>
  <c r="G46" i="3"/>
  <c r="I46" i="3"/>
  <c r="D47" i="3"/>
  <c r="F47" i="3"/>
  <c r="G47" i="3"/>
  <c r="I47" i="3" s="1"/>
  <c r="D48" i="3"/>
  <c r="F48" i="3"/>
  <c r="G48" i="3"/>
  <c r="I48" i="3" s="1"/>
  <c r="D49" i="3"/>
  <c r="F49" i="3"/>
  <c r="G49" i="3"/>
  <c r="I49" i="3"/>
  <c r="D50" i="3"/>
  <c r="F50" i="3"/>
  <c r="G50" i="3"/>
  <c r="I50" i="3"/>
  <c r="D51" i="3"/>
  <c r="F51" i="3"/>
  <c r="G51" i="3"/>
  <c r="I51" i="3" s="1"/>
  <c r="D52" i="3"/>
  <c r="F52" i="3"/>
  <c r="G52" i="3"/>
  <c r="I52" i="3" s="1"/>
  <c r="D53" i="3"/>
  <c r="F53" i="3"/>
  <c r="G53" i="3"/>
  <c r="I53" i="3"/>
  <c r="D54" i="3"/>
  <c r="F54" i="3"/>
  <c r="G54" i="3"/>
  <c r="I54" i="3"/>
  <c r="D55" i="3"/>
  <c r="F55" i="3"/>
  <c r="G55" i="3"/>
  <c r="I55" i="3" s="1"/>
  <c r="D56" i="3"/>
  <c r="F56" i="3"/>
  <c r="G56" i="3"/>
  <c r="I56" i="3" s="1"/>
  <c r="D43" i="2"/>
  <c r="F43" i="2"/>
  <c r="G43" i="2"/>
  <c r="I43" i="2" s="1"/>
  <c r="D44" i="2"/>
  <c r="F44" i="2"/>
  <c r="G44" i="2"/>
  <c r="I44" i="2" s="1"/>
  <c r="D45" i="2"/>
  <c r="F45" i="2"/>
  <c r="G45" i="2"/>
  <c r="I45" i="2" s="1"/>
  <c r="D46" i="2"/>
  <c r="F46" i="2"/>
  <c r="G46" i="2"/>
  <c r="I46" i="2" s="1"/>
  <c r="D47" i="2"/>
  <c r="F47" i="2"/>
  <c r="G47" i="2"/>
  <c r="I47" i="2"/>
  <c r="D48" i="2"/>
  <c r="F48" i="2"/>
  <c r="G48" i="2"/>
  <c r="I48" i="2" s="1"/>
  <c r="D49" i="2"/>
  <c r="F49" i="2"/>
  <c r="G49" i="2"/>
  <c r="I49" i="2" s="1"/>
  <c r="D50" i="2"/>
  <c r="F50" i="2"/>
  <c r="G50" i="2"/>
  <c r="I50" i="2" s="1"/>
  <c r="D51" i="2"/>
  <c r="F51" i="2"/>
  <c r="G51" i="2"/>
  <c r="I51" i="2" s="1"/>
  <c r="D52" i="2"/>
  <c r="F52" i="2"/>
  <c r="G52" i="2"/>
  <c r="I52" i="2" s="1"/>
  <c r="D53" i="2"/>
  <c r="F53" i="2"/>
  <c r="G53" i="2"/>
  <c r="I53" i="2" s="1"/>
  <c r="D54" i="2"/>
  <c r="F54" i="2"/>
  <c r="G54" i="2"/>
  <c r="I54" i="2" s="1"/>
  <c r="D55" i="2"/>
  <c r="F55" i="2"/>
  <c r="G55" i="2"/>
  <c r="I55" i="2" s="1"/>
  <c r="D50" i="1"/>
  <c r="F50" i="1"/>
  <c r="I50" i="1" s="1"/>
  <c r="G50" i="1"/>
  <c r="D51" i="1"/>
  <c r="F51" i="1"/>
  <c r="G51" i="1"/>
  <c r="I51" i="1"/>
  <c r="D52" i="1"/>
  <c r="F52" i="1"/>
  <c r="I52" i="1" s="1"/>
  <c r="G52" i="1"/>
  <c r="D53" i="1"/>
  <c r="F53" i="1"/>
  <c r="I53" i="1" s="1"/>
  <c r="G53" i="1"/>
  <c r="D54" i="1"/>
  <c r="F54" i="1"/>
  <c r="G54" i="1"/>
  <c r="I54" i="1"/>
  <c r="A1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3" i="8"/>
  <c r="F144" i="8"/>
  <c r="F145" i="8"/>
  <c r="F147" i="8"/>
  <c r="F148" i="8"/>
  <c r="F149" i="8"/>
  <c r="F151" i="8"/>
  <c r="F152" i="8"/>
  <c r="F153" i="8"/>
  <c r="F155" i="8"/>
  <c r="F156" i="8"/>
  <c r="F157" i="8"/>
  <c r="F159" i="8"/>
  <c r="F160" i="8"/>
  <c r="F161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E332" i="8"/>
  <c r="D10" i="6"/>
  <c r="F10" i="6"/>
  <c r="F47" i="6" s="1"/>
  <c r="F54" i="6" s="1"/>
  <c r="G10" i="6"/>
  <c r="D11" i="6"/>
  <c r="F11" i="6"/>
  <c r="G11" i="6"/>
  <c r="D12" i="6"/>
  <c r="F12" i="6"/>
  <c r="G12" i="6"/>
  <c r="D13" i="6"/>
  <c r="F13" i="6"/>
  <c r="G13" i="6"/>
  <c r="I13" i="6" s="1"/>
  <c r="D14" i="6"/>
  <c r="F14" i="6"/>
  <c r="I14" i="6" s="1"/>
  <c r="G14" i="6"/>
  <c r="D15" i="6"/>
  <c r="F15" i="6"/>
  <c r="G15" i="6"/>
  <c r="I15" i="6" s="1"/>
  <c r="D16" i="6"/>
  <c r="F16" i="6"/>
  <c r="I16" i="6" s="1"/>
  <c r="G16" i="6"/>
  <c r="D17" i="6"/>
  <c r="F17" i="6"/>
  <c r="G17" i="6"/>
  <c r="I17" i="6" s="1"/>
  <c r="D18" i="6"/>
  <c r="F18" i="6"/>
  <c r="G18" i="6"/>
  <c r="D19" i="6"/>
  <c r="F19" i="6"/>
  <c r="G19" i="6"/>
  <c r="I19" i="6" s="1"/>
  <c r="D20" i="6"/>
  <c r="F20" i="6"/>
  <c r="G20" i="6"/>
  <c r="I20" i="6" s="1"/>
  <c r="D21" i="6"/>
  <c r="F21" i="6"/>
  <c r="G21" i="6"/>
  <c r="I21" i="6" s="1"/>
  <c r="D22" i="6"/>
  <c r="F22" i="6"/>
  <c r="G22" i="6"/>
  <c r="D23" i="6"/>
  <c r="F23" i="6"/>
  <c r="I23" i="6" s="1"/>
  <c r="G23" i="6"/>
  <c r="D24" i="6"/>
  <c r="F24" i="6"/>
  <c r="I24" i="6" s="1"/>
  <c r="G24" i="6"/>
  <c r="D25" i="6"/>
  <c r="F25" i="6"/>
  <c r="G25" i="6"/>
  <c r="D26" i="6"/>
  <c r="F26" i="6"/>
  <c r="G26" i="6"/>
  <c r="I26" i="6" s="1"/>
  <c r="D27" i="6"/>
  <c r="F27" i="6"/>
  <c r="I27" i="6" s="1"/>
  <c r="G27" i="6"/>
  <c r="D28" i="6"/>
  <c r="F28" i="6"/>
  <c r="G28" i="6"/>
  <c r="I28" i="6" s="1"/>
  <c r="D29" i="6"/>
  <c r="F29" i="6"/>
  <c r="G29" i="6"/>
  <c r="D30" i="6"/>
  <c r="F30" i="6"/>
  <c r="G30" i="6"/>
  <c r="I30" i="6" s="1"/>
  <c r="D31" i="6"/>
  <c r="F31" i="6"/>
  <c r="G31" i="6"/>
  <c r="D32" i="6"/>
  <c r="F32" i="6"/>
  <c r="G32" i="6"/>
  <c r="I32" i="6" s="1"/>
  <c r="D33" i="6"/>
  <c r="F33" i="6"/>
  <c r="G33" i="6"/>
  <c r="I33" i="6" s="1"/>
  <c r="D34" i="6"/>
  <c r="F34" i="6"/>
  <c r="G34" i="6"/>
  <c r="I34" i="6" s="1"/>
  <c r="B59" i="6"/>
  <c r="D10" i="5"/>
  <c r="F10" i="5"/>
  <c r="F58" i="5" s="1"/>
  <c r="G10" i="5"/>
  <c r="I10" i="5" s="1"/>
  <c r="D11" i="5"/>
  <c r="F11" i="5"/>
  <c r="G11" i="5"/>
  <c r="I11" i="5" s="1"/>
  <c r="D12" i="5"/>
  <c r="F12" i="5"/>
  <c r="G12" i="5"/>
  <c r="I12" i="5" s="1"/>
  <c r="D13" i="5"/>
  <c r="F13" i="5"/>
  <c r="I13" i="5" s="1"/>
  <c r="G13" i="5"/>
  <c r="D14" i="5"/>
  <c r="F14" i="5"/>
  <c r="I14" i="5" s="1"/>
  <c r="G14" i="5"/>
  <c r="D15" i="5"/>
  <c r="F15" i="5"/>
  <c r="G15" i="5"/>
  <c r="D16" i="5"/>
  <c r="F16" i="5"/>
  <c r="G16" i="5"/>
  <c r="I16" i="5" s="1"/>
  <c r="D17" i="5"/>
  <c r="F17" i="5"/>
  <c r="I17" i="5" s="1"/>
  <c r="G17" i="5"/>
  <c r="D18" i="5"/>
  <c r="F18" i="5"/>
  <c r="G18" i="5"/>
  <c r="I18" i="5" s="1"/>
  <c r="D19" i="5"/>
  <c r="F19" i="5"/>
  <c r="G19" i="5"/>
  <c r="D20" i="5"/>
  <c r="F20" i="5"/>
  <c r="G20" i="5"/>
  <c r="I20" i="5" s="1"/>
  <c r="D21" i="5"/>
  <c r="F21" i="5"/>
  <c r="G21" i="5"/>
  <c r="I21" i="5" s="1"/>
  <c r="D22" i="5"/>
  <c r="F22" i="5"/>
  <c r="G22" i="5"/>
  <c r="I22" i="5" s="1"/>
  <c r="D23" i="5"/>
  <c r="F23" i="5"/>
  <c r="I23" i="5" s="1"/>
  <c r="G23" i="5"/>
  <c r="D24" i="5"/>
  <c r="F24" i="5"/>
  <c r="I24" i="5" s="1"/>
  <c r="G24" i="5"/>
  <c r="D25" i="5"/>
  <c r="F25" i="5"/>
  <c r="G25" i="5"/>
  <c r="I25" i="5" s="1"/>
  <c r="D26" i="5"/>
  <c r="F26" i="5"/>
  <c r="I26" i="5" s="1"/>
  <c r="G26" i="5"/>
  <c r="D27" i="5"/>
  <c r="F27" i="5"/>
  <c r="G27" i="5"/>
  <c r="I27" i="5" s="1"/>
  <c r="D28" i="5"/>
  <c r="F28" i="5"/>
  <c r="I28" i="5" s="1"/>
  <c r="G28" i="5"/>
  <c r="D29" i="5"/>
  <c r="F29" i="5"/>
  <c r="G29" i="5"/>
  <c r="I29" i="5" s="1"/>
  <c r="D30" i="5"/>
  <c r="F30" i="5"/>
  <c r="G30" i="5"/>
  <c r="D31" i="5"/>
  <c r="F31" i="5"/>
  <c r="G31" i="5"/>
  <c r="I31" i="5" s="1"/>
  <c r="D32" i="5"/>
  <c r="F32" i="5"/>
  <c r="G32" i="5"/>
  <c r="I32" i="5" s="1"/>
  <c r="D33" i="5"/>
  <c r="F33" i="5"/>
  <c r="G33" i="5"/>
  <c r="I33" i="5" s="1"/>
  <c r="D34" i="5"/>
  <c r="F34" i="5"/>
  <c r="G34" i="5"/>
  <c r="D35" i="5"/>
  <c r="F35" i="5"/>
  <c r="I35" i="5" s="1"/>
  <c r="G35" i="5"/>
  <c r="B60" i="5"/>
  <c r="D10" i="4"/>
  <c r="F10" i="4"/>
  <c r="F58" i="4" s="1"/>
  <c r="G10" i="4"/>
  <c r="I10" i="4" s="1"/>
  <c r="D11" i="4"/>
  <c r="F11" i="4"/>
  <c r="G11" i="4"/>
  <c r="I11" i="4" s="1"/>
  <c r="D12" i="4"/>
  <c r="F12" i="4"/>
  <c r="G12" i="4"/>
  <c r="I12" i="4" s="1"/>
  <c r="D13" i="4"/>
  <c r="F13" i="4"/>
  <c r="G13" i="4"/>
  <c r="I13" i="4" s="1"/>
  <c r="D14" i="4"/>
  <c r="F14" i="4"/>
  <c r="G14" i="4"/>
  <c r="I14" i="4" s="1"/>
  <c r="D15" i="4"/>
  <c r="F15" i="4"/>
  <c r="G15" i="4"/>
  <c r="I15" i="4" s="1"/>
  <c r="D16" i="4"/>
  <c r="F16" i="4"/>
  <c r="G16" i="4"/>
  <c r="I16" i="4" s="1"/>
  <c r="D17" i="4"/>
  <c r="F17" i="4"/>
  <c r="G17" i="4"/>
  <c r="I17" i="4" s="1"/>
  <c r="D18" i="4"/>
  <c r="F18" i="4"/>
  <c r="G18" i="4"/>
  <c r="I18" i="4" s="1"/>
  <c r="D19" i="4"/>
  <c r="F19" i="4"/>
  <c r="G19" i="4"/>
  <c r="I19" i="4" s="1"/>
  <c r="D20" i="4"/>
  <c r="F20" i="4"/>
  <c r="G20" i="4"/>
  <c r="I20" i="4" s="1"/>
  <c r="D21" i="4"/>
  <c r="F21" i="4"/>
  <c r="G21" i="4"/>
  <c r="I21" i="4" s="1"/>
  <c r="D22" i="4"/>
  <c r="F22" i="4"/>
  <c r="G22" i="4"/>
  <c r="I22" i="4" s="1"/>
  <c r="D23" i="4"/>
  <c r="F23" i="4"/>
  <c r="G23" i="4"/>
  <c r="I23" i="4" s="1"/>
  <c r="D24" i="4"/>
  <c r="F24" i="4"/>
  <c r="G24" i="4"/>
  <c r="I24" i="4" s="1"/>
  <c r="D25" i="4"/>
  <c r="F25" i="4"/>
  <c r="I25" i="4" s="1"/>
  <c r="G25" i="4"/>
  <c r="D26" i="4"/>
  <c r="F26" i="4"/>
  <c r="I26" i="4" s="1"/>
  <c r="G26" i="4"/>
  <c r="D27" i="4"/>
  <c r="F27" i="4"/>
  <c r="G27" i="4"/>
  <c r="D28" i="4"/>
  <c r="F28" i="4"/>
  <c r="G28" i="4"/>
  <c r="I28" i="4" s="1"/>
  <c r="D29" i="4"/>
  <c r="F29" i="4"/>
  <c r="G29" i="4"/>
  <c r="I29" i="4" s="1"/>
  <c r="D30" i="4"/>
  <c r="F30" i="4"/>
  <c r="G30" i="4"/>
  <c r="I30" i="4" s="1"/>
  <c r="D31" i="4"/>
  <c r="F31" i="4"/>
  <c r="G31" i="4"/>
  <c r="I31" i="4" s="1"/>
  <c r="D32" i="4"/>
  <c r="F32" i="4"/>
  <c r="G32" i="4"/>
  <c r="D33" i="4"/>
  <c r="F33" i="4"/>
  <c r="G33" i="4"/>
  <c r="I33" i="4" s="1"/>
  <c r="D34" i="4"/>
  <c r="F34" i="4"/>
  <c r="G34" i="4"/>
  <c r="I34" i="4" s="1"/>
  <c r="D35" i="4"/>
  <c r="F35" i="4"/>
  <c r="G35" i="4"/>
  <c r="I35" i="4" s="1"/>
  <c r="D36" i="4"/>
  <c r="F36" i="4"/>
  <c r="G36" i="4"/>
  <c r="D37" i="4"/>
  <c r="F37" i="4"/>
  <c r="G37" i="4"/>
  <c r="D38" i="4"/>
  <c r="F38" i="4"/>
  <c r="G38" i="4"/>
  <c r="D39" i="4"/>
  <c r="F39" i="4"/>
  <c r="G39" i="4"/>
  <c r="B61" i="4"/>
  <c r="D10" i="3"/>
  <c r="F10" i="3"/>
  <c r="G10" i="3"/>
  <c r="I10" i="3" s="1"/>
  <c r="D11" i="3"/>
  <c r="F11" i="3"/>
  <c r="G11" i="3"/>
  <c r="I11" i="3" s="1"/>
  <c r="D12" i="3"/>
  <c r="F12" i="3"/>
  <c r="G12" i="3"/>
  <c r="I12" i="3" s="1"/>
  <c r="D13" i="3"/>
  <c r="F13" i="3"/>
  <c r="G13" i="3"/>
  <c r="I13" i="3" s="1"/>
  <c r="D14" i="3"/>
  <c r="F14" i="3"/>
  <c r="G14" i="3"/>
  <c r="I14" i="3" s="1"/>
  <c r="D15" i="3"/>
  <c r="F15" i="3"/>
  <c r="G15" i="3"/>
  <c r="I15" i="3" s="1"/>
  <c r="D16" i="3"/>
  <c r="F16" i="3"/>
  <c r="G16" i="3"/>
  <c r="I16" i="3" s="1"/>
  <c r="D17" i="3"/>
  <c r="F17" i="3"/>
  <c r="G17" i="3"/>
  <c r="I17" i="3" s="1"/>
  <c r="D18" i="3"/>
  <c r="F18" i="3"/>
  <c r="G18" i="3"/>
  <c r="I18" i="3" s="1"/>
  <c r="D19" i="3"/>
  <c r="F19" i="3"/>
  <c r="G19" i="3"/>
  <c r="I19" i="3" s="1"/>
  <c r="D20" i="3"/>
  <c r="F20" i="3"/>
  <c r="G20" i="3"/>
  <c r="I20" i="3" s="1"/>
  <c r="D21" i="3"/>
  <c r="F21" i="3"/>
  <c r="G21" i="3"/>
  <c r="I21" i="3" s="1"/>
  <c r="D22" i="3"/>
  <c r="F22" i="3"/>
  <c r="G22" i="3"/>
  <c r="I22" i="3" s="1"/>
  <c r="D23" i="3"/>
  <c r="F23" i="3"/>
  <c r="G23" i="3"/>
  <c r="D24" i="3"/>
  <c r="G24" i="3"/>
  <c r="I24" i="3" s="1"/>
  <c r="D25" i="3"/>
  <c r="F25" i="3"/>
  <c r="G25" i="3"/>
  <c r="I25" i="3" s="1"/>
  <c r="D26" i="3"/>
  <c r="F26" i="3"/>
  <c r="G26" i="3"/>
  <c r="I26" i="3" s="1"/>
  <c r="D27" i="3"/>
  <c r="F27" i="3"/>
  <c r="G27" i="3"/>
  <c r="I27" i="3" s="1"/>
  <c r="D28" i="3"/>
  <c r="G28" i="3"/>
  <c r="I28" i="3" s="1"/>
  <c r="D29" i="3"/>
  <c r="F29" i="3"/>
  <c r="G29" i="3"/>
  <c r="I29" i="3" s="1"/>
  <c r="D30" i="3"/>
  <c r="F30" i="3"/>
  <c r="G30" i="3"/>
  <c r="D31" i="3"/>
  <c r="F31" i="3"/>
  <c r="G31" i="3"/>
  <c r="I31" i="3" s="1"/>
  <c r="D32" i="3"/>
  <c r="G32" i="3"/>
  <c r="I32" i="3" s="1"/>
  <c r="D33" i="3"/>
  <c r="F33" i="3"/>
  <c r="G33" i="3"/>
  <c r="I33" i="3" s="1"/>
  <c r="D34" i="3"/>
  <c r="F34" i="3"/>
  <c r="G34" i="3"/>
  <c r="I34" i="3" s="1"/>
  <c r="D35" i="3"/>
  <c r="F35" i="3"/>
  <c r="G35" i="3"/>
  <c r="I35" i="3" s="1"/>
  <c r="D36" i="3"/>
  <c r="G36" i="3"/>
  <c r="I36" i="3" s="1"/>
  <c r="D37" i="3"/>
  <c r="F37" i="3"/>
  <c r="G37" i="3"/>
  <c r="D38" i="3"/>
  <c r="F38" i="3"/>
  <c r="G38" i="3"/>
  <c r="I38" i="3" s="1"/>
  <c r="D39" i="3"/>
  <c r="F39" i="3"/>
  <c r="G39" i="3"/>
  <c r="I39" i="3" s="1"/>
  <c r="B59" i="3"/>
  <c r="A3" i="8"/>
  <c r="D10" i="2"/>
  <c r="F10" i="2"/>
  <c r="I10" i="2" s="1"/>
  <c r="G10" i="2"/>
  <c r="D11" i="2"/>
  <c r="F11" i="2"/>
  <c r="I11" i="2" s="1"/>
  <c r="G11" i="2"/>
  <c r="D12" i="2"/>
  <c r="F12" i="2"/>
  <c r="I12" i="2" s="1"/>
  <c r="G12" i="2"/>
  <c r="D13" i="2"/>
  <c r="F13" i="2"/>
  <c r="G13" i="2"/>
  <c r="D14" i="2"/>
  <c r="F14" i="2"/>
  <c r="G14" i="2"/>
  <c r="D15" i="2"/>
  <c r="F15" i="2"/>
  <c r="I15" i="2" s="1"/>
  <c r="G15" i="2"/>
  <c r="D16" i="2"/>
  <c r="F16" i="2"/>
  <c r="G16" i="2"/>
  <c r="D17" i="2"/>
  <c r="F17" i="2"/>
  <c r="G17" i="2"/>
  <c r="D18" i="2"/>
  <c r="F18" i="2"/>
  <c r="I18" i="2" s="1"/>
  <c r="G18" i="2"/>
  <c r="D19" i="2"/>
  <c r="F19" i="2"/>
  <c r="G19" i="2"/>
  <c r="D20" i="2"/>
  <c r="F20" i="2"/>
  <c r="I20" i="2" s="1"/>
  <c r="G20" i="2"/>
  <c r="D21" i="2"/>
  <c r="F21" i="2"/>
  <c r="G21" i="2"/>
  <c r="D22" i="2"/>
  <c r="F22" i="2"/>
  <c r="G22" i="2"/>
  <c r="D23" i="2"/>
  <c r="F23" i="2"/>
  <c r="I23" i="2" s="1"/>
  <c r="G23" i="2"/>
  <c r="D24" i="2"/>
  <c r="F24" i="2"/>
  <c r="G24" i="2"/>
  <c r="D25" i="2"/>
  <c r="F25" i="2"/>
  <c r="I25" i="2" s="1"/>
  <c r="G25" i="2"/>
  <c r="D26" i="2"/>
  <c r="F26" i="2"/>
  <c r="G26" i="2"/>
  <c r="D27" i="2"/>
  <c r="F27" i="2"/>
  <c r="G27" i="2"/>
  <c r="D28" i="2"/>
  <c r="F28" i="2"/>
  <c r="I28" i="2" s="1"/>
  <c r="G28" i="2"/>
  <c r="D29" i="2"/>
  <c r="F29" i="2"/>
  <c r="G29" i="2"/>
  <c r="D30" i="2"/>
  <c r="F30" i="2"/>
  <c r="I30" i="2" s="1"/>
  <c r="G30" i="2"/>
  <c r="D31" i="2"/>
  <c r="F31" i="2"/>
  <c r="G31" i="2"/>
  <c r="I31" i="2" s="1"/>
  <c r="D32" i="2"/>
  <c r="F32" i="2"/>
  <c r="G32" i="2"/>
  <c r="I32" i="2" s="1"/>
  <c r="D33" i="2"/>
  <c r="F33" i="2"/>
  <c r="G33" i="2"/>
  <c r="I33" i="2" s="1"/>
  <c r="D34" i="2"/>
  <c r="F34" i="2"/>
  <c r="G34" i="2"/>
  <c r="I34" i="2" s="1"/>
  <c r="D35" i="2"/>
  <c r="F35" i="2"/>
  <c r="G35" i="2"/>
  <c r="D36" i="2"/>
  <c r="F36" i="2"/>
  <c r="G36" i="2"/>
  <c r="I36" i="2" s="1"/>
  <c r="D37" i="2"/>
  <c r="F37" i="2"/>
  <c r="G37" i="2"/>
  <c r="I37" i="2" s="1"/>
  <c r="D38" i="2"/>
  <c r="F38" i="2"/>
  <c r="G38" i="2"/>
  <c r="I38" i="2" s="1"/>
  <c r="D39" i="2"/>
  <c r="F39" i="2"/>
  <c r="G39" i="2"/>
  <c r="I39" i="2" s="1"/>
  <c r="D40" i="2"/>
  <c r="F40" i="2"/>
  <c r="G40" i="2"/>
  <c r="I40" i="2" s="1"/>
  <c r="D41" i="2"/>
  <c r="F41" i="2"/>
  <c r="G41" i="2"/>
  <c r="D42" i="2"/>
  <c r="F42" i="2"/>
  <c r="G42" i="2"/>
  <c r="I42" i="2" s="1"/>
  <c r="B58" i="2"/>
  <c r="A2" i="8"/>
  <c r="D10" i="1"/>
  <c r="F10" i="1"/>
  <c r="I10" i="1" s="1"/>
  <c r="G10" i="1"/>
  <c r="D11" i="1"/>
  <c r="F11" i="1"/>
  <c r="G11" i="1"/>
  <c r="I11" i="1" s="1"/>
  <c r="D12" i="1"/>
  <c r="F12" i="1"/>
  <c r="I12" i="1" s="1"/>
  <c r="G12" i="1"/>
  <c r="D13" i="1"/>
  <c r="F13" i="1"/>
  <c r="G13" i="1"/>
  <c r="D14" i="1"/>
  <c r="F14" i="1"/>
  <c r="I14" i="1" s="1"/>
  <c r="G14" i="1"/>
  <c r="D15" i="1"/>
  <c r="F15" i="1"/>
  <c r="G15" i="1"/>
  <c r="D16" i="1"/>
  <c r="F16" i="1"/>
  <c r="G16" i="1"/>
  <c r="D17" i="1"/>
  <c r="F17" i="1"/>
  <c r="G17" i="1"/>
  <c r="I17" i="1" s="1"/>
  <c r="D18" i="1"/>
  <c r="F18" i="1"/>
  <c r="I18" i="1" s="1"/>
  <c r="G18" i="1"/>
  <c r="D19" i="1"/>
  <c r="F19" i="1"/>
  <c r="G19" i="1"/>
  <c r="I19" i="1" s="1"/>
  <c r="D20" i="1"/>
  <c r="F20" i="1"/>
  <c r="G20" i="1"/>
  <c r="I20" i="1" s="1"/>
  <c r="D21" i="1"/>
  <c r="F21" i="1"/>
  <c r="I21" i="1" s="1"/>
  <c r="G21" i="1"/>
  <c r="D22" i="1"/>
  <c r="F22" i="1"/>
  <c r="G22" i="1"/>
  <c r="D23" i="1"/>
  <c r="F23" i="1"/>
  <c r="I23" i="1" s="1"/>
  <c r="G23" i="1"/>
  <c r="D24" i="1"/>
  <c r="F24" i="1"/>
  <c r="G24" i="1"/>
  <c r="D25" i="1"/>
  <c r="F25" i="1"/>
  <c r="I25" i="1" s="1"/>
  <c r="G25" i="1"/>
  <c r="D26" i="1"/>
  <c r="F26" i="1"/>
  <c r="G26" i="1"/>
  <c r="D27" i="1"/>
  <c r="F27" i="1"/>
  <c r="I27" i="1" s="1"/>
  <c r="G27" i="1"/>
  <c r="D28" i="1"/>
  <c r="F28" i="1"/>
  <c r="G28" i="1"/>
  <c r="D29" i="1"/>
  <c r="F29" i="1"/>
  <c r="I29" i="1" s="1"/>
  <c r="G29" i="1"/>
  <c r="D30" i="1"/>
  <c r="F30" i="1"/>
  <c r="G30" i="1"/>
  <c r="D31" i="1"/>
  <c r="F31" i="1"/>
  <c r="I31" i="1" s="1"/>
  <c r="G31" i="1"/>
  <c r="D32" i="1"/>
  <c r="F32" i="1"/>
  <c r="G32" i="1"/>
  <c r="D33" i="1"/>
  <c r="F33" i="1"/>
  <c r="I33" i="1" s="1"/>
  <c r="G33" i="1"/>
  <c r="D34" i="1"/>
  <c r="F34" i="1"/>
  <c r="G34" i="1"/>
  <c r="D35" i="1"/>
  <c r="F35" i="1"/>
  <c r="I35" i="1" s="1"/>
  <c r="G35" i="1"/>
  <c r="D36" i="1"/>
  <c r="F36" i="1"/>
  <c r="G36" i="1"/>
  <c r="D37" i="1"/>
  <c r="F37" i="1"/>
  <c r="G37" i="1"/>
  <c r="D38" i="1"/>
  <c r="F38" i="1"/>
  <c r="I38" i="1" s="1"/>
  <c r="G38" i="1"/>
  <c r="D39" i="1"/>
  <c r="F39" i="1"/>
  <c r="G39" i="1"/>
  <c r="D40" i="1"/>
  <c r="F40" i="1"/>
  <c r="I40" i="1" s="1"/>
  <c r="G40" i="1"/>
  <c r="D41" i="1"/>
  <c r="F41" i="1"/>
  <c r="G41" i="1"/>
  <c r="D42" i="1"/>
  <c r="F42" i="1"/>
  <c r="I42" i="1" s="1"/>
  <c r="G42" i="1"/>
  <c r="D43" i="1"/>
  <c r="F43" i="1"/>
  <c r="G43" i="1"/>
  <c r="D44" i="1"/>
  <c r="F44" i="1"/>
  <c r="I44" i="1" s="1"/>
  <c r="G44" i="1"/>
  <c r="D45" i="1"/>
  <c r="F45" i="1"/>
  <c r="G45" i="1"/>
  <c r="D46" i="1"/>
  <c r="F46" i="1"/>
  <c r="I46" i="1" s="1"/>
  <c r="G46" i="1"/>
  <c r="D47" i="1"/>
  <c r="F47" i="1"/>
  <c r="G47" i="1"/>
  <c r="D48" i="1"/>
  <c r="F48" i="1"/>
  <c r="I48" i="1" s="1"/>
  <c r="G48" i="1"/>
  <c r="D49" i="1"/>
  <c r="F49" i="1"/>
  <c r="G49" i="1"/>
  <c r="F55" i="6" l="1"/>
  <c r="I18" i="6"/>
  <c r="I12" i="6"/>
  <c r="I11" i="6"/>
  <c r="I31" i="6"/>
  <c r="I42" i="5"/>
  <c r="I10" i="6"/>
  <c r="I30" i="5"/>
  <c r="I57" i="4"/>
  <c r="I34" i="5"/>
  <c r="I27" i="4"/>
  <c r="I58" i="4" s="1"/>
  <c r="I39" i="4"/>
  <c r="I38" i="4"/>
  <c r="I37" i="4"/>
  <c r="I36" i="4"/>
  <c r="I30" i="3"/>
  <c r="I23" i="3"/>
  <c r="F56" i="2"/>
  <c r="I14" i="2"/>
  <c r="I24" i="2"/>
  <c r="I19" i="2"/>
  <c r="F55" i="1"/>
  <c r="I41" i="2"/>
  <c r="I21" i="2"/>
  <c r="I16" i="2"/>
  <c r="I26" i="2"/>
  <c r="I29" i="2"/>
  <c r="I35" i="2"/>
  <c r="I27" i="2"/>
  <c r="I22" i="2"/>
  <c r="I17" i="2"/>
  <c r="I13" i="2"/>
  <c r="I56" i="2" s="1"/>
  <c r="I49" i="1"/>
  <c r="I47" i="1"/>
  <c r="I45" i="1"/>
  <c r="I43" i="1"/>
  <c r="I41" i="1"/>
  <c r="I39" i="1"/>
  <c r="I37" i="1"/>
  <c r="I36" i="1"/>
  <c r="I34" i="1"/>
  <c r="I32" i="1"/>
  <c r="I30" i="1"/>
  <c r="I28" i="1"/>
  <c r="I26" i="1"/>
  <c r="I24" i="1"/>
  <c r="I22" i="1"/>
  <c r="I16" i="1"/>
  <c r="I15" i="1"/>
  <c r="I13" i="1"/>
  <c r="I55" i="1" s="1"/>
  <c r="I37" i="3"/>
  <c r="I32" i="4"/>
  <c r="I29" i="6"/>
  <c r="I25" i="6"/>
  <c r="I19" i="5"/>
  <c r="I15" i="5"/>
  <c r="I58" i="5" s="1"/>
  <c r="I22" i="6"/>
  <c r="F158" i="8"/>
  <c r="F150" i="8"/>
  <c r="F32" i="3" s="1"/>
  <c r="F142" i="8"/>
  <c r="F162" i="8"/>
  <c r="F154" i="8"/>
  <c r="F36" i="3" s="1"/>
  <c r="F146" i="8"/>
  <c r="F28" i="3" s="1"/>
  <c r="D332" i="8"/>
  <c r="I47" i="6" l="1"/>
  <c r="I54" i="6" s="1"/>
  <c r="I55" i="6" s="1"/>
  <c r="I57" i="3"/>
  <c r="F332" i="8"/>
  <c r="F24" i="3"/>
  <c r="F57" i="3" l="1"/>
</calcChain>
</file>

<file path=xl/sharedStrings.xml><?xml version="1.0" encoding="utf-8"?>
<sst xmlns="http://schemas.openxmlformats.org/spreadsheetml/2006/main" count="1866" uniqueCount="422">
  <si>
    <t xml:space="preserve"> </t>
  </si>
  <si>
    <t xml:space="preserve"> This adjustment walks forward the Average-of-Monthly-Average electric plant in-service balances for the twelve-month period ended June 30, 2019 to End-of-Period levels as of June 30, 2019.
</t>
  </si>
  <si>
    <t>Adjustment Description: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</si>
  <si>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</si>
  <si>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</si>
  <si>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</si>
  <si>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</si>
  <si>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</si>
  <si>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</si>
  <si>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</si>
  <si>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</si>
  <si>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</si>
  <si>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</si>
  <si>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</si>
  <si>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Total Adjustment</t>
  </si>
  <si>
    <t>Various</t>
  </si>
  <si>
    <t>SG</t>
  </si>
  <si>
    <t>SP</t>
  </si>
  <si>
    <t>OP</t>
  </si>
  <si>
    <t>CAGW</t>
  </si>
  <si>
    <t>CAGE</t>
  </si>
  <si>
    <t>SO</t>
  </si>
  <si>
    <t>TP</t>
  </si>
  <si>
    <t>TPSO</t>
  </si>
  <si>
    <t>TPSG</t>
  </si>
  <si>
    <t>TPCAGW</t>
  </si>
  <si>
    <t>TPCAGE</t>
  </si>
  <si>
    <t>CAEE</t>
  </si>
  <si>
    <t>TPCAEE</t>
  </si>
  <si>
    <t>SPSG</t>
  </si>
  <si>
    <t>SPCAGW</t>
  </si>
  <si>
    <t>SPCAGE</t>
  </si>
  <si>
    <t>OPSG</t>
  </si>
  <si>
    <t>OPCAGW</t>
  </si>
  <si>
    <t>OPCAGE</t>
  </si>
  <si>
    <t>IP</t>
  </si>
  <si>
    <t>IPSO</t>
  </si>
  <si>
    <t>GP</t>
  </si>
  <si>
    <t>GPSO</t>
  </si>
  <si>
    <t>GPSG</t>
  </si>
  <si>
    <t>GPCAGW</t>
  </si>
  <si>
    <t>GPCAGE</t>
  </si>
  <si>
    <t>DP</t>
  </si>
  <si>
    <t>WA</t>
  </si>
  <si>
    <t>DPWA</t>
  </si>
  <si>
    <t>UT</t>
  </si>
  <si>
    <t>DPUT</t>
  </si>
  <si>
    <t>SNPD</t>
  </si>
  <si>
    <t>DPSNPD</t>
  </si>
  <si>
    <t>OR</t>
  </si>
  <si>
    <t>DPOR</t>
  </si>
  <si>
    <t>CA</t>
  </si>
  <si>
    <t>DPCA</t>
  </si>
  <si>
    <t>Ref. 8.10.5</t>
  </si>
  <si>
    <t>399</t>
  </si>
  <si>
    <t>399CAEE</t>
  </si>
  <si>
    <t>398</t>
  </si>
  <si>
    <t>398WA</t>
  </si>
  <si>
    <t>398UT</t>
  </si>
  <si>
    <t>398SO</t>
  </si>
  <si>
    <t>398OR</t>
  </si>
  <si>
    <t>JBG</t>
  </si>
  <si>
    <t>398JBG</t>
  </si>
  <si>
    <t>CN</t>
  </si>
  <si>
    <t>398CN</t>
  </si>
  <si>
    <t>398CAGW</t>
  </si>
  <si>
    <t>398CAGE</t>
  </si>
  <si>
    <t>398CAEE</t>
  </si>
  <si>
    <t>398CA</t>
  </si>
  <si>
    <t>397</t>
  </si>
  <si>
    <t>397WA</t>
  </si>
  <si>
    <t>397UT</t>
  </si>
  <si>
    <t>397SO</t>
  </si>
  <si>
    <t>397SG</t>
  </si>
  <si>
    <t>397OR</t>
  </si>
  <si>
    <t>397JBG</t>
  </si>
  <si>
    <t>397CN</t>
  </si>
  <si>
    <t>397CAGW</t>
  </si>
  <si>
    <t>397CAGE</t>
  </si>
  <si>
    <t>397CAEE</t>
  </si>
  <si>
    <t>397CA</t>
  </si>
  <si>
    <t>396</t>
  </si>
  <si>
    <t>396WA</t>
  </si>
  <si>
    <t>396UT</t>
  </si>
  <si>
    <t>396SO</t>
  </si>
  <si>
    <t>396OR</t>
  </si>
  <si>
    <t>396JBG</t>
  </si>
  <si>
    <t>396CAGW</t>
  </si>
  <si>
    <t>396CAGE</t>
  </si>
  <si>
    <t>396CAEE</t>
  </si>
  <si>
    <t>396CA</t>
  </si>
  <si>
    <t>395</t>
  </si>
  <si>
    <t>395WA</t>
  </si>
  <si>
    <t>395UT</t>
  </si>
  <si>
    <t>395SO</t>
  </si>
  <si>
    <t>395OR</t>
  </si>
  <si>
    <t>395JBG</t>
  </si>
  <si>
    <t>395CAGW</t>
  </si>
  <si>
    <t>Ref. 8.10.4</t>
  </si>
  <si>
    <t>395CAGE</t>
  </si>
  <si>
    <t>395CAEE</t>
  </si>
  <si>
    <t>395CA</t>
  </si>
  <si>
    <t>394</t>
  </si>
  <si>
    <t>394WA</t>
  </si>
  <si>
    <t>394UT</t>
  </si>
  <si>
    <t>394SO</t>
  </si>
  <si>
    <t>394OR</t>
  </si>
  <si>
    <t>394JBG</t>
  </si>
  <si>
    <t>394CAGW</t>
  </si>
  <si>
    <t>394CAGE</t>
  </si>
  <si>
    <t>394CAEE</t>
  </si>
  <si>
    <t>394CA</t>
  </si>
  <si>
    <t>393</t>
  </si>
  <si>
    <t>393WA</t>
  </si>
  <si>
    <t>393UT</t>
  </si>
  <si>
    <t>393SO</t>
  </si>
  <si>
    <t>393OR</t>
  </si>
  <si>
    <t>393JBG</t>
  </si>
  <si>
    <t>393CAGW</t>
  </si>
  <si>
    <t>393CAGE</t>
  </si>
  <si>
    <t>393CA</t>
  </si>
  <si>
    <t>392</t>
  </si>
  <si>
    <t>392WA</t>
  </si>
  <si>
    <t>392UT</t>
  </si>
  <si>
    <t>392SO</t>
  </si>
  <si>
    <t>392OR</t>
  </si>
  <si>
    <t>392JBG</t>
  </si>
  <si>
    <t>392CAGW</t>
  </si>
  <si>
    <t>392CAGE</t>
  </si>
  <si>
    <t>392CAEE</t>
  </si>
  <si>
    <t>392CA</t>
  </si>
  <si>
    <t>391</t>
  </si>
  <si>
    <t>391WA</t>
  </si>
  <si>
    <t>391UT</t>
  </si>
  <si>
    <t>391SO</t>
  </si>
  <si>
    <t>391OR</t>
  </si>
  <si>
    <t>391JBG</t>
  </si>
  <si>
    <t>Ref. 8.10.3</t>
  </si>
  <si>
    <t>391CN</t>
  </si>
  <si>
    <t>391CAGW</t>
  </si>
  <si>
    <t>391CAGE</t>
  </si>
  <si>
    <t>391CAEE</t>
  </si>
  <si>
    <t>391CA</t>
  </si>
  <si>
    <t>390</t>
  </si>
  <si>
    <t>390WA</t>
  </si>
  <si>
    <t>390UT</t>
  </si>
  <si>
    <t>390SO</t>
  </si>
  <si>
    <t>390OR</t>
  </si>
  <si>
    <t>390JBG</t>
  </si>
  <si>
    <t>390CN</t>
  </si>
  <si>
    <t>390CAGW</t>
  </si>
  <si>
    <t>390CAGE</t>
  </si>
  <si>
    <t>390CAEE</t>
  </si>
  <si>
    <t>390CA</t>
  </si>
  <si>
    <t>389</t>
  </si>
  <si>
    <t>389WA</t>
  </si>
  <si>
    <t>389UT</t>
  </si>
  <si>
    <t>389SO</t>
  </si>
  <si>
    <t>389OR</t>
  </si>
  <si>
    <t>389CN</t>
  </si>
  <si>
    <t>389CAGE</t>
  </si>
  <si>
    <t>389CA</t>
  </si>
  <si>
    <t>373</t>
  </si>
  <si>
    <t>373WA</t>
  </si>
  <si>
    <t>373UT</t>
  </si>
  <si>
    <t>373OR</t>
  </si>
  <si>
    <t>373CA</t>
  </si>
  <si>
    <t>371</t>
  </si>
  <si>
    <t>371WA</t>
  </si>
  <si>
    <t>371UT</t>
  </si>
  <si>
    <t>371OR</t>
  </si>
  <si>
    <t>371CA</t>
  </si>
  <si>
    <t>370</t>
  </si>
  <si>
    <t>370WA</t>
  </si>
  <si>
    <t>370UT</t>
  </si>
  <si>
    <t>370OR</t>
  </si>
  <si>
    <t>370CA</t>
  </si>
  <si>
    <t>369</t>
  </si>
  <si>
    <t>369WA</t>
  </si>
  <si>
    <t>369UT</t>
  </si>
  <si>
    <t>369OR</t>
  </si>
  <si>
    <t>369CA</t>
  </si>
  <si>
    <t>Ref. 8.10.2</t>
  </si>
  <si>
    <t>368</t>
  </si>
  <si>
    <t>368WA</t>
  </si>
  <si>
    <t>368UT</t>
  </si>
  <si>
    <t>368OR</t>
  </si>
  <si>
    <t>368CA</t>
  </si>
  <si>
    <t>367</t>
  </si>
  <si>
    <t>367WA</t>
  </si>
  <si>
    <t>367UT</t>
  </si>
  <si>
    <t>367OR</t>
  </si>
  <si>
    <t>367CA</t>
  </si>
  <si>
    <t>366</t>
  </si>
  <si>
    <t>366WA</t>
  </si>
  <si>
    <t>366UT</t>
  </si>
  <si>
    <t>366OR</t>
  </si>
  <si>
    <t>366CA</t>
  </si>
  <si>
    <t>365</t>
  </si>
  <si>
    <t>365WA</t>
  </si>
  <si>
    <t>365UT</t>
  </si>
  <si>
    <t>365OR</t>
  </si>
  <si>
    <t>365CA</t>
  </si>
  <si>
    <t>364</t>
  </si>
  <si>
    <t>364WA</t>
  </si>
  <si>
    <t>364UT</t>
  </si>
  <si>
    <t>364OR</t>
  </si>
  <si>
    <t>364CA</t>
  </si>
  <si>
    <t>362</t>
  </si>
  <si>
    <t>362WA</t>
  </si>
  <si>
    <t>362UT</t>
  </si>
  <si>
    <t>362OR</t>
  </si>
  <si>
    <t>362CA</t>
  </si>
  <si>
    <t>361</t>
  </si>
  <si>
    <t>361WA</t>
  </si>
  <si>
    <t>361UT</t>
  </si>
  <si>
    <t>361OR</t>
  </si>
  <si>
    <t>Ref. 8.10.1</t>
  </si>
  <si>
    <t>361CA</t>
  </si>
  <si>
    <t>360</t>
  </si>
  <si>
    <t>360WA</t>
  </si>
  <si>
    <t>360UT</t>
  </si>
  <si>
    <t>360OR</t>
  </si>
  <si>
    <t>360CA</t>
  </si>
  <si>
    <t>359</t>
  </si>
  <si>
    <t>359SG</t>
  </si>
  <si>
    <t>359JBG</t>
  </si>
  <si>
    <t>359CAGW</t>
  </si>
  <si>
    <t>359CAGE</t>
  </si>
  <si>
    <t>358</t>
  </si>
  <si>
    <t>358CAGW</t>
  </si>
  <si>
    <t>358CAGE</t>
  </si>
  <si>
    <t>357</t>
  </si>
  <si>
    <t>357CAGW</t>
  </si>
  <si>
    <t>357CAGE</t>
  </si>
  <si>
    <t>356</t>
  </si>
  <si>
    <t>356SG</t>
  </si>
  <si>
    <t>356JBG</t>
  </si>
  <si>
    <t>356CAGW</t>
  </si>
  <si>
    <t>356CAGE</t>
  </si>
  <si>
    <t>355</t>
  </si>
  <si>
    <t>355SG</t>
  </si>
  <si>
    <t>355JBG</t>
  </si>
  <si>
    <t>355CAGW</t>
  </si>
  <si>
    <t>355CAGE</t>
  </si>
  <si>
    <t>354</t>
  </si>
  <si>
    <t>354SG</t>
  </si>
  <si>
    <t>354JBG</t>
  </si>
  <si>
    <t>354CAGW</t>
  </si>
  <si>
    <t>354CAGE</t>
  </si>
  <si>
    <t>353</t>
  </si>
  <si>
    <t>353SG</t>
  </si>
  <si>
    <t>353JBG</t>
  </si>
  <si>
    <t>353CAGW</t>
  </si>
  <si>
    <t>353CAGE</t>
  </si>
  <si>
    <t>352</t>
  </si>
  <si>
    <t>352SG</t>
  </si>
  <si>
    <t>352JBG</t>
  </si>
  <si>
    <t>352CAGW</t>
  </si>
  <si>
    <t>352CAGE</t>
  </si>
  <si>
    <t>350</t>
  </si>
  <si>
    <t>350SG</t>
  </si>
  <si>
    <t>350JBG</t>
  </si>
  <si>
    <t>350CAGW</t>
  </si>
  <si>
    <t>350CAGE</t>
  </si>
  <si>
    <t>346</t>
  </si>
  <si>
    <t>346CAGW</t>
  </si>
  <si>
    <t>346CAGE</t>
  </si>
  <si>
    <t>345</t>
  </si>
  <si>
    <t>345CAGW</t>
  </si>
  <si>
    <t>345CAGE</t>
  </si>
  <si>
    <t>344</t>
  </si>
  <si>
    <t>344CAGW</t>
  </si>
  <si>
    <t>344CAGE</t>
  </si>
  <si>
    <t>343</t>
  </si>
  <si>
    <t>343CAGW</t>
  </si>
  <si>
    <t>343CAGE</t>
  </si>
  <si>
    <t>342</t>
  </si>
  <si>
    <t>342CAGW</t>
  </si>
  <si>
    <t>342CAGE</t>
  </si>
  <si>
    <t>341</t>
  </si>
  <si>
    <t>341CAGW</t>
  </si>
  <si>
    <t>341CAGE</t>
  </si>
  <si>
    <t>340</t>
  </si>
  <si>
    <t>340OR</t>
  </si>
  <si>
    <t>340CAGW</t>
  </si>
  <si>
    <t>340CAGE</t>
  </si>
  <si>
    <t>Ref. 8.10</t>
  </si>
  <si>
    <t>336</t>
  </si>
  <si>
    <t>336CAGW</t>
  </si>
  <si>
    <t>336CAGE</t>
  </si>
  <si>
    <t>335</t>
  </si>
  <si>
    <t>335CAGW</t>
  </si>
  <si>
    <t>335CAGE</t>
  </si>
  <si>
    <t>334</t>
  </si>
  <si>
    <t>334CAGW</t>
  </si>
  <si>
    <t>334CAGE</t>
  </si>
  <si>
    <t>333</t>
  </si>
  <si>
    <t>333CAGW</t>
  </si>
  <si>
    <t>333CAGE</t>
  </si>
  <si>
    <t>332</t>
  </si>
  <si>
    <t>332CAGW</t>
  </si>
  <si>
    <t>332CAGE</t>
  </si>
  <si>
    <t>331</t>
  </si>
  <si>
    <t>331CAGW</t>
  </si>
  <si>
    <t>331CAGE</t>
  </si>
  <si>
    <t>330</t>
  </si>
  <si>
    <t>330CAGW</t>
  </si>
  <si>
    <t>330CAGE</t>
  </si>
  <si>
    <t>316</t>
  </si>
  <si>
    <t>316JBG</t>
  </si>
  <si>
    <t>316CAGW</t>
  </si>
  <si>
    <t>316CAGE</t>
  </si>
  <si>
    <t>315</t>
  </si>
  <si>
    <t>315JBG</t>
  </si>
  <si>
    <t>315CAGW</t>
  </si>
  <si>
    <t>315CAGE</t>
  </si>
  <si>
    <t>314</t>
  </si>
  <si>
    <t>314JBG</t>
  </si>
  <si>
    <t>314CAGW</t>
  </si>
  <si>
    <t>314CAGE</t>
  </si>
  <si>
    <t>312</t>
  </si>
  <si>
    <t>312JBG</t>
  </si>
  <si>
    <t>312CAGW</t>
  </si>
  <si>
    <t>312CAGE</t>
  </si>
  <si>
    <t>311</t>
  </si>
  <si>
    <t>311JBG</t>
  </si>
  <si>
    <t>311CAGW</t>
  </si>
  <si>
    <t>311CAGE</t>
  </si>
  <si>
    <t>310</t>
  </si>
  <si>
    <t>310JBG</t>
  </si>
  <si>
    <t>310CAGW</t>
  </si>
  <si>
    <t>310CAGE</t>
  </si>
  <si>
    <t>303</t>
  </si>
  <si>
    <t>303WA</t>
  </si>
  <si>
    <t>303UT</t>
  </si>
  <si>
    <t>303SO</t>
  </si>
  <si>
    <t>303SG</t>
  </si>
  <si>
    <t>303OR</t>
  </si>
  <si>
    <t>303JBG</t>
  </si>
  <si>
    <t>303CN</t>
  </si>
  <si>
    <t>303CAGW</t>
  </si>
  <si>
    <t>303CAGE</t>
  </si>
  <si>
    <t>303CAEE</t>
  </si>
  <si>
    <t>303CA</t>
  </si>
  <si>
    <t>302</t>
  </si>
  <si>
    <t>302UT</t>
  </si>
  <si>
    <t>302CAGW</t>
  </si>
  <si>
    <t>302CAGE</t>
  </si>
  <si>
    <t>Reference</t>
  </si>
  <si>
    <t>Adjustment</t>
  </si>
  <si>
    <t>Jun-19 EOP</t>
  </si>
  <si>
    <t>Factor</t>
  </si>
  <si>
    <t>Account</t>
  </si>
  <si>
    <t>Indicator</t>
  </si>
  <si>
    <t>End-of-Period Plant Balances</t>
  </si>
  <si>
    <t>8.10.1</t>
  </si>
  <si>
    <t>8.10.2</t>
  </si>
  <si>
    <t>8.10.3</t>
  </si>
  <si>
    <t>8.10.4</t>
  </si>
  <si>
    <t>8.10.5</t>
  </si>
  <si>
    <t>Situs</t>
  </si>
  <si>
    <t>WASHINGTON</t>
  </si>
  <si>
    <t>Jun-19 AMA</t>
  </si>
  <si>
    <t>RES</t>
  </si>
  <si>
    <t>302ID</t>
  </si>
  <si>
    <t>303ID</t>
  </si>
  <si>
    <t>360ID</t>
  </si>
  <si>
    <t>361ID</t>
  </si>
  <si>
    <t>362ID</t>
  </si>
  <si>
    <t>364ID</t>
  </si>
  <si>
    <t>365ID</t>
  </si>
  <si>
    <t>366ID</t>
  </si>
  <si>
    <t>367ID</t>
  </si>
  <si>
    <t>368ID</t>
  </si>
  <si>
    <t>369ID</t>
  </si>
  <si>
    <t>370ID</t>
  </si>
  <si>
    <t>371ID</t>
  </si>
  <si>
    <t>373ID</t>
  </si>
  <si>
    <t>389ID</t>
  </si>
  <si>
    <t>390ID</t>
  </si>
  <si>
    <t>391ID</t>
  </si>
  <si>
    <t>392ID</t>
  </si>
  <si>
    <t>393ID</t>
  </si>
  <si>
    <t>394ID</t>
  </si>
  <si>
    <t>395ID</t>
  </si>
  <si>
    <t>396ID</t>
  </si>
  <si>
    <t>397ID</t>
  </si>
  <si>
    <t>398ID</t>
  </si>
  <si>
    <t>DPID</t>
  </si>
  <si>
    <t>303WY-ALL</t>
  </si>
  <si>
    <t>360WY-ALL</t>
  </si>
  <si>
    <t>361WY-ALL</t>
  </si>
  <si>
    <t>362WY-ALL</t>
  </si>
  <si>
    <t>364WY-ALL</t>
  </si>
  <si>
    <t>365WY-ALL</t>
  </si>
  <si>
    <t>366WY-ALL</t>
  </si>
  <si>
    <t>367WY-ALL</t>
  </si>
  <si>
    <t>368WY-ALL</t>
  </si>
  <si>
    <t>369WY-ALL</t>
  </si>
  <si>
    <t>370WY-ALL</t>
  </si>
  <si>
    <t>371WY-ALL</t>
  </si>
  <si>
    <t>373WY-ALL</t>
  </si>
  <si>
    <t>389WY-ALL</t>
  </si>
  <si>
    <t>390WY-ALL</t>
  </si>
  <si>
    <t>391WY-ALL</t>
  </si>
  <si>
    <t>392WY-ALL</t>
  </si>
  <si>
    <t>393WY-ALL</t>
  </si>
  <si>
    <t>394WY-ALL</t>
  </si>
  <si>
    <t>395WY-ALL</t>
  </si>
  <si>
    <t>396WY-ALL</t>
  </si>
  <si>
    <t>397WY-ALL</t>
  </si>
  <si>
    <t>398WY-ALL</t>
  </si>
  <si>
    <t>DPWY-ALL</t>
  </si>
  <si>
    <t>WY-ALL</t>
  </si>
  <si>
    <t>ID</t>
  </si>
  <si>
    <t>(cont. 5) End-of-Period Plant Balances</t>
  </si>
  <si>
    <t>(cont. 4) End-of-Period Plant Balances</t>
  </si>
  <si>
    <t>(cont. 3) End-of-Period Plant Balances</t>
  </si>
  <si>
    <t>(cont. 2) End-of-Period Plant Balances</t>
  </si>
  <si>
    <t>(cont.) End-of-Period Plant Balances</t>
  </si>
  <si>
    <t>Washington General Rate Case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</si>
</sst>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4" applyFont="1" applyBorder="1"/>
    <xf numFmtId="0" fontId="0" fillId="0" borderId="0" xfId="0" applyFill="1"/>
    <xf numFmtId="164" fontId="0" fillId="0" borderId="0" xfId="1" applyNumberFormat="1" applyFon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164" fontId="0" fillId="0" borderId="0" xfId="0" applyNumberFormat="1" applyFill="1"/>
    <xf numFmtId="164" fontId="0" fillId="0" borderId="12" xfId="0" applyNumberFormat="1" applyFill="1" applyBorder="1"/>
    <xf numFmtId="164" fontId="4" fillId="0" borderId="0" xfId="1" applyNumberFormat="1" applyFont="1" applyFill="1" applyAlignment="1">
      <alignment horizontal="center"/>
    </xf>
    <xf numFmtId="164" fontId="6" fillId="0" borderId="0" xfId="9" applyNumberFormat="1" applyFill="1"/>
    <xf numFmtId="164" fontId="3" fillId="0" borderId="0" xfId="1" applyNumberFormat="1" applyFont="1" applyFill="1"/>
    <xf numFmtId="0" fontId="3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/>
    <xf numFmtId="0" fontId="4" fillId="0" borderId="0" xfId="4" applyFont="1" applyFill="1" applyBorder="1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2" fontId="3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2" applyNumberFormat="1" applyFont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3" fillId="0" borderId="0" xfId="4" applyFont="1" applyFill="1" applyAlignment="1">
      <alignment horizontal="left"/>
    </xf>
    <xf numFmtId="41" fontId="3" fillId="0" borderId="0" xfId="3" applyNumberFormat="1" applyFont="1" applyFill="1" applyBorder="1" applyAlignment="1">
      <alignment horizontal="center"/>
    </xf>
    <xf numFmtId="0" fontId="3" fillId="0" borderId="0" xfId="4" applyFont="1" applyFill="1"/>
    <xf numFmtId="165" fontId="3" fillId="0" borderId="0" xfId="5" applyNumberFormat="1" applyFont="1" applyFill="1" applyAlignment="1">
      <alignment horizontal="center"/>
    </xf>
    <xf numFmtId="41" fontId="3" fillId="0" borderId="0" xfId="3" applyNumberFormat="1" applyFont="1" applyFill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6" fontId="3" fillId="0" borderId="0" xfId="5" applyNumberFormat="1" applyFont="1" applyFill="1" applyAlignment="1">
      <alignment horizontal="center"/>
    </xf>
    <xf numFmtId="0" fontId="4" fillId="0" borderId="0" xfId="2" applyFont="1" applyFill="1" applyBorder="1"/>
    <xf numFmtId="0" fontId="3" fillId="0" borderId="0" xfId="2" applyFont="1" applyFill="1" applyBorder="1"/>
    <xf numFmtId="0" fontId="3" fillId="0" borderId="0" xfId="4" applyFont="1" applyBorder="1"/>
    <xf numFmtId="0" fontId="3" fillId="0" borderId="0" xfId="4" applyFont="1" applyBorder="1" applyAlignment="1">
      <alignment horizontal="center"/>
    </xf>
    <xf numFmtId="0" fontId="3" fillId="0" borderId="0" xfId="6" applyFont="1" applyFill="1" applyBorder="1"/>
    <xf numFmtId="0" fontId="3" fillId="0" borderId="0" xfId="6" applyFont="1" applyFill="1" applyBorder="1" applyAlignment="1">
      <alignment horizontal="center"/>
    </xf>
    <xf numFmtId="0" fontId="3" fillId="0" borderId="0" xfId="6" quotePrefix="1" applyFont="1" applyFill="1" applyBorder="1" applyAlignment="1">
      <alignment horizontal="left"/>
    </xf>
    <xf numFmtId="166" fontId="3" fillId="0" borderId="0" xfId="5" applyNumberFormat="1" applyFont="1" applyFill="1" applyBorder="1" applyAlignment="1">
      <alignment horizontal="center"/>
    </xf>
    <xf numFmtId="0" fontId="3" fillId="0" borderId="0" xfId="2" applyNumberFormat="1" applyFont="1" applyFill="1" applyAlignment="1">
      <alignment horizontal="center"/>
    </xf>
    <xf numFmtId="164" fontId="3" fillId="0" borderId="9" xfId="3" applyNumberFormat="1" applyFont="1" applyFill="1" applyBorder="1" applyAlignment="1">
      <alignment horizontal="center"/>
    </xf>
    <xf numFmtId="0" fontId="3" fillId="0" borderId="8" xfId="2" applyFont="1" applyBorder="1"/>
    <xf numFmtId="0" fontId="3" fillId="0" borderId="5" xfId="2" applyFont="1" applyBorder="1"/>
    <xf numFmtId="0" fontId="3" fillId="0" borderId="3" xfId="2" applyFont="1" applyBorder="1"/>
    <xf numFmtId="0" fontId="3" fillId="0" borderId="0" xfId="2" applyFont="1" applyFill="1"/>
    <xf numFmtId="0" fontId="3" fillId="0" borderId="0" xfId="4" applyFont="1" applyFill="1" applyBorder="1" applyAlignment="1">
      <alignment horizontal="left"/>
    </xf>
    <xf numFmtId="0" fontId="8" fillId="0" borderId="0" xfId="2" applyFont="1" applyBorder="1" applyAlignment="1">
      <alignment horizontal="center"/>
    </xf>
    <xf numFmtId="41" fontId="3" fillId="0" borderId="0" xfId="4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Alignment="1">
      <alignment horizontal="right"/>
    </xf>
    <xf numFmtId="0" fontId="8" fillId="0" borderId="0" xfId="2" applyNumberFormat="1" applyFont="1" applyFill="1" applyAlignment="1">
      <alignment horizontal="center"/>
    </xf>
    <xf numFmtId="165" fontId="3" fillId="0" borderId="0" xfId="5" applyNumberFormat="1" applyFont="1" applyFill="1" applyBorder="1" applyAlignment="1">
      <alignment horizontal="center"/>
    </xf>
    <xf numFmtId="164" fontId="3" fillId="0" borderId="0" xfId="2" applyNumberFormat="1" applyFont="1" applyBorder="1"/>
    <xf numFmtId="165" fontId="3" fillId="0" borderId="0" xfId="8" applyNumberFormat="1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0" fontId="4" fillId="0" borderId="0" xfId="2" applyFont="1" applyFill="1"/>
    <xf numFmtId="0" fontId="4" fillId="0" borderId="0" xfId="2" applyFont="1" applyFill="1" applyBorder="1" applyAlignment="1">
      <alignment horizontal="left"/>
    </xf>
    <xf numFmtId="0" fontId="3" fillId="0" borderId="0" xfId="4" applyFont="1" applyFill="1" applyBorder="1"/>
    <xf numFmtId="164" fontId="3" fillId="0" borderId="0" xfId="2" applyNumberFormat="1" applyFont="1" applyFill="1" applyBorder="1"/>
    <xf numFmtId="164" fontId="3" fillId="0" borderId="0" xfId="2" applyNumberFormat="1" applyFont="1" applyFill="1"/>
    <xf numFmtId="0" fontId="3" fillId="0" borderId="0" xfId="2" applyFont="1" applyFill="1" applyBorder="1" applyAlignment="1">
      <alignment vertical="top" wrapText="1"/>
    </xf>
    <xf numFmtId="0" fontId="8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right"/>
    </xf>
    <xf numFmtId="164" fontId="3" fillId="0" borderId="0" xfId="2" applyNumberFormat="1" applyFont="1"/>
    <xf numFmtId="166" fontId="3" fillId="0" borderId="0" xfId="8" applyNumberFormat="1" applyFont="1" applyFill="1" applyBorder="1" applyAlignment="1">
      <alignment horizontal="center"/>
    </xf>
    <xf numFmtId="0" fontId="3" fillId="0" borderId="0" xfId="2" quotePrefix="1" applyFont="1" applyBorder="1" applyAlignment="1">
      <alignment horizontal="left"/>
    </xf>
    <xf numFmtId="0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0" fontId="3" fillId="0" borderId="0" xfId="2" applyNumberFormat="1" applyFont="1" applyFill="1" applyAlignment="1">
      <alignment horizontal="left"/>
    </xf>
    <xf numFmtId="2" fontId="3" fillId="0" borderId="0" xfId="2" applyNumberFormat="1" applyFont="1" applyFill="1" applyAlignment="1">
      <alignment horizontal="center"/>
    </xf>
    <xf numFmtId="164" fontId="3" fillId="0" borderId="11" xfId="3" applyNumberFormat="1" applyFont="1" applyFill="1" applyBorder="1" applyAlignment="1">
      <alignment horizontal="center"/>
    </xf>
    <xf numFmtId="0" fontId="3" fillId="0" borderId="0" xfId="4" applyFont="1" applyBorder="1" applyAlignment="1">
      <alignment horizontal="right"/>
    </xf>
    <xf numFmtId="164" fontId="3" fillId="0" borderId="10" xfId="3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right"/>
    </xf>
    <xf numFmtId="0" fontId="3" fillId="0" borderId="7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/>
    </xf>
    <xf numFmtId="0" fontId="3" fillId="0" borderId="6" xfId="2" applyFont="1" applyBorder="1" applyAlignment="1">
      <alignment horizontal="left" vertical="top"/>
    </xf>
    <xf numFmtId="0" fontId="3" fillId="0" borderId="0" xfId="2" applyFont="1" applyBorder="1" applyAlignment="1">
      <alignment horizontal="left" vertical="top"/>
    </xf>
    <xf numFmtId="0" fontId="3" fillId="0" borderId="4" xfId="2" applyFont="1" applyBorder="1" applyAlignment="1">
      <alignment horizontal="left" vertical="top"/>
    </xf>
    <xf numFmtId="0" fontId="3" fillId="0" borderId="2" xfId="2" applyFont="1" applyBorder="1" applyAlignment="1">
      <alignment horizontal="left" vertical="top"/>
    </xf>
    <xf numFmtId="0" fontId="3" fillId="0" borderId="1" xfId="2" applyFont="1" applyBorder="1" applyAlignment="1">
      <alignment horizontal="left" vertical="top"/>
    </xf>
    <xf numFmtId="0" fontId="3" fillId="0" borderId="6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7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</cellXfs>
  <cellStyles count="10">
    <cellStyle name="Comma" xfId="1" builtinId="3"/>
    <cellStyle name="Comma 3" xfId="7"/>
    <cellStyle name="Comma 6" xfId="3"/>
    <cellStyle name="Hyperlink" xfId="9" builtinId="8"/>
    <cellStyle name="Normal" xfId="0" builtinId="0"/>
    <cellStyle name="Normal 2" xfId="4"/>
    <cellStyle name="Normal 6" xfId="6"/>
    <cellStyle name="Normal_Copy of File50007" xfId="2"/>
    <cellStyle name="Percent 3" xfId="8"/>
    <cellStyle name="Percent 6" xfId="5"/>
  </cellStyles>
  <dxfs count="1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tabSelected="1" view="pageBreakPreview" zoomScale="85" zoomScaleNormal="100" zoomScaleSheetLayoutView="85" workbookViewId="0">
      <selection activeCell="B4" sqref="B4"/>
    </sheetView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.140625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11.140625" style="19" customWidth="1"/>
    <col min="8" max="8" width="9.85546875" style="57" bestFit="1" customWidth="1"/>
    <col min="9" max="9" width="12" style="19" customWidth="1"/>
    <col min="10" max="10" width="7.42578125" style="19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23">
        <v>8.1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24"/>
    </row>
    <row r="3" spans="1:12" ht="12" customHeight="1" x14ac:dyDescent="0.2">
      <c r="B3" s="20" t="s">
        <v>355</v>
      </c>
      <c r="D3" s="21"/>
      <c r="E3" s="21"/>
      <c r="F3" s="21"/>
      <c r="G3" s="21"/>
      <c r="H3" s="22"/>
      <c r="I3" s="21"/>
      <c r="J3" s="24"/>
    </row>
    <row r="4" spans="1:12" ht="12" customHeight="1" x14ac:dyDescent="0.2">
      <c r="D4" s="21"/>
      <c r="E4" s="21"/>
      <c r="F4" s="21"/>
      <c r="G4" s="21"/>
      <c r="H4" s="22"/>
      <c r="I4" s="21"/>
      <c r="J4" s="24"/>
    </row>
    <row r="5" spans="1:12" ht="12" customHeight="1" x14ac:dyDescent="0.2">
      <c r="D5" s="21"/>
      <c r="E5" s="21"/>
      <c r="F5" s="21"/>
      <c r="G5" s="21"/>
      <c r="H5" s="22"/>
      <c r="I5" s="21"/>
      <c r="J5" s="24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24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27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24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24"/>
      <c r="K9" s="38"/>
      <c r="L9" s="39"/>
    </row>
    <row r="10" spans="1:12" ht="12" customHeight="1" x14ac:dyDescent="0.2">
      <c r="A10" s="28"/>
      <c r="B10" s="40"/>
      <c r="C10" s="28"/>
      <c r="D10" s="41" t="str">
        <f>'Page 8.10.6 - 8.10.11'!B7</f>
        <v>302</v>
      </c>
      <c r="E10" s="31" t="s">
        <v>364</v>
      </c>
      <c r="F10" s="42">
        <f>'Page 8.10.6 - 8.10.11'!F7</f>
        <v>-151362.40791702271</v>
      </c>
      <c r="G10" s="42" t="str">
        <f>'Page 8.10.6 - 8.10.11'!C7</f>
        <v>CAGW</v>
      </c>
      <c r="H10" s="43">
        <v>0.21577192756641544</v>
      </c>
      <c r="I10" s="37">
        <f t="shared" ref="I10:I54" si="0">IF(H10="Situs",IF(G10="WA",F10,0),H10*F10)</f>
        <v>-32659.758517350052</v>
      </c>
      <c r="J10" s="24" t="str">
        <f>CONCATENATE(LEFT($J$1,4)&amp;"0.6")</f>
        <v>8.10.6</v>
      </c>
      <c r="K10" s="38"/>
      <c r="L10" s="39"/>
    </row>
    <row r="11" spans="1:12" ht="12" customHeight="1" x14ac:dyDescent="0.2">
      <c r="A11" s="28"/>
      <c r="B11" s="40"/>
      <c r="C11" s="28"/>
      <c r="D11" s="41" t="str">
        <f>'Page 8.10.6 - 8.10.11'!B10</f>
        <v>303</v>
      </c>
      <c r="E11" s="31" t="s">
        <v>364</v>
      </c>
      <c r="F11" s="42">
        <f>'Page 8.10.6 - 8.10.11'!F10</f>
        <v>0</v>
      </c>
      <c r="G11" s="42" t="str">
        <f>'Page 8.10.6 - 8.10.11'!C10</f>
        <v>CA</v>
      </c>
      <c r="H11" s="43" t="s">
        <v>361</v>
      </c>
      <c r="I11" s="37">
        <f t="shared" si="0"/>
        <v>0</v>
      </c>
      <c r="J11" s="24" t="str">
        <f t="shared" ref="J11:J51" si="1">CONCATENATE(LEFT($J$1,4)&amp;"0.6")</f>
        <v>8.10.6</v>
      </c>
      <c r="K11" s="38"/>
      <c r="L11" s="39"/>
    </row>
    <row r="12" spans="1:12" ht="12" customHeight="1" x14ac:dyDescent="0.2">
      <c r="A12" s="28"/>
      <c r="B12" s="40"/>
      <c r="C12" s="28"/>
      <c r="D12" s="41" t="str">
        <f>'Page 8.10.6 - 8.10.11'!B11</f>
        <v>303</v>
      </c>
      <c r="E12" s="31" t="s">
        <v>364</v>
      </c>
      <c r="F12" s="42">
        <f>'Page 8.10.6 - 8.10.11'!F11</f>
        <v>-6716.1187499999996</v>
      </c>
      <c r="G12" s="42" t="str">
        <f>'Page 8.10.6 - 8.10.11'!C11</f>
        <v>CAEE</v>
      </c>
      <c r="H12" s="43">
        <v>0</v>
      </c>
      <c r="I12" s="37">
        <f t="shared" si="0"/>
        <v>0</v>
      </c>
      <c r="J12" s="24" t="str">
        <f t="shared" si="1"/>
        <v>8.10.6</v>
      </c>
      <c r="K12" s="38"/>
      <c r="L12" s="39"/>
    </row>
    <row r="13" spans="1:12" ht="12" customHeight="1" x14ac:dyDescent="0.2">
      <c r="A13" s="28"/>
      <c r="B13" s="40"/>
      <c r="C13" s="28"/>
      <c r="D13" s="41" t="str">
        <f>'Page 8.10.6 - 8.10.11'!B12</f>
        <v>303</v>
      </c>
      <c r="E13" s="31" t="s">
        <v>364</v>
      </c>
      <c r="F13" s="42">
        <f>'Page 8.10.6 - 8.10.11'!F12</f>
        <v>565876.55291669071</v>
      </c>
      <c r="G13" s="42" t="str">
        <f>'Page 8.10.6 - 8.10.11'!C12</f>
        <v>CAGE</v>
      </c>
      <c r="H13" s="43">
        <v>0</v>
      </c>
      <c r="I13" s="37">
        <f t="shared" si="0"/>
        <v>0</v>
      </c>
      <c r="J13" s="24" t="str">
        <f t="shared" si="1"/>
        <v>8.10.6</v>
      </c>
      <c r="K13" s="38"/>
      <c r="L13" s="39"/>
    </row>
    <row r="14" spans="1:12" ht="12" customHeight="1" x14ac:dyDescent="0.2">
      <c r="A14" s="28"/>
      <c r="B14" s="40"/>
      <c r="C14" s="28"/>
      <c r="D14" s="41" t="str">
        <f>'Page 8.10.6 - 8.10.11'!B13</f>
        <v>303</v>
      </c>
      <c r="E14" s="31" t="s">
        <v>364</v>
      </c>
      <c r="F14" s="42">
        <f>'Page 8.10.6 - 8.10.11'!F13</f>
        <v>-11205.037500008941</v>
      </c>
      <c r="G14" s="42" t="str">
        <f>'Page 8.10.6 - 8.10.11'!C13</f>
        <v>CAGW</v>
      </c>
      <c r="H14" s="43">
        <v>0.21577192756641544</v>
      </c>
      <c r="I14" s="37">
        <f t="shared" si="0"/>
        <v>-2417.7325398308981</v>
      </c>
      <c r="J14" s="24" t="str">
        <f t="shared" si="1"/>
        <v>8.10.6</v>
      </c>
      <c r="K14" s="38"/>
      <c r="L14" s="39"/>
    </row>
    <row r="15" spans="1:12" ht="12" customHeight="1" x14ac:dyDescent="0.2">
      <c r="A15" s="28"/>
      <c r="B15" s="40"/>
      <c r="C15" s="28"/>
      <c r="D15" s="41" t="str">
        <f>'Page 8.10.6 - 8.10.11'!B14</f>
        <v>303</v>
      </c>
      <c r="E15" s="31" t="s">
        <v>364</v>
      </c>
      <c r="F15" s="42">
        <f>'Page 8.10.6 - 8.10.11'!F14</f>
        <v>5664704.8400000036</v>
      </c>
      <c r="G15" s="42" t="str">
        <f>'Page 8.10.6 - 8.10.11'!C14</f>
        <v>CN</v>
      </c>
      <c r="H15" s="43">
        <v>6.9360885492844845E-2</v>
      </c>
      <c r="I15" s="37">
        <f t="shared" si="0"/>
        <v>392908.94375800423</v>
      </c>
      <c r="J15" s="24" t="str">
        <f t="shared" si="1"/>
        <v>8.10.6</v>
      </c>
      <c r="K15" s="38"/>
      <c r="L15" s="39"/>
    </row>
    <row r="16" spans="1:12" ht="12" customHeight="1" x14ac:dyDescent="0.2">
      <c r="A16" s="28"/>
      <c r="B16" s="40"/>
      <c r="C16" s="28"/>
      <c r="D16" s="41" t="str">
        <f>'Page 8.10.6 - 8.10.11'!B16</f>
        <v>303</v>
      </c>
      <c r="E16" s="31" t="s">
        <v>364</v>
      </c>
      <c r="F16" s="42">
        <f>'Page 8.10.6 - 8.10.11'!F16</f>
        <v>1446.7749999999069</v>
      </c>
      <c r="G16" s="42" t="str">
        <f>'Page 8.10.6 - 8.10.11'!C16</f>
        <v>JBG</v>
      </c>
      <c r="H16" s="43">
        <v>0.21577192756641544</v>
      </c>
      <c r="I16" s="37">
        <f t="shared" si="0"/>
        <v>312.17343050488063</v>
      </c>
      <c r="J16" s="24" t="str">
        <f t="shared" si="1"/>
        <v>8.10.6</v>
      </c>
      <c r="K16" s="38"/>
      <c r="L16" s="39"/>
    </row>
    <row r="17" spans="1:12" ht="12" customHeight="1" x14ac:dyDescent="0.2">
      <c r="A17" s="28"/>
      <c r="B17" s="40"/>
      <c r="C17" s="28"/>
      <c r="D17" s="41" t="str">
        <f>'Page 8.10.6 - 8.10.11'!B17</f>
        <v>303</v>
      </c>
      <c r="E17" s="31" t="s">
        <v>364</v>
      </c>
      <c r="F17" s="42">
        <f>'Page 8.10.6 - 8.10.11'!F17</f>
        <v>6051.5812500007451</v>
      </c>
      <c r="G17" s="42" t="str">
        <f>'Page 8.10.6 - 8.10.11'!C17</f>
        <v>OR</v>
      </c>
      <c r="H17" s="43" t="s">
        <v>361</v>
      </c>
      <c r="I17" s="37">
        <f t="shared" si="0"/>
        <v>0</v>
      </c>
      <c r="J17" s="24" t="str">
        <f t="shared" si="1"/>
        <v>8.10.6</v>
      </c>
      <c r="K17" s="38"/>
      <c r="L17" s="39"/>
    </row>
    <row r="18" spans="1:12" ht="12" customHeight="1" x14ac:dyDescent="0.2">
      <c r="A18" s="28"/>
      <c r="B18" s="28"/>
      <c r="C18" s="28"/>
      <c r="D18" s="41" t="str">
        <f>'Page 8.10.6 - 8.10.11'!B19</f>
        <v>303</v>
      </c>
      <c r="E18" s="41" t="s">
        <v>364</v>
      </c>
      <c r="F18" s="42">
        <f>'Page 8.10.6 - 8.10.11'!F19</f>
        <v>2249413.9875000119</v>
      </c>
      <c r="G18" s="42" t="str">
        <f>'Page 8.10.6 - 8.10.11'!C19</f>
        <v>SO</v>
      </c>
      <c r="H18" s="43">
        <v>6.7017620954721469E-2</v>
      </c>
      <c r="I18" s="37">
        <f t="shared" si="0"/>
        <v>150750.37398452437</v>
      </c>
      <c r="J18" s="24" t="str">
        <f t="shared" si="1"/>
        <v>8.10.6</v>
      </c>
      <c r="K18" s="38"/>
      <c r="L18" s="39"/>
    </row>
    <row r="19" spans="1:12" ht="12" customHeight="1" x14ac:dyDescent="0.2">
      <c r="A19" s="28"/>
      <c r="B19" s="40"/>
      <c r="C19" s="28"/>
      <c r="D19" s="41" t="str">
        <f>'Page 8.10.6 - 8.10.11'!B20</f>
        <v>303</v>
      </c>
      <c r="E19" s="31" t="s">
        <v>364</v>
      </c>
      <c r="F19" s="42">
        <f>'Page 8.10.6 - 8.10.11'!F20</f>
        <v>599048.73666667007</v>
      </c>
      <c r="G19" s="42" t="str">
        <f>'Page 8.10.6 - 8.10.11'!C20</f>
        <v>UT</v>
      </c>
      <c r="H19" s="43" t="s">
        <v>361</v>
      </c>
      <c r="I19" s="37">
        <f t="shared" si="0"/>
        <v>0</v>
      </c>
      <c r="J19" s="24" t="str">
        <f t="shared" si="1"/>
        <v>8.10.6</v>
      </c>
      <c r="K19" s="38"/>
      <c r="L19" s="39"/>
    </row>
    <row r="20" spans="1:12" ht="12" customHeight="1" x14ac:dyDescent="0.2">
      <c r="A20" s="28"/>
      <c r="B20" s="40"/>
      <c r="C20" s="28"/>
      <c r="D20" s="41" t="str">
        <f>'Page 8.10.6 - 8.10.11'!B22</f>
        <v>303</v>
      </c>
      <c r="E20" s="31" t="s">
        <v>364</v>
      </c>
      <c r="F20" s="42">
        <f>'Page 8.10.6 - 8.10.11'!F22</f>
        <v>202104.97291667014</v>
      </c>
      <c r="G20" s="42" t="str">
        <f>'Page 8.10.6 - 8.10.11'!C22</f>
        <v>WY-ALL</v>
      </c>
      <c r="H20" s="43" t="s">
        <v>361</v>
      </c>
      <c r="I20" s="37">
        <f t="shared" si="0"/>
        <v>0</v>
      </c>
      <c r="J20" s="24" t="str">
        <f t="shared" si="1"/>
        <v>8.10.6</v>
      </c>
      <c r="K20" s="38"/>
      <c r="L20" s="39"/>
    </row>
    <row r="21" spans="1:12" ht="12" customHeight="1" x14ac:dyDescent="0.2">
      <c r="A21" s="28"/>
      <c r="B21" s="40"/>
      <c r="C21" s="28"/>
      <c r="D21" s="41" t="str">
        <f>'Page 8.10.6 - 8.10.11'!B23</f>
        <v>310</v>
      </c>
      <c r="E21" s="31" t="s">
        <v>364</v>
      </c>
      <c r="F21" s="42">
        <f>'Page 8.10.6 - 8.10.11'!F23</f>
        <v>-49.0283332914114</v>
      </c>
      <c r="G21" s="42" t="str">
        <f>'Page 8.10.6 - 8.10.11'!C23</f>
        <v>CAGE</v>
      </c>
      <c r="H21" s="43">
        <v>0</v>
      </c>
      <c r="I21" s="37">
        <f t="shared" si="0"/>
        <v>0</v>
      </c>
      <c r="J21" s="24" t="str">
        <f t="shared" si="1"/>
        <v>8.10.6</v>
      </c>
      <c r="K21" s="38"/>
      <c r="L21" s="39"/>
    </row>
    <row r="22" spans="1:12" ht="12" customHeight="1" x14ac:dyDescent="0.2">
      <c r="A22" s="28"/>
      <c r="B22" s="28"/>
      <c r="C22" s="28"/>
      <c r="D22" s="41" t="str">
        <f>'Page 8.10.6 - 8.10.11'!B26</f>
        <v>311</v>
      </c>
      <c r="E22" s="41" t="s">
        <v>364</v>
      </c>
      <c r="F22" s="42">
        <f>'Page 8.10.6 - 8.10.11'!F26</f>
        <v>1446689.1166670322</v>
      </c>
      <c r="G22" s="42" t="str">
        <f>'Page 8.10.6 - 8.10.11'!C26</f>
        <v>CAGE</v>
      </c>
      <c r="H22" s="43">
        <v>0</v>
      </c>
      <c r="I22" s="37">
        <f t="shared" si="0"/>
        <v>0</v>
      </c>
      <c r="J22" s="24" t="str">
        <f t="shared" si="1"/>
        <v>8.10.6</v>
      </c>
    </row>
    <row r="23" spans="1:12" ht="12" customHeight="1" x14ac:dyDescent="0.2">
      <c r="A23" s="28"/>
      <c r="B23" s="44"/>
      <c r="C23" s="45"/>
      <c r="D23" s="41" t="str">
        <f>'Page 8.10.6 - 8.10.11'!B27</f>
        <v>311</v>
      </c>
      <c r="E23" s="41" t="s">
        <v>364</v>
      </c>
      <c r="F23" s="42">
        <f>'Page 8.10.6 - 8.10.11'!F27</f>
        <v>132638.46791669726</v>
      </c>
      <c r="G23" s="42" t="str">
        <f>'Page 8.10.6 - 8.10.11'!C27</f>
        <v>CAGW</v>
      </c>
      <c r="H23" s="43">
        <v>0.21577192756641544</v>
      </c>
      <c r="I23" s="37">
        <f t="shared" si="0"/>
        <v>28619.657891841922</v>
      </c>
      <c r="J23" s="24" t="str">
        <f t="shared" si="1"/>
        <v>8.10.6</v>
      </c>
    </row>
    <row r="24" spans="1:12" ht="12" customHeight="1" x14ac:dyDescent="0.2">
      <c r="A24" s="28"/>
      <c r="B24" s="45"/>
      <c r="C24" s="45"/>
      <c r="D24" s="41" t="str">
        <f>'Page 8.10.6 - 8.10.11'!B28</f>
        <v>311</v>
      </c>
      <c r="E24" s="41" t="s">
        <v>364</v>
      </c>
      <c r="F24" s="42">
        <f>'Page 8.10.6 - 8.10.11'!F28</f>
        <v>821706.15708300471</v>
      </c>
      <c r="G24" s="42" t="str">
        <f>'Page 8.10.6 - 8.10.11'!C28</f>
        <v>JBG</v>
      </c>
      <c r="H24" s="43">
        <v>0.21577192756641544</v>
      </c>
      <c r="I24" s="37">
        <f t="shared" si="0"/>
        <v>177301.12140699168</v>
      </c>
      <c r="J24" s="24" t="str">
        <f t="shared" si="1"/>
        <v>8.10.6</v>
      </c>
    </row>
    <row r="25" spans="1:12" ht="12" customHeight="1" x14ac:dyDescent="0.2">
      <c r="A25" s="28"/>
      <c r="B25" s="46"/>
      <c r="C25" s="46"/>
      <c r="D25" s="41" t="str">
        <f>'Page 8.10.6 - 8.10.11'!B29</f>
        <v>312</v>
      </c>
      <c r="E25" s="47" t="s">
        <v>364</v>
      </c>
      <c r="F25" s="42">
        <f>'Page 8.10.6 - 8.10.11'!F29</f>
        <v>-19767364.637919903</v>
      </c>
      <c r="G25" s="42" t="str">
        <f>'Page 8.10.6 - 8.10.11'!C29</f>
        <v>CAGE</v>
      </c>
      <c r="H25" s="43">
        <v>0</v>
      </c>
      <c r="I25" s="37">
        <f t="shared" si="0"/>
        <v>0</v>
      </c>
      <c r="J25" s="24" t="str">
        <f t="shared" si="1"/>
        <v>8.10.6</v>
      </c>
    </row>
    <row r="26" spans="1:12" ht="12" customHeight="1" x14ac:dyDescent="0.2">
      <c r="A26" s="28"/>
      <c r="B26" s="46"/>
      <c r="C26" s="46"/>
      <c r="D26" s="41" t="str">
        <f>'Page 8.10.6 - 8.10.11'!B30</f>
        <v>312</v>
      </c>
      <c r="E26" s="47" t="s">
        <v>364</v>
      </c>
      <c r="F26" s="42">
        <f>'Page 8.10.6 - 8.10.11'!F30</f>
        <v>151517.45041701198</v>
      </c>
      <c r="G26" s="42" t="str">
        <f>'Page 8.10.6 - 8.10.11'!C30</f>
        <v>CAGW</v>
      </c>
      <c r="H26" s="43">
        <v>0.21577192756641544</v>
      </c>
      <c r="I26" s="37">
        <f t="shared" si="0"/>
        <v>32693.212336427452</v>
      </c>
      <c r="J26" s="24" t="str">
        <f t="shared" si="1"/>
        <v>8.10.6</v>
      </c>
    </row>
    <row r="27" spans="1:12" ht="12" customHeight="1" x14ac:dyDescent="0.2">
      <c r="A27" s="28"/>
      <c r="B27" s="46"/>
      <c r="C27" s="46"/>
      <c r="D27" s="41" t="str">
        <f>'Page 8.10.6 - 8.10.11'!B31</f>
        <v>312</v>
      </c>
      <c r="E27" s="47" t="s">
        <v>364</v>
      </c>
      <c r="F27" s="42">
        <f>'Page 8.10.6 - 8.10.11'!F31</f>
        <v>9060227.1262500286</v>
      </c>
      <c r="G27" s="42" t="str">
        <f>'Page 8.10.6 - 8.10.11'!C31</f>
        <v>JBG</v>
      </c>
      <c r="H27" s="43">
        <v>0.21577192756641544</v>
      </c>
      <c r="I27" s="37">
        <f t="shared" si="0"/>
        <v>1954942.6712204935</v>
      </c>
      <c r="J27" s="24" t="str">
        <f t="shared" si="1"/>
        <v>8.10.6</v>
      </c>
    </row>
    <row r="28" spans="1:12" ht="12" customHeight="1" x14ac:dyDescent="0.2">
      <c r="A28" s="28"/>
      <c r="B28" s="46"/>
      <c r="C28" s="46"/>
      <c r="D28" s="41" t="str">
        <f>'Page 8.10.6 - 8.10.11'!B32</f>
        <v>314</v>
      </c>
      <c r="E28" s="47" t="s">
        <v>364</v>
      </c>
      <c r="F28" s="42">
        <f>'Page 8.10.6 - 8.10.11'!F32</f>
        <v>2044299.6254169941</v>
      </c>
      <c r="G28" s="42" t="str">
        <f>'Page 8.10.6 - 8.10.11'!C32</f>
        <v>CAGE</v>
      </c>
      <c r="H28" s="43">
        <v>0</v>
      </c>
      <c r="I28" s="37">
        <f t="shared" si="0"/>
        <v>0</v>
      </c>
      <c r="J28" s="24" t="str">
        <f t="shared" si="1"/>
        <v>8.10.6</v>
      </c>
    </row>
    <row r="29" spans="1:12" ht="12" customHeight="1" x14ac:dyDescent="0.2">
      <c r="A29" s="28"/>
      <c r="B29" s="46"/>
      <c r="C29" s="46"/>
      <c r="D29" s="41" t="str">
        <f>'Page 8.10.6 - 8.10.11'!B33</f>
        <v>314</v>
      </c>
      <c r="E29" s="47" t="s">
        <v>364</v>
      </c>
      <c r="F29" s="42">
        <f>'Page 8.10.6 - 8.10.11'!F33</f>
        <v>-72564.308749996126</v>
      </c>
      <c r="G29" s="42" t="str">
        <f>'Page 8.10.6 - 8.10.11'!C33</f>
        <v>CAGW</v>
      </c>
      <c r="H29" s="43">
        <v>0.21577192756641544</v>
      </c>
      <c r="I29" s="37">
        <f t="shared" si="0"/>
        <v>-15657.34077151117</v>
      </c>
      <c r="J29" s="24" t="str">
        <f t="shared" si="1"/>
        <v>8.10.6</v>
      </c>
    </row>
    <row r="30" spans="1:12" ht="12" customHeight="1" x14ac:dyDescent="0.2">
      <c r="A30" s="28"/>
      <c r="B30" s="46"/>
      <c r="C30" s="46"/>
      <c r="D30" s="41" t="str">
        <f>'Page 8.10.6 - 8.10.11'!B34</f>
        <v>314</v>
      </c>
      <c r="E30" s="47" t="s">
        <v>364</v>
      </c>
      <c r="F30" s="42">
        <f>'Page 8.10.6 - 8.10.11'!F34</f>
        <v>443204.85125002265</v>
      </c>
      <c r="G30" s="42" t="str">
        <f>'Page 8.10.6 - 8.10.11'!C34</f>
        <v>JBG</v>
      </c>
      <c r="H30" s="43">
        <v>0.21577192756641544</v>
      </c>
      <c r="I30" s="37">
        <f t="shared" si="0"/>
        <v>95631.16506100382</v>
      </c>
      <c r="J30" s="24" t="str">
        <f t="shared" si="1"/>
        <v>8.10.6</v>
      </c>
    </row>
    <row r="31" spans="1:12" ht="12" customHeight="1" x14ac:dyDescent="0.2">
      <c r="A31" s="28"/>
      <c r="B31" s="46"/>
      <c r="C31" s="46"/>
      <c r="D31" s="41" t="str">
        <f>'Page 8.10.6 - 8.10.11'!B35</f>
        <v>315</v>
      </c>
      <c r="E31" s="47" t="s">
        <v>364</v>
      </c>
      <c r="F31" s="42">
        <f>'Page 8.10.6 - 8.10.11'!F35</f>
        <v>117655.21416699886</v>
      </c>
      <c r="G31" s="42" t="str">
        <f>'Page 8.10.6 - 8.10.11'!C35</f>
        <v>CAGE</v>
      </c>
      <c r="H31" s="43">
        <v>0</v>
      </c>
      <c r="I31" s="37">
        <f t="shared" si="0"/>
        <v>0</v>
      </c>
      <c r="J31" s="24" t="str">
        <f t="shared" si="1"/>
        <v>8.10.6</v>
      </c>
    </row>
    <row r="32" spans="1:12" ht="12" customHeight="1" x14ac:dyDescent="0.2">
      <c r="A32" s="28"/>
      <c r="B32" s="46"/>
      <c r="C32" s="46"/>
      <c r="D32" s="41" t="str">
        <f>'Page 8.10.6 - 8.10.11'!B36</f>
        <v>315</v>
      </c>
      <c r="E32" s="47" t="s">
        <v>364</v>
      </c>
      <c r="F32" s="42">
        <f>'Page 8.10.6 - 8.10.11'!F36</f>
        <v>15672.545833328739</v>
      </c>
      <c r="G32" s="42" t="str">
        <f>'Page 8.10.6 - 8.10.11'!C36</f>
        <v>CAGW</v>
      </c>
      <c r="H32" s="43">
        <v>0.21577192756641544</v>
      </c>
      <c r="I32" s="37">
        <f t="shared" si="0"/>
        <v>3381.6954243303348</v>
      </c>
      <c r="J32" s="24" t="str">
        <f t="shared" si="1"/>
        <v>8.10.6</v>
      </c>
    </row>
    <row r="33" spans="1:10" ht="12" customHeight="1" x14ac:dyDescent="0.2">
      <c r="A33" s="28"/>
      <c r="B33" s="46"/>
      <c r="C33" s="46"/>
      <c r="D33" s="41" t="str">
        <f>'Page 8.10.6 - 8.10.11'!B37</f>
        <v>315</v>
      </c>
      <c r="E33" s="47" t="s">
        <v>364</v>
      </c>
      <c r="F33" s="42">
        <f>'Page 8.10.6 - 8.10.11'!F37</f>
        <v>109648.85458330065</v>
      </c>
      <c r="G33" s="42" t="str">
        <f>'Page 8.10.6 - 8.10.11'!C37</f>
        <v>JBG</v>
      </c>
      <c r="H33" s="43">
        <v>0.21577192756641544</v>
      </c>
      <c r="I33" s="37">
        <f t="shared" si="0"/>
        <v>23659.144708888369</v>
      </c>
      <c r="J33" s="24" t="str">
        <f t="shared" si="1"/>
        <v>8.10.6</v>
      </c>
    </row>
    <row r="34" spans="1:10" ht="12" customHeight="1" x14ac:dyDescent="0.2">
      <c r="A34" s="28"/>
      <c r="B34" s="46"/>
      <c r="C34" s="46"/>
      <c r="D34" s="41" t="str">
        <f>'Page 8.10.6 - 8.10.11'!B38</f>
        <v>316</v>
      </c>
      <c r="E34" s="47" t="s">
        <v>364</v>
      </c>
      <c r="F34" s="42">
        <f>'Page 8.10.6 - 8.10.11'!F38</f>
        <v>264034.56458329782</v>
      </c>
      <c r="G34" s="42" t="str">
        <f>'Page 8.10.6 - 8.10.11'!C38</f>
        <v>CAGE</v>
      </c>
      <c r="H34" s="43">
        <v>0</v>
      </c>
      <c r="I34" s="37">
        <f t="shared" si="0"/>
        <v>0</v>
      </c>
      <c r="J34" s="24" t="str">
        <f t="shared" si="1"/>
        <v>8.10.6</v>
      </c>
    </row>
    <row r="35" spans="1:10" ht="12" customHeight="1" x14ac:dyDescent="0.2">
      <c r="A35" s="28"/>
      <c r="B35" s="48"/>
      <c r="C35" s="48"/>
      <c r="D35" s="41" t="str">
        <f>'Page 8.10.6 - 8.10.11'!B39</f>
        <v>316</v>
      </c>
      <c r="E35" s="49" t="s">
        <v>364</v>
      </c>
      <c r="F35" s="42">
        <f>'Page 8.10.6 - 8.10.11'!F39</f>
        <v>13803.631250000035</v>
      </c>
      <c r="G35" s="42" t="str">
        <f>'Page 8.10.6 - 8.10.11'!C39</f>
        <v>CAGW</v>
      </c>
      <c r="H35" s="43">
        <v>0.21577192756641544</v>
      </c>
      <c r="I35" s="37">
        <f t="shared" si="0"/>
        <v>2978.4361222285161</v>
      </c>
      <c r="J35" s="24" t="str">
        <f t="shared" si="1"/>
        <v>8.10.6</v>
      </c>
    </row>
    <row r="36" spans="1:10" ht="12" customHeight="1" x14ac:dyDescent="0.2">
      <c r="A36" s="28"/>
      <c r="B36" s="46"/>
      <c r="C36" s="46"/>
      <c r="D36" s="41" t="str">
        <f>'Page 8.10.6 - 8.10.11'!B40</f>
        <v>316</v>
      </c>
      <c r="E36" s="47" t="s">
        <v>364</v>
      </c>
      <c r="F36" s="42">
        <f>'Page 8.10.6 - 8.10.11'!F40</f>
        <v>-151.4791666707024</v>
      </c>
      <c r="G36" s="42" t="str">
        <f>'Page 8.10.6 - 8.10.11'!C40</f>
        <v>JBG</v>
      </c>
      <c r="H36" s="43">
        <v>0.21577192756641544</v>
      </c>
      <c r="I36" s="37">
        <f t="shared" si="0"/>
        <v>-32.684951778691769</v>
      </c>
      <c r="J36" s="24" t="str">
        <f t="shared" si="1"/>
        <v>8.10.6</v>
      </c>
    </row>
    <row r="37" spans="1:10" ht="12" customHeight="1" x14ac:dyDescent="0.2">
      <c r="A37" s="28"/>
      <c r="B37" s="46"/>
      <c r="C37" s="46"/>
      <c r="D37" s="41" t="str">
        <f>'Page 8.10.6 - 8.10.11'!B42</f>
        <v>330</v>
      </c>
      <c r="E37" s="47" t="s">
        <v>364</v>
      </c>
      <c r="F37" s="42">
        <f>'Page 8.10.6 - 8.10.11'!F42</f>
        <v>4683.8454166986048</v>
      </c>
      <c r="G37" s="42" t="str">
        <f>'Page 8.10.6 - 8.10.11'!C42</f>
        <v>CAGW</v>
      </c>
      <c r="H37" s="43">
        <v>0.21577192756641544</v>
      </c>
      <c r="I37" s="37">
        <f t="shared" si="0"/>
        <v>1010.6423539841783</v>
      </c>
      <c r="J37" s="24" t="str">
        <f t="shared" si="1"/>
        <v>8.10.6</v>
      </c>
    </row>
    <row r="38" spans="1:10" ht="12" customHeight="1" x14ac:dyDescent="0.2">
      <c r="A38" s="28"/>
      <c r="B38" s="46"/>
      <c r="C38" s="46"/>
      <c r="D38" s="41" t="str">
        <f>'Page 8.10.6 - 8.10.11'!B43</f>
        <v>331</v>
      </c>
      <c r="E38" s="47" t="s">
        <v>364</v>
      </c>
      <c r="F38" s="42">
        <f>'Page 8.10.6 - 8.10.11'!F43</f>
        <v>485098.9079166986</v>
      </c>
      <c r="G38" s="42" t="str">
        <f>'Page 8.10.6 - 8.10.11'!C43</f>
        <v>CAGE</v>
      </c>
      <c r="H38" s="43">
        <v>0</v>
      </c>
      <c r="I38" s="37">
        <f t="shared" si="0"/>
        <v>0</v>
      </c>
      <c r="J38" s="24" t="str">
        <f t="shared" si="1"/>
        <v>8.10.6</v>
      </c>
    </row>
    <row r="39" spans="1:10" ht="12" customHeight="1" x14ac:dyDescent="0.2">
      <c r="A39" s="28"/>
      <c r="B39" s="46"/>
      <c r="C39" s="46"/>
      <c r="D39" s="41" t="str">
        <f>'Page 8.10.6 - 8.10.11'!B44</f>
        <v>331</v>
      </c>
      <c r="E39" s="47" t="s">
        <v>364</v>
      </c>
      <c r="F39" s="42">
        <f>'Page 8.10.6 - 8.10.11'!F44</f>
        <v>1246970.7374999821</v>
      </c>
      <c r="G39" s="42" t="str">
        <f>'Page 8.10.6 - 8.10.11'!C44</f>
        <v>CAGW</v>
      </c>
      <c r="H39" s="43">
        <v>0.21577192756641544</v>
      </c>
      <c r="I39" s="37">
        <f t="shared" si="0"/>
        <v>269061.27964928577</v>
      </c>
      <c r="J39" s="24" t="str">
        <f t="shared" si="1"/>
        <v>8.10.6</v>
      </c>
    </row>
    <row r="40" spans="1:10" ht="12" customHeight="1" x14ac:dyDescent="0.2">
      <c r="A40" s="28"/>
      <c r="B40" s="46"/>
      <c r="C40" s="46"/>
      <c r="D40" s="41" t="str">
        <f>'Page 8.10.6 - 8.10.11'!B45</f>
        <v>332</v>
      </c>
      <c r="E40" s="47" t="s">
        <v>364</v>
      </c>
      <c r="F40" s="42">
        <f>'Page 8.10.6 - 8.10.11'!F45</f>
        <v>717120.29958300292</v>
      </c>
      <c r="G40" s="42" t="str">
        <f>'Page 8.10.6 - 8.10.11'!C45</f>
        <v>CAGE</v>
      </c>
      <c r="H40" s="43">
        <v>0</v>
      </c>
      <c r="I40" s="37">
        <f t="shared" si="0"/>
        <v>0</v>
      </c>
      <c r="J40" s="24" t="str">
        <f t="shared" si="1"/>
        <v>8.10.6</v>
      </c>
    </row>
    <row r="41" spans="1:10" ht="12" customHeight="1" x14ac:dyDescent="0.2">
      <c r="A41" s="28"/>
      <c r="B41" s="46"/>
      <c r="C41" s="46"/>
      <c r="D41" s="41" t="str">
        <f>'Page 8.10.6 - 8.10.11'!B46</f>
        <v>332</v>
      </c>
      <c r="E41" s="47" t="s">
        <v>364</v>
      </c>
      <c r="F41" s="42">
        <f>'Page 8.10.6 - 8.10.11'!F46</f>
        <v>1235011.9329169989</v>
      </c>
      <c r="G41" s="42" t="str">
        <f>'Page 8.10.6 - 8.10.11'!C46</f>
        <v>CAGW</v>
      </c>
      <c r="H41" s="43">
        <v>0.21577192756641544</v>
      </c>
      <c r="I41" s="37">
        <f t="shared" si="0"/>
        <v>266480.90533302538</v>
      </c>
      <c r="J41" s="24" t="str">
        <f t="shared" si="1"/>
        <v>8.10.6</v>
      </c>
    </row>
    <row r="42" spans="1:10" ht="12" customHeight="1" x14ac:dyDescent="0.2">
      <c r="A42" s="28"/>
      <c r="B42" s="46"/>
      <c r="C42" s="46"/>
      <c r="D42" s="41" t="str">
        <f>'Page 8.10.6 - 8.10.11'!B47</f>
        <v>333</v>
      </c>
      <c r="E42" s="47" t="s">
        <v>364</v>
      </c>
      <c r="F42" s="42">
        <f>'Page 8.10.6 - 8.10.11'!F47</f>
        <v>1472957.3825000003</v>
      </c>
      <c r="G42" s="42" t="str">
        <f>'Page 8.10.6 - 8.10.11'!C47</f>
        <v>CAGE</v>
      </c>
      <c r="H42" s="43">
        <v>0</v>
      </c>
      <c r="I42" s="37">
        <f t="shared" si="0"/>
        <v>0</v>
      </c>
      <c r="J42" s="24" t="str">
        <f t="shared" si="1"/>
        <v>8.10.6</v>
      </c>
    </row>
    <row r="43" spans="1:10" ht="12" customHeight="1" x14ac:dyDescent="0.2">
      <c r="A43" s="28"/>
      <c r="B43" s="46"/>
      <c r="C43" s="46"/>
      <c r="D43" s="41" t="str">
        <f>'Page 8.10.6 - 8.10.11'!B48</f>
        <v>333</v>
      </c>
      <c r="E43" s="47" t="s">
        <v>364</v>
      </c>
      <c r="F43" s="42">
        <f>'Page 8.10.6 - 8.10.11'!F48</f>
        <v>1934405.9908332974</v>
      </c>
      <c r="G43" s="42" t="str">
        <f>'Page 8.10.6 - 8.10.11'!C48</f>
        <v>CAGW</v>
      </c>
      <c r="H43" s="43">
        <v>0.21577192756641544</v>
      </c>
      <c r="I43" s="37">
        <f t="shared" si="0"/>
        <v>417390.50933812233</v>
      </c>
      <c r="J43" s="24" t="str">
        <f t="shared" si="1"/>
        <v>8.10.6</v>
      </c>
    </row>
    <row r="44" spans="1:10" ht="12" customHeight="1" x14ac:dyDescent="0.2">
      <c r="A44" s="28"/>
      <c r="B44" s="46"/>
      <c r="C44" s="46"/>
      <c r="D44" s="41" t="str">
        <f>'Page 8.10.6 - 8.10.11'!B49</f>
        <v>334</v>
      </c>
      <c r="E44" s="47" t="s">
        <v>364</v>
      </c>
      <c r="F44" s="42">
        <f>'Page 8.10.6 - 8.10.11'!F49</f>
        <v>459447.33291669935</v>
      </c>
      <c r="G44" s="42" t="str">
        <f>'Page 8.10.6 - 8.10.11'!C49</f>
        <v>CAGE</v>
      </c>
      <c r="H44" s="43">
        <v>0</v>
      </c>
      <c r="I44" s="37">
        <f t="shared" si="0"/>
        <v>0</v>
      </c>
      <c r="J44" s="24" t="str">
        <f t="shared" si="1"/>
        <v>8.10.6</v>
      </c>
    </row>
    <row r="45" spans="1:10" ht="12" customHeight="1" x14ac:dyDescent="0.2">
      <c r="A45" s="28"/>
      <c r="B45" s="50"/>
      <c r="C45" s="48"/>
      <c r="D45" s="41" t="str">
        <f>'Page 8.10.6 - 8.10.11'!B50</f>
        <v>334</v>
      </c>
      <c r="E45" s="49" t="s">
        <v>364</v>
      </c>
      <c r="F45" s="42">
        <f>'Page 8.10.6 - 8.10.11'!F50</f>
        <v>331927.78791670501</v>
      </c>
      <c r="G45" s="42" t="str">
        <f>'Page 8.10.6 - 8.10.11'!C50</f>
        <v>CAGW</v>
      </c>
      <c r="H45" s="43">
        <v>0.21577192756641544</v>
      </c>
      <c r="I45" s="37">
        <f t="shared" si="0"/>
        <v>71620.698611643777</v>
      </c>
      <c r="J45" s="24" t="str">
        <f t="shared" si="1"/>
        <v>8.10.6</v>
      </c>
    </row>
    <row r="46" spans="1:10" ht="12" customHeight="1" x14ac:dyDescent="0.2">
      <c r="A46" s="28"/>
      <c r="B46" s="46"/>
      <c r="C46" s="46"/>
      <c r="D46" s="41" t="str">
        <f>'Page 8.10.6 - 8.10.11'!B51</f>
        <v>335</v>
      </c>
      <c r="E46" s="47" t="s">
        <v>364</v>
      </c>
      <c r="F46" s="42">
        <f>'Page 8.10.6 - 8.10.11'!F51</f>
        <v>-2388.9362499999988</v>
      </c>
      <c r="G46" s="42" t="str">
        <f>'Page 8.10.6 - 8.10.11'!C51</f>
        <v>CAGE</v>
      </c>
      <c r="H46" s="43">
        <v>0</v>
      </c>
      <c r="I46" s="37">
        <f t="shared" si="0"/>
        <v>0</v>
      </c>
      <c r="J46" s="24" t="str">
        <f t="shared" si="1"/>
        <v>8.10.6</v>
      </c>
    </row>
    <row r="47" spans="1:10" ht="12" customHeight="1" x14ac:dyDescent="0.2">
      <c r="A47" s="28"/>
      <c r="B47" s="46"/>
      <c r="C47" s="46"/>
      <c r="D47" s="41" t="str">
        <f>'Page 8.10.6 - 8.10.11'!B52</f>
        <v>335</v>
      </c>
      <c r="E47" s="47" t="s">
        <v>364</v>
      </c>
      <c r="F47" s="42">
        <f>'Page 8.10.6 - 8.10.11'!F52</f>
        <v>77713.429166669957</v>
      </c>
      <c r="G47" s="42" t="str">
        <f>'Page 8.10.6 - 8.10.11'!C52</f>
        <v>CAGW</v>
      </c>
      <c r="H47" s="43">
        <v>0.21577192756641544</v>
      </c>
      <c r="I47" s="37">
        <f t="shared" si="0"/>
        <v>16768.376409088469</v>
      </c>
      <c r="J47" s="24" t="str">
        <f t="shared" si="1"/>
        <v>8.10.6</v>
      </c>
    </row>
    <row r="48" spans="1:10" ht="12" customHeight="1" x14ac:dyDescent="0.2">
      <c r="A48" s="28"/>
      <c r="B48" s="46"/>
      <c r="C48" s="46"/>
      <c r="D48" s="41" t="str">
        <f>'Page 8.10.6 - 8.10.11'!B53</f>
        <v>336</v>
      </c>
      <c r="E48" s="47" t="s">
        <v>364</v>
      </c>
      <c r="F48" s="42">
        <f>'Page 8.10.6 - 8.10.11'!F53</f>
        <v>218538.79041667003</v>
      </c>
      <c r="G48" s="42" t="str">
        <f>'Page 8.10.6 - 8.10.11'!C53</f>
        <v>CAGE</v>
      </c>
      <c r="H48" s="43">
        <v>0</v>
      </c>
      <c r="I48" s="37">
        <f t="shared" si="0"/>
        <v>0</v>
      </c>
      <c r="J48" s="24" t="str">
        <f t="shared" si="1"/>
        <v>8.10.6</v>
      </c>
    </row>
    <row r="49" spans="1:12" ht="12" customHeight="1" x14ac:dyDescent="0.2">
      <c r="A49" s="28"/>
      <c r="B49" s="46"/>
      <c r="C49" s="46"/>
      <c r="D49" s="41" t="str">
        <f>'Page 8.10.6 - 8.10.11'!B54</f>
        <v>336</v>
      </c>
      <c r="E49" s="47" t="s">
        <v>364</v>
      </c>
      <c r="F49" s="42">
        <f>'Page 8.10.6 - 8.10.11'!F54</f>
        <v>309366.18666670099</v>
      </c>
      <c r="G49" s="42" t="str">
        <f>'Page 8.10.6 - 8.10.11'!C54</f>
        <v>CAGW</v>
      </c>
      <c r="H49" s="43">
        <v>0.21577192756641544</v>
      </c>
      <c r="I49" s="37">
        <f t="shared" si="0"/>
        <v>66752.538420945566</v>
      </c>
      <c r="J49" s="24" t="str">
        <f t="shared" si="1"/>
        <v>8.10.6</v>
      </c>
    </row>
    <row r="50" spans="1:12" ht="12" customHeight="1" x14ac:dyDescent="0.2">
      <c r="A50" s="28"/>
      <c r="B50" s="46"/>
      <c r="C50" s="46"/>
      <c r="D50" s="41" t="str">
        <f>'Page 8.10.6 - 8.10.11'!B56</f>
        <v>340</v>
      </c>
      <c r="E50" s="47" t="s">
        <v>364</v>
      </c>
      <c r="F50" s="42">
        <f>'Page 8.10.6 - 8.10.11'!F56</f>
        <v>-5664.4974999995902</v>
      </c>
      <c r="G50" s="42" t="str">
        <f>'Page 8.10.6 - 8.10.11'!C56</f>
        <v>CAGW</v>
      </c>
      <c r="H50" s="51">
        <v>0.21577192756641544</v>
      </c>
      <c r="I50" s="34">
        <f t="shared" si="0"/>
        <v>-1222.2395442700529</v>
      </c>
      <c r="J50" s="24" t="str">
        <f t="shared" si="1"/>
        <v>8.10.6</v>
      </c>
      <c r="K50" s="28"/>
      <c r="L50" s="28"/>
    </row>
    <row r="51" spans="1:12" ht="12" customHeight="1" x14ac:dyDescent="0.2">
      <c r="A51" s="28"/>
      <c r="B51" s="46"/>
      <c r="C51" s="46"/>
      <c r="D51" s="41" t="str">
        <f>'Page 8.10.6 - 8.10.11'!B58</f>
        <v>341</v>
      </c>
      <c r="E51" s="47" t="s">
        <v>364</v>
      </c>
      <c r="F51" s="42">
        <f>'Page 8.10.6 - 8.10.11'!F58</f>
        <v>70133.651250004768</v>
      </c>
      <c r="G51" s="42" t="str">
        <f>'Page 8.10.6 - 8.10.11'!C58</f>
        <v>CAGE</v>
      </c>
      <c r="H51" s="51">
        <v>0</v>
      </c>
      <c r="I51" s="34">
        <f t="shared" si="0"/>
        <v>0</v>
      </c>
      <c r="J51" s="24" t="str">
        <f t="shared" si="1"/>
        <v>8.10.6</v>
      </c>
      <c r="K51" s="28"/>
      <c r="L51" s="28"/>
    </row>
    <row r="52" spans="1:12" ht="12" customHeight="1" x14ac:dyDescent="0.2">
      <c r="A52" s="28"/>
      <c r="B52" s="46"/>
      <c r="C52" s="46"/>
      <c r="D52" s="41" t="str">
        <f>'Page 8.10.6 - 8.10.11'!B59</f>
        <v>341</v>
      </c>
      <c r="E52" s="47" t="s">
        <v>364</v>
      </c>
      <c r="F52" s="42">
        <f>'Page 8.10.6 - 8.10.11'!F59</f>
        <v>59560.063333295286</v>
      </c>
      <c r="G52" s="42" t="str">
        <f>'Page 8.10.6 - 8.10.11'!C59</f>
        <v>CAGW</v>
      </c>
      <c r="H52" s="51">
        <v>0.21577192756641544</v>
      </c>
      <c r="I52" s="34">
        <f t="shared" si="0"/>
        <v>12851.389671402907</v>
      </c>
      <c r="J52" s="52" t="str">
        <f>CONCATENATE(LEFT('Page 8.10.1'!$J$1,4)&amp;".7")</f>
        <v>8.10.7</v>
      </c>
      <c r="K52" s="28"/>
      <c r="L52" s="28"/>
    </row>
    <row r="53" spans="1:12" ht="12" customHeight="1" x14ac:dyDescent="0.2">
      <c r="A53" s="28"/>
      <c r="B53" s="46"/>
      <c r="C53" s="46"/>
      <c r="D53" s="41" t="str">
        <f>'Page 8.10.6 - 8.10.11'!B62</f>
        <v>343</v>
      </c>
      <c r="E53" s="47" t="s">
        <v>364</v>
      </c>
      <c r="F53" s="42">
        <f>'Page 8.10.6 - 8.10.11'!F62</f>
        <v>-263576.78250002861</v>
      </c>
      <c r="G53" s="42" t="str">
        <f>'Page 8.10.6 - 8.10.11'!C62</f>
        <v>CAGE</v>
      </c>
      <c r="H53" s="43">
        <v>0</v>
      </c>
      <c r="I53" s="37">
        <f t="shared" si="0"/>
        <v>0</v>
      </c>
      <c r="J53" s="52" t="str">
        <f>CONCATENATE(LEFT('Page 8.10.1'!$J$1,4)&amp;".7")</f>
        <v>8.10.7</v>
      </c>
    </row>
    <row r="54" spans="1:12" ht="12" customHeight="1" x14ac:dyDescent="0.2">
      <c r="A54" s="28"/>
      <c r="B54" s="46"/>
      <c r="C54" s="46"/>
      <c r="D54" s="41" t="str">
        <f>'Page 8.10.6 - 8.10.11'!B63</f>
        <v>343</v>
      </c>
      <c r="E54" s="47" t="s">
        <v>364</v>
      </c>
      <c r="F54" s="42">
        <f>'Page 8.10.6 - 8.10.11'!F63</f>
        <v>433062.89791703224</v>
      </c>
      <c r="G54" s="42" t="str">
        <f>'Page 8.10.6 - 8.10.11'!C63</f>
        <v>CAGW</v>
      </c>
      <c r="H54" s="43">
        <v>0.21577192756641544</v>
      </c>
      <c r="I54" s="37">
        <f t="shared" si="0"/>
        <v>93442.816241055843</v>
      </c>
      <c r="J54" s="52" t="str">
        <f>CONCATENATE(LEFT('Page 8.10.1'!$J$1,4)&amp;".7")</f>
        <v>8.10.7</v>
      </c>
    </row>
    <row r="55" spans="1:12" ht="12" customHeight="1" x14ac:dyDescent="0.2">
      <c r="A55" s="28"/>
      <c r="B55" s="46"/>
      <c r="C55" s="46"/>
      <c r="D55" s="47"/>
      <c r="E55" s="47"/>
      <c r="F55" s="53">
        <f>SUBTOTAL(9,F10:F54)</f>
        <v>12684701.053331301</v>
      </c>
      <c r="G55" s="42"/>
      <c r="H55" s="36"/>
      <c r="I55" s="53">
        <f>SUBTOTAL(9,I10:I54)</f>
        <v>4026567.9950490515</v>
      </c>
      <c r="J55" s="24"/>
    </row>
    <row r="56" spans="1:12" ht="12" customHeight="1" x14ac:dyDescent="0.2">
      <c r="A56" s="28"/>
      <c r="B56" s="46"/>
      <c r="C56" s="46"/>
      <c r="D56" s="47"/>
      <c r="E56" s="47"/>
      <c r="F56" s="42"/>
      <c r="G56" s="42"/>
      <c r="H56" s="36"/>
      <c r="I56" s="37"/>
      <c r="J56" s="24"/>
    </row>
    <row r="57" spans="1:12" ht="12" customHeight="1" thickBot="1" x14ac:dyDescent="0.25">
      <c r="A57" s="28"/>
      <c r="B57" s="1" t="s">
        <v>2</v>
      </c>
      <c r="C57" s="46"/>
      <c r="D57" s="47"/>
      <c r="E57" s="47"/>
      <c r="F57" s="42"/>
      <c r="G57" s="42"/>
      <c r="H57" s="36"/>
      <c r="I57" s="37"/>
      <c r="J57" s="24"/>
    </row>
    <row r="58" spans="1:12" ht="12" customHeight="1" x14ac:dyDescent="0.2">
      <c r="A58" s="54"/>
      <c r="B58" s="89" t="s">
        <v>1</v>
      </c>
      <c r="C58" s="90"/>
      <c r="D58" s="90"/>
      <c r="E58" s="90"/>
      <c r="F58" s="90"/>
      <c r="G58" s="90"/>
      <c r="H58" s="90"/>
      <c r="I58" s="90"/>
      <c r="J58" s="91"/>
    </row>
    <row r="59" spans="1:12" ht="12" customHeight="1" x14ac:dyDescent="0.2">
      <c r="A59" s="55"/>
      <c r="B59" s="92"/>
      <c r="C59" s="92"/>
      <c r="D59" s="92"/>
      <c r="E59" s="92"/>
      <c r="F59" s="92"/>
      <c r="G59" s="92"/>
      <c r="H59" s="92"/>
      <c r="I59" s="92"/>
      <c r="J59" s="93"/>
    </row>
    <row r="60" spans="1:12" ht="12" customHeight="1" x14ac:dyDescent="0.2">
      <c r="A60" s="55"/>
      <c r="B60" s="92"/>
      <c r="C60" s="92"/>
      <c r="D60" s="92"/>
      <c r="E60" s="92"/>
      <c r="F60" s="92"/>
      <c r="G60" s="92"/>
      <c r="H60" s="92"/>
      <c r="I60" s="92"/>
      <c r="J60" s="93"/>
    </row>
    <row r="61" spans="1:12" ht="12" customHeight="1" thickBot="1" x14ac:dyDescent="0.25">
      <c r="A61" s="56"/>
      <c r="B61" s="94"/>
      <c r="C61" s="94"/>
      <c r="D61" s="94"/>
      <c r="E61" s="94"/>
      <c r="F61" s="94"/>
      <c r="G61" s="94"/>
      <c r="H61" s="94"/>
      <c r="I61" s="94"/>
      <c r="J61" s="95"/>
    </row>
    <row r="62" spans="1:12" ht="12" customHeight="1" x14ac:dyDescent="0.2">
      <c r="D62" s="47"/>
      <c r="E62" s="30" t="s">
        <v>0</v>
      </c>
      <c r="G62" s="21"/>
    </row>
    <row r="63" spans="1:12" x14ac:dyDescent="0.2">
      <c r="D63" s="58"/>
      <c r="E63" s="31"/>
      <c r="F63" s="45"/>
      <c r="G63" s="21"/>
    </row>
    <row r="64" spans="1:12" x14ac:dyDescent="0.2">
      <c r="D64" s="42"/>
      <c r="E64" s="31"/>
      <c r="F64" s="34"/>
      <c r="G64" s="59"/>
    </row>
    <row r="65" spans="4:7" x14ac:dyDescent="0.2">
      <c r="D65" s="41"/>
      <c r="E65" s="31"/>
      <c r="F65" s="34"/>
      <c r="G65" s="21"/>
    </row>
    <row r="66" spans="4:7" x14ac:dyDescent="0.2">
      <c r="D66" s="60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1"/>
      <c r="E68" s="31"/>
      <c r="F68" s="34"/>
      <c r="G68" s="21"/>
    </row>
    <row r="69" spans="4:7" x14ac:dyDescent="0.2">
      <c r="D69" s="42"/>
      <c r="E69" s="31"/>
      <c r="F69" s="34"/>
      <c r="G69" s="21"/>
    </row>
    <row r="70" spans="4:7" x14ac:dyDescent="0.2">
      <c r="D70" s="41"/>
      <c r="E70" s="31"/>
      <c r="F70" s="34"/>
      <c r="G70" s="21"/>
    </row>
    <row r="71" spans="4:7" x14ac:dyDescent="0.2">
      <c r="D71" s="60"/>
      <c r="E71" s="31"/>
      <c r="F71" s="34"/>
      <c r="G71" s="21"/>
    </row>
    <row r="72" spans="4:7" x14ac:dyDescent="0.2">
      <c r="D72" s="61"/>
      <c r="E72" s="45"/>
      <c r="F72" s="45"/>
      <c r="G72" s="21"/>
    </row>
    <row r="73" spans="4:7" x14ac:dyDescent="0.2">
      <c r="D73" s="61"/>
      <c r="E73" s="45"/>
      <c r="F73" s="45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</sheetData>
  <mergeCells count="1">
    <mergeCell ref="B58:J61"/>
  </mergeCells>
  <conditionalFormatting sqref="B8:B9">
    <cfRule type="cellIs" dxfId="11" priority="1" stopIfTrue="1" operator="equal">
      <formula>"Adjustment to Income/Expense/Rate Base:"</formula>
    </cfRule>
  </conditionalFormatting>
  <conditionalFormatting sqref="J1">
    <cfRule type="cellIs" dxfId="10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5:E50">
      <formula1>"1, 2, 3"</formula1>
    </dataValidation>
  </dataValidations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8"/>
  <sheetViews>
    <sheetView view="pageBreakPreview" zoomScale="85" zoomScaleNormal="8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11.140625" style="19" customWidth="1"/>
    <col min="8" max="8" width="10.28515625" style="57" customWidth="1"/>
    <col min="9" max="9" width="13" style="19" customWidth="1"/>
    <col min="10" max="10" width="8" style="57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52" t="s">
        <v>356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52"/>
    </row>
    <row r="3" spans="1:12" ht="12" customHeight="1" x14ac:dyDescent="0.2">
      <c r="B3" s="20" t="s">
        <v>420</v>
      </c>
      <c r="D3" s="21"/>
      <c r="E3" s="21"/>
      <c r="F3" s="21"/>
      <c r="G3" s="21"/>
      <c r="H3" s="22"/>
      <c r="I3" s="21"/>
      <c r="J3" s="52"/>
    </row>
    <row r="4" spans="1:12" ht="12" customHeight="1" x14ac:dyDescent="0.2">
      <c r="D4" s="21"/>
      <c r="E4" s="21"/>
      <c r="F4" s="21"/>
      <c r="G4" s="21"/>
      <c r="H4" s="22"/>
      <c r="I4" s="21"/>
      <c r="J4" s="52"/>
    </row>
    <row r="5" spans="1:12" ht="12" customHeight="1" x14ac:dyDescent="0.2">
      <c r="D5" s="21"/>
      <c r="E5" s="21"/>
      <c r="F5" s="21"/>
      <c r="G5" s="21"/>
      <c r="H5" s="22"/>
      <c r="I5" s="21"/>
      <c r="J5" s="52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8.10.6 - 8.10.11'!B64</f>
        <v>344</v>
      </c>
      <c r="E10" s="47" t="s">
        <v>364</v>
      </c>
      <c r="F10" s="42">
        <f>'Page 8.10.6 - 8.10.11'!F64</f>
        <v>39494.482083022594</v>
      </c>
      <c r="G10" s="42" t="str">
        <f>'Page 8.10.6 - 8.10.11'!C64</f>
        <v>CAGE</v>
      </c>
      <c r="H10" s="43">
        <v>0</v>
      </c>
      <c r="I10" s="37">
        <f t="shared" ref="I10:I55" si="0">IF(H10="Situs",IF(G10="WA",F10,0),H10*F10)</f>
        <v>0</v>
      </c>
      <c r="J10" s="52" t="str">
        <f>CONCATENATE(LEFT($J$1,4)&amp;".7")</f>
        <v>8.10.7</v>
      </c>
    </row>
    <row r="11" spans="1:12" ht="12" customHeight="1" x14ac:dyDescent="0.2">
      <c r="A11" s="28"/>
      <c r="B11" s="46"/>
      <c r="C11" s="46"/>
      <c r="D11" s="41" t="str">
        <f>'Page 8.10.6 - 8.10.11'!B65</f>
        <v>344</v>
      </c>
      <c r="E11" s="47" t="s">
        <v>364</v>
      </c>
      <c r="F11" s="42">
        <f>'Page 8.10.6 - 8.10.11'!F65</f>
        <v>3772.2116669714451</v>
      </c>
      <c r="G11" s="42" t="str">
        <f>'Page 8.10.6 - 8.10.11'!C65</f>
        <v>CAGW</v>
      </c>
      <c r="H11" s="43">
        <v>0.21577192756641544</v>
      </c>
      <c r="I11" s="37">
        <f t="shared" si="0"/>
        <v>813.93738257094992</v>
      </c>
      <c r="J11" s="52" t="str">
        <f t="shared" ref="J11:J39" si="1">CONCATENATE(LEFT($J$1,4)&amp;".7")</f>
        <v>8.10.7</v>
      </c>
    </row>
    <row r="12" spans="1:12" ht="12" customHeight="1" x14ac:dyDescent="0.2">
      <c r="A12" s="28"/>
      <c r="B12" s="46"/>
      <c r="C12" s="46"/>
      <c r="D12" s="41" t="str">
        <f>'Page 8.10.6 - 8.10.11'!B66</f>
        <v>345</v>
      </c>
      <c r="E12" s="47" t="s">
        <v>364</v>
      </c>
      <c r="F12" s="42">
        <f>'Page 8.10.6 - 8.10.11'!F66</f>
        <v>71589.085417002439</v>
      </c>
      <c r="G12" s="42" t="str">
        <f>'Page 8.10.6 - 8.10.11'!C66</f>
        <v>CAGE</v>
      </c>
      <c r="H12" s="43">
        <v>0</v>
      </c>
      <c r="I12" s="37">
        <f t="shared" si="0"/>
        <v>0</v>
      </c>
      <c r="J12" s="52" t="str">
        <f t="shared" si="1"/>
        <v>8.10.7</v>
      </c>
    </row>
    <row r="13" spans="1:12" ht="12" customHeight="1" x14ac:dyDescent="0.2">
      <c r="A13" s="28"/>
      <c r="B13" s="46"/>
      <c r="C13" s="46"/>
      <c r="D13" s="41" t="str">
        <f>'Page 8.10.6 - 8.10.11'!B67</f>
        <v>345</v>
      </c>
      <c r="E13" s="47" t="s">
        <v>364</v>
      </c>
      <c r="F13" s="42">
        <f>'Page 8.10.6 - 8.10.11'!F67</f>
        <v>93412.182083293796</v>
      </c>
      <c r="G13" s="42" t="str">
        <f>'Page 8.10.6 - 8.10.11'!C67</f>
        <v>CAGW</v>
      </c>
      <c r="H13" s="43">
        <v>0.21577192756641544</v>
      </c>
      <c r="I13" s="37">
        <f t="shared" si="0"/>
        <v>20155.726586297278</v>
      </c>
      <c r="J13" s="52" t="str">
        <f t="shared" si="1"/>
        <v>8.10.7</v>
      </c>
    </row>
    <row r="14" spans="1:12" ht="12" customHeight="1" x14ac:dyDescent="0.2">
      <c r="A14" s="28"/>
      <c r="B14" s="46"/>
      <c r="C14" s="46"/>
      <c r="D14" s="41" t="str">
        <f>'Page 8.10.6 - 8.10.11'!B69</f>
        <v>346</v>
      </c>
      <c r="E14" s="47" t="s">
        <v>364</v>
      </c>
      <c r="F14" s="42">
        <f>'Page 8.10.6 - 8.10.11'!F69</f>
        <v>5823.0329166701995</v>
      </c>
      <c r="G14" s="42" t="str">
        <f>'Page 8.10.6 - 8.10.11'!C69</f>
        <v>CAGW</v>
      </c>
      <c r="H14" s="43">
        <v>0.21577192756641544</v>
      </c>
      <c r="I14" s="37">
        <f t="shared" si="0"/>
        <v>1256.447036712615</v>
      </c>
      <c r="J14" s="52" t="str">
        <f t="shared" si="1"/>
        <v>8.10.7</v>
      </c>
    </row>
    <row r="15" spans="1:12" ht="12" customHeight="1" x14ac:dyDescent="0.2">
      <c r="A15" s="28"/>
      <c r="B15" s="46"/>
      <c r="C15" s="46"/>
      <c r="D15" s="41" t="str">
        <f>'Page 8.10.6 - 8.10.11'!B70</f>
        <v>350</v>
      </c>
      <c r="E15" s="47" t="s">
        <v>364</v>
      </c>
      <c r="F15" s="42">
        <f>'Page 8.10.6 - 8.10.11'!F70</f>
        <v>265850.56791698933</v>
      </c>
      <c r="G15" s="42" t="str">
        <f>'Page 8.10.6 - 8.10.11'!C70</f>
        <v>CAGE</v>
      </c>
      <c r="H15" s="43">
        <v>0</v>
      </c>
      <c r="I15" s="37">
        <f t="shared" si="0"/>
        <v>0</v>
      </c>
      <c r="J15" s="52" t="str">
        <f t="shared" si="1"/>
        <v>8.10.7</v>
      </c>
    </row>
    <row r="16" spans="1:12" ht="12" customHeight="1" x14ac:dyDescent="0.2">
      <c r="A16" s="28"/>
      <c r="B16" s="46"/>
      <c r="C16" s="46"/>
      <c r="D16" s="41" t="str">
        <f>'Page 8.10.6 - 8.10.11'!B71</f>
        <v>350</v>
      </c>
      <c r="E16" s="47" t="s">
        <v>364</v>
      </c>
      <c r="F16" s="42">
        <f>'Page 8.10.6 - 8.10.11'!F71</f>
        <v>64906.186666704714</v>
      </c>
      <c r="G16" s="42" t="str">
        <f>'Page 8.10.6 - 8.10.11'!C71</f>
        <v>CAGW</v>
      </c>
      <c r="H16" s="43">
        <v>0.21577192756641544</v>
      </c>
      <c r="I16" s="37">
        <f t="shared" si="0"/>
        <v>14004.933008060449</v>
      </c>
      <c r="J16" s="52" t="str">
        <f t="shared" si="1"/>
        <v>8.10.7</v>
      </c>
    </row>
    <row r="17" spans="1:12" ht="12" customHeight="1" x14ac:dyDescent="0.2">
      <c r="A17" s="28"/>
      <c r="B17" s="46"/>
      <c r="C17" s="46"/>
      <c r="D17" s="41" t="str">
        <f>'Page 8.10.6 - 8.10.11'!B74</f>
        <v>352</v>
      </c>
      <c r="E17" s="47" t="s">
        <v>364</v>
      </c>
      <c r="F17" s="42">
        <f>'Page 8.10.6 - 8.10.11'!F74</f>
        <v>2880538.6137499809</v>
      </c>
      <c r="G17" s="42" t="str">
        <f>'Page 8.10.6 - 8.10.11'!C74</f>
        <v>CAGE</v>
      </c>
      <c r="H17" s="43">
        <v>0</v>
      </c>
      <c r="I17" s="37">
        <f t="shared" si="0"/>
        <v>0</v>
      </c>
      <c r="J17" s="52" t="str">
        <f t="shared" si="1"/>
        <v>8.10.7</v>
      </c>
    </row>
    <row r="18" spans="1:12" ht="12" customHeight="1" x14ac:dyDescent="0.2">
      <c r="A18" s="28"/>
      <c r="B18" s="46"/>
      <c r="C18" s="46"/>
      <c r="D18" s="41" t="str">
        <f>'Page 8.10.6 - 8.10.11'!B75</f>
        <v>352</v>
      </c>
      <c r="E18" s="47" t="s">
        <v>364</v>
      </c>
      <c r="F18" s="42">
        <f>'Page 8.10.6 - 8.10.11'!F75</f>
        <v>2158147.1891666949</v>
      </c>
      <c r="G18" s="42" t="str">
        <f>'Page 8.10.6 - 8.10.11'!C75</f>
        <v>CAGW</v>
      </c>
      <c r="H18" s="43">
        <v>0.21577192756641544</v>
      </c>
      <c r="I18" s="37">
        <f t="shared" si="0"/>
        <v>465667.57897853915</v>
      </c>
      <c r="J18" s="52" t="str">
        <f t="shared" si="1"/>
        <v>8.10.7</v>
      </c>
    </row>
    <row r="19" spans="1:12" ht="12" customHeight="1" x14ac:dyDescent="0.2">
      <c r="A19" s="28"/>
      <c r="B19" s="46"/>
      <c r="C19" s="46"/>
      <c r="D19" s="41" t="str">
        <f>'Page 8.10.6 - 8.10.11'!B78</f>
        <v>353</v>
      </c>
      <c r="E19" s="47" t="s">
        <v>364</v>
      </c>
      <c r="F19" s="42">
        <f>'Page 8.10.6 - 8.10.11'!F78</f>
        <v>10900125.092079878</v>
      </c>
      <c r="G19" s="42" t="str">
        <f>'Page 8.10.6 - 8.10.11'!C78</f>
        <v>CAGE</v>
      </c>
      <c r="H19" s="43">
        <v>0</v>
      </c>
      <c r="I19" s="37">
        <f t="shared" si="0"/>
        <v>0</v>
      </c>
      <c r="J19" s="52" t="str">
        <f t="shared" si="1"/>
        <v>8.10.7</v>
      </c>
    </row>
    <row r="20" spans="1:12" ht="12" customHeight="1" x14ac:dyDescent="0.2">
      <c r="A20" s="28"/>
      <c r="B20" s="46"/>
      <c r="C20" s="46"/>
      <c r="D20" s="41" t="str">
        <f>'Page 8.10.6 - 8.10.11'!B79</f>
        <v>353</v>
      </c>
      <c r="E20" s="47" t="s">
        <v>364</v>
      </c>
      <c r="F20" s="42">
        <f>'Page 8.10.6 - 8.10.11'!F79</f>
        <v>10508159.22874999</v>
      </c>
      <c r="G20" s="42" t="str">
        <f>'Page 8.10.6 - 8.10.11'!C79</f>
        <v>CAGW</v>
      </c>
      <c r="H20" s="43">
        <v>0.21577192756641544</v>
      </c>
      <c r="I20" s="37">
        <f t="shared" si="0"/>
        <v>2267365.7719622031</v>
      </c>
      <c r="J20" s="52" t="str">
        <f t="shared" si="1"/>
        <v>8.10.7</v>
      </c>
    </row>
    <row r="21" spans="1:12" ht="12" customHeight="1" x14ac:dyDescent="0.2">
      <c r="A21" s="28"/>
      <c r="B21" s="46"/>
      <c r="C21" s="46"/>
      <c r="D21" s="41" t="str">
        <f>'Page 8.10.6 - 8.10.11'!B80</f>
        <v>353</v>
      </c>
      <c r="E21" s="47" t="s">
        <v>364</v>
      </c>
      <c r="F21" s="42">
        <f>'Page 8.10.6 - 8.10.11'!F80</f>
        <v>276785.36500000209</v>
      </c>
      <c r="G21" s="42" t="str">
        <f>'Page 8.10.6 - 8.10.11'!C80</f>
        <v>JBG</v>
      </c>
      <c r="H21" s="43">
        <v>0.21577192756641544</v>
      </c>
      <c r="I21" s="37">
        <f t="shared" si="0"/>
        <v>59722.511728224308</v>
      </c>
      <c r="J21" s="52" t="str">
        <f t="shared" si="1"/>
        <v>8.10.7</v>
      </c>
    </row>
    <row r="22" spans="1:12" ht="12" customHeight="1" x14ac:dyDescent="0.2">
      <c r="A22" s="28"/>
      <c r="B22" s="46"/>
      <c r="C22" s="46"/>
      <c r="D22" s="41" t="str">
        <f>'Page 8.10.6 - 8.10.11'!B82</f>
        <v>354</v>
      </c>
      <c r="E22" s="47" t="s">
        <v>364</v>
      </c>
      <c r="F22" s="42">
        <f>'Page 8.10.6 - 8.10.11'!F82</f>
        <v>352212.71542000771</v>
      </c>
      <c r="G22" s="42" t="str">
        <f>'Page 8.10.6 - 8.10.11'!C82</f>
        <v>CAGE</v>
      </c>
      <c r="H22" s="43">
        <v>0</v>
      </c>
      <c r="I22" s="37">
        <f t="shared" si="0"/>
        <v>0</v>
      </c>
      <c r="J22" s="52" t="str">
        <f t="shared" si="1"/>
        <v>8.10.7</v>
      </c>
    </row>
    <row r="23" spans="1:12" ht="12" customHeight="1" x14ac:dyDescent="0.2">
      <c r="A23" s="28"/>
      <c r="B23" s="46"/>
      <c r="C23" s="46"/>
      <c r="D23" s="41" t="str">
        <f>'Page 8.10.6 - 8.10.11'!B83</f>
        <v>354</v>
      </c>
      <c r="E23" s="47" t="s">
        <v>364</v>
      </c>
      <c r="F23" s="42">
        <f>'Page 8.10.6 - 8.10.11'!F83</f>
        <v>2993473.7491669953</v>
      </c>
      <c r="G23" s="42" t="str">
        <f>'Page 8.10.6 - 8.10.11'!C83</f>
        <v>CAGW</v>
      </c>
      <c r="H23" s="43">
        <v>0.21577192756641544</v>
      </c>
      <c r="I23" s="37">
        <f t="shared" si="0"/>
        <v>645907.60097722698</v>
      </c>
      <c r="J23" s="52" t="str">
        <f t="shared" si="1"/>
        <v>8.10.7</v>
      </c>
    </row>
    <row r="24" spans="1:12" ht="12" customHeight="1" x14ac:dyDescent="0.2">
      <c r="A24" s="28"/>
      <c r="B24" s="46"/>
      <c r="C24" s="46"/>
      <c r="D24" s="41" t="str">
        <f>'Page 8.10.6 - 8.10.11'!B86</f>
        <v>355</v>
      </c>
      <c r="E24" s="47" t="s">
        <v>364</v>
      </c>
      <c r="F24" s="42">
        <f>'Page 8.10.6 - 8.10.11'!F86</f>
        <v>5148470.9587500095</v>
      </c>
      <c r="G24" s="42" t="str">
        <f>'Page 8.10.6 - 8.10.11'!C86</f>
        <v>CAGE</v>
      </c>
      <c r="H24" s="43">
        <v>0</v>
      </c>
      <c r="I24" s="37">
        <f t="shared" si="0"/>
        <v>0</v>
      </c>
      <c r="J24" s="52" t="str">
        <f t="shared" si="1"/>
        <v>8.10.7</v>
      </c>
    </row>
    <row r="25" spans="1:12" ht="12" customHeight="1" x14ac:dyDescent="0.2">
      <c r="A25" s="28"/>
      <c r="B25" s="46"/>
      <c r="C25" s="46"/>
      <c r="D25" s="41" t="str">
        <f>'Page 8.10.6 - 8.10.11'!B87</f>
        <v>355</v>
      </c>
      <c r="E25" s="47" t="s">
        <v>364</v>
      </c>
      <c r="F25" s="42">
        <f>'Page 8.10.6 - 8.10.11'!F87</f>
        <v>29370029.976249993</v>
      </c>
      <c r="G25" s="42" t="str">
        <f>'Page 8.10.6 - 8.10.11'!C87</f>
        <v>CAGW</v>
      </c>
      <c r="H25" s="43">
        <v>0.21577192756641544</v>
      </c>
      <c r="I25" s="37">
        <f t="shared" si="0"/>
        <v>6337227.9806588637</v>
      </c>
      <c r="J25" s="52" t="str">
        <f t="shared" si="1"/>
        <v>8.10.7</v>
      </c>
    </row>
    <row r="26" spans="1:12" ht="12" customHeight="1" x14ac:dyDescent="0.2">
      <c r="A26" s="28"/>
      <c r="B26" s="46"/>
      <c r="C26" s="46"/>
      <c r="D26" s="41" t="str">
        <f>'Page 8.10.6 - 8.10.11'!B88</f>
        <v>355</v>
      </c>
      <c r="E26" s="47" t="s">
        <v>364</v>
      </c>
      <c r="F26" s="42">
        <f>'Page 8.10.6 - 8.10.11'!F88</f>
        <v>146.55666666699108</v>
      </c>
      <c r="G26" s="42" t="str">
        <f>'Page 8.10.6 - 8.10.11'!C88</f>
        <v>JBG</v>
      </c>
      <c r="H26" s="43">
        <v>0.21577192756641544</v>
      </c>
      <c r="I26" s="37">
        <f t="shared" si="0"/>
        <v>31.622814464445291</v>
      </c>
      <c r="J26" s="52" t="str">
        <f t="shared" si="1"/>
        <v>8.10.7</v>
      </c>
    </row>
    <row r="27" spans="1:12" ht="12" customHeight="1" x14ac:dyDescent="0.2">
      <c r="A27" s="28"/>
      <c r="B27" s="46"/>
      <c r="C27" s="46"/>
      <c r="D27" s="41" t="str">
        <f>'Page 8.10.6 - 8.10.11'!B90</f>
        <v>356</v>
      </c>
      <c r="E27" s="47" t="s">
        <v>364</v>
      </c>
      <c r="F27" s="42">
        <f>'Page 8.10.6 - 8.10.11'!F90</f>
        <v>3144539.6766670942</v>
      </c>
      <c r="G27" s="42" t="str">
        <f>'Page 8.10.6 - 8.10.11'!C90</f>
        <v>CAGE</v>
      </c>
      <c r="H27" s="43">
        <v>0</v>
      </c>
      <c r="I27" s="37">
        <f t="shared" si="0"/>
        <v>0</v>
      </c>
      <c r="J27" s="52" t="str">
        <f t="shared" si="1"/>
        <v>8.10.7</v>
      </c>
    </row>
    <row r="28" spans="1:12" ht="12" customHeight="1" x14ac:dyDescent="0.2">
      <c r="A28" s="28"/>
      <c r="B28" s="46"/>
      <c r="C28" s="46"/>
      <c r="D28" s="41" t="str">
        <f>'Page 8.10.6 - 8.10.11'!B91</f>
        <v>356</v>
      </c>
      <c r="E28" s="47" t="s">
        <v>364</v>
      </c>
      <c r="F28" s="42">
        <f>'Page 8.10.6 - 8.10.11'!F91</f>
        <v>17164187.56833297</v>
      </c>
      <c r="G28" s="42" t="str">
        <f>'Page 8.10.6 - 8.10.11'!C91</f>
        <v>CAGW</v>
      </c>
      <c r="H28" s="43">
        <v>0.21577192756641544</v>
      </c>
      <c r="I28" s="37">
        <f t="shared" si="0"/>
        <v>3703549.8367307102</v>
      </c>
      <c r="J28" s="52" t="str">
        <f t="shared" si="1"/>
        <v>8.10.7</v>
      </c>
    </row>
    <row r="29" spans="1:12" ht="12" customHeight="1" x14ac:dyDescent="0.2">
      <c r="A29" s="28"/>
      <c r="B29" s="46"/>
      <c r="C29" s="46"/>
      <c r="D29" s="41" t="str">
        <f>'Page 8.10.6 - 8.10.11'!B92</f>
        <v>356</v>
      </c>
      <c r="E29" s="47" t="s">
        <v>364</v>
      </c>
      <c r="F29" s="42">
        <f>'Page 8.10.6 - 8.10.11'!F92</f>
        <v>20.57416670024395</v>
      </c>
      <c r="G29" s="42" t="str">
        <f>'Page 8.10.6 - 8.10.11'!C92</f>
        <v>JBG</v>
      </c>
      <c r="H29" s="43">
        <v>0.21577192756641544</v>
      </c>
      <c r="I29" s="37">
        <f t="shared" si="0"/>
        <v>4.4393276069843939</v>
      </c>
      <c r="J29" s="52" t="str">
        <f t="shared" si="1"/>
        <v>8.10.7</v>
      </c>
    </row>
    <row r="30" spans="1:12" ht="12" customHeight="1" x14ac:dyDescent="0.2">
      <c r="A30" s="28"/>
      <c r="B30" s="46"/>
      <c r="C30" s="46"/>
      <c r="D30" s="41" t="str">
        <f>'Page 8.10.6 - 8.10.11'!B95</f>
        <v>357</v>
      </c>
      <c r="E30" s="47" t="s">
        <v>364</v>
      </c>
      <c r="F30" s="42">
        <f>'Page 8.10.6 - 8.10.11'!F95</f>
        <v>234469.70083333299</v>
      </c>
      <c r="G30" s="42" t="str">
        <f>'Page 8.10.6 - 8.10.11'!C95</f>
        <v>CAGW</v>
      </c>
      <c r="H30" s="43">
        <v>0.21577192756641544</v>
      </c>
      <c r="I30" s="37">
        <f t="shared" si="0"/>
        <v>50591.979304729022</v>
      </c>
      <c r="J30" s="52" t="str">
        <f t="shared" si="1"/>
        <v>8.10.7</v>
      </c>
    </row>
    <row r="31" spans="1:12" ht="12" customHeight="1" x14ac:dyDescent="0.2">
      <c r="A31" s="28"/>
      <c r="B31" s="28"/>
      <c r="C31" s="28"/>
      <c r="D31" s="41" t="str">
        <f>'Page 8.10.6 - 8.10.11'!B102</f>
        <v>360</v>
      </c>
      <c r="E31" s="41" t="s">
        <v>364</v>
      </c>
      <c r="F31" s="42">
        <f>'Page 8.10.6 - 8.10.11'!F102</f>
        <v>144.61916667013429</v>
      </c>
      <c r="G31" s="42" t="str">
        <f>'Page 8.10.6 - 8.10.11'!C102</f>
        <v>CA</v>
      </c>
      <c r="H31" s="36" t="s">
        <v>361</v>
      </c>
      <c r="I31" s="37">
        <f t="shared" si="0"/>
        <v>0</v>
      </c>
      <c r="J31" s="52" t="str">
        <f t="shared" si="1"/>
        <v>8.10.7</v>
      </c>
      <c r="K31" s="38"/>
      <c r="L31" s="39"/>
    </row>
    <row r="32" spans="1:12" ht="12" customHeight="1" x14ac:dyDescent="0.2">
      <c r="A32" s="28"/>
      <c r="B32" s="28"/>
      <c r="C32" s="28"/>
      <c r="D32" s="41" t="str">
        <f>'Page 8.10.6 - 8.10.11'!B103</f>
        <v>360</v>
      </c>
      <c r="E32" s="41" t="s">
        <v>364</v>
      </c>
      <c r="F32" s="42">
        <f>'Page 8.10.6 - 8.10.11'!F103</f>
        <v>824.99708333006129</v>
      </c>
      <c r="G32" s="42" t="str">
        <f>'Page 8.10.6 - 8.10.11'!C103</f>
        <v>ID</v>
      </c>
      <c r="H32" s="36" t="s">
        <v>361</v>
      </c>
      <c r="I32" s="37">
        <f t="shared" si="0"/>
        <v>0</v>
      </c>
      <c r="J32" s="52" t="str">
        <f t="shared" si="1"/>
        <v>8.10.7</v>
      </c>
      <c r="K32" s="38"/>
      <c r="L32" s="39"/>
    </row>
    <row r="33" spans="1:18" ht="12" customHeight="1" x14ac:dyDescent="0.2">
      <c r="A33" s="28"/>
      <c r="B33" s="40"/>
      <c r="C33" s="28"/>
      <c r="D33" s="41" t="str">
        <f>'Page 8.10.6 - 8.10.11'!B104</f>
        <v>360</v>
      </c>
      <c r="E33" s="31" t="s">
        <v>364</v>
      </c>
      <c r="F33" s="42">
        <f>'Page 8.10.6 - 8.10.11'!F104</f>
        <v>6843.7470833007246</v>
      </c>
      <c r="G33" s="42" t="str">
        <f>'Page 8.10.6 - 8.10.11'!C104</f>
        <v>OR</v>
      </c>
      <c r="H33" s="36" t="s">
        <v>361</v>
      </c>
      <c r="I33" s="37">
        <f t="shared" si="0"/>
        <v>0</v>
      </c>
      <c r="J33" s="52" t="str">
        <f t="shared" si="1"/>
        <v>8.10.7</v>
      </c>
      <c r="K33" s="38"/>
      <c r="L33" s="39"/>
    </row>
    <row r="34" spans="1:18" ht="12" customHeight="1" x14ac:dyDescent="0.2">
      <c r="A34" s="28"/>
      <c r="B34" s="40"/>
      <c r="C34" s="28"/>
      <c r="D34" s="41" t="str">
        <f>'Page 8.10.6 - 8.10.11'!B105</f>
        <v>360</v>
      </c>
      <c r="E34" s="31" t="s">
        <v>364</v>
      </c>
      <c r="F34" s="42">
        <f>'Page 8.10.6 - 8.10.11'!F105</f>
        <v>-16321.690000005066</v>
      </c>
      <c r="G34" s="42" t="str">
        <f>'Page 8.10.6 - 8.10.11'!C105</f>
        <v>UT</v>
      </c>
      <c r="H34" s="36" t="s">
        <v>361</v>
      </c>
      <c r="I34" s="37">
        <f t="shared" si="0"/>
        <v>0</v>
      </c>
      <c r="J34" s="52" t="str">
        <f t="shared" si="1"/>
        <v>8.10.7</v>
      </c>
      <c r="K34" s="38"/>
      <c r="L34" s="39"/>
    </row>
    <row r="35" spans="1:18" ht="12" customHeight="1" x14ac:dyDescent="0.2">
      <c r="A35" s="28"/>
      <c r="B35" s="40"/>
      <c r="C35" s="28"/>
      <c r="D35" s="41" t="str">
        <f>'Page 8.10.6 - 8.10.11'!B106</f>
        <v>360</v>
      </c>
      <c r="E35" s="31" t="s">
        <v>364</v>
      </c>
      <c r="F35" s="42">
        <f>'Page 8.10.6 - 8.10.11'!F106</f>
        <v>286.33166667004116</v>
      </c>
      <c r="G35" s="42" t="str">
        <f>'Page 8.10.6 - 8.10.11'!C106</f>
        <v>WA</v>
      </c>
      <c r="H35" s="36" t="s">
        <v>361</v>
      </c>
      <c r="I35" s="37">
        <f t="shared" si="0"/>
        <v>286.33166667004116</v>
      </c>
      <c r="J35" s="52" t="str">
        <f t="shared" si="1"/>
        <v>8.10.7</v>
      </c>
      <c r="K35" s="38"/>
      <c r="L35" s="39"/>
    </row>
    <row r="36" spans="1:18" ht="12" customHeight="1" x14ac:dyDescent="0.2">
      <c r="A36" s="28"/>
      <c r="B36" s="40"/>
      <c r="C36" s="28"/>
      <c r="D36" s="41" t="str">
        <f>'Page 8.10.6 - 8.10.11'!B107</f>
        <v>360</v>
      </c>
      <c r="E36" s="31" t="s">
        <v>364</v>
      </c>
      <c r="F36" s="42">
        <f>'Page 8.10.6 - 8.10.11'!F107</f>
        <v>0</v>
      </c>
      <c r="G36" s="42" t="str">
        <f>'Page 8.10.6 - 8.10.11'!C107</f>
        <v>WY-ALL</v>
      </c>
      <c r="H36" s="36" t="s">
        <v>361</v>
      </c>
      <c r="I36" s="37">
        <f t="shared" si="0"/>
        <v>0</v>
      </c>
      <c r="J36" s="52" t="str">
        <f t="shared" si="1"/>
        <v>8.10.7</v>
      </c>
      <c r="K36" s="38"/>
      <c r="L36" s="39"/>
    </row>
    <row r="37" spans="1:18" ht="12" customHeight="1" x14ac:dyDescent="0.2">
      <c r="A37" s="28"/>
      <c r="B37" s="28"/>
      <c r="C37" s="28"/>
      <c r="D37" s="41" t="str">
        <f>'Page 8.10.6 - 8.10.11'!B109</f>
        <v>361</v>
      </c>
      <c r="E37" s="41" t="s">
        <v>364</v>
      </c>
      <c r="F37" s="42">
        <f>'Page 8.10.6 - 8.10.11'!F109</f>
        <v>46319.720833329484</v>
      </c>
      <c r="G37" s="42" t="str">
        <f>'Page 8.10.6 - 8.10.11'!C109</f>
        <v>CA</v>
      </c>
      <c r="H37" s="36" t="s">
        <v>361</v>
      </c>
      <c r="I37" s="37">
        <f t="shared" si="0"/>
        <v>0</v>
      </c>
      <c r="J37" s="52" t="str">
        <f t="shared" si="1"/>
        <v>8.10.7</v>
      </c>
    </row>
    <row r="38" spans="1:18" ht="12" customHeight="1" x14ac:dyDescent="0.2">
      <c r="A38" s="28"/>
      <c r="B38" s="28"/>
      <c r="C38" s="28"/>
      <c r="D38" s="41" t="str">
        <f>'Page 8.10.6 - 8.10.11'!B110</f>
        <v>361</v>
      </c>
      <c r="E38" s="41" t="s">
        <v>364</v>
      </c>
      <c r="F38" s="42">
        <f>'Page 8.10.6 - 8.10.11'!F110</f>
        <v>380904.91374999983</v>
      </c>
      <c r="G38" s="42" t="str">
        <f>'Page 8.10.6 - 8.10.11'!C110</f>
        <v>ID</v>
      </c>
      <c r="H38" s="36" t="s">
        <v>361</v>
      </c>
      <c r="I38" s="37">
        <f t="shared" si="0"/>
        <v>0</v>
      </c>
      <c r="J38" s="52" t="str">
        <f t="shared" si="1"/>
        <v>8.10.7</v>
      </c>
    </row>
    <row r="39" spans="1:18" ht="12" customHeight="1" x14ac:dyDescent="0.2">
      <c r="A39" s="28"/>
      <c r="B39" s="44"/>
      <c r="C39" s="45"/>
      <c r="D39" s="41" t="str">
        <f>'Page 8.10.6 - 8.10.11'!B111</f>
        <v>361</v>
      </c>
      <c r="E39" s="41" t="s">
        <v>364</v>
      </c>
      <c r="F39" s="42">
        <f>'Page 8.10.6 - 8.10.11'!F111</f>
        <v>751071.57999999821</v>
      </c>
      <c r="G39" s="42" t="str">
        <f>'Page 8.10.6 - 8.10.11'!C111</f>
        <v>OR</v>
      </c>
      <c r="H39" s="36" t="s">
        <v>361</v>
      </c>
      <c r="I39" s="37">
        <f t="shared" si="0"/>
        <v>0</v>
      </c>
      <c r="J39" s="52" t="str">
        <f t="shared" si="1"/>
        <v>8.10.7</v>
      </c>
    </row>
    <row r="40" spans="1:18" ht="12" customHeight="1" x14ac:dyDescent="0.2">
      <c r="A40" s="28"/>
      <c r="B40" s="45"/>
      <c r="C40" s="45"/>
      <c r="D40" s="41" t="str">
        <f>'Page 8.10.6 - 8.10.11'!B112</f>
        <v>361</v>
      </c>
      <c r="E40" s="41" t="s">
        <v>364</v>
      </c>
      <c r="F40" s="42">
        <f>'Page 8.10.6 - 8.10.11'!F112</f>
        <v>194188.58333329856</v>
      </c>
      <c r="G40" s="42" t="str">
        <f>'Page 8.10.6 - 8.10.11'!C112</f>
        <v>UT</v>
      </c>
      <c r="H40" s="36" t="s">
        <v>361</v>
      </c>
      <c r="I40" s="37">
        <f t="shared" si="0"/>
        <v>0</v>
      </c>
      <c r="J40" s="52" t="str">
        <f>CONCATENATE(LEFT($J$1,4)&amp;".8")</f>
        <v>8.10.8</v>
      </c>
    </row>
    <row r="41" spans="1:18" ht="12" customHeight="1" x14ac:dyDescent="0.2">
      <c r="A41" s="28"/>
      <c r="B41" s="46"/>
      <c r="C41" s="46"/>
      <c r="D41" s="41" t="str">
        <f>'Page 8.10.6 - 8.10.11'!B113</f>
        <v>361</v>
      </c>
      <c r="E41" s="47" t="s">
        <v>364</v>
      </c>
      <c r="F41" s="42">
        <f>'Page 8.10.6 - 8.10.11'!F113</f>
        <v>760711.52916667052</v>
      </c>
      <c r="G41" s="42" t="str">
        <f>'Page 8.10.6 - 8.10.11'!C113</f>
        <v>WA</v>
      </c>
      <c r="H41" s="36" t="s">
        <v>361</v>
      </c>
      <c r="I41" s="37">
        <f t="shared" si="0"/>
        <v>760711.52916667052</v>
      </c>
      <c r="J41" s="52" t="str">
        <f t="shared" ref="J41:J55" si="2">CONCATENATE(LEFT($J$1,4)&amp;".8")</f>
        <v>8.10.8</v>
      </c>
    </row>
    <row r="42" spans="1:18" ht="12" customHeight="1" x14ac:dyDescent="0.2">
      <c r="A42" s="28"/>
      <c r="B42" s="46"/>
      <c r="C42" s="46"/>
      <c r="D42" s="41" t="str">
        <f>'Page 8.10.6 - 8.10.11'!B114</f>
        <v>361</v>
      </c>
      <c r="E42" s="47" t="s">
        <v>364</v>
      </c>
      <c r="F42" s="42">
        <f>'Page 8.10.6 - 8.10.11'!F114</f>
        <v>15179.883749999106</v>
      </c>
      <c r="G42" s="42" t="str">
        <f>'Page 8.10.6 - 8.10.11'!C114</f>
        <v>WY-ALL</v>
      </c>
      <c r="H42" s="36" t="s">
        <v>361</v>
      </c>
      <c r="I42" s="37">
        <f t="shared" si="0"/>
        <v>0</v>
      </c>
      <c r="J42" s="52" t="str">
        <f t="shared" si="2"/>
        <v>8.10.8</v>
      </c>
    </row>
    <row r="43" spans="1:18" ht="12" customHeight="1" x14ac:dyDescent="0.2">
      <c r="A43" s="28"/>
      <c r="B43" s="46"/>
      <c r="C43" s="46"/>
      <c r="D43" s="41" t="str">
        <f>'Page 8.10.6 - 8.10.11'!B115</f>
        <v>361</v>
      </c>
      <c r="E43" s="47" t="s">
        <v>364</v>
      </c>
      <c r="F43" s="42">
        <f>'Page 8.10.6 - 8.10.11'!F115</f>
        <v>0</v>
      </c>
      <c r="G43" s="42" t="str">
        <f>'Page 8.10.6 - 8.10.11'!C115</f>
        <v>WY-ALL</v>
      </c>
      <c r="H43" s="64" t="s">
        <v>361</v>
      </c>
      <c r="I43" s="34">
        <f t="shared" si="0"/>
        <v>0</v>
      </c>
      <c r="J43" s="52" t="str">
        <f t="shared" si="2"/>
        <v>8.10.8</v>
      </c>
      <c r="K43" s="28"/>
      <c r="L43" s="28"/>
      <c r="M43" s="28"/>
      <c r="N43" s="28"/>
      <c r="O43" s="28"/>
      <c r="P43" s="28"/>
      <c r="Q43" s="28"/>
      <c r="R43" s="28"/>
    </row>
    <row r="44" spans="1:18" ht="12" customHeight="1" x14ac:dyDescent="0.2">
      <c r="A44" s="28"/>
      <c r="B44" s="46"/>
      <c r="C44" s="46"/>
      <c r="D44" s="41" t="str">
        <f>'Page 8.10.6 - 8.10.11'!B116</f>
        <v>362</v>
      </c>
      <c r="E44" s="47" t="s">
        <v>364</v>
      </c>
      <c r="F44" s="42">
        <f>'Page 8.10.6 - 8.10.11'!F116</f>
        <v>892134.55416670069</v>
      </c>
      <c r="G44" s="42" t="str">
        <f>'Page 8.10.6 - 8.10.11'!C116</f>
        <v>CA</v>
      </c>
      <c r="H44" s="64" t="s">
        <v>361</v>
      </c>
      <c r="I44" s="34">
        <f t="shared" si="0"/>
        <v>0</v>
      </c>
      <c r="J44" s="52" t="str">
        <f t="shared" si="2"/>
        <v>8.10.8</v>
      </c>
      <c r="K44" s="28"/>
      <c r="L44" s="28"/>
      <c r="M44" s="28"/>
      <c r="N44" s="28"/>
      <c r="O44" s="28"/>
      <c r="P44" s="28"/>
      <c r="Q44" s="28"/>
      <c r="R44" s="28"/>
    </row>
    <row r="45" spans="1:18" ht="12" customHeight="1" x14ac:dyDescent="0.2">
      <c r="A45" s="28"/>
      <c r="B45" s="46"/>
      <c r="C45" s="46"/>
      <c r="D45" s="41" t="str">
        <f>'Page 8.10.6 - 8.10.11'!B117</f>
        <v>362</v>
      </c>
      <c r="E45" s="47" t="s">
        <v>364</v>
      </c>
      <c r="F45" s="42">
        <f>'Page 8.10.6 - 8.10.11'!F117</f>
        <v>2292175.8987499997</v>
      </c>
      <c r="G45" s="42" t="str">
        <f>'Page 8.10.6 - 8.10.11'!C117</f>
        <v>ID</v>
      </c>
      <c r="H45" s="64" t="s">
        <v>361</v>
      </c>
      <c r="I45" s="34">
        <f t="shared" si="0"/>
        <v>0</v>
      </c>
      <c r="J45" s="52" t="str">
        <f t="shared" si="2"/>
        <v>8.10.8</v>
      </c>
      <c r="K45" s="28"/>
      <c r="L45" s="28"/>
      <c r="M45" s="28"/>
      <c r="N45" s="28"/>
      <c r="O45" s="28"/>
      <c r="P45" s="28"/>
      <c r="Q45" s="28"/>
      <c r="R45" s="28"/>
    </row>
    <row r="46" spans="1:18" ht="12" customHeight="1" x14ac:dyDescent="0.2">
      <c r="A46" s="28"/>
      <c r="B46" s="46"/>
      <c r="C46" s="46"/>
      <c r="D46" s="41" t="str">
        <f>'Page 8.10.6 - 8.10.11'!B118</f>
        <v>362</v>
      </c>
      <c r="E46" s="47" t="s">
        <v>364</v>
      </c>
      <c r="F46" s="42">
        <f>'Page 8.10.6 - 8.10.11'!F118</f>
        <v>2295018.3962500095</v>
      </c>
      <c r="G46" s="42" t="str">
        <f>'Page 8.10.6 - 8.10.11'!C118</f>
        <v>OR</v>
      </c>
      <c r="H46" s="64" t="s">
        <v>361</v>
      </c>
      <c r="I46" s="34">
        <f t="shared" si="0"/>
        <v>0</v>
      </c>
      <c r="J46" s="52" t="str">
        <f t="shared" si="2"/>
        <v>8.10.8</v>
      </c>
      <c r="K46" s="28"/>
      <c r="L46" s="28"/>
      <c r="M46" s="28"/>
      <c r="N46" s="28"/>
      <c r="O46" s="28"/>
      <c r="P46" s="28"/>
      <c r="Q46" s="28"/>
      <c r="R46" s="28"/>
    </row>
    <row r="47" spans="1:18" ht="12" customHeight="1" x14ac:dyDescent="0.2">
      <c r="A47" s="28"/>
      <c r="B47" s="46"/>
      <c r="C47" s="46"/>
      <c r="D47" s="41" t="str">
        <f>'Page 8.10.6 - 8.10.11'!B119</f>
        <v>362</v>
      </c>
      <c r="E47" s="47" t="s">
        <v>364</v>
      </c>
      <c r="F47" s="42">
        <f>'Page 8.10.6 - 8.10.11'!F119</f>
        <v>3018950.7162500024</v>
      </c>
      <c r="G47" s="42" t="str">
        <f>'Page 8.10.6 - 8.10.11'!C119</f>
        <v>UT</v>
      </c>
      <c r="H47" s="64" t="s">
        <v>361</v>
      </c>
      <c r="I47" s="34">
        <f t="shared" si="0"/>
        <v>0</v>
      </c>
      <c r="J47" s="52" t="str">
        <f t="shared" si="2"/>
        <v>8.10.8</v>
      </c>
      <c r="K47" s="28"/>
      <c r="L47" s="28"/>
      <c r="M47" s="28"/>
      <c r="N47" s="28"/>
      <c r="O47" s="28"/>
      <c r="P47" s="28"/>
      <c r="Q47" s="28"/>
      <c r="R47" s="28"/>
    </row>
    <row r="48" spans="1:18" ht="12" customHeight="1" x14ac:dyDescent="0.2">
      <c r="A48" s="28"/>
      <c r="B48" s="46"/>
      <c r="C48" s="46"/>
      <c r="D48" s="41" t="str">
        <f>'Page 8.10.6 - 8.10.11'!B120</f>
        <v>362</v>
      </c>
      <c r="E48" s="47" t="s">
        <v>364</v>
      </c>
      <c r="F48" s="42">
        <f>'Page 8.10.6 - 8.10.11'!F120</f>
        <v>2933215.6379166991</v>
      </c>
      <c r="G48" s="42" t="str">
        <f>'Page 8.10.6 - 8.10.11'!C120</f>
        <v>WA</v>
      </c>
      <c r="H48" s="64" t="s">
        <v>361</v>
      </c>
      <c r="I48" s="34">
        <f t="shared" si="0"/>
        <v>2933215.6379166991</v>
      </c>
      <c r="J48" s="52" t="str">
        <f t="shared" si="2"/>
        <v>8.10.8</v>
      </c>
      <c r="K48" s="28"/>
      <c r="L48" s="28"/>
      <c r="M48" s="28"/>
      <c r="N48" s="28"/>
      <c r="O48" s="28"/>
      <c r="P48" s="28"/>
      <c r="Q48" s="28"/>
      <c r="R48" s="28"/>
    </row>
    <row r="49" spans="1:18" ht="12" customHeight="1" x14ac:dyDescent="0.2">
      <c r="A49" s="28"/>
      <c r="B49" s="46"/>
      <c r="C49" s="46"/>
      <c r="D49" s="41" t="str">
        <f>'Page 8.10.6 - 8.10.11'!B121</f>
        <v>362</v>
      </c>
      <c r="E49" s="47" t="s">
        <v>364</v>
      </c>
      <c r="F49" s="42">
        <f>'Page 8.10.6 - 8.10.11'!F121</f>
        <v>1007795.9745829999</v>
      </c>
      <c r="G49" s="42" t="str">
        <f>'Page 8.10.6 - 8.10.11'!C121</f>
        <v>WY-ALL</v>
      </c>
      <c r="H49" s="64" t="s">
        <v>361</v>
      </c>
      <c r="I49" s="34">
        <f t="shared" si="0"/>
        <v>0</v>
      </c>
      <c r="J49" s="52" t="str">
        <f t="shared" si="2"/>
        <v>8.10.8</v>
      </c>
      <c r="K49" s="28"/>
      <c r="L49" s="28"/>
      <c r="M49" s="28"/>
      <c r="N49" s="28"/>
      <c r="O49" s="28"/>
      <c r="P49" s="28"/>
      <c r="Q49" s="28"/>
      <c r="R49" s="28"/>
    </row>
    <row r="50" spans="1:18" ht="12" customHeight="1" x14ac:dyDescent="0.2">
      <c r="A50" s="28"/>
      <c r="B50" s="46"/>
      <c r="C50" s="46"/>
      <c r="D50" s="41" t="str">
        <f>'Page 8.10.6 - 8.10.11'!B122</f>
        <v>362</v>
      </c>
      <c r="E50" s="47" t="s">
        <v>364</v>
      </c>
      <c r="F50" s="42">
        <f>'Page 8.10.6 - 8.10.11'!F122</f>
        <v>62999.63583330065</v>
      </c>
      <c r="G50" s="42" t="str">
        <f>'Page 8.10.6 - 8.10.11'!C122</f>
        <v>WY-ALL</v>
      </c>
      <c r="H50" s="64" t="s">
        <v>361</v>
      </c>
      <c r="I50" s="34">
        <f t="shared" si="0"/>
        <v>0</v>
      </c>
      <c r="J50" s="52" t="str">
        <f t="shared" si="2"/>
        <v>8.10.8</v>
      </c>
      <c r="K50" s="28"/>
      <c r="L50" s="28"/>
      <c r="M50" s="28"/>
      <c r="N50" s="28"/>
      <c r="O50" s="28"/>
      <c r="P50" s="28"/>
      <c r="Q50" s="28"/>
      <c r="R50" s="28"/>
    </row>
    <row r="51" spans="1:18" ht="12" customHeight="1" x14ac:dyDescent="0.2">
      <c r="A51" s="28"/>
      <c r="B51" s="48"/>
      <c r="C51" s="48"/>
      <c r="D51" s="41" t="str">
        <f>'Page 8.10.6 - 8.10.11'!B123</f>
        <v>364</v>
      </c>
      <c r="E51" s="47" t="s">
        <v>364</v>
      </c>
      <c r="F51" s="42">
        <f>'Page 8.10.6 - 8.10.11'!F123</f>
        <v>3974151.3208332956</v>
      </c>
      <c r="G51" s="42" t="str">
        <f>'Page 8.10.6 - 8.10.11'!C123</f>
        <v>CA</v>
      </c>
      <c r="H51" s="64" t="s">
        <v>361</v>
      </c>
      <c r="I51" s="34">
        <f t="shared" si="0"/>
        <v>0</v>
      </c>
      <c r="J51" s="52" t="str">
        <f t="shared" si="2"/>
        <v>8.10.8</v>
      </c>
      <c r="K51" s="28"/>
      <c r="L51" s="28"/>
      <c r="M51" s="28"/>
      <c r="N51" s="28"/>
      <c r="O51" s="28"/>
      <c r="P51" s="28"/>
      <c r="Q51" s="28"/>
      <c r="R51" s="28"/>
    </row>
    <row r="52" spans="1:18" ht="12" customHeight="1" x14ac:dyDescent="0.2">
      <c r="A52" s="28"/>
      <c r="B52" s="46"/>
      <c r="C52" s="46"/>
      <c r="D52" s="41" t="str">
        <f>'Page 8.10.6 - 8.10.11'!B124</f>
        <v>364</v>
      </c>
      <c r="E52" s="47" t="s">
        <v>364</v>
      </c>
      <c r="F52" s="42">
        <f>'Page 8.10.6 - 8.10.11'!F124</f>
        <v>1413630.0045833141</v>
      </c>
      <c r="G52" s="42" t="str">
        <f>'Page 8.10.6 - 8.10.11'!C124</f>
        <v>ID</v>
      </c>
      <c r="H52" s="64" t="s">
        <v>361</v>
      </c>
      <c r="I52" s="34">
        <f t="shared" si="0"/>
        <v>0</v>
      </c>
      <c r="J52" s="52" t="str">
        <f t="shared" si="2"/>
        <v>8.10.8</v>
      </c>
      <c r="K52" s="28"/>
      <c r="L52" s="28"/>
      <c r="M52" s="28"/>
      <c r="N52" s="28"/>
      <c r="O52" s="28"/>
      <c r="P52" s="28"/>
      <c r="Q52" s="28"/>
      <c r="R52" s="28"/>
    </row>
    <row r="53" spans="1:18" ht="12" customHeight="1" x14ac:dyDescent="0.2">
      <c r="A53" s="28"/>
      <c r="B53" s="46"/>
      <c r="C53" s="46"/>
      <c r="D53" s="41" t="str">
        <f>'Page 8.10.6 - 8.10.11'!B125</f>
        <v>364</v>
      </c>
      <c r="E53" s="47" t="s">
        <v>364</v>
      </c>
      <c r="F53" s="42">
        <f>'Page 8.10.6 - 8.10.11'!F125</f>
        <v>6130073.0908330083</v>
      </c>
      <c r="G53" s="42" t="str">
        <f>'Page 8.10.6 - 8.10.11'!C125</f>
        <v>OR</v>
      </c>
      <c r="H53" s="64" t="s">
        <v>361</v>
      </c>
      <c r="I53" s="34">
        <f t="shared" si="0"/>
        <v>0</v>
      </c>
      <c r="J53" s="52" t="str">
        <f t="shared" si="2"/>
        <v>8.10.8</v>
      </c>
      <c r="K53" s="28"/>
      <c r="L53" s="28"/>
      <c r="M53" s="28"/>
      <c r="N53" s="28"/>
      <c r="O53" s="28"/>
      <c r="P53" s="28"/>
      <c r="Q53" s="28"/>
      <c r="R53" s="28"/>
    </row>
    <row r="54" spans="1:18" ht="12" customHeight="1" x14ac:dyDescent="0.2">
      <c r="A54" s="28"/>
      <c r="B54" s="46"/>
      <c r="C54" s="46"/>
      <c r="D54" s="41" t="str">
        <f>'Page 8.10.6 - 8.10.11'!B126</f>
        <v>364</v>
      </c>
      <c r="E54" s="47" t="s">
        <v>364</v>
      </c>
      <c r="F54" s="42">
        <f>'Page 8.10.6 - 8.10.11'!F126</f>
        <v>5631248.5704170465</v>
      </c>
      <c r="G54" s="42" t="str">
        <f>'Page 8.10.6 - 8.10.11'!C126</f>
        <v>UT</v>
      </c>
      <c r="H54" s="64" t="s">
        <v>361</v>
      </c>
      <c r="I54" s="34">
        <f t="shared" si="0"/>
        <v>0</v>
      </c>
      <c r="J54" s="52" t="str">
        <f t="shared" si="2"/>
        <v>8.10.8</v>
      </c>
      <c r="K54" s="28"/>
      <c r="L54" s="28"/>
      <c r="M54" s="28"/>
      <c r="N54" s="28"/>
      <c r="O54" s="28"/>
      <c r="P54" s="28"/>
      <c r="Q54" s="28"/>
      <c r="R54" s="28"/>
    </row>
    <row r="55" spans="1:18" ht="12" customHeight="1" x14ac:dyDescent="0.2">
      <c r="A55" s="28"/>
      <c r="B55" s="46"/>
      <c r="C55" s="46"/>
      <c r="D55" s="41" t="str">
        <f>'Page 8.10.6 - 8.10.11'!B127</f>
        <v>364</v>
      </c>
      <c r="E55" s="47" t="s">
        <v>364</v>
      </c>
      <c r="F55" s="42">
        <f>'Page 8.10.6 - 8.10.11'!F127</f>
        <v>1274652.4916670024</v>
      </c>
      <c r="G55" s="42" t="str">
        <f>'Page 8.10.6 - 8.10.11'!C127</f>
        <v>WA</v>
      </c>
      <c r="H55" s="36" t="s">
        <v>361</v>
      </c>
      <c r="I55" s="37">
        <f t="shared" si="0"/>
        <v>1274652.4916670024</v>
      </c>
      <c r="J55" s="52" t="str">
        <f t="shared" si="2"/>
        <v>8.10.8</v>
      </c>
    </row>
    <row r="56" spans="1:18" ht="12" customHeight="1" x14ac:dyDescent="0.2">
      <c r="A56" s="28"/>
      <c r="B56" s="46"/>
      <c r="C56" s="46"/>
      <c r="D56" s="47"/>
      <c r="E56" s="47"/>
      <c r="F56" s="53">
        <f>SUBTOTAL(9,F10:F55)</f>
        <v>118742355.22166763</v>
      </c>
      <c r="G56" s="42"/>
      <c r="H56" s="36"/>
      <c r="I56" s="53">
        <f>SUBTOTAL(9,I10:I55)</f>
        <v>18535166.356913254</v>
      </c>
      <c r="J56" s="52"/>
    </row>
    <row r="57" spans="1:18" ht="12" customHeight="1" thickBot="1" x14ac:dyDescent="0.25">
      <c r="A57" s="28"/>
      <c r="B57" s="1" t="s">
        <v>2</v>
      </c>
      <c r="C57" s="46"/>
      <c r="D57" s="47"/>
      <c r="E57" s="47"/>
      <c r="F57" s="42"/>
      <c r="G57" s="42"/>
      <c r="H57" s="36"/>
      <c r="I57" s="37"/>
      <c r="J57" s="52"/>
    </row>
    <row r="58" spans="1:18" ht="12" customHeight="1" x14ac:dyDescent="0.2">
      <c r="A58" s="54"/>
      <c r="B58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8" s="89"/>
      <c r="D58" s="89"/>
      <c r="E58" s="89"/>
      <c r="F58" s="89"/>
      <c r="G58" s="89"/>
      <c r="H58" s="89"/>
      <c r="I58" s="89"/>
      <c r="J58" s="96"/>
    </row>
    <row r="59" spans="1:18" ht="12" customHeight="1" x14ac:dyDescent="0.2">
      <c r="A59" s="55"/>
      <c r="B59" s="97"/>
      <c r="C59" s="97"/>
      <c r="D59" s="97"/>
      <c r="E59" s="97"/>
      <c r="F59" s="97"/>
      <c r="G59" s="97"/>
      <c r="H59" s="97"/>
      <c r="I59" s="97"/>
      <c r="J59" s="98"/>
    </row>
    <row r="60" spans="1:18" ht="12" customHeight="1" thickBot="1" x14ac:dyDescent="0.25">
      <c r="A60" s="56"/>
      <c r="B60" s="99"/>
      <c r="C60" s="99"/>
      <c r="D60" s="99"/>
      <c r="E60" s="99"/>
      <c r="F60" s="99"/>
      <c r="G60" s="99"/>
      <c r="H60" s="99"/>
      <c r="I60" s="99"/>
      <c r="J60" s="100"/>
    </row>
    <row r="61" spans="1:18" ht="12" customHeight="1" x14ac:dyDescent="0.2">
      <c r="D61" s="47"/>
      <c r="E61" s="30" t="s">
        <v>0</v>
      </c>
      <c r="G61" s="21"/>
    </row>
    <row r="62" spans="1:18" x14ac:dyDescent="0.2">
      <c r="D62" s="58"/>
      <c r="E62" s="31"/>
      <c r="F62" s="45"/>
      <c r="G62" s="21"/>
    </row>
    <row r="63" spans="1:18" x14ac:dyDescent="0.2">
      <c r="D63" s="42"/>
      <c r="E63" s="31"/>
      <c r="F63" s="34"/>
      <c r="G63" s="59"/>
    </row>
    <row r="64" spans="1:18" x14ac:dyDescent="0.2">
      <c r="D64" s="41"/>
      <c r="E64" s="31"/>
      <c r="F64" s="34"/>
      <c r="G64" s="21"/>
    </row>
    <row r="65" spans="4:7" x14ac:dyDescent="0.2">
      <c r="D65" s="60"/>
      <c r="E65" s="31"/>
      <c r="F65" s="34"/>
      <c r="G65" s="21"/>
    </row>
    <row r="66" spans="4:7" x14ac:dyDescent="0.2">
      <c r="D66" s="41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2"/>
      <c r="E68" s="31"/>
      <c r="F68" s="34"/>
      <c r="G68" s="21"/>
    </row>
    <row r="69" spans="4:7" x14ac:dyDescent="0.2">
      <c r="D69" s="41"/>
      <c r="E69" s="31"/>
      <c r="F69" s="34"/>
      <c r="G69" s="21"/>
    </row>
    <row r="70" spans="4:7" x14ac:dyDescent="0.2">
      <c r="D70" s="60"/>
      <c r="E70" s="31"/>
      <c r="F70" s="34"/>
      <c r="G70" s="21"/>
    </row>
    <row r="71" spans="4:7" x14ac:dyDescent="0.2">
      <c r="D71" s="61"/>
      <c r="E71" s="45"/>
      <c r="F71" s="45"/>
      <c r="G71" s="21"/>
    </row>
    <row r="72" spans="4:7" x14ac:dyDescent="0.2">
      <c r="D72" s="61"/>
      <c r="E72" s="45"/>
      <c r="F72" s="45"/>
      <c r="G72" s="21"/>
    </row>
    <row r="73" spans="4:7" x14ac:dyDescent="0.2">
      <c r="D73" s="62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</sheetData>
  <mergeCells count="1">
    <mergeCell ref="B58:J60"/>
  </mergeCells>
  <conditionalFormatting sqref="B8:B9">
    <cfRule type="cellIs" dxfId="9" priority="1" stopIfTrue="1" operator="equal">
      <formula>"Adjustment to Income/Expense/Rate Base:"</formula>
    </cfRule>
  </conditionalFormatting>
  <conditionalFormatting sqref="J1">
    <cfRule type="cellIs" dxfId="8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1:E55">
      <formula1>"1, 2, 3"</formula1>
    </dataValidation>
  </dataValidations>
  <printOptions horizontalCentered="1"/>
  <pageMargins left="0.7" right="0.7" top="0.75" bottom="0.75" header="0.3" footer="0.3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3.140625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9" style="19" bestFit="1" customWidth="1"/>
    <col min="8" max="8" width="10.28515625" style="57" customWidth="1"/>
    <col min="9" max="9" width="11" style="19" bestFit="1" customWidth="1"/>
    <col min="10" max="10" width="10" style="57" customWidth="1"/>
    <col min="11" max="11" width="10" style="19" bestFit="1" customWidth="1"/>
    <col min="12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52" t="s">
        <v>357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52"/>
    </row>
    <row r="3" spans="1:12" ht="12" customHeight="1" x14ac:dyDescent="0.2">
      <c r="B3" s="20" t="s">
        <v>419</v>
      </c>
      <c r="D3" s="21"/>
      <c r="E3" s="21"/>
      <c r="F3" s="21"/>
      <c r="G3" s="21"/>
      <c r="H3" s="22"/>
      <c r="I3" s="21"/>
      <c r="J3" s="52"/>
    </row>
    <row r="4" spans="1:12" ht="12" customHeight="1" x14ac:dyDescent="0.2">
      <c r="D4" s="21"/>
      <c r="E4" s="21"/>
      <c r="F4" s="21"/>
      <c r="G4" s="21"/>
      <c r="H4" s="22"/>
      <c r="I4" s="21"/>
      <c r="J4" s="52"/>
    </row>
    <row r="5" spans="1:12" ht="12" customHeight="1" x14ac:dyDescent="0.2">
      <c r="D5" s="21"/>
      <c r="E5" s="21"/>
      <c r="F5" s="21"/>
      <c r="G5" s="21"/>
      <c r="H5" s="22"/>
      <c r="I5" s="21"/>
      <c r="J5" s="52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8.10.6 - 8.10.11'!B128</f>
        <v>364</v>
      </c>
      <c r="E10" s="31" t="s">
        <v>364</v>
      </c>
      <c r="F10" s="42">
        <f>'Page 8.10.6 - 8.10.11'!F128</f>
        <v>3453862.8508329988</v>
      </c>
      <c r="G10" s="42" t="str">
        <f>'Page 8.10.6 - 8.10.11'!C128</f>
        <v>WY-ALL</v>
      </c>
      <c r="H10" s="36" t="s">
        <v>361</v>
      </c>
      <c r="I10" s="37">
        <f t="shared" ref="I10:I56" si="0">IF(H10="Situs",IF(G10="WA",F10,0),H10*F10)</f>
        <v>0</v>
      </c>
      <c r="J10" s="52" t="str">
        <f>CONCATENATE(LEFT($J$1,4)&amp;".8")</f>
        <v>8.10.8</v>
      </c>
    </row>
    <row r="11" spans="1:12" ht="12" customHeight="1" x14ac:dyDescent="0.2">
      <c r="A11" s="28"/>
      <c r="B11" s="46"/>
      <c r="C11" s="46"/>
      <c r="D11" s="41" t="str">
        <f>'Page 8.10.6 - 8.10.11'!B129</f>
        <v>364</v>
      </c>
      <c r="E11" s="31" t="s">
        <v>364</v>
      </c>
      <c r="F11" s="42">
        <f>'Page 8.10.6 - 8.10.11'!F129</f>
        <v>374294.50250000134</v>
      </c>
      <c r="G11" s="42" t="str">
        <f>'Page 8.10.6 - 8.10.11'!C129</f>
        <v>WY-ALL</v>
      </c>
      <c r="H11" s="36" t="s">
        <v>361</v>
      </c>
      <c r="I11" s="37">
        <f t="shared" si="0"/>
        <v>0</v>
      </c>
      <c r="J11" s="52" t="str">
        <f t="shared" ref="J11:J46" si="1">CONCATENATE(LEFT($J$1,4)&amp;".8")</f>
        <v>8.10.8</v>
      </c>
    </row>
    <row r="12" spans="1:12" ht="12" customHeight="1" x14ac:dyDescent="0.2">
      <c r="A12" s="28"/>
      <c r="B12" s="46"/>
      <c r="C12" s="46"/>
      <c r="D12" s="41" t="str">
        <f>'Page 8.10.6 - 8.10.11'!B130</f>
        <v>365</v>
      </c>
      <c r="E12" s="31" t="s">
        <v>364</v>
      </c>
      <c r="F12" s="42">
        <f>'Page 8.10.6 - 8.10.11'!F130</f>
        <v>284940.38416670263</v>
      </c>
      <c r="G12" s="42" t="str">
        <f>'Page 8.10.6 - 8.10.11'!C130</f>
        <v>CA</v>
      </c>
      <c r="H12" s="36" t="s">
        <v>361</v>
      </c>
      <c r="I12" s="37">
        <f t="shared" si="0"/>
        <v>0</v>
      </c>
      <c r="J12" s="52" t="str">
        <f t="shared" si="1"/>
        <v>8.10.8</v>
      </c>
    </row>
    <row r="13" spans="1:12" ht="12" customHeight="1" x14ac:dyDescent="0.2">
      <c r="A13" s="28"/>
      <c r="B13" s="46"/>
      <c r="C13" s="46"/>
      <c r="D13" s="41" t="str">
        <f>'Page 8.10.6 - 8.10.11'!B131</f>
        <v>365</v>
      </c>
      <c r="E13" s="31" t="s">
        <v>364</v>
      </c>
      <c r="F13" s="42">
        <f>'Page 8.10.6 - 8.10.11'!F131</f>
        <v>639905.37208329886</v>
      </c>
      <c r="G13" s="42" t="str">
        <f>'Page 8.10.6 - 8.10.11'!C131</f>
        <v>ID</v>
      </c>
      <c r="H13" s="36" t="s">
        <v>361</v>
      </c>
      <c r="I13" s="37">
        <f t="shared" si="0"/>
        <v>0</v>
      </c>
      <c r="J13" s="52" t="str">
        <f t="shared" si="1"/>
        <v>8.10.8</v>
      </c>
    </row>
    <row r="14" spans="1:12" ht="12" customHeight="1" x14ac:dyDescent="0.2">
      <c r="A14" s="28"/>
      <c r="B14" s="46"/>
      <c r="C14" s="46"/>
      <c r="D14" s="41" t="str">
        <f>'Page 8.10.6 - 8.10.11'!B132</f>
        <v>365</v>
      </c>
      <c r="E14" s="31" t="s">
        <v>364</v>
      </c>
      <c r="F14" s="42">
        <f>'Page 8.10.6 - 8.10.11'!F132</f>
        <v>4088534.8462499976</v>
      </c>
      <c r="G14" s="42" t="str">
        <f>'Page 8.10.6 - 8.10.11'!C132</f>
        <v>OR</v>
      </c>
      <c r="H14" s="36" t="s">
        <v>361</v>
      </c>
      <c r="I14" s="37">
        <f t="shared" si="0"/>
        <v>0</v>
      </c>
      <c r="J14" s="52" t="str">
        <f t="shared" si="1"/>
        <v>8.10.8</v>
      </c>
    </row>
    <row r="15" spans="1:12" ht="12" customHeight="1" x14ac:dyDescent="0.2">
      <c r="A15" s="28"/>
      <c r="B15" s="46"/>
      <c r="C15" s="46"/>
      <c r="D15" s="41" t="str">
        <f>'Page 8.10.6 - 8.10.11'!B133</f>
        <v>365</v>
      </c>
      <c r="E15" s="31" t="s">
        <v>364</v>
      </c>
      <c r="F15" s="42">
        <f>'Page 8.10.6 - 8.10.11'!F133</f>
        <v>4637380.2050000131</v>
      </c>
      <c r="G15" s="42" t="str">
        <f>'Page 8.10.6 - 8.10.11'!C133</f>
        <v>UT</v>
      </c>
      <c r="H15" s="36" t="s">
        <v>361</v>
      </c>
      <c r="I15" s="37">
        <f t="shared" si="0"/>
        <v>0</v>
      </c>
      <c r="J15" s="52" t="str">
        <f t="shared" si="1"/>
        <v>8.10.8</v>
      </c>
    </row>
    <row r="16" spans="1:12" ht="12" customHeight="1" x14ac:dyDescent="0.2">
      <c r="A16" s="28"/>
      <c r="B16" s="50"/>
      <c r="C16" s="48"/>
      <c r="D16" s="41" t="str">
        <f>'Page 8.10.6 - 8.10.11'!B134</f>
        <v>365</v>
      </c>
      <c r="E16" s="31" t="s">
        <v>364</v>
      </c>
      <c r="F16" s="42">
        <f>'Page 8.10.6 - 8.10.11'!F134</f>
        <v>1049581.6054167002</v>
      </c>
      <c r="G16" s="42" t="str">
        <f>'Page 8.10.6 - 8.10.11'!C134</f>
        <v>WA</v>
      </c>
      <c r="H16" s="36" t="s">
        <v>361</v>
      </c>
      <c r="I16" s="37">
        <f t="shared" si="0"/>
        <v>1049581.6054167002</v>
      </c>
      <c r="J16" s="52" t="str">
        <f t="shared" si="1"/>
        <v>8.10.8</v>
      </c>
    </row>
    <row r="17" spans="1:10" ht="12" customHeight="1" x14ac:dyDescent="0.2">
      <c r="A17" s="28"/>
      <c r="B17" s="46"/>
      <c r="C17" s="46"/>
      <c r="D17" s="41" t="str">
        <f>'Page 8.10.6 - 8.10.11'!B135</f>
        <v>365</v>
      </c>
      <c r="E17" s="31" t="s">
        <v>364</v>
      </c>
      <c r="F17" s="42">
        <f>'Page 8.10.6 - 8.10.11'!F135</f>
        <v>2895784.7708332986</v>
      </c>
      <c r="G17" s="42" t="str">
        <f>'Page 8.10.6 - 8.10.11'!C135</f>
        <v>WY-ALL</v>
      </c>
      <c r="H17" s="36" t="s">
        <v>361</v>
      </c>
      <c r="I17" s="37">
        <f t="shared" si="0"/>
        <v>0</v>
      </c>
      <c r="J17" s="52" t="str">
        <f t="shared" si="1"/>
        <v>8.10.8</v>
      </c>
    </row>
    <row r="18" spans="1:10" ht="12" customHeight="1" x14ac:dyDescent="0.2">
      <c r="A18" s="28"/>
      <c r="B18" s="46"/>
      <c r="C18" s="46"/>
      <c r="D18" s="41" t="str">
        <f>'Page 8.10.6 - 8.10.11'!B136</f>
        <v>365</v>
      </c>
      <c r="E18" s="31" t="s">
        <v>364</v>
      </c>
      <c r="F18" s="42">
        <f>'Page 8.10.6 - 8.10.11'!F136</f>
        <v>138216.13000000082</v>
      </c>
      <c r="G18" s="42" t="str">
        <f>'Page 8.10.6 - 8.10.11'!C136</f>
        <v>WY-ALL</v>
      </c>
      <c r="H18" s="36" t="s">
        <v>361</v>
      </c>
      <c r="I18" s="37">
        <f t="shared" si="0"/>
        <v>0</v>
      </c>
      <c r="J18" s="52" t="str">
        <f t="shared" si="1"/>
        <v>8.10.8</v>
      </c>
    </row>
    <row r="19" spans="1:10" ht="12" customHeight="1" x14ac:dyDescent="0.2">
      <c r="A19" s="28"/>
      <c r="B19" s="46"/>
      <c r="C19" s="46"/>
      <c r="D19" s="41" t="str">
        <f>'Page 8.10.6 - 8.10.11'!B137</f>
        <v>366</v>
      </c>
      <c r="E19" s="31" t="s">
        <v>364</v>
      </c>
      <c r="F19" s="42">
        <f>'Page 8.10.6 - 8.10.11'!F137</f>
        <v>474521.10916670039</v>
      </c>
      <c r="G19" s="42" t="str">
        <f>'Page 8.10.6 - 8.10.11'!C137</f>
        <v>CA</v>
      </c>
      <c r="H19" s="36" t="s">
        <v>361</v>
      </c>
      <c r="I19" s="37">
        <f t="shared" si="0"/>
        <v>0</v>
      </c>
      <c r="J19" s="52" t="str">
        <f t="shared" si="1"/>
        <v>8.10.8</v>
      </c>
    </row>
    <row r="20" spans="1:10" ht="12" customHeight="1" x14ac:dyDescent="0.2">
      <c r="A20" s="28"/>
      <c r="B20" s="46"/>
      <c r="C20" s="46"/>
      <c r="D20" s="41" t="str">
        <f>'Page 8.10.6 - 8.10.11'!B138</f>
        <v>366</v>
      </c>
      <c r="E20" s="31" t="s">
        <v>364</v>
      </c>
      <c r="F20" s="42">
        <f>'Page 8.10.6 - 8.10.11'!F138</f>
        <v>185158.35416670144</v>
      </c>
      <c r="G20" s="42" t="str">
        <f>'Page 8.10.6 - 8.10.11'!C138</f>
        <v>ID</v>
      </c>
      <c r="H20" s="36" t="s">
        <v>361</v>
      </c>
      <c r="I20" s="37">
        <f t="shared" si="0"/>
        <v>0</v>
      </c>
      <c r="J20" s="52" t="str">
        <f t="shared" si="1"/>
        <v>8.10.8</v>
      </c>
    </row>
    <row r="21" spans="1:10" ht="12" customHeight="1" x14ac:dyDescent="0.2">
      <c r="A21" s="28"/>
      <c r="B21" s="46"/>
      <c r="C21" s="46"/>
      <c r="D21" s="41" t="str">
        <f>'Page 8.10.6 - 8.10.11'!B139</f>
        <v>366</v>
      </c>
      <c r="E21" s="31" t="s">
        <v>364</v>
      </c>
      <c r="F21" s="42">
        <f>'Page 8.10.6 - 8.10.11'!F139</f>
        <v>1112106.3891667128</v>
      </c>
      <c r="G21" s="42" t="str">
        <f>'Page 8.10.6 - 8.10.11'!C139</f>
        <v>OR</v>
      </c>
      <c r="H21" s="36" t="s">
        <v>361</v>
      </c>
      <c r="I21" s="37">
        <f t="shared" si="0"/>
        <v>0</v>
      </c>
      <c r="J21" s="52" t="str">
        <f t="shared" si="1"/>
        <v>8.10.8</v>
      </c>
    </row>
    <row r="22" spans="1:10" ht="12" customHeight="1" x14ac:dyDescent="0.2">
      <c r="A22" s="28"/>
      <c r="B22" s="46"/>
      <c r="C22" s="46"/>
      <c r="D22" s="41" t="str">
        <f>'Page 8.10.6 - 8.10.11'!B140</f>
        <v>366</v>
      </c>
      <c r="E22" s="31" t="s">
        <v>364</v>
      </c>
      <c r="F22" s="42">
        <f>'Page 8.10.6 - 8.10.11'!F140</f>
        <v>4449535.5879170001</v>
      </c>
      <c r="G22" s="42" t="str">
        <f>'Page 8.10.6 - 8.10.11'!C140</f>
        <v>UT</v>
      </c>
      <c r="H22" s="36" t="s">
        <v>361</v>
      </c>
      <c r="I22" s="37">
        <f t="shared" si="0"/>
        <v>0</v>
      </c>
      <c r="J22" s="52" t="str">
        <f t="shared" si="1"/>
        <v>8.10.8</v>
      </c>
    </row>
    <row r="23" spans="1:10" ht="12" customHeight="1" x14ac:dyDescent="0.2">
      <c r="A23" s="28"/>
      <c r="B23" s="46"/>
      <c r="C23" s="46"/>
      <c r="D23" s="41" t="str">
        <f>'Page 8.10.6 - 8.10.11'!B141</f>
        <v>366</v>
      </c>
      <c r="E23" s="31" t="s">
        <v>364</v>
      </c>
      <c r="F23" s="42">
        <f>'Page 8.10.6 - 8.10.11'!F141</f>
        <v>174371.8433333002</v>
      </c>
      <c r="G23" s="42" t="str">
        <f>'Page 8.10.6 - 8.10.11'!C141</f>
        <v>WA</v>
      </c>
      <c r="H23" s="36" t="s">
        <v>361</v>
      </c>
      <c r="I23" s="37">
        <f t="shared" si="0"/>
        <v>174371.8433333002</v>
      </c>
      <c r="J23" s="52" t="str">
        <f t="shared" si="1"/>
        <v>8.10.8</v>
      </c>
    </row>
    <row r="24" spans="1:10" ht="12" customHeight="1" x14ac:dyDescent="0.2">
      <c r="A24" s="28"/>
      <c r="B24" s="46"/>
      <c r="C24" s="46"/>
      <c r="D24" s="41" t="str">
        <f>'Page 8.10.6 - 8.10.11'!B142</f>
        <v>366</v>
      </c>
      <c r="E24" s="31" t="s">
        <v>364</v>
      </c>
      <c r="F24" s="42">
        <f>'Page 8.10.6 - 8.10.11'!F142</f>
        <v>800568.86625000089</v>
      </c>
      <c r="G24" s="42" t="str">
        <f>'Page 8.10.6 - 8.10.11'!C142</f>
        <v>WY-ALL</v>
      </c>
      <c r="H24" s="36" t="s">
        <v>361</v>
      </c>
      <c r="I24" s="37">
        <f t="shared" si="0"/>
        <v>0</v>
      </c>
      <c r="J24" s="52" t="str">
        <f t="shared" si="1"/>
        <v>8.10.8</v>
      </c>
    </row>
    <row r="25" spans="1:10" ht="12" customHeight="1" x14ac:dyDescent="0.2">
      <c r="A25" s="28"/>
      <c r="B25" s="46"/>
      <c r="C25" s="46"/>
      <c r="D25" s="41" t="str">
        <f>'Page 8.10.6 - 8.10.11'!B143</f>
        <v>366</v>
      </c>
      <c r="E25" s="31" t="s">
        <v>364</v>
      </c>
      <c r="F25" s="42">
        <f>'Page 8.10.6 - 8.10.11'!F143</f>
        <v>28896.242916670628</v>
      </c>
      <c r="G25" s="42" t="str">
        <f>'Page 8.10.6 - 8.10.11'!C143</f>
        <v>WY-ALL</v>
      </c>
      <c r="H25" s="36" t="s">
        <v>361</v>
      </c>
      <c r="I25" s="37">
        <f t="shared" si="0"/>
        <v>0</v>
      </c>
      <c r="J25" s="52" t="str">
        <f t="shared" si="1"/>
        <v>8.10.8</v>
      </c>
    </row>
    <row r="26" spans="1:10" ht="12" customHeight="1" x14ac:dyDescent="0.2">
      <c r="A26" s="28"/>
      <c r="B26" s="46"/>
      <c r="C26" s="46"/>
      <c r="D26" s="41" t="str">
        <f>'Page 8.10.6 - 8.10.11'!B144</f>
        <v>367</v>
      </c>
      <c r="E26" s="31" t="s">
        <v>364</v>
      </c>
      <c r="F26" s="42">
        <f>'Page 8.10.6 - 8.10.11'!F144</f>
        <v>518894.9983333014</v>
      </c>
      <c r="G26" s="42" t="str">
        <f>'Page 8.10.6 - 8.10.11'!C144</f>
        <v>CA</v>
      </c>
      <c r="H26" s="36" t="s">
        <v>361</v>
      </c>
      <c r="I26" s="37">
        <f t="shared" si="0"/>
        <v>0</v>
      </c>
      <c r="J26" s="52" t="str">
        <f t="shared" si="1"/>
        <v>8.10.8</v>
      </c>
    </row>
    <row r="27" spans="1:10" ht="12" customHeight="1" x14ac:dyDescent="0.2">
      <c r="A27" s="28"/>
      <c r="B27" s="45"/>
      <c r="C27" s="45"/>
      <c r="D27" s="41" t="str">
        <f>'Page 8.10.6 - 8.10.11'!B145</f>
        <v>367</v>
      </c>
      <c r="E27" s="31" t="s">
        <v>364</v>
      </c>
      <c r="F27" s="42">
        <f>'Page 8.10.6 - 8.10.11'!F145</f>
        <v>379397.90833329782</v>
      </c>
      <c r="G27" s="42" t="str">
        <f>'Page 8.10.6 - 8.10.11'!C145</f>
        <v>ID</v>
      </c>
      <c r="H27" s="36" t="s">
        <v>361</v>
      </c>
      <c r="I27" s="37">
        <f t="shared" si="0"/>
        <v>0</v>
      </c>
      <c r="J27" s="52" t="str">
        <f t="shared" si="1"/>
        <v>8.10.8</v>
      </c>
    </row>
    <row r="28" spans="1:10" ht="12" customHeight="1" x14ac:dyDescent="0.2">
      <c r="A28" s="28"/>
      <c r="B28" s="46"/>
      <c r="C28" s="46"/>
      <c r="D28" s="41" t="str">
        <f>'Page 8.10.6 - 8.10.11'!B146</f>
        <v>367</v>
      </c>
      <c r="E28" s="31" t="s">
        <v>364</v>
      </c>
      <c r="F28" s="42">
        <f>'Page 8.10.6 - 8.10.11'!F146</f>
        <v>2629272.6045829952</v>
      </c>
      <c r="G28" s="42" t="str">
        <f>'Page 8.10.6 - 8.10.11'!C146</f>
        <v>OR</v>
      </c>
      <c r="H28" s="36" t="s">
        <v>361</v>
      </c>
      <c r="I28" s="37">
        <f t="shared" si="0"/>
        <v>0</v>
      </c>
      <c r="J28" s="52" t="str">
        <f t="shared" si="1"/>
        <v>8.10.8</v>
      </c>
    </row>
    <row r="29" spans="1:10" ht="12" customHeight="1" x14ac:dyDescent="0.2">
      <c r="A29" s="28"/>
      <c r="B29" s="46"/>
      <c r="C29" s="46"/>
      <c r="D29" s="41" t="str">
        <f>'Page 8.10.6 - 8.10.11'!B147</f>
        <v>367</v>
      </c>
      <c r="E29" s="31" t="s">
        <v>364</v>
      </c>
      <c r="F29" s="42">
        <f>'Page 8.10.6 - 8.10.11'!F147</f>
        <v>11424385.490833044</v>
      </c>
      <c r="G29" s="42" t="str">
        <f>'Page 8.10.6 - 8.10.11'!C147</f>
        <v>UT</v>
      </c>
      <c r="H29" s="36" t="s">
        <v>361</v>
      </c>
      <c r="I29" s="37">
        <f t="shared" si="0"/>
        <v>0</v>
      </c>
      <c r="J29" s="52" t="str">
        <f t="shared" si="1"/>
        <v>8.10.8</v>
      </c>
    </row>
    <row r="30" spans="1:10" ht="12" customHeight="1" x14ac:dyDescent="0.2">
      <c r="A30" s="28"/>
      <c r="B30" s="46"/>
      <c r="C30" s="46"/>
      <c r="D30" s="41" t="str">
        <f>'Page 8.10.6 - 8.10.11'!B148</f>
        <v>367</v>
      </c>
      <c r="E30" s="31" t="s">
        <v>364</v>
      </c>
      <c r="F30" s="42">
        <f>'Page 8.10.6 - 8.10.11'!F148</f>
        <v>503058.02833329886</v>
      </c>
      <c r="G30" s="42" t="str">
        <f>'Page 8.10.6 - 8.10.11'!C148</f>
        <v>WA</v>
      </c>
      <c r="H30" s="36" t="s">
        <v>361</v>
      </c>
      <c r="I30" s="37">
        <f t="shared" si="0"/>
        <v>503058.02833329886</v>
      </c>
      <c r="J30" s="52" t="str">
        <f t="shared" si="1"/>
        <v>8.10.8</v>
      </c>
    </row>
    <row r="31" spans="1:10" ht="12" customHeight="1" x14ac:dyDescent="0.2">
      <c r="A31" s="28"/>
      <c r="B31" s="46"/>
      <c r="C31" s="46"/>
      <c r="D31" s="41" t="str">
        <f>'Page 8.10.6 - 8.10.11'!B149</f>
        <v>367</v>
      </c>
      <c r="E31" s="31" t="s">
        <v>364</v>
      </c>
      <c r="F31" s="42">
        <f>'Page 8.10.6 - 8.10.11'!F149</f>
        <v>1103074.8737500012</v>
      </c>
      <c r="G31" s="42" t="str">
        <f>'Page 8.10.6 - 8.10.11'!C149</f>
        <v>WY-ALL</v>
      </c>
      <c r="H31" s="36" t="s">
        <v>361</v>
      </c>
      <c r="I31" s="37">
        <f t="shared" si="0"/>
        <v>0</v>
      </c>
      <c r="J31" s="52" t="str">
        <f t="shared" si="1"/>
        <v>8.10.8</v>
      </c>
    </row>
    <row r="32" spans="1:10" ht="12" customHeight="1" x14ac:dyDescent="0.2">
      <c r="A32" s="28"/>
      <c r="B32" s="46"/>
      <c r="C32" s="46"/>
      <c r="D32" s="41" t="str">
        <f>'Page 8.10.6 - 8.10.11'!B150</f>
        <v>367</v>
      </c>
      <c r="E32" s="31" t="s">
        <v>364</v>
      </c>
      <c r="F32" s="42">
        <f>'Page 8.10.6 - 8.10.11'!F150</f>
        <v>73514.46875</v>
      </c>
      <c r="G32" s="42" t="str">
        <f>'Page 8.10.6 - 8.10.11'!C150</f>
        <v>WY-ALL</v>
      </c>
      <c r="H32" s="36" t="s">
        <v>361</v>
      </c>
      <c r="I32" s="37">
        <f t="shared" si="0"/>
        <v>0</v>
      </c>
      <c r="J32" s="52" t="str">
        <f t="shared" si="1"/>
        <v>8.10.8</v>
      </c>
    </row>
    <row r="33" spans="1:11" ht="12" customHeight="1" x14ac:dyDescent="0.2">
      <c r="A33" s="28"/>
      <c r="B33" s="46"/>
      <c r="C33" s="46"/>
      <c r="D33" s="41" t="str">
        <f>'Page 8.10.6 - 8.10.11'!B151</f>
        <v>368</v>
      </c>
      <c r="E33" s="31" t="s">
        <v>364</v>
      </c>
      <c r="F33" s="42">
        <f>'Page 8.10.6 - 8.10.11'!F151</f>
        <v>668201.36541669816</v>
      </c>
      <c r="G33" s="42" t="str">
        <f>'Page 8.10.6 - 8.10.11'!C151</f>
        <v>CA</v>
      </c>
      <c r="H33" s="36" t="s">
        <v>361</v>
      </c>
      <c r="I33" s="37">
        <f t="shared" si="0"/>
        <v>0</v>
      </c>
      <c r="J33" s="52" t="str">
        <f t="shared" si="1"/>
        <v>8.10.8</v>
      </c>
    </row>
    <row r="34" spans="1:11" ht="12" customHeight="1" x14ac:dyDescent="0.2">
      <c r="A34" s="28"/>
      <c r="B34" s="46"/>
      <c r="C34" s="46"/>
      <c r="D34" s="41" t="str">
        <f>'Page 8.10.6 - 8.10.11'!B152</f>
        <v>368</v>
      </c>
      <c r="E34" s="31" t="s">
        <v>364</v>
      </c>
      <c r="F34" s="42">
        <f>'Page 8.10.6 - 8.10.11'!F152</f>
        <v>717183.1604167074</v>
      </c>
      <c r="G34" s="42" t="str">
        <f>'Page 8.10.6 - 8.10.11'!C152</f>
        <v>ID</v>
      </c>
      <c r="H34" s="36" t="s">
        <v>361</v>
      </c>
      <c r="I34" s="37">
        <f t="shared" si="0"/>
        <v>0</v>
      </c>
      <c r="J34" s="52" t="str">
        <f t="shared" si="1"/>
        <v>8.10.8</v>
      </c>
    </row>
    <row r="35" spans="1:11" ht="12" customHeight="1" x14ac:dyDescent="0.2">
      <c r="A35" s="28"/>
      <c r="B35" s="46"/>
      <c r="C35" s="46"/>
      <c r="D35" s="41" t="str">
        <f>'Page 8.10.6 - 8.10.11'!B153</f>
        <v>368</v>
      </c>
      <c r="E35" s="31" t="s">
        <v>364</v>
      </c>
      <c r="F35" s="42">
        <f>'Page 8.10.6 - 8.10.11'!F153</f>
        <v>5124615.4620830417</v>
      </c>
      <c r="G35" s="42" t="str">
        <f>'Page 8.10.6 - 8.10.11'!C153</f>
        <v>OR</v>
      </c>
      <c r="H35" s="36" t="s">
        <v>361</v>
      </c>
      <c r="I35" s="37">
        <f t="shared" si="0"/>
        <v>0</v>
      </c>
      <c r="J35" s="52" t="str">
        <f t="shared" si="1"/>
        <v>8.10.8</v>
      </c>
    </row>
    <row r="36" spans="1:11" ht="12" customHeight="1" x14ac:dyDescent="0.2">
      <c r="A36" s="28"/>
      <c r="B36" s="46"/>
      <c r="C36" s="46"/>
      <c r="D36" s="41" t="str">
        <f>'Page 8.10.6 - 8.10.11'!B154</f>
        <v>368</v>
      </c>
      <c r="E36" s="31" t="s">
        <v>364</v>
      </c>
      <c r="F36" s="42">
        <f>'Page 8.10.6 - 8.10.11'!F154</f>
        <v>10619984.310000062</v>
      </c>
      <c r="G36" s="42" t="str">
        <f>'Page 8.10.6 - 8.10.11'!C154</f>
        <v>UT</v>
      </c>
      <c r="H36" s="36" t="s">
        <v>361</v>
      </c>
      <c r="I36" s="37">
        <f t="shared" si="0"/>
        <v>0</v>
      </c>
      <c r="J36" s="52" t="str">
        <f t="shared" si="1"/>
        <v>8.10.8</v>
      </c>
    </row>
    <row r="37" spans="1:11" ht="12" customHeight="1" x14ac:dyDescent="0.2">
      <c r="A37" s="28"/>
      <c r="B37" s="46"/>
      <c r="C37" s="46"/>
      <c r="D37" s="41" t="str">
        <f>'Page 8.10.6 - 8.10.11'!B155</f>
        <v>368</v>
      </c>
      <c r="E37" s="31" t="s">
        <v>364</v>
      </c>
      <c r="F37" s="42">
        <f>'Page 8.10.6 - 8.10.11'!F155</f>
        <v>1222469.6170829982</v>
      </c>
      <c r="G37" s="42" t="str">
        <f>'Page 8.10.6 - 8.10.11'!C155</f>
        <v>WA</v>
      </c>
      <c r="H37" s="64" t="s">
        <v>361</v>
      </c>
      <c r="I37" s="34">
        <f t="shared" si="0"/>
        <v>1222469.6170829982</v>
      </c>
      <c r="J37" s="52" t="str">
        <f t="shared" si="1"/>
        <v>8.10.8</v>
      </c>
      <c r="K37" s="28"/>
    </row>
    <row r="38" spans="1:11" ht="12" customHeight="1" x14ac:dyDescent="0.2">
      <c r="A38" s="28"/>
      <c r="B38" s="46"/>
      <c r="C38" s="46"/>
      <c r="D38" s="41" t="str">
        <f>'Page 8.10.6 - 8.10.11'!B156</f>
        <v>368</v>
      </c>
      <c r="E38" s="31" t="s">
        <v>364</v>
      </c>
      <c r="F38" s="42">
        <f>'Page 8.10.6 - 8.10.11'!F156</f>
        <v>1701528.0012499988</v>
      </c>
      <c r="G38" s="42" t="str">
        <f>'Page 8.10.6 - 8.10.11'!C156</f>
        <v>WY-ALL</v>
      </c>
      <c r="H38" s="64" t="s">
        <v>361</v>
      </c>
      <c r="I38" s="34">
        <f t="shared" si="0"/>
        <v>0</v>
      </c>
      <c r="J38" s="52" t="str">
        <f t="shared" si="1"/>
        <v>8.10.8</v>
      </c>
      <c r="K38" s="28"/>
    </row>
    <row r="39" spans="1:11" ht="12" customHeight="1" x14ac:dyDescent="0.2">
      <c r="A39" s="28"/>
      <c r="B39" s="46"/>
      <c r="C39" s="46"/>
      <c r="D39" s="41" t="str">
        <f>'Page 8.10.6 - 8.10.11'!B157</f>
        <v>368</v>
      </c>
      <c r="E39" s="31" t="s">
        <v>364</v>
      </c>
      <c r="F39" s="42">
        <f>'Page 8.10.6 - 8.10.11'!F157</f>
        <v>110694.27833329886</v>
      </c>
      <c r="G39" s="42" t="str">
        <f>'Page 8.10.6 - 8.10.11'!C157</f>
        <v>WY-ALL</v>
      </c>
      <c r="H39" s="64" t="s">
        <v>361</v>
      </c>
      <c r="I39" s="34">
        <f t="shared" si="0"/>
        <v>0</v>
      </c>
      <c r="J39" s="52" t="str">
        <f t="shared" si="1"/>
        <v>8.10.8</v>
      </c>
      <c r="K39" s="28"/>
    </row>
    <row r="40" spans="1:11" ht="12" customHeight="1" x14ac:dyDescent="0.2">
      <c r="A40" s="28"/>
      <c r="B40" s="46"/>
      <c r="C40" s="46"/>
      <c r="D40" s="41" t="str">
        <f>'Page 8.10.6 - 8.10.11'!B158</f>
        <v>369</v>
      </c>
      <c r="E40" s="31" t="s">
        <v>364</v>
      </c>
      <c r="F40" s="42">
        <f>'Page 8.10.6 - 8.10.11'!F158</f>
        <v>394583.24333330244</v>
      </c>
      <c r="G40" s="42" t="str">
        <f>'Page 8.10.6 - 8.10.11'!C158</f>
        <v>CA</v>
      </c>
      <c r="H40" s="64" t="s">
        <v>361</v>
      </c>
      <c r="I40" s="34">
        <f t="shared" si="0"/>
        <v>0</v>
      </c>
      <c r="J40" s="52" t="str">
        <f t="shared" si="1"/>
        <v>8.10.8</v>
      </c>
      <c r="K40" s="28"/>
    </row>
    <row r="41" spans="1:11" ht="12" customHeight="1" x14ac:dyDescent="0.2">
      <c r="A41" s="28"/>
      <c r="B41" s="46"/>
      <c r="C41" s="46"/>
      <c r="D41" s="41" t="str">
        <f>'Page 8.10.6 - 8.10.11'!B159</f>
        <v>369</v>
      </c>
      <c r="E41" s="31" t="s">
        <v>364</v>
      </c>
      <c r="F41" s="42">
        <f>'Page 8.10.6 - 8.10.11'!F159</f>
        <v>995207.51041669399</v>
      </c>
      <c r="G41" s="42" t="str">
        <f>'Page 8.10.6 - 8.10.11'!C159</f>
        <v>ID</v>
      </c>
      <c r="H41" s="64" t="s">
        <v>361</v>
      </c>
      <c r="I41" s="34">
        <f t="shared" si="0"/>
        <v>0</v>
      </c>
      <c r="J41" s="52" t="str">
        <f t="shared" si="1"/>
        <v>8.10.8</v>
      </c>
      <c r="K41" s="28"/>
    </row>
    <row r="42" spans="1:11" ht="12" customHeight="1" x14ac:dyDescent="0.2">
      <c r="A42" s="28"/>
      <c r="B42" s="46"/>
      <c r="C42" s="46"/>
      <c r="D42" s="41" t="str">
        <f>'Page 8.10.6 - 8.10.11'!B160</f>
        <v>369</v>
      </c>
      <c r="E42" s="31" t="s">
        <v>364</v>
      </c>
      <c r="F42" s="42">
        <f>'Page 8.10.6 - 8.10.11'!F160</f>
        <v>6286900.2987499833</v>
      </c>
      <c r="G42" s="42" t="str">
        <f>'Page 8.10.6 - 8.10.11'!C160</f>
        <v>OR</v>
      </c>
      <c r="H42" s="64" t="s">
        <v>361</v>
      </c>
      <c r="I42" s="34">
        <f t="shared" si="0"/>
        <v>0</v>
      </c>
      <c r="J42" s="52" t="str">
        <f t="shared" si="1"/>
        <v>8.10.8</v>
      </c>
      <c r="K42" s="28"/>
    </row>
    <row r="43" spans="1:11" ht="12" customHeight="1" x14ac:dyDescent="0.2">
      <c r="A43" s="28"/>
      <c r="B43" s="46"/>
      <c r="C43" s="46"/>
      <c r="D43" s="41" t="str">
        <f>'Page 8.10.6 - 8.10.11'!B161</f>
        <v>369</v>
      </c>
      <c r="E43" s="31" t="s">
        <v>364</v>
      </c>
      <c r="F43" s="42">
        <f>'Page 8.10.6 - 8.10.11'!F161</f>
        <v>9959808.8270830512</v>
      </c>
      <c r="G43" s="42" t="str">
        <f>'Page 8.10.6 - 8.10.11'!C161</f>
        <v>UT</v>
      </c>
      <c r="H43" s="64" t="s">
        <v>361</v>
      </c>
      <c r="I43" s="34">
        <f t="shared" si="0"/>
        <v>0</v>
      </c>
      <c r="J43" s="52" t="str">
        <f t="shared" si="1"/>
        <v>8.10.8</v>
      </c>
      <c r="K43" s="28"/>
    </row>
    <row r="44" spans="1:11" ht="12" customHeight="1" x14ac:dyDescent="0.2">
      <c r="A44" s="28"/>
      <c r="B44" s="46"/>
      <c r="C44" s="46"/>
      <c r="D44" s="41" t="str">
        <f>'Page 8.10.6 - 8.10.11'!B162</f>
        <v>369</v>
      </c>
      <c r="E44" s="31" t="s">
        <v>364</v>
      </c>
      <c r="F44" s="42">
        <f>'Page 8.10.6 - 8.10.11'!F162</f>
        <v>1175539.4862499982</v>
      </c>
      <c r="G44" s="42" t="str">
        <f>'Page 8.10.6 - 8.10.11'!C162</f>
        <v>WA</v>
      </c>
      <c r="H44" s="64" t="s">
        <v>361</v>
      </c>
      <c r="I44" s="34">
        <f t="shared" si="0"/>
        <v>1175539.4862499982</v>
      </c>
      <c r="J44" s="52" t="str">
        <f t="shared" si="1"/>
        <v>8.10.8</v>
      </c>
      <c r="K44" s="28"/>
    </row>
    <row r="45" spans="1:11" ht="12" customHeight="1" x14ac:dyDescent="0.2">
      <c r="A45" s="28"/>
      <c r="B45" s="46"/>
      <c r="C45" s="46"/>
      <c r="D45" s="41" t="str">
        <f>'Page 8.10.6 - 8.10.11'!B163</f>
        <v>369</v>
      </c>
      <c r="E45" s="31" t="s">
        <v>364</v>
      </c>
      <c r="F45" s="42">
        <f>'Page 8.10.6 - 8.10.11'!F163</f>
        <v>882896.16041669995</v>
      </c>
      <c r="G45" s="42" t="str">
        <f>'Page 8.10.6 - 8.10.11'!C163</f>
        <v>WY-ALL</v>
      </c>
      <c r="H45" s="64" t="s">
        <v>361</v>
      </c>
      <c r="I45" s="34">
        <f t="shared" si="0"/>
        <v>0</v>
      </c>
      <c r="J45" s="52" t="str">
        <f t="shared" si="1"/>
        <v>8.10.8</v>
      </c>
      <c r="K45" s="65"/>
    </row>
    <row r="46" spans="1:11" ht="12" customHeight="1" x14ac:dyDescent="0.2">
      <c r="A46" s="28"/>
      <c r="B46" s="46"/>
      <c r="C46" s="46"/>
      <c r="D46" s="41" t="str">
        <f>'Page 8.10.6 - 8.10.11'!B164</f>
        <v>369</v>
      </c>
      <c r="E46" s="31" t="s">
        <v>364</v>
      </c>
      <c r="F46" s="42">
        <f>'Page 8.10.6 - 8.10.11'!F164</f>
        <v>484155.81374999881</v>
      </c>
      <c r="G46" s="42" t="str">
        <f>'Page 8.10.6 - 8.10.11'!C164</f>
        <v>WY-ALL</v>
      </c>
      <c r="H46" s="64" t="s">
        <v>361</v>
      </c>
      <c r="I46" s="34">
        <f t="shared" si="0"/>
        <v>0</v>
      </c>
      <c r="J46" s="52" t="str">
        <f t="shared" si="1"/>
        <v>8.10.8</v>
      </c>
      <c r="K46" s="28"/>
    </row>
    <row r="47" spans="1:11" ht="12" customHeight="1" x14ac:dyDescent="0.2">
      <c r="A47" s="28"/>
      <c r="B47" s="46"/>
      <c r="C47" s="46"/>
      <c r="D47" s="41" t="str">
        <f>'Page 8.10.6 - 8.10.11'!B165</f>
        <v>370</v>
      </c>
      <c r="E47" s="31" t="s">
        <v>364</v>
      </c>
      <c r="F47" s="42">
        <f>'Page 8.10.6 - 8.10.11'!F165</f>
        <v>1323010.7387500005</v>
      </c>
      <c r="G47" s="42" t="str">
        <f>'Page 8.10.6 - 8.10.11'!C165</f>
        <v>CA</v>
      </c>
      <c r="H47" s="36" t="s">
        <v>361</v>
      </c>
      <c r="I47" s="37">
        <f t="shared" si="0"/>
        <v>0</v>
      </c>
      <c r="J47" s="52" t="str">
        <f>CONCATENATE(LEFT('Page 8.10.2'!$J$1,4)&amp;".9")</f>
        <v>8.10.9</v>
      </c>
    </row>
    <row r="48" spans="1:11" ht="12" customHeight="1" x14ac:dyDescent="0.2">
      <c r="A48" s="28"/>
      <c r="B48" s="46"/>
      <c r="C48" s="46"/>
      <c r="D48" s="41" t="str">
        <f>'Page 8.10.6 - 8.10.11'!B166</f>
        <v>370</v>
      </c>
      <c r="E48" s="31" t="s">
        <v>364</v>
      </c>
      <c r="F48" s="42">
        <f>'Page 8.10.6 - 8.10.11'!F166</f>
        <v>225283.7424999997</v>
      </c>
      <c r="G48" s="42" t="str">
        <f>'Page 8.10.6 - 8.10.11'!C166</f>
        <v>ID</v>
      </c>
      <c r="H48" s="36" t="s">
        <v>361</v>
      </c>
      <c r="I48" s="37">
        <f t="shared" si="0"/>
        <v>0</v>
      </c>
      <c r="J48" s="52" t="str">
        <f>CONCATENATE(LEFT('Page 8.10.2'!$J$1,4)&amp;".9")</f>
        <v>8.10.9</v>
      </c>
    </row>
    <row r="49" spans="1:11" ht="12" customHeight="1" x14ac:dyDescent="0.2">
      <c r="A49" s="28"/>
      <c r="B49" s="46"/>
      <c r="C49" s="46"/>
      <c r="D49" s="41" t="str">
        <f>'Page 8.10.6 - 8.10.11'!B167</f>
        <v>370</v>
      </c>
      <c r="E49" s="31" t="s">
        <v>364</v>
      </c>
      <c r="F49" s="42">
        <f>'Page 8.10.6 - 8.10.11'!F167</f>
        <v>7092390.0091666877</v>
      </c>
      <c r="G49" s="42" t="str">
        <f>'Page 8.10.6 - 8.10.11'!C167</f>
        <v>OR</v>
      </c>
      <c r="H49" s="36" t="s">
        <v>361</v>
      </c>
      <c r="I49" s="37">
        <f t="shared" si="0"/>
        <v>0</v>
      </c>
      <c r="J49" s="52" t="str">
        <f>CONCATENATE(LEFT('Page 8.10.2'!$J$1,4)&amp;".9")</f>
        <v>8.10.9</v>
      </c>
    </row>
    <row r="50" spans="1:11" ht="12" customHeight="1" x14ac:dyDescent="0.2">
      <c r="A50" s="28"/>
      <c r="B50" s="46"/>
      <c r="C50" s="46"/>
      <c r="D50" s="41" t="str">
        <f>'Page 8.10.6 - 8.10.11'!B168</f>
        <v>370</v>
      </c>
      <c r="E50" s="31" t="s">
        <v>364</v>
      </c>
      <c r="F50" s="42">
        <f>'Page 8.10.6 - 8.10.11'!F168</f>
        <v>1554075.3174999952</v>
      </c>
      <c r="G50" s="42" t="str">
        <f>'Page 8.10.6 - 8.10.11'!C168</f>
        <v>UT</v>
      </c>
      <c r="H50" s="36" t="s">
        <v>361</v>
      </c>
      <c r="I50" s="37">
        <f t="shared" si="0"/>
        <v>0</v>
      </c>
      <c r="J50" s="52" t="str">
        <f>CONCATENATE(LEFT('Page 8.10.2'!$J$1,4)&amp;".9")</f>
        <v>8.10.9</v>
      </c>
    </row>
    <row r="51" spans="1:11" ht="12" customHeight="1" x14ac:dyDescent="0.2">
      <c r="A51" s="28"/>
      <c r="B51" s="46"/>
      <c r="C51" s="46"/>
      <c r="D51" s="41" t="str">
        <f>'Page 8.10.6 - 8.10.11'!B169</f>
        <v>370</v>
      </c>
      <c r="E51" s="31" t="s">
        <v>364</v>
      </c>
      <c r="F51" s="42">
        <f>'Page 8.10.6 - 8.10.11'!F169</f>
        <v>192960.07208329998</v>
      </c>
      <c r="G51" s="42" t="str">
        <f>'Page 8.10.6 - 8.10.11'!C169</f>
        <v>WA</v>
      </c>
      <c r="H51" s="36" t="s">
        <v>361</v>
      </c>
      <c r="I51" s="37">
        <f t="shared" si="0"/>
        <v>192960.07208329998</v>
      </c>
      <c r="J51" s="52" t="str">
        <f>CONCATENATE(LEFT('Page 8.10.2'!$J$1,4)&amp;".9")</f>
        <v>8.10.9</v>
      </c>
    </row>
    <row r="52" spans="1:11" ht="12" customHeight="1" x14ac:dyDescent="0.2">
      <c r="A52" s="28"/>
      <c r="B52" s="46"/>
      <c r="C52" s="46"/>
      <c r="D52" s="41" t="str">
        <f>'Page 8.10.6 - 8.10.11'!B170</f>
        <v>370</v>
      </c>
      <c r="E52" s="31" t="s">
        <v>364</v>
      </c>
      <c r="F52" s="42">
        <f>'Page 8.10.6 - 8.10.11'!F170</f>
        <v>167853.98458329961</v>
      </c>
      <c r="G52" s="42" t="str">
        <f>'Page 8.10.6 - 8.10.11'!C170</f>
        <v>WY-ALL</v>
      </c>
      <c r="H52" s="36" t="s">
        <v>361</v>
      </c>
      <c r="I52" s="37">
        <f t="shared" si="0"/>
        <v>0</v>
      </c>
      <c r="J52" s="52" t="str">
        <f>CONCATENATE(LEFT('Page 8.10.2'!$J$1,4)&amp;".9")</f>
        <v>8.10.9</v>
      </c>
      <c r="K52" s="65"/>
    </row>
    <row r="53" spans="1:11" ht="12" customHeight="1" x14ac:dyDescent="0.2">
      <c r="A53" s="28"/>
      <c r="B53" s="46"/>
      <c r="C53" s="46"/>
      <c r="D53" s="41" t="str">
        <f>'Page 8.10.6 - 8.10.11'!B171</f>
        <v>370</v>
      </c>
      <c r="E53" s="31" t="s">
        <v>364</v>
      </c>
      <c r="F53" s="42">
        <f>'Page 8.10.6 - 8.10.11'!F171</f>
        <v>30420.412083330099</v>
      </c>
      <c r="G53" s="42" t="str">
        <f>'Page 8.10.6 - 8.10.11'!C171</f>
        <v>WY-ALL</v>
      </c>
      <c r="H53" s="36" t="s">
        <v>361</v>
      </c>
      <c r="I53" s="37">
        <f t="shared" si="0"/>
        <v>0</v>
      </c>
      <c r="J53" s="52" t="str">
        <f>CONCATENATE(LEFT('Page 8.10.2'!$J$1,4)&amp;".9")</f>
        <v>8.10.9</v>
      </c>
    </row>
    <row r="54" spans="1:11" ht="12" customHeight="1" x14ac:dyDescent="0.2">
      <c r="A54" s="28"/>
      <c r="B54" s="46"/>
      <c r="C54" s="46"/>
      <c r="D54" s="41" t="str">
        <f>'Page 8.10.6 - 8.10.11'!B172</f>
        <v>371</v>
      </c>
      <c r="E54" s="31" t="s">
        <v>364</v>
      </c>
      <c r="F54" s="42">
        <f>'Page 8.10.6 - 8.10.11'!F172</f>
        <v>2278.4187499999534</v>
      </c>
      <c r="G54" s="42" t="str">
        <f>'Page 8.10.6 - 8.10.11'!C172</f>
        <v>CA</v>
      </c>
      <c r="H54" s="36" t="s">
        <v>361</v>
      </c>
      <c r="I54" s="37">
        <f t="shared" si="0"/>
        <v>0</v>
      </c>
      <c r="J54" s="52" t="str">
        <f>CONCATENATE(LEFT('Page 8.10.2'!$J$1,4)&amp;".9")</f>
        <v>8.10.9</v>
      </c>
    </row>
    <row r="55" spans="1:11" ht="12" customHeight="1" x14ac:dyDescent="0.2">
      <c r="A55" s="28"/>
      <c r="B55" s="46"/>
      <c r="C55" s="46"/>
      <c r="D55" s="41" t="str">
        <f>'Page 8.10.6 - 8.10.11'!B173</f>
        <v>371</v>
      </c>
      <c r="E55" s="31" t="s">
        <v>364</v>
      </c>
      <c r="F55" s="42">
        <f>'Page 8.10.6 - 8.10.11'!F173</f>
        <v>595.70250000001397</v>
      </c>
      <c r="G55" s="42" t="str">
        <f>'Page 8.10.6 - 8.10.11'!C173</f>
        <v>ID</v>
      </c>
      <c r="H55" s="36" t="s">
        <v>361</v>
      </c>
      <c r="I55" s="37">
        <f t="shared" si="0"/>
        <v>0</v>
      </c>
      <c r="J55" s="52" t="str">
        <f>CONCATENATE(LEFT('Page 8.10.2'!$J$1,4)&amp;".9")</f>
        <v>8.10.9</v>
      </c>
    </row>
    <row r="56" spans="1:11" ht="12" customHeight="1" x14ac:dyDescent="0.2">
      <c r="A56" s="28"/>
      <c r="B56" s="46"/>
      <c r="C56" s="46"/>
      <c r="D56" s="41" t="str">
        <f>'Page 8.10.6 - 8.10.11'!B174</f>
        <v>371</v>
      </c>
      <c r="E56" s="31" t="s">
        <v>364</v>
      </c>
      <c r="F56" s="42">
        <f>'Page 8.10.6 - 8.10.11'!F174</f>
        <v>1908.269166670274</v>
      </c>
      <c r="G56" s="42" t="str">
        <f>'Page 8.10.6 - 8.10.11'!C174</f>
        <v>OR</v>
      </c>
      <c r="H56" s="36" t="s">
        <v>361</v>
      </c>
      <c r="I56" s="37">
        <f t="shared" si="0"/>
        <v>0</v>
      </c>
      <c r="J56" s="52" t="str">
        <f>CONCATENATE(LEFT('Page 8.10.2'!$J$1,4)&amp;".9")</f>
        <v>8.10.9</v>
      </c>
    </row>
    <row r="57" spans="1:11" ht="12" customHeight="1" x14ac:dyDescent="0.2">
      <c r="A57" s="28"/>
      <c r="B57" s="46"/>
      <c r="C57" s="46"/>
      <c r="D57" s="47"/>
      <c r="E57" s="47"/>
      <c r="F57" s="53">
        <f>SUBTOTAL(9,F10:F56)</f>
        <v>92353801.634581834</v>
      </c>
      <c r="G57" s="42"/>
      <c r="H57" s="66"/>
      <c r="I57" s="53">
        <f>SUBTOTAL(9,I10:I56)</f>
        <v>4317980.6524995957</v>
      </c>
      <c r="J57" s="52"/>
    </row>
    <row r="58" spans="1:11" ht="12" customHeight="1" thickBot="1" x14ac:dyDescent="0.25">
      <c r="A58" s="28"/>
      <c r="B58" s="1" t="s">
        <v>2</v>
      </c>
      <c r="C58" s="46"/>
      <c r="D58" s="47"/>
      <c r="E58" s="47"/>
      <c r="F58" s="42"/>
      <c r="G58" s="42"/>
      <c r="H58" s="66"/>
      <c r="I58" s="67"/>
      <c r="J58" s="52"/>
    </row>
    <row r="59" spans="1:11" ht="12" customHeight="1" x14ac:dyDescent="0.2">
      <c r="A59" s="54"/>
      <c r="B59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9" s="89"/>
      <c r="D59" s="89"/>
      <c r="E59" s="89"/>
      <c r="F59" s="89"/>
      <c r="G59" s="89"/>
      <c r="H59" s="89"/>
      <c r="I59" s="89"/>
      <c r="J59" s="96"/>
    </row>
    <row r="60" spans="1:11" ht="12" customHeight="1" x14ac:dyDescent="0.2">
      <c r="A60" s="55"/>
      <c r="B60" s="97"/>
      <c r="C60" s="97"/>
      <c r="D60" s="97"/>
      <c r="E60" s="97"/>
      <c r="F60" s="97"/>
      <c r="G60" s="97"/>
      <c r="H60" s="97"/>
      <c r="I60" s="97"/>
      <c r="J60" s="98"/>
    </row>
    <row r="61" spans="1:11" ht="12" customHeight="1" thickBot="1" x14ac:dyDescent="0.25">
      <c r="A61" s="56"/>
      <c r="B61" s="99"/>
      <c r="C61" s="99"/>
      <c r="D61" s="99"/>
      <c r="E61" s="99"/>
      <c r="F61" s="99"/>
      <c r="G61" s="99"/>
      <c r="H61" s="99"/>
      <c r="I61" s="99"/>
      <c r="J61" s="100"/>
    </row>
    <row r="62" spans="1:11" ht="12" customHeight="1" x14ac:dyDescent="0.2">
      <c r="D62" s="47"/>
      <c r="E62" s="30" t="s">
        <v>0</v>
      </c>
      <c r="G62" s="21"/>
    </row>
    <row r="63" spans="1:11" x14ac:dyDescent="0.2">
      <c r="D63" s="58"/>
      <c r="E63" s="31"/>
      <c r="F63" s="45"/>
      <c r="G63" s="21"/>
    </row>
    <row r="64" spans="1:11" x14ac:dyDescent="0.2">
      <c r="D64" s="42"/>
      <c r="E64" s="31"/>
      <c r="F64" s="34"/>
      <c r="G64" s="59"/>
    </row>
    <row r="65" spans="4:7" x14ac:dyDescent="0.2">
      <c r="D65" s="41"/>
      <c r="E65" s="31"/>
      <c r="F65" s="34"/>
      <c r="G65" s="21"/>
    </row>
    <row r="66" spans="4:7" x14ac:dyDescent="0.2">
      <c r="D66" s="60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1"/>
      <c r="E68" s="31"/>
      <c r="F68" s="34"/>
      <c r="G68" s="21"/>
    </row>
    <row r="69" spans="4:7" x14ac:dyDescent="0.2">
      <c r="D69" s="42"/>
      <c r="E69" s="31"/>
      <c r="F69" s="34"/>
      <c r="G69" s="21"/>
    </row>
    <row r="70" spans="4:7" x14ac:dyDescent="0.2">
      <c r="D70" s="41"/>
      <c r="E70" s="31"/>
      <c r="F70" s="34"/>
      <c r="G70" s="21"/>
    </row>
    <row r="71" spans="4:7" x14ac:dyDescent="0.2">
      <c r="D71" s="60"/>
      <c r="E71" s="31"/>
      <c r="F71" s="34"/>
      <c r="G71" s="21"/>
    </row>
    <row r="72" spans="4:7" x14ac:dyDescent="0.2">
      <c r="D72" s="61"/>
      <c r="E72" s="45"/>
      <c r="F72" s="45"/>
      <c r="G72" s="21"/>
    </row>
    <row r="73" spans="4:7" x14ac:dyDescent="0.2">
      <c r="D73" s="61"/>
      <c r="E73" s="45"/>
      <c r="F73" s="45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</sheetData>
  <mergeCells count="1">
    <mergeCell ref="B59:J61"/>
  </mergeCells>
  <conditionalFormatting sqref="B8:B9">
    <cfRule type="cellIs" dxfId="7" priority="1" stopIfTrue="1" operator="equal">
      <formula>"Adjustment to Income/Expense/Rate Base:"</formula>
    </cfRule>
  </conditionalFormatting>
  <conditionalFormatting sqref="J1">
    <cfRule type="cellIs" dxfId="6" priority="2" stopIfTrue="1" operator="equal">
      <formula>"x.x"</formula>
    </cfRule>
  </conditionalFormatting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5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57" customWidth="1"/>
    <col min="3" max="3" width="13.140625" style="57" customWidth="1"/>
    <col min="4" max="4" width="9.7109375" style="57" customWidth="1"/>
    <col min="5" max="5" width="4.7109375" style="57" customWidth="1"/>
    <col min="6" max="6" width="12.85546875" style="57" bestFit="1" customWidth="1"/>
    <col min="7" max="7" width="11.140625" style="57" customWidth="1"/>
    <col min="8" max="8" width="10.28515625" style="57" customWidth="1"/>
    <col min="9" max="9" width="13" style="57" customWidth="1"/>
    <col min="10" max="10" width="13.85546875" style="57" customWidth="1"/>
    <col min="11" max="11" width="10" style="57" customWidth="1"/>
    <col min="12" max="16384" width="9.140625" style="19"/>
  </cols>
  <sheetData>
    <row r="1" spans="1:12" ht="12" customHeight="1" x14ac:dyDescent="0.2">
      <c r="B1" s="68" t="s">
        <v>13</v>
      </c>
      <c r="D1" s="22"/>
      <c r="E1" s="22"/>
      <c r="F1" s="22"/>
      <c r="G1" s="22"/>
      <c r="H1" s="22"/>
      <c r="I1" s="22" t="s">
        <v>12</v>
      </c>
      <c r="J1" s="52" t="s">
        <v>358</v>
      </c>
    </row>
    <row r="2" spans="1:12" ht="12" customHeight="1" x14ac:dyDescent="0.2">
      <c r="B2" s="68" t="s">
        <v>421</v>
      </c>
      <c r="D2" s="22"/>
      <c r="E2" s="22"/>
      <c r="F2" s="22"/>
      <c r="G2" s="22"/>
      <c r="H2" s="22"/>
      <c r="I2" s="22"/>
      <c r="J2" s="52"/>
    </row>
    <row r="3" spans="1:12" ht="12" customHeight="1" x14ac:dyDescent="0.2">
      <c r="B3" s="68" t="s">
        <v>418</v>
      </c>
      <c r="D3" s="22"/>
      <c r="E3" s="22"/>
      <c r="F3" s="22"/>
      <c r="G3" s="22"/>
      <c r="H3" s="22"/>
      <c r="I3" s="22"/>
      <c r="J3" s="52"/>
    </row>
    <row r="4" spans="1:12" ht="12" customHeight="1" x14ac:dyDescent="0.2">
      <c r="D4" s="22"/>
      <c r="E4" s="22"/>
      <c r="F4" s="22"/>
      <c r="G4" s="22"/>
      <c r="H4" s="22"/>
      <c r="I4" s="22"/>
      <c r="J4" s="52"/>
    </row>
    <row r="5" spans="1:12" ht="12" customHeight="1" x14ac:dyDescent="0.2">
      <c r="D5" s="22"/>
      <c r="E5" s="22"/>
      <c r="F5" s="22"/>
      <c r="G5" s="22"/>
      <c r="H5" s="22"/>
      <c r="I5" s="22"/>
      <c r="J5" s="52"/>
    </row>
    <row r="6" spans="1:12" ht="12" customHeight="1" x14ac:dyDescent="0.2">
      <c r="D6" s="22"/>
      <c r="E6" s="22"/>
      <c r="F6" s="22" t="s">
        <v>11</v>
      </c>
      <c r="G6" s="22"/>
      <c r="H6" s="22"/>
      <c r="I6" s="22" t="s">
        <v>362</v>
      </c>
      <c r="J6" s="52"/>
    </row>
    <row r="7" spans="1:12" ht="12" customHeight="1" x14ac:dyDescent="0.2">
      <c r="D7" s="26" t="s">
        <v>10</v>
      </c>
      <c r="E7" s="26" t="s">
        <v>9</v>
      </c>
      <c r="F7" s="26" t="s">
        <v>8</v>
      </c>
      <c r="G7" s="26" t="s">
        <v>7</v>
      </c>
      <c r="H7" s="26" t="s">
        <v>6</v>
      </c>
      <c r="I7" s="26" t="s">
        <v>5</v>
      </c>
      <c r="J7" s="63" t="s">
        <v>4</v>
      </c>
    </row>
    <row r="8" spans="1:12" ht="12" customHeight="1" x14ac:dyDescent="0.2">
      <c r="A8" s="28"/>
      <c r="B8" s="69"/>
      <c r="C8" s="45"/>
      <c r="D8" s="31"/>
      <c r="E8" s="31"/>
      <c r="F8" s="31"/>
      <c r="G8" s="31"/>
      <c r="H8" s="31"/>
      <c r="I8" s="42"/>
      <c r="J8" s="52"/>
    </row>
    <row r="9" spans="1:12" ht="12" customHeight="1" x14ac:dyDescent="0.2">
      <c r="A9" s="28"/>
      <c r="B9" s="69" t="s">
        <v>3</v>
      </c>
      <c r="C9" s="45"/>
      <c r="D9" s="33"/>
      <c r="E9" s="31"/>
      <c r="F9" s="34"/>
      <c r="G9" s="35"/>
      <c r="H9" s="43"/>
      <c r="I9" s="37"/>
      <c r="J9" s="52"/>
      <c r="K9" s="33"/>
      <c r="L9" s="39"/>
    </row>
    <row r="10" spans="1:12" ht="12" customHeight="1" x14ac:dyDescent="0.2">
      <c r="A10" s="28"/>
      <c r="B10" s="70"/>
      <c r="C10" s="70"/>
      <c r="D10" s="41" t="str">
        <f>'Page 8.10.6 - 8.10.11'!B175</f>
        <v>371</v>
      </c>
      <c r="E10" s="41" t="s">
        <v>364</v>
      </c>
      <c r="F10" s="42">
        <f>'Page 8.10.6 - 8.10.11'!F175</f>
        <v>-9212.726250000298</v>
      </c>
      <c r="G10" s="42" t="str">
        <f>'Page 8.10.6 - 8.10.11'!C175</f>
        <v>UT</v>
      </c>
      <c r="H10" s="43" t="s">
        <v>361</v>
      </c>
      <c r="I10" s="37">
        <f t="shared" ref="I10:I57" si="0">IF(H10="Situs",IF(G10="WA",F10,0),H10*F10)</f>
        <v>0</v>
      </c>
      <c r="J10" s="52" t="str">
        <f>CONCATENATE(LEFT('Page 8.10.4'!$J$1,4)&amp;".9")</f>
        <v>8.10.9</v>
      </c>
    </row>
    <row r="11" spans="1:12" ht="12" customHeight="1" x14ac:dyDescent="0.2">
      <c r="A11" s="28"/>
      <c r="B11" s="70"/>
      <c r="C11" s="70"/>
      <c r="D11" s="41" t="str">
        <f>'Page 8.10.6 - 8.10.11'!B176</f>
        <v>371</v>
      </c>
      <c r="E11" s="41" t="s">
        <v>364</v>
      </c>
      <c r="F11" s="42">
        <f>'Page 8.10.6 - 8.10.11'!F176</f>
        <v>2358.2224999999744</v>
      </c>
      <c r="G11" s="42" t="str">
        <f>'Page 8.10.6 - 8.10.11'!C176</f>
        <v>WA</v>
      </c>
      <c r="H11" s="43" t="s">
        <v>361</v>
      </c>
      <c r="I11" s="37">
        <f t="shared" si="0"/>
        <v>2358.2224999999744</v>
      </c>
      <c r="J11" s="52" t="str">
        <f>CONCATENATE(LEFT('Page 8.10.4'!$J$1,4)&amp;".9")</f>
        <v>8.10.9</v>
      </c>
    </row>
    <row r="12" spans="1:12" ht="12" customHeight="1" x14ac:dyDescent="0.2">
      <c r="A12" s="28"/>
      <c r="B12" s="70"/>
      <c r="C12" s="70"/>
      <c r="D12" s="41" t="str">
        <f>'Page 8.10.6 - 8.10.11'!B177</f>
        <v>371</v>
      </c>
      <c r="E12" s="41" t="s">
        <v>364</v>
      </c>
      <c r="F12" s="42">
        <f>'Page 8.10.6 - 8.10.11'!F177</f>
        <v>3815.3170833329204</v>
      </c>
      <c r="G12" s="42" t="str">
        <f>'Page 8.10.6 - 8.10.11'!C177</f>
        <v>WY-ALL</v>
      </c>
      <c r="H12" s="43" t="s">
        <v>361</v>
      </c>
      <c r="I12" s="37">
        <f t="shared" si="0"/>
        <v>0</v>
      </c>
      <c r="J12" s="52" t="str">
        <f>CONCATENATE(LEFT('Page 8.10.4'!$J$1,4)&amp;".9")</f>
        <v>8.10.9</v>
      </c>
    </row>
    <row r="13" spans="1:12" ht="12" customHeight="1" x14ac:dyDescent="0.2">
      <c r="A13" s="28"/>
      <c r="B13" s="70"/>
      <c r="C13" s="70"/>
      <c r="D13" s="41" t="str">
        <f>'Page 8.10.6 - 8.10.11'!B179</f>
        <v>373</v>
      </c>
      <c r="E13" s="41" t="s">
        <v>364</v>
      </c>
      <c r="F13" s="42">
        <f>'Page 8.10.6 - 8.10.11'!F179</f>
        <v>3173.2674999999581</v>
      </c>
      <c r="G13" s="42" t="str">
        <f>'Page 8.10.6 - 8.10.11'!C179</f>
        <v>CA</v>
      </c>
      <c r="H13" s="43" t="s">
        <v>361</v>
      </c>
      <c r="I13" s="37">
        <f t="shared" si="0"/>
        <v>0</v>
      </c>
      <c r="J13" s="52" t="str">
        <f>CONCATENATE(LEFT('Page 8.10.4'!$J$1,4)&amp;".9")</f>
        <v>8.10.9</v>
      </c>
    </row>
    <row r="14" spans="1:12" ht="12" customHeight="1" x14ac:dyDescent="0.2">
      <c r="A14" s="28"/>
      <c r="B14" s="70"/>
      <c r="C14" s="70"/>
      <c r="D14" s="41" t="str">
        <f>'Page 8.10.6 - 8.10.11'!B180</f>
        <v>373</v>
      </c>
      <c r="E14" s="41" t="s">
        <v>364</v>
      </c>
      <c r="F14" s="42">
        <f>'Page 8.10.6 - 8.10.11'!F180</f>
        <v>7813.2004166669212</v>
      </c>
      <c r="G14" s="42" t="str">
        <f>'Page 8.10.6 - 8.10.11'!C180</f>
        <v>ID</v>
      </c>
      <c r="H14" s="43" t="s">
        <v>361</v>
      </c>
      <c r="I14" s="37">
        <f t="shared" si="0"/>
        <v>0</v>
      </c>
      <c r="J14" s="52" t="str">
        <f>CONCATENATE(LEFT('Page 8.10.4'!$J$1,4)&amp;".9")</f>
        <v>8.10.9</v>
      </c>
    </row>
    <row r="15" spans="1:12" ht="12" customHeight="1" x14ac:dyDescent="0.2">
      <c r="A15" s="28"/>
      <c r="B15" s="70"/>
      <c r="C15" s="70"/>
      <c r="D15" s="41" t="str">
        <f>'Page 8.10.6 - 8.10.11'!B181</f>
        <v>373</v>
      </c>
      <c r="E15" s="41" t="s">
        <v>364</v>
      </c>
      <c r="F15" s="42">
        <f>'Page 8.10.6 - 8.10.11'!F181</f>
        <v>100097.65249999985</v>
      </c>
      <c r="G15" s="42" t="str">
        <f>'Page 8.10.6 - 8.10.11'!C181</f>
        <v>OR</v>
      </c>
      <c r="H15" s="43" t="s">
        <v>361</v>
      </c>
      <c r="I15" s="37">
        <f t="shared" si="0"/>
        <v>0</v>
      </c>
      <c r="J15" s="52" t="str">
        <f>CONCATENATE(LEFT('Page 8.10.4'!$J$1,4)&amp;".9")</f>
        <v>8.10.9</v>
      </c>
    </row>
    <row r="16" spans="1:12" ht="12" customHeight="1" x14ac:dyDescent="0.2">
      <c r="A16" s="28"/>
      <c r="B16" s="70"/>
      <c r="C16" s="70"/>
      <c r="D16" s="41" t="str">
        <f>'Page 8.10.6 - 8.10.11'!B182</f>
        <v>373</v>
      </c>
      <c r="E16" s="41" t="s">
        <v>364</v>
      </c>
      <c r="F16" s="42">
        <f>'Page 8.10.6 - 8.10.11'!F182</f>
        <v>-292792.16583330184</v>
      </c>
      <c r="G16" s="42" t="str">
        <f>'Page 8.10.6 - 8.10.11'!C182</f>
        <v>UT</v>
      </c>
      <c r="H16" s="43" t="s">
        <v>361</v>
      </c>
      <c r="I16" s="37">
        <f t="shared" si="0"/>
        <v>0</v>
      </c>
      <c r="J16" s="52" t="str">
        <f>CONCATENATE(LEFT('Page 8.10.4'!$J$1,4)&amp;".9")</f>
        <v>8.10.9</v>
      </c>
    </row>
    <row r="17" spans="1:11" ht="12" customHeight="1" x14ac:dyDescent="0.2">
      <c r="A17" s="28"/>
      <c r="B17" s="70"/>
      <c r="C17" s="70"/>
      <c r="D17" s="41" t="str">
        <f>'Page 8.10.6 - 8.10.11'!B183</f>
        <v>373</v>
      </c>
      <c r="E17" s="41" t="s">
        <v>364</v>
      </c>
      <c r="F17" s="42">
        <f>'Page 8.10.6 - 8.10.11'!F183</f>
        <v>44834.102083330043</v>
      </c>
      <c r="G17" s="42" t="str">
        <f>'Page 8.10.6 - 8.10.11'!C183</f>
        <v>WA</v>
      </c>
      <c r="H17" s="43" t="s">
        <v>361</v>
      </c>
      <c r="I17" s="37">
        <f t="shared" si="0"/>
        <v>44834.102083330043</v>
      </c>
      <c r="J17" s="52" t="str">
        <f>CONCATENATE(LEFT('Page 8.10.4'!$J$1,4)&amp;".9")</f>
        <v>8.10.9</v>
      </c>
    </row>
    <row r="18" spans="1:11" ht="12" customHeight="1" x14ac:dyDescent="0.2">
      <c r="A18" s="28"/>
      <c r="B18" s="70"/>
      <c r="C18" s="70"/>
      <c r="D18" s="41" t="str">
        <f>'Page 8.10.6 - 8.10.11'!B184</f>
        <v>373</v>
      </c>
      <c r="E18" s="41" t="s">
        <v>364</v>
      </c>
      <c r="F18" s="42">
        <f>'Page 8.10.6 - 8.10.11'!F184</f>
        <v>41235.181250000373</v>
      </c>
      <c r="G18" s="42" t="str">
        <f>'Page 8.10.6 - 8.10.11'!C184</f>
        <v>WY-ALL</v>
      </c>
      <c r="H18" s="43" t="s">
        <v>361</v>
      </c>
      <c r="I18" s="37">
        <f t="shared" si="0"/>
        <v>0</v>
      </c>
      <c r="J18" s="52" t="str">
        <f>CONCATENATE(LEFT('Page 8.10.4'!$J$1,4)&amp;".9")</f>
        <v>8.10.9</v>
      </c>
      <c r="K18" s="71"/>
    </row>
    <row r="19" spans="1:11" ht="12" customHeight="1" x14ac:dyDescent="0.2">
      <c r="A19" s="28"/>
      <c r="B19" s="70"/>
      <c r="C19" s="70"/>
      <c r="D19" s="41" t="str">
        <f>'Page 8.10.6 - 8.10.11'!B185</f>
        <v>373</v>
      </c>
      <c r="E19" s="41" t="s">
        <v>364</v>
      </c>
      <c r="F19" s="42">
        <f>'Page 8.10.6 - 8.10.11'!F185</f>
        <v>2886.4775000000373</v>
      </c>
      <c r="G19" s="42" t="str">
        <f>'Page 8.10.6 - 8.10.11'!C185</f>
        <v>WY-ALL</v>
      </c>
      <c r="H19" s="43" t="s">
        <v>361</v>
      </c>
      <c r="I19" s="37">
        <f t="shared" si="0"/>
        <v>0</v>
      </c>
      <c r="J19" s="52" t="str">
        <f>CONCATENATE(LEFT('Page 8.10.4'!$J$1,4)&amp;".9")</f>
        <v>8.10.9</v>
      </c>
    </row>
    <row r="20" spans="1:11" ht="12" customHeight="1" x14ac:dyDescent="0.2">
      <c r="A20" s="28"/>
      <c r="B20" s="70"/>
      <c r="C20" s="70"/>
      <c r="D20" s="41" t="str">
        <f>'Page 8.10.6 - 8.10.11'!B186</f>
        <v>389</v>
      </c>
      <c r="E20" s="41" t="s">
        <v>364</v>
      </c>
      <c r="F20" s="42">
        <f>'Page 8.10.6 - 8.10.11'!F186</f>
        <v>285676.64541666699</v>
      </c>
      <c r="G20" s="42" t="str">
        <f>'Page 8.10.6 - 8.10.11'!C186</f>
        <v>CA</v>
      </c>
      <c r="H20" s="43" t="s">
        <v>361</v>
      </c>
      <c r="I20" s="37">
        <f t="shared" si="0"/>
        <v>0</v>
      </c>
      <c r="J20" s="52" t="str">
        <f>CONCATENATE(LEFT('Page 8.10.4'!$J$1,4)&amp;".9")</f>
        <v>8.10.9</v>
      </c>
    </row>
    <row r="21" spans="1:11" ht="12" customHeight="1" x14ac:dyDescent="0.2">
      <c r="A21" s="28"/>
      <c r="B21" s="70"/>
      <c r="C21" s="70"/>
      <c r="D21" s="41" t="str">
        <f>'Page 8.10.6 - 8.10.11'!B190</f>
        <v>389</v>
      </c>
      <c r="E21" s="41" t="s">
        <v>364</v>
      </c>
      <c r="F21" s="42">
        <f>'Page 8.10.6 - 8.10.11'!F190</f>
        <v>1195208.7512500007</v>
      </c>
      <c r="G21" s="42" t="str">
        <f>'Page 8.10.6 - 8.10.11'!C190</f>
        <v>OR</v>
      </c>
      <c r="H21" s="43" t="s">
        <v>361</v>
      </c>
      <c r="I21" s="37">
        <f t="shared" si="0"/>
        <v>0</v>
      </c>
      <c r="J21" s="52" t="str">
        <f>CONCATENATE(LEFT('Page 8.10.4'!$J$1,4)&amp;".9")</f>
        <v>8.10.9</v>
      </c>
    </row>
    <row r="22" spans="1:11" ht="12" customHeight="1" x14ac:dyDescent="0.2">
      <c r="A22" s="28"/>
      <c r="B22" s="70"/>
      <c r="C22" s="70"/>
      <c r="D22" s="41" t="str">
        <f>'Page 8.10.6 - 8.10.11'!B192</f>
        <v>389</v>
      </c>
      <c r="E22" s="41" t="s">
        <v>364</v>
      </c>
      <c r="F22" s="42">
        <f>'Page 8.10.6 - 8.10.11'!F192</f>
        <v>-68888.256250000093</v>
      </c>
      <c r="G22" s="42" t="str">
        <f>'Page 8.10.6 - 8.10.11'!C192</f>
        <v>UT</v>
      </c>
      <c r="H22" s="43" t="s">
        <v>361</v>
      </c>
      <c r="I22" s="37">
        <f t="shared" si="0"/>
        <v>0</v>
      </c>
      <c r="J22" s="52" t="str">
        <f>CONCATENATE(LEFT('Page 8.10.4'!$J$1,4)&amp;".9")</f>
        <v>8.10.9</v>
      </c>
    </row>
    <row r="23" spans="1:11" ht="12" customHeight="1" x14ac:dyDescent="0.2">
      <c r="A23" s="28"/>
      <c r="B23" s="70"/>
      <c r="C23" s="70"/>
      <c r="D23" s="41" t="str">
        <f>'Page 8.10.6 - 8.10.11'!B194</f>
        <v>389</v>
      </c>
      <c r="E23" s="41" t="s">
        <v>364</v>
      </c>
      <c r="F23" s="42">
        <f>'Page 8.10.6 - 8.10.11'!F194</f>
        <v>161851.21500000008</v>
      </c>
      <c r="G23" s="42" t="str">
        <f>'Page 8.10.6 - 8.10.11'!C194</f>
        <v>WY-ALL</v>
      </c>
      <c r="H23" s="43" t="s">
        <v>361</v>
      </c>
      <c r="I23" s="37">
        <f t="shared" si="0"/>
        <v>0</v>
      </c>
      <c r="J23" s="52" t="str">
        <f>CONCATENATE(LEFT('Page 8.10.4'!$J$1,4)&amp;".9")</f>
        <v>8.10.9</v>
      </c>
    </row>
    <row r="24" spans="1:11" ht="12" customHeight="1" x14ac:dyDescent="0.2">
      <c r="A24" s="28"/>
      <c r="B24" s="70"/>
      <c r="C24" s="70"/>
      <c r="D24" s="41" t="str">
        <f>'Page 8.10.6 - 8.10.11'!B196</f>
        <v>390</v>
      </c>
      <c r="E24" s="41" t="s">
        <v>364</v>
      </c>
      <c r="F24" s="42">
        <f>'Page 8.10.6 - 8.10.11'!F196</f>
        <v>30175.076250000391</v>
      </c>
      <c r="G24" s="42" t="str">
        <f>'Page 8.10.6 - 8.10.11'!C196</f>
        <v>CA</v>
      </c>
      <c r="H24" s="43" t="s">
        <v>361</v>
      </c>
      <c r="I24" s="37">
        <f t="shared" si="0"/>
        <v>0</v>
      </c>
      <c r="J24" s="52" t="str">
        <f>CONCATENATE(LEFT('Page 8.10.4'!$J$1,4)&amp;".9")</f>
        <v>8.10.9</v>
      </c>
    </row>
    <row r="25" spans="1:11" ht="12" customHeight="1" x14ac:dyDescent="0.2">
      <c r="A25" s="28"/>
      <c r="B25" s="70"/>
      <c r="C25" s="70"/>
      <c r="D25" s="41" t="str">
        <f>'Page 8.10.6 - 8.10.11'!B197</f>
        <v>390</v>
      </c>
      <c r="E25" s="41" t="s">
        <v>364</v>
      </c>
      <c r="F25" s="42">
        <f>'Page 8.10.6 - 8.10.11'!F197</f>
        <v>72361.864166670013</v>
      </c>
      <c r="G25" s="42" t="str">
        <f>'Page 8.10.6 - 8.10.11'!C197</f>
        <v>CAEE</v>
      </c>
      <c r="H25" s="43">
        <v>0</v>
      </c>
      <c r="I25" s="37">
        <f t="shared" si="0"/>
        <v>0</v>
      </c>
      <c r="J25" s="52" t="str">
        <f>CONCATENATE(LEFT('Page 8.10.4'!$J$1,4)&amp;".9")</f>
        <v>8.10.9</v>
      </c>
    </row>
    <row r="26" spans="1:11" ht="12" customHeight="1" x14ac:dyDescent="0.2">
      <c r="A26" s="28"/>
      <c r="B26" s="70"/>
      <c r="C26" s="70"/>
      <c r="D26" s="41" t="str">
        <f>'Page 8.10.6 - 8.10.11'!B199</f>
        <v>390</v>
      </c>
      <c r="E26" s="41" t="s">
        <v>364</v>
      </c>
      <c r="F26" s="42">
        <f>'Page 8.10.6 - 8.10.11'!F199</f>
        <v>38.756666670087725</v>
      </c>
      <c r="G26" s="42" t="str">
        <f>'Page 8.10.6 - 8.10.11'!C199</f>
        <v>CAGW</v>
      </c>
      <c r="H26" s="43">
        <v>0.21577192756641544</v>
      </c>
      <c r="I26" s="37">
        <f t="shared" si="0"/>
        <v>8.3626006734538763</v>
      </c>
      <c r="J26" s="52" t="str">
        <f>CONCATENATE(LEFT('Page 8.10.4'!$J$1,4)&amp;".9")</f>
        <v>8.10.9</v>
      </c>
    </row>
    <row r="27" spans="1:11" ht="12" customHeight="1" x14ac:dyDescent="0.2">
      <c r="A27" s="28"/>
      <c r="B27" s="70"/>
      <c r="C27" s="70"/>
      <c r="D27" s="41" t="str">
        <f>'Page 8.10.6 - 8.10.11'!B200</f>
        <v>390</v>
      </c>
      <c r="E27" s="41" t="s">
        <v>364</v>
      </c>
      <c r="F27" s="42">
        <f>'Page 8.10.6 - 8.10.11'!F200</f>
        <v>24044.938750000671</v>
      </c>
      <c r="G27" s="42" t="str">
        <f>'Page 8.10.6 - 8.10.11'!C200</f>
        <v>CN</v>
      </c>
      <c r="H27" s="43">
        <v>6.9360885492844845E-2</v>
      </c>
      <c r="I27" s="37">
        <f t="shared" si="0"/>
        <v>1667.7782433212644</v>
      </c>
      <c r="J27" s="52" t="str">
        <f>CONCATENATE(LEFT('Page 8.10.4'!$J$1,4)&amp;".9")</f>
        <v>8.10.9</v>
      </c>
    </row>
    <row r="28" spans="1:11" ht="12" customHeight="1" x14ac:dyDescent="0.2">
      <c r="A28" s="28"/>
      <c r="B28" s="70"/>
      <c r="C28" s="70"/>
      <c r="D28" s="41" t="str">
        <f>'Page 8.10.6 - 8.10.11'!B201</f>
        <v>390</v>
      </c>
      <c r="E28" s="41" t="s">
        <v>364</v>
      </c>
      <c r="F28" s="42">
        <f>'Page 8.10.6 - 8.10.11'!F201</f>
        <v>165411.18541670032</v>
      </c>
      <c r="G28" s="42" t="str">
        <f>'Page 8.10.6 - 8.10.11'!C201</f>
        <v>ID</v>
      </c>
      <c r="H28" s="43" t="s">
        <v>361</v>
      </c>
      <c r="I28" s="37">
        <f t="shared" si="0"/>
        <v>0</v>
      </c>
      <c r="J28" s="52" t="str">
        <f>CONCATENATE(LEFT('Page 8.10.4'!$J$1,4)&amp;".9")</f>
        <v>8.10.9</v>
      </c>
    </row>
    <row r="29" spans="1:11" ht="12" customHeight="1" x14ac:dyDescent="0.2">
      <c r="A29" s="28"/>
      <c r="B29" s="70"/>
      <c r="C29" s="70"/>
      <c r="D29" s="41" t="str">
        <f>'Page 8.10.6 - 8.10.11'!B203</f>
        <v>390</v>
      </c>
      <c r="E29" s="41" t="s">
        <v>364</v>
      </c>
      <c r="F29" s="42">
        <f>'Page 8.10.6 - 8.10.11'!F203</f>
        <v>-626952.7004167065</v>
      </c>
      <c r="G29" s="42" t="str">
        <f>'Page 8.10.6 - 8.10.11'!C203</f>
        <v>OR</v>
      </c>
      <c r="H29" s="43" t="s">
        <v>361</v>
      </c>
      <c r="I29" s="37">
        <f t="shared" si="0"/>
        <v>0</v>
      </c>
      <c r="J29" s="52" t="str">
        <f>CONCATENATE(LEFT('Page 8.10.4'!$J$1,4)&amp;".9")</f>
        <v>8.10.9</v>
      </c>
    </row>
    <row r="30" spans="1:11" ht="12" customHeight="1" x14ac:dyDescent="0.2">
      <c r="A30" s="28"/>
      <c r="B30" s="70"/>
      <c r="C30" s="70"/>
      <c r="D30" s="41" t="str">
        <f>'Page 8.10.6 - 8.10.11'!B204</f>
        <v>390</v>
      </c>
      <c r="E30" s="41" t="s">
        <v>364</v>
      </c>
      <c r="F30" s="42">
        <f>'Page 8.10.6 - 8.10.11'!F204</f>
        <v>-58967.78125</v>
      </c>
      <c r="G30" s="42" t="str">
        <f>'Page 8.10.6 - 8.10.11'!C204</f>
        <v>SO</v>
      </c>
      <c r="H30" s="43">
        <v>6.7017620954721469E-2</v>
      </c>
      <c r="I30" s="37">
        <f t="shared" si="0"/>
        <v>-3951.8804123534319</v>
      </c>
      <c r="J30" s="52" t="str">
        <f>CONCATENATE(LEFT('Page 8.10.4'!$J$1,4)&amp;".9")</f>
        <v>8.10.9</v>
      </c>
    </row>
    <row r="31" spans="1:11" ht="12" customHeight="1" x14ac:dyDescent="0.2">
      <c r="A31" s="28"/>
      <c r="B31" s="70"/>
      <c r="C31" s="70"/>
      <c r="D31" s="41" t="str">
        <f>'Page 8.10.6 - 8.10.11'!B205</f>
        <v>390</v>
      </c>
      <c r="E31" s="41" t="s">
        <v>364</v>
      </c>
      <c r="F31" s="42">
        <f>'Page 8.10.6 - 8.10.11'!F205</f>
        <v>-31650.280833296478</v>
      </c>
      <c r="G31" s="42" t="str">
        <f>'Page 8.10.6 - 8.10.11'!C205</f>
        <v>UT</v>
      </c>
      <c r="H31" s="43" t="s">
        <v>361</v>
      </c>
      <c r="I31" s="37">
        <f t="shared" si="0"/>
        <v>0</v>
      </c>
      <c r="J31" s="52" t="str">
        <f>CONCATENATE(LEFT('Page 8.10.4'!$J$1,4)&amp;".9")</f>
        <v>8.10.9</v>
      </c>
    </row>
    <row r="32" spans="1:11" ht="12" customHeight="1" x14ac:dyDescent="0.2">
      <c r="A32" s="28"/>
      <c r="B32" s="70"/>
      <c r="C32" s="70"/>
      <c r="D32" s="41" t="str">
        <f>'Page 8.10.6 - 8.10.11'!B206</f>
        <v>390</v>
      </c>
      <c r="E32" s="41" t="s">
        <v>364</v>
      </c>
      <c r="F32" s="42">
        <f>'Page 8.10.6 - 8.10.11'!F206</f>
        <v>39471.335833299905</v>
      </c>
      <c r="G32" s="42" t="str">
        <f>'Page 8.10.6 - 8.10.11'!C206</f>
        <v>WA</v>
      </c>
      <c r="H32" s="43" t="s">
        <v>361</v>
      </c>
      <c r="I32" s="37">
        <f t="shared" si="0"/>
        <v>39471.335833299905</v>
      </c>
      <c r="J32" s="52" t="str">
        <f>CONCATENATE(LEFT('Page 8.10.4'!$J$1,4)&amp;".9")</f>
        <v>8.10.9</v>
      </c>
    </row>
    <row r="33" spans="1:13" ht="12" customHeight="1" x14ac:dyDescent="0.2">
      <c r="A33" s="28"/>
      <c r="B33" s="70"/>
      <c r="C33" s="70"/>
      <c r="D33" s="41" t="str">
        <f>'Page 8.10.6 - 8.10.11'!B207</f>
        <v>390</v>
      </c>
      <c r="E33" s="41" t="s">
        <v>364</v>
      </c>
      <c r="F33" s="42">
        <f>'Page 8.10.6 - 8.10.11'!F207</f>
        <v>333262.66875000112</v>
      </c>
      <c r="G33" s="42" t="str">
        <f>'Page 8.10.6 - 8.10.11'!C207</f>
        <v>WY-ALL</v>
      </c>
      <c r="H33" s="43" t="s">
        <v>361</v>
      </c>
      <c r="I33" s="37">
        <f t="shared" si="0"/>
        <v>0</v>
      </c>
      <c r="J33" s="52" t="str">
        <f>CONCATENATE(LEFT('Page 8.10.4'!$J$1,4)&amp;".9")</f>
        <v>8.10.9</v>
      </c>
      <c r="K33" s="71"/>
    </row>
    <row r="34" spans="1:13" ht="12" customHeight="1" x14ac:dyDescent="0.2">
      <c r="A34" s="28"/>
      <c r="B34" s="70"/>
      <c r="C34" s="70"/>
      <c r="D34" s="41" t="str">
        <f>'Page 8.10.6 - 8.10.11'!B208</f>
        <v>390</v>
      </c>
      <c r="E34" s="41" t="s">
        <v>364</v>
      </c>
      <c r="F34" s="42">
        <f>'Page 8.10.6 - 8.10.11'!F208</f>
        <v>40013.262083330192</v>
      </c>
      <c r="G34" s="42" t="str">
        <f>'Page 8.10.6 - 8.10.11'!C208</f>
        <v>WY-ALL</v>
      </c>
      <c r="H34" s="43" t="s">
        <v>361</v>
      </c>
      <c r="I34" s="37">
        <f t="shared" si="0"/>
        <v>0</v>
      </c>
      <c r="J34" s="52" t="str">
        <f>CONCATENATE(LEFT('Page 8.10.4'!$J$1,4)&amp;".9")</f>
        <v>8.10.9</v>
      </c>
    </row>
    <row r="35" spans="1:13" ht="12" customHeight="1" x14ac:dyDescent="0.2">
      <c r="A35" s="28"/>
      <c r="B35" s="70"/>
      <c r="C35" s="70"/>
      <c r="D35" s="41" t="str">
        <f>'Page 8.10.6 - 8.10.11'!B209</f>
        <v>391</v>
      </c>
      <c r="E35" s="41" t="s">
        <v>364</v>
      </c>
      <c r="F35" s="42">
        <f>'Page 8.10.6 - 8.10.11'!F209</f>
        <v>-28424.61083333299</v>
      </c>
      <c r="G35" s="42" t="str">
        <f>'Page 8.10.6 - 8.10.11'!C209</f>
        <v>CA</v>
      </c>
      <c r="H35" s="43" t="s">
        <v>361</v>
      </c>
      <c r="I35" s="37">
        <f t="shared" si="0"/>
        <v>0</v>
      </c>
      <c r="J35" s="52" t="str">
        <f>CONCATENATE(LEFT('Page 8.10.4'!$J$1,4)&amp;".9")</f>
        <v>8.10.9</v>
      </c>
    </row>
    <row r="36" spans="1:13" ht="12" customHeight="1" x14ac:dyDescent="0.2">
      <c r="A36" s="28"/>
      <c r="B36" s="70"/>
      <c r="C36" s="70"/>
      <c r="D36" s="41" t="str">
        <f>'Page 8.10.6 - 8.10.11'!B210</f>
        <v>391</v>
      </c>
      <c r="E36" s="41" t="s">
        <v>364</v>
      </c>
      <c r="F36" s="42">
        <f>'Page 8.10.6 - 8.10.11'!F210</f>
        <v>-6788.7479166666999</v>
      </c>
      <c r="G36" s="42" t="str">
        <f>'Page 8.10.6 - 8.10.11'!C210</f>
        <v>CAEE</v>
      </c>
      <c r="H36" s="43">
        <v>0</v>
      </c>
      <c r="I36" s="37">
        <f t="shared" si="0"/>
        <v>0</v>
      </c>
      <c r="J36" s="52" t="str">
        <f>CONCATENATE(LEFT('Page 8.10.4'!$J$1,4)&amp;".9")</f>
        <v>8.10.9</v>
      </c>
    </row>
    <row r="37" spans="1:13" ht="12" customHeight="1" x14ac:dyDescent="0.2">
      <c r="A37" s="28"/>
      <c r="B37" s="70"/>
      <c r="C37" s="70"/>
      <c r="D37" s="41" t="str">
        <f>'Page 8.10.6 - 8.10.11'!B211</f>
        <v>391</v>
      </c>
      <c r="E37" s="41" t="s">
        <v>364</v>
      </c>
      <c r="F37" s="42">
        <f>'Page 8.10.6 - 8.10.11'!F211</f>
        <v>190024.14625000022</v>
      </c>
      <c r="G37" s="42" t="str">
        <f>'Page 8.10.6 - 8.10.11'!C211</f>
        <v>CAGE</v>
      </c>
      <c r="H37" s="43">
        <v>0</v>
      </c>
      <c r="I37" s="37">
        <f t="shared" si="0"/>
        <v>0</v>
      </c>
      <c r="J37" s="52" t="str">
        <f>CONCATENATE(LEFT('Page 8.10.4'!$J$1,4)&amp;".9")</f>
        <v>8.10.9</v>
      </c>
    </row>
    <row r="38" spans="1:13" ht="12" customHeight="1" x14ac:dyDescent="0.2">
      <c r="A38" s="28"/>
      <c r="B38" s="70"/>
      <c r="C38" s="70"/>
      <c r="D38" s="41" t="str">
        <f>'Page 8.10.6 - 8.10.11'!B212</f>
        <v>391</v>
      </c>
      <c r="E38" s="41" t="s">
        <v>364</v>
      </c>
      <c r="F38" s="42">
        <f>'Page 8.10.6 - 8.10.11'!F212</f>
        <v>-39234.330833332962</v>
      </c>
      <c r="G38" s="42" t="str">
        <f>'Page 8.10.6 - 8.10.11'!C212</f>
        <v>CAGW</v>
      </c>
      <c r="H38" s="43">
        <v>0.21577192756641544</v>
      </c>
      <c r="I38" s="37">
        <f t="shared" si="0"/>
        <v>-8465.6671906866995</v>
      </c>
      <c r="J38" s="52" t="str">
        <f>CONCATENATE(LEFT('Page 8.10.4'!$J$1,4)&amp;".9")</f>
        <v>8.10.9</v>
      </c>
    </row>
    <row r="39" spans="1:13" ht="12" customHeight="1" x14ac:dyDescent="0.2">
      <c r="A39" s="28"/>
      <c r="B39" s="70"/>
      <c r="C39" s="70"/>
      <c r="D39" s="41" t="str">
        <f>'Page 8.10.6 - 8.10.11'!B213</f>
        <v>391</v>
      </c>
      <c r="E39" s="41" t="s">
        <v>364</v>
      </c>
      <c r="F39" s="42">
        <f>'Page 8.10.6 - 8.10.11'!F213</f>
        <v>-549964.04124999978</v>
      </c>
      <c r="G39" s="42" t="str">
        <f>'Page 8.10.6 - 8.10.11'!C213</f>
        <v>CN</v>
      </c>
      <c r="H39" s="43">
        <v>6.9360885492844845E-2</v>
      </c>
      <c r="I39" s="37">
        <f t="shared" si="0"/>
        <v>-38145.992890323432</v>
      </c>
      <c r="J39" s="52" t="str">
        <f>CONCATENATE(LEFT('Page 8.10.4'!$J$1,4)&amp;".9")</f>
        <v>8.10.9</v>
      </c>
    </row>
    <row r="40" spans="1:13" ht="12" customHeight="1" x14ac:dyDescent="0.2">
      <c r="A40" s="28"/>
      <c r="B40" s="70"/>
      <c r="C40" s="70"/>
      <c r="D40" s="41" t="str">
        <f>'Page 8.10.6 - 8.10.11'!B214</f>
        <v>391</v>
      </c>
      <c r="E40" s="41" t="s">
        <v>364</v>
      </c>
      <c r="F40" s="42">
        <f>'Page 8.10.6 - 8.10.11'!F214</f>
        <v>289.73499999998603</v>
      </c>
      <c r="G40" s="42" t="str">
        <f>'Page 8.10.6 - 8.10.11'!C214</f>
        <v>ID</v>
      </c>
      <c r="H40" s="51" t="s">
        <v>361</v>
      </c>
      <c r="I40" s="34">
        <f t="shared" si="0"/>
        <v>0</v>
      </c>
      <c r="J40" s="52" t="str">
        <f>CONCATENATE(LEFT('Page 8.10.4'!$J$1,4)&amp;".9")</f>
        <v>8.10.9</v>
      </c>
      <c r="K40" s="45"/>
      <c r="L40" s="28"/>
      <c r="M40" s="28"/>
    </row>
    <row r="41" spans="1:13" ht="12" customHeight="1" x14ac:dyDescent="0.2">
      <c r="A41" s="28"/>
      <c r="B41" s="70"/>
      <c r="C41" s="70"/>
      <c r="D41" s="41" t="str">
        <f>'Page 8.10.6 - 8.10.11'!B215</f>
        <v>391</v>
      </c>
      <c r="E41" s="41" t="s">
        <v>364</v>
      </c>
      <c r="F41" s="42">
        <f>'Page 8.10.6 - 8.10.11'!F215</f>
        <v>7908.7362499999872</v>
      </c>
      <c r="G41" s="42" t="str">
        <f>'Page 8.10.6 - 8.10.11'!C215</f>
        <v>JBG</v>
      </c>
      <c r="H41" s="51">
        <v>0.21577192756641544</v>
      </c>
      <c r="I41" s="34">
        <f t="shared" si="0"/>
        <v>1706.4832652768814</v>
      </c>
      <c r="J41" s="52" t="str">
        <f>CONCATENATE(LEFT('Page 8.10.4'!$J$1,4)&amp;".9")</f>
        <v>8.10.9</v>
      </c>
      <c r="K41" s="45"/>
      <c r="L41" s="28"/>
      <c r="M41" s="28"/>
    </row>
    <row r="42" spans="1:13" ht="12" customHeight="1" x14ac:dyDescent="0.2">
      <c r="A42" s="28"/>
      <c r="B42" s="70"/>
      <c r="C42" s="70"/>
      <c r="D42" s="41" t="str">
        <f>'Page 8.10.6 - 8.10.11'!B216</f>
        <v>391</v>
      </c>
      <c r="E42" s="41" t="s">
        <v>364</v>
      </c>
      <c r="F42" s="42">
        <f>'Page 8.10.6 - 8.10.11'!F216</f>
        <v>-132597.33208333002</v>
      </c>
      <c r="G42" s="42" t="str">
        <f>'Page 8.10.6 - 8.10.11'!C216</f>
        <v>OR</v>
      </c>
      <c r="H42" s="51" t="s">
        <v>361</v>
      </c>
      <c r="I42" s="34">
        <f t="shared" si="0"/>
        <v>0</v>
      </c>
      <c r="J42" s="52" t="str">
        <f>CONCATENATE(LEFT('Page 8.10.4'!$J$1,4)&amp;".9")</f>
        <v>8.10.9</v>
      </c>
      <c r="K42" s="45"/>
      <c r="L42" s="28"/>
      <c r="M42" s="28"/>
    </row>
    <row r="43" spans="1:13" ht="12" customHeight="1" x14ac:dyDescent="0.2">
      <c r="A43" s="28"/>
      <c r="B43" s="70"/>
      <c r="C43" s="70"/>
      <c r="D43" s="41" t="str">
        <f>'Page 8.10.6 - 8.10.11'!B217</f>
        <v>391</v>
      </c>
      <c r="E43" s="41" t="s">
        <v>364</v>
      </c>
      <c r="F43" s="42">
        <f>'Page 8.10.6 - 8.10.11'!F217</f>
        <v>-10867428.107916698</v>
      </c>
      <c r="G43" s="42" t="str">
        <f>'Page 8.10.6 - 8.10.11'!C217</f>
        <v>SO</v>
      </c>
      <c r="H43" s="51">
        <v>6.7017620954721469E-2</v>
      </c>
      <c r="I43" s="34">
        <f t="shared" si="0"/>
        <v>-728309.17768904718</v>
      </c>
      <c r="J43" s="52" t="str">
        <f>CONCATENATE(LEFT('Page 8.10.4'!$J$1,4)&amp;".9")</f>
        <v>8.10.9</v>
      </c>
      <c r="K43" s="45"/>
      <c r="L43" s="28"/>
      <c r="M43" s="28"/>
    </row>
    <row r="44" spans="1:13" ht="12" customHeight="1" x14ac:dyDescent="0.2">
      <c r="A44" s="28"/>
      <c r="B44" s="70"/>
      <c r="C44" s="70"/>
      <c r="D44" s="41" t="str">
        <f>'Page 8.10.6 - 8.10.11'!B218</f>
        <v>391</v>
      </c>
      <c r="E44" s="41" t="s">
        <v>364</v>
      </c>
      <c r="F44" s="42">
        <f>'Page 8.10.6 - 8.10.11'!F218</f>
        <v>-2981.1437499998137</v>
      </c>
      <c r="G44" s="42" t="str">
        <f>'Page 8.10.6 - 8.10.11'!C218</f>
        <v>UT</v>
      </c>
      <c r="H44" s="51" t="s">
        <v>361</v>
      </c>
      <c r="I44" s="34">
        <f t="shared" si="0"/>
        <v>0</v>
      </c>
      <c r="J44" s="52" t="str">
        <f>CONCATENATE(LEFT('Page 8.10.3'!$J$1,4)&amp;".10")</f>
        <v>8.10.10</v>
      </c>
      <c r="K44" s="45"/>
      <c r="L44" s="28"/>
      <c r="M44" s="28"/>
    </row>
    <row r="45" spans="1:13" ht="12" customHeight="1" x14ac:dyDescent="0.2">
      <c r="A45" s="28"/>
      <c r="B45" s="70"/>
      <c r="C45" s="70"/>
      <c r="D45" s="41" t="str">
        <f>'Page 8.10.6 - 8.10.11'!B219</f>
        <v>391</v>
      </c>
      <c r="E45" s="41" t="s">
        <v>364</v>
      </c>
      <c r="F45" s="42">
        <f>'Page 8.10.6 - 8.10.11'!F219</f>
        <v>-12622.293750000012</v>
      </c>
      <c r="G45" s="42" t="str">
        <f>'Page 8.10.6 - 8.10.11'!C219</f>
        <v>WA</v>
      </c>
      <c r="H45" s="51" t="s">
        <v>361</v>
      </c>
      <c r="I45" s="34">
        <f t="shared" si="0"/>
        <v>-12622.293750000012</v>
      </c>
      <c r="J45" s="52" t="str">
        <f>CONCATENATE(LEFT('Page 8.10.3'!$J$1,4)&amp;".10")</f>
        <v>8.10.10</v>
      </c>
      <c r="K45" s="45"/>
      <c r="L45" s="28"/>
      <c r="M45" s="28"/>
    </row>
    <row r="46" spans="1:13" ht="12" customHeight="1" x14ac:dyDescent="0.2">
      <c r="A46" s="28"/>
      <c r="B46" s="70"/>
      <c r="C46" s="70"/>
      <c r="D46" s="41" t="str">
        <f>'Page 8.10.6 - 8.10.11'!B220</f>
        <v>391</v>
      </c>
      <c r="E46" s="41" t="s">
        <v>364</v>
      </c>
      <c r="F46" s="42">
        <f>'Page 8.10.6 - 8.10.11'!F220</f>
        <v>-99964.773333330173</v>
      </c>
      <c r="G46" s="42" t="str">
        <f>'Page 8.10.6 - 8.10.11'!C220</f>
        <v>WY-ALL</v>
      </c>
      <c r="H46" s="43" t="s">
        <v>361</v>
      </c>
      <c r="I46" s="37">
        <f t="shared" si="0"/>
        <v>0</v>
      </c>
      <c r="J46" s="52" t="str">
        <f>CONCATENATE(LEFT('Page 8.10.3'!$J$1,4)&amp;".10")</f>
        <v>8.10.10</v>
      </c>
      <c r="K46" s="72"/>
    </row>
    <row r="47" spans="1:13" ht="12" customHeight="1" x14ac:dyDescent="0.2">
      <c r="A47" s="28"/>
      <c r="B47" s="70"/>
      <c r="C47" s="70"/>
      <c r="D47" s="41" t="str">
        <f>'Page 8.10.6 - 8.10.11'!B221</f>
        <v>391</v>
      </c>
      <c r="E47" s="41" t="s">
        <v>364</v>
      </c>
      <c r="F47" s="42">
        <f>'Page 8.10.6 - 8.10.11'!F221</f>
        <v>-1940.5195833332982</v>
      </c>
      <c r="G47" s="42" t="str">
        <f>'Page 8.10.6 - 8.10.11'!C221</f>
        <v>WY-ALL</v>
      </c>
      <c r="H47" s="43" t="s">
        <v>361</v>
      </c>
      <c r="I47" s="37">
        <f t="shared" si="0"/>
        <v>0</v>
      </c>
      <c r="J47" s="52" t="str">
        <f>CONCATENATE(LEFT('Page 8.10.3'!$J$1,4)&amp;".10")</f>
        <v>8.10.10</v>
      </c>
    </row>
    <row r="48" spans="1:13" ht="12" customHeight="1" x14ac:dyDescent="0.2">
      <c r="A48" s="28"/>
      <c r="B48" s="70"/>
      <c r="C48" s="70"/>
      <c r="D48" s="41" t="str">
        <f>'Page 8.10.6 - 8.10.11'!B222</f>
        <v>392</v>
      </c>
      <c r="E48" s="41" t="s">
        <v>364</v>
      </c>
      <c r="F48" s="42">
        <f>'Page 8.10.6 - 8.10.11'!F222</f>
        <v>-80639.958750000224</v>
      </c>
      <c r="G48" s="42" t="str">
        <f>'Page 8.10.6 - 8.10.11'!C222</f>
        <v>CA</v>
      </c>
      <c r="H48" s="43" t="s">
        <v>361</v>
      </c>
      <c r="I48" s="37">
        <f t="shared" si="0"/>
        <v>0</v>
      </c>
      <c r="J48" s="52" t="str">
        <f>CONCATENATE(LEFT('Page 8.10.3'!$J$1,4)&amp;".10")</f>
        <v>8.10.10</v>
      </c>
    </row>
    <row r="49" spans="1:10" ht="12" customHeight="1" x14ac:dyDescent="0.2">
      <c r="A49" s="28"/>
      <c r="B49" s="70"/>
      <c r="C49" s="70"/>
      <c r="D49" s="41" t="str">
        <f>'Page 8.10.6 - 8.10.11'!B223</f>
        <v>392</v>
      </c>
      <c r="E49" s="41" t="s">
        <v>364</v>
      </c>
      <c r="F49" s="42">
        <f>'Page 8.10.6 - 8.10.11'!F223</f>
        <v>-27355.241249999963</v>
      </c>
      <c r="G49" s="42" t="str">
        <f>'Page 8.10.6 - 8.10.11'!C223</f>
        <v>CAEE</v>
      </c>
      <c r="H49" s="43">
        <v>0</v>
      </c>
      <c r="I49" s="37">
        <f t="shared" si="0"/>
        <v>0</v>
      </c>
      <c r="J49" s="52" t="str">
        <f>CONCATENATE(LEFT('Page 8.10.3'!$J$1,4)&amp;".10")</f>
        <v>8.10.10</v>
      </c>
    </row>
    <row r="50" spans="1:10" ht="12" customHeight="1" x14ac:dyDescent="0.2">
      <c r="A50" s="28"/>
      <c r="B50" s="70"/>
      <c r="C50" s="70"/>
      <c r="D50" s="41" t="str">
        <f>'Page 8.10.6 - 8.10.11'!B224</f>
        <v>392</v>
      </c>
      <c r="E50" s="41" t="s">
        <v>364</v>
      </c>
      <c r="F50" s="42">
        <f>'Page 8.10.6 - 8.10.11'!F224</f>
        <v>40302.022083299235</v>
      </c>
      <c r="G50" s="42" t="str">
        <f>'Page 8.10.6 - 8.10.11'!C224</f>
        <v>CAGE</v>
      </c>
      <c r="H50" s="43">
        <v>0</v>
      </c>
      <c r="I50" s="37">
        <f t="shared" si="0"/>
        <v>0</v>
      </c>
      <c r="J50" s="52" t="str">
        <f>CONCATENATE(LEFT('Page 8.10.3'!$J$1,4)&amp;".10")</f>
        <v>8.10.10</v>
      </c>
    </row>
    <row r="51" spans="1:10" ht="12" customHeight="1" x14ac:dyDescent="0.2">
      <c r="A51" s="28"/>
      <c r="B51" s="70"/>
      <c r="C51" s="70"/>
      <c r="D51" s="41" t="str">
        <f>'Page 8.10.6 - 8.10.11'!B225</f>
        <v>392</v>
      </c>
      <c r="E51" s="41" t="s">
        <v>364</v>
      </c>
      <c r="F51" s="42">
        <f>'Page 8.10.6 - 8.10.11'!F225</f>
        <v>73604.600833330303</v>
      </c>
      <c r="G51" s="42" t="str">
        <f>'Page 8.10.6 - 8.10.11'!C225</f>
        <v>CAGW</v>
      </c>
      <c r="H51" s="43">
        <v>0.21577192756641544</v>
      </c>
      <c r="I51" s="37">
        <f t="shared" si="0"/>
        <v>15881.806599564268</v>
      </c>
      <c r="J51" s="52" t="str">
        <f>CONCATENATE(LEFT('Page 8.10.3'!$J$1,4)&amp;".10")</f>
        <v>8.10.10</v>
      </c>
    </row>
    <row r="52" spans="1:10" ht="12" customHeight="1" x14ac:dyDescent="0.2">
      <c r="A52" s="28"/>
      <c r="B52" s="70"/>
      <c r="C52" s="70"/>
      <c r="D52" s="41" t="str">
        <f>'Page 8.10.6 - 8.10.11'!B226</f>
        <v>392</v>
      </c>
      <c r="E52" s="41" t="s">
        <v>364</v>
      </c>
      <c r="F52" s="42">
        <f>'Page 8.10.6 - 8.10.11'!F226</f>
        <v>-67175.935833330266</v>
      </c>
      <c r="G52" s="42" t="str">
        <f>'Page 8.10.6 - 8.10.11'!C226</f>
        <v>ID</v>
      </c>
      <c r="H52" s="43" t="s">
        <v>361</v>
      </c>
      <c r="I52" s="37">
        <f t="shared" si="0"/>
        <v>0</v>
      </c>
      <c r="J52" s="52" t="str">
        <f>CONCATENATE(LEFT('Page 8.10.3'!$J$1,4)&amp;".10")</f>
        <v>8.10.10</v>
      </c>
    </row>
    <row r="53" spans="1:10" ht="12" customHeight="1" x14ac:dyDescent="0.2">
      <c r="A53" s="28"/>
      <c r="B53" s="70"/>
      <c r="C53" s="70"/>
      <c r="D53" s="41" t="str">
        <f>'Page 8.10.6 - 8.10.11'!B227</f>
        <v>392</v>
      </c>
      <c r="E53" s="41" t="s">
        <v>364</v>
      </c>
      <c r="F53" s="42">
        <f>'Page 8.10.6 - 8.10.11'!F227</f>
        <v>82472.597500000149</v>
      </c>
      <c r="G53" s="42" t="str">
        <f>'Page 8.10.6 - 8.10.11'!C227</f>
        <v>JBG</v>
      </c>
      <c r="H53" s="43">
        <v>0.21577192756641544</v>
      </c>
      <c r="I53" s="37">
        <f t="shared" si="0"/>
        <v>17795.271333984168</v>
      </c>
      <c r="J53" s="52" t="str">
        <f>CONCATENATE(LEFT('Page 8.10.3'!$J$1,4)&amp;".10")</f>
        <v>8.10.10</v>
      </c>
    </row>
    <row r="54" spans="1:10" ht="12" customHeight="1" x14ac:dyDescent="0.2">
      <c r="A54" s="28"/>
      <c r="B54" s="70"/>
      <c r="C54" s="70"/>
      <c r="D54" s="41" t="str">
        <f>'Page 8.10.6 - 8.10.11'!B228</f>
        <v>392</v>
      </c>
      <c r="E54" s="41" t="s">
        <v>364</v>
      </c>
      <c r="F54" s="42">
        <f>'Page 8.10.6 - 8.10.11'!F228</f>
        <v>-661376.40875000134</v>
      </c>
      <c r="G54" s="42" t="str">
        <f>'Page 8.10.6 - 8.10.11'!C228</f>
        <v>OR</v>
      </c>
      <c r="H54" s="43" t="s">
        <v>361</v>
      </c>
      <c r="I54" s="37">
        <f t="shared" si="0"/>
        <v>0</v>
      </c>
      <c r="J54" s="52" t="str">
        <f>CONCATENATE(LEFT('Page 8.10.3'!$J$1,4)&amp;".10")</f>
        <v>8.10.10</v>
      </c>
    </row>
    <row r="55" spans="1:10" ht="12" customHeight="1" x14ac:dyDescent="0.2">
      <c r="A55" s="28"/>
      <c r="B55" s="70"/>
      <c r="C55" s="70"/>
      <c r="D55" s="41" t="str">
        <f>'Page 8.10.6 - 8.10.11'!B229</f>
        <v>392</v>
      </c>
      <c r="E55" s="41" t="s">
        <v>364</v>
      </c>
      <c r="F55" s="42">
        <f>'Page 8.10.6 - 8.10.11'!F229</f>
        <v>-548143.66791667044</v>
      </c>
      <c r="G55" s="42" t="str">
        <f>'Page 8.10.6 - 8.10.11'!C229</f>
        <v>SO</v>
      </c>
      <c r="H55" s="43">
        <v>6.7017620954721469E-2</v>
      </c>
      <c r="I55" s="37">
        <f t="shared" si="0"/>
        <v>-36735.284565170135</v>
      </c>
      <c r="J55" s="52" t="str">
        <f>CONCATENATE(LEFT('Page 8.10.3'!$J$1,4)&amp;".10")</f>
        <v>8.10.10</v>
      </c>
    </row>
    <row r="56" spans="1:10" ht="12" customHeight="1" x14ac:dyDescent="0.2">
      <c r="A56" s="28"/>
      <c r="B56" s="70"/>
      <c r="C56" s="70"/>
      <c r="D56" s="41" t="str">
        <f>'Page 8.10.6 - 8.10.11'!B230</f>
        <v>392</v>
      </c>
      <c r="E56" s="41" t="s">
        <v>364</v>
      </c>
      <c r="F56" s="42">
        <f>'Page 8.10.6 - 8.10.11'!F230</f>
        <v>1278412.6904167011</v>
      </c>
      <c r="G56" s="42" t="str">
        <f>'Page 8.10.6 - 8.10.11'!C230</f>
        <v>UT</v>
      </c>
      <c r="H56" s="43" t="s">
        <v>361</v>
      </c>
      <c r="I56" s="37">
        <f t="shared" si="0"/>
        <v>0</v>
      </c>
      <c r="J56" s="52" t="str">
        <f>CONCATENATE(LEFT('Page 8.10.3'!$J$1,4)&amp;".10")</f>
        <v>8.10.10</v>
      </c>
    </row>
    <row r="57" spans="1:10" ht="12" customHeight="1" x14ac:dyDescent="0.2">
      <c r="A57" s="28"/>
      <c r="B57" s="70"/>
      <c r="C57" s="70"/>
      <c r="D57" s="41" t="str">
        <f>'Page 8.10.6 - 8.10.11'!B231</f>
        <v>392</v>
      </c>
      <c r="E57" s="41" t="s">
        <v>364</v>
      </c>
      <c r="F57" s="42">
        <f>'Page 8.10.6 - 8.10.11'!F231</f>
        <v>-17785.099999999627</v>
      </c>
      <c r="G57" s="42" t="str">
        <f>'Page 8.10.6 - 8.10.11'!C231</f>
        <v>WA</v>
      </c>
      <c r="H57" s="43" t="s">
        <v>361</v>
      </c>
      <c r="I57" s="37">
        <f t="shared" si="0"/>
        <v>-17785.099999999627</v>
      </c>
      <c r="J57" s="52" t="str">
        <f>CONCATENATE(LEFT('Page 8.10.3'!$J$1,4)&amp;".10")</f>
        <v>8.10.10</v>
      </c>
    </row>
    <row r="58" spans="1:10" ht="12" customHeight="1" x14ac:dyDescent="0.2">
      <c r="A58" s="28"/>
      <c r="B58" s="70"/>
      <c r="C58" s="70"/>
      <c r="D58" s="41"/>
      <c r="E58" s="41"/>
      <c r="F58" s="53">
        <f>SUBTOTAL(9,F10:F57)</f>
        <v>-10006142.475833325</v>
      </c>
      <c r="G58" s="42"/>
      <c r="H58" s="66"/>
      <c r="I58" s="53">
        <f>SUBTOTAL(9,I10:I57)</f>
        <v>-722292.03403813054</v>
      </c>
      <c r="J58" s="52"/>
    </row>
    <row r="59" spans="1:10" ht="12" customHeight="1" x14ac:dyDescent="0.2">
      <c r="A59" s="28"/>
      <c r="B59" s="70"/>
      <c r="C59" s="70"/>
      <c r="D59" s="41"/>
      <c r="E59" s="41"/>
      <c r="F59" s="42"/>
      <c r="G59" s="42"/>
      <c r="H59" s="66"/>
      <c r="I59" s="67"/>
      <c r="J59" s="52"/>
    </row>
    <row r="60" spans="1:10" ht="12" customHeight="1" thickBot="1" x14ac:dyDescent="0.25">
      <c r="A60" s="28"/>
      <c r="B60" s="18" t="s">
        <v>2</v>
      </c>
      <c r="C60" s="70"/>
      <c r="D60" s="41"/>
      <c r="E60" s="41"/>
      <c r="F60" s="42"/>
      <c r="G60" s="42"/>
      <c r="H60" s="66"/>
      <c r="I60" s="67"/>
      <c r="J60" s="52"/>
    </row>
    <row r="61" spans="1:10" ht="12" customHeight="1" x14ac:dyDescent="0.2">
      <c r="A61" s="54"/>
      <c r="B61" s="101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61" s="101"/>
      <c r="D61" s="101"/>
      <c r="E61" s="101"/>
      <c r="F61" s="101"/>
      <c r="G61" s="101"/>
      <c r="H61" s="101"/>
      <c r="I61" s="101"/>
      <c r="J61" s="102"/>
    </row>
    <row r="62" spans="1:10" ht="12" customHeight="1" x14ac:dyDescent="0.2">
      <c r="A62" s="55"/>
      <c r="B62" s="103"/>
      <c r="C62" s="103"/>
      <c r="D62" s="103"/>
      <c r="E62" s="103"/>
      <c r="F62" s="103"/>
      <c r="G62" s="103"/>
      <c r="H62" s="103"/>
      <c r="I62" s="103"/>
      <c r="J62" s="104"/>
    </row>
    <row r="63" spans="1:10" ht="12" customHeight="1" thickBot="1" x14ac:dyDescent="0.25">
      <c r="A63" s="56"/>
      <c r="B63" s="105"/>
      <c r="C63" s="105"/>
      <c r="D63" s="105"/>
      <c r="E63" s="105"/>
      <c r="F63" s="105"/>
      <c r="G63" s="105"/>
      <c r="H63" s="105"/>
      <c r="I63" s="105"/>
      <c r="J63" s="106"/>
    </row>
    <row r="64" spans="1:10" ht="12" customHeight="1" x14ac:dyDescent="0.2">
      <c r="A64" s="28"/>
      <c r="B64" s="73"/>
      <c r="C64" s="73"/>
      <c r="D64" s="73"/>
      <c r="E64" s="73"/>
      <c r="F64" s="73"/>
      <c r="G64" s="73"/>
      <c r="H64" s="73"/>
      <c r="I64" s="73"/>
      <c r="J64" s="73"/>
    </row>
    <row r="65" spans="1:10" ht="12" customHeight="1" x14ac:dyDescent="0.2">
      <c r="A65" s="28"/>
      <c r="B65" s="73"/>
      <c r="C65" s="73"/>
      <c r="D65" s="73"/>
      <c r="E65" s="73"/>
      <c r="F65" s="73"/>
      <c r="G65" s="73"/>
      <c r="H65" s="73"/>
      <c r="I65" s="73"/>
      <c r="J65" s="73"/>
    </row>
    <row r="66" spans="1:10" ht="12" customHeight="1" x14ac:dyDescent="0.2">
      <c r="A66" s="28"/>
      <c r="B66" s="73"/>
      <c r="C66" s="73"/>
      <c r="D66" s="73"/>
      <c r="E66" s="73"/>
      <c r="F66" s="73"/>
      <c r="G66" s="73"/>
      <c r="H66" s="73"/>
      <c r="I66" s="73"/>
      <c r="J66" s="73"/>
    </row>
    <row r="67" spans="1:10" ht="12" customHeight="1" x14ac:dyDescent="0.2">
      <c r="A67" s="28"/>
      <c r="B67" s="73"/>
      <c r="C67" s="73"/>
      <c r="D67" s="73"/>
      <c r="E67" s="73"/>
      <c r="F67" s="73"/>
      <c r="G67" s="73"/>
      <c r="H67" s="73"/>
      <c r="I67" s="73"/>
      <c r="J67" s="73"/>
    </row>
    <row r="68" spans="1:10" ht="12" customHeight="1" x14ac:dyDescent="0.2">
      <c r="A68" s="28"/>
      <c r="B68" s="73"/>
      <c r="C68" s="73"/>
      <c r="D68" s="73"/>
      <c r="E68" s="73"/>
      <c r="F68" s="73"/>
      <c r="G68" s="73"/>
      <c r="H68" s="73"/>
      <c r="I68" s="73"/>
      <c r="J68" s="73"/>
    </row>
    <row r="69" spans="1:10" x14ac:dyDescent="0.2">
      <c r="A69" s="28"/>
      <c r="B69" s="45"/>
      <c r="C69" s="45"/>
      <c r="D69" s="58"/>
      <c r="E69" s="31"/>
      <c r="F69" s="45"/>
      <c r="G69" s="31"/>
      <c r="H69" s="45"/>
      <c r="I69" s="45"/>
      <c r="J69" s="45"/>
    </row>
    <row r="70" spans="1:10" x14ac:dyDescent="0.2">
      <c r="D70" s="42"/>
      <c r="E70" s="31"/>
      <c r="F70" s="34"/>
      <c r="G70" s="74"/>
    </row>
    <row r="71" spans="1:10" x14ac:dyDescent="0.2">
      <c r="D71" s="41"/>
      <c r="E71" s="31"/>
      <c r="F71" s="34"/>
      <c r="G71" s="22"/>
    </row>
    <row r="72" spans="1:10" x14ac:dyDescent="0.2">
      <c r="D72" s="60"/>
      <c r="E72" s="31"/>
      <c r="F72" s="34"/>
      <c r="G72" s="22"/>
    </row>
    <row r="73" spans="1:10" x14ac:dyDescent="0.2">
      <c r="D73" s="41"/>
      <c r="E73" s="31"/>
      <c r="F73" s="34"/>
      <c r="G73" s="22"/>
    </row>
    <row r="74" spans="1:10" x14ac:dyDescent="0.2">
      <c r="D74" s="41"/>
      <c r="E74" s="31"/>
      <c r="F74" s="34"/>
      <c r="G74" s="22"/>
    </row>
    <row r="75" spans="1:10" x14ac:dyDescent="0.2">
      <c r="D75" s="42"/>
      <c r="E75" s="31"/>
      <c r="F75" s="34"/>
      <c r="G75" s="22"/>
    </row>
    <row r="76" spans="1:10" x14ac:dyDescent="0.2">
      <c r="D76" s="41"/>
      <c r="E76" s="31"/>
      <c r="F76" s="34"/>
      <c r="G76" s="22"/>
    </row>
    <row r="77" spans="1:10" x14ac:dyDescent="0.2">
      <c r="D77" s="60"/>
      <c r="E77" s="31"/>
      <c r="F77" s="34"/>
      <c r="G77" s="22"/>
    </row>
    <row r="78" spans="1:10" x14ac:dyDescent="0.2">
      <c r="D78" s="61"/>
      <c r="E78" s="45"/>
      <c r="F78" s="45"/>
      <c r="G78" s="22"/>
    </row>
    <row r="79" spans="1:10" x14ac:dyDescent="0.2">
      <c r="D79" s="61"/>
      <c r="E79" s="45"/>
      <c r="F79" s="45"/>
      <c r="G79" s="22"/>
    </row>
    <row r="80" spans="1:10" x14ac:dyDescent="0.2">
      <c r="D80" s="75"/>
      <c r="G80" s="22"/>
    </row>
    <row r="81" spans="4:7" x14ac:dyDescent="0.2">
      <c r="D81" s="75"/>
      <c r="G81" s="22"/>
    </row>
    <row r="82" spans="4:7" x14ac:dyDescent="0.2">
      <c r="D82" s="75"/>
      <c r="G82" s="22"/>
    </row>
    <row r="83" spans="4:7" x14ac:dyDescent="0.2">
      <c r="D83" s="75"/>
      <c r="G83" s="22"/>
    </row>
    <row r="84" spans="4:7" x14ac:dyDescent="0.2">
      <c r="D84" s="75"/>
      <c r="G84" s="22"/>
    </row>
    <row r="85" spans="4:7" x14ac:dyDescent="0.2">
      <c r="D85" s="75"/>
      <c r="G85" s="22"/>
    </row>
    <row r="86" spans="4:7" x14ac:dyDescent="0.2">
      <c r="D86" s="75"/>
      <c r="G86" s="22"/>
    </row>
    <row r="87" spans="4:7" x14ac:dyDescent="0.2">
      <c r="D87" s="75"/>
      <c r="G87" s="22"/>
    </row>
    <row r="88" spans="4:7" x14ac:dyDescent="0.2">
      <c r="D88" s="75"/>
      <c r="G88" s="22"/>
    </row>
    <row r="89" spans="4:7" x14ac:dyDescent="0.2">
      <c r="D89" s="75"/>
      <c r="G89" s="22"/>
    </row>
    <row r="90" spans="4:7" x14ac:dyDescent="0.2">
      <c r="D90" s="75"/>
      <c r="G90" s="22"/>
    </row>
    <row r="91" spans="4:7" x14ac:dyDescent="0.2">
      <c r="D91" s="75"/>
      <c r="G91" s="22"/>
    </row>
    <row r="92" spans="4:7" x14ac:dyDescent="0.2">
      <c r="D92" s="75"/>
      <c r="G92" s="22"/>
    </row>
    <row r="93" spans="4:7" x14ac:dyDescent="0.2">
      <c r="D93" s="75"/>
      <c r="G93" s="22"/>
    </row>
    <row r="94" spans="4:7" x14ac:dyDescent="0.2">
      <c r="D94" s="75"/>
      <c r="G94" s="22"/>
    </row>
    <row r="95" spans="4:7" x14ac:dyDescent="0.2">
      <c r="D95" s="75"/>
      <c r="G95" s="22"/>
    </row>
    <row r="96" spans="4:7" x14ac:dyDescent="0.2">
      <c r="D96" s="75"/>
      <c r="G96" s="22"/>
    </row>
    <row r="97" spans="4:7" x14ac:dyDescent="0.2">
      <c r="D97" s="75"/>
      <c r="G97" s="22"/>
    </row>
    <row r="98" spans="4:7" x14ac:dyDescent="0.2">
      <c r="D98" s="75"/>
      <c r="G98" s="22"/>
    </row>
    <row r="99" spans="4:7" x14ac:dyDescent="0.2">
      <c r="D99" s="75"/>
      <c r="G99" s="22"/>
    </row>
    <row r="100" spans="4:7" x14ac:dyDescent="0.2">
      <c r="D100" s="75"/>
      <c r="G100" s="22"/>
    </row>
    <row r="101" spans="4:7" x14ac:dyDescent="0.2">
      <c r="D101" s="75"/>
      <c r="G101" s="22"/>
    </row>
    <row r="102" spans="4:7" x14ac:dyDescent="0.2">
      <c r="D102" s="75"/>
      <c r="G102" s="22"/>
    </row>
    <row r="103" spans="4:7" x14ac:dyDescent="0.2">
      <c r="D103" s="75"/>
      <c r="G103" s="22"/>
    </row>
    <row r="104" spans="4:7" x14ac:dyDescent="0.2">
      <c r="D104" s="75"/>
      <c r="G104" s="22"/>
    </row>
    <row r="105" spans="4:7" x14ac:dyDescent="0.2">
      <c r="D105" s="75"/>
      <c r="G105" s="22"/>
    </row>
    <row r="106" spans="4:7" x14ac:dyDescent="0.2">
      <c r="D106" s="75"/>
      <c r="G106" s="22"/>
    </row>
    <row r="107" spans="4:7" x14ac:dyDescent="0.2">
      <c r="D107" s="75"/>
      <c r="G107" s="22"/>
    </row>
    <row r="108" spans="4:7" x14ac:dyDescent="0.2">
      <c r="D108" s="75"/>
      <c r="G108" s="22"/>
    </row>
    <row r="109" spans="4:7" x14ac:dyDescent="0.2">
      <c r="D109" s="75"/>
      <c r="G109" s="22"/>
    </row>
    <row r="110" spans="4:7" x14ac:dyDescent="0.2">
      <c r="D110" s="75"/>
      <c r="G110" s="22"/>
    </row>
    <row r="111" spans="4:7" x14ac:dyDescent="0.2">
      <c r="D111" s="75"/>
      <c r="G111" s="22"/>
    </row>
    <row r="112" spans="4:7" x14ac:dyDescent="0.2">
      <c r="D112" s="75"/>
      <c r="G112" s="22"/>
    </row>
    <row r="113" spans="4:7" x14ac:dyDescent="0.2">
      <c r="D113" s="75"/>
      <c r="G113" s="22"/>
    </row>
    <row r="114" spans="4:7" x14ac:dyDescent="0.2">
      <c r="D114" s="75"/>
      <c r="G114" s="22"/>
    </row>
    <row r="115" spans="4:7" x14ac:dyDescent="0.2">
      <c r="D115" s="75"/>
      <c r="G115" s="22"/>
    </row>
    <row r="116" spans="4:7" x14ac:dyDescent="0.2">
      <c r="D116" s="75"/>
      <c r="G116" s="22"/>
    </row>
    <row r="117" spans="4:7" x14ac:dyDescent="0.2">
      <c r="D117" s="75"/>
      <c r="G117" s="22"/>
    </row>
    <row r="118" spans="4:7" x14ac:dyDescent="0.2">
      <c r="D118" s="75"/>
      <c r="G118" s="22"/>
    </row>
    <row r="119" spans="4:7" x14ac:dyDescent="0.2">
      <c r="D119" s="75"/>
      <c r="G119" s="22"/>
    </row>
    <row r="120" spans="4:7" x14ac:dyDescent="0.2">
      <c r="D120" s="75"/>
      <c r="G120" s="22"/>
    </row>
    <row r="121" spans="4:7" x14ac:dyDescent="0.2">
      <c r="D121" s="75"/>
      <c r="G121" s="22"/>
    </row>
    <row r="122" spans="4:7" x14ac:dyDescent="0.2">
      <c r="D122" s="75"/>
      <c r="G122" s="22"/>
    </row>
    <row r="123" spans="4:7" x14ac:dyDescent="0.2">
      <c r="D123" s="75"/>
      <c r="G123" s="22"/>
    </row>
    <row r="124" spans="4:7" x14ac:dyDescent="0.2">
      <c r="D124" s="75"/>
      <c r="G124" s="22"/>
    </row>
    <row r="125" spans="4:7" x14ac:dyDescent="0.2">
      <c r="D125" s="75"/>
      <c r="G125" s="22"/>
    </row>
    <row r="126" spans="4:7" x14ac:dyDescent="0.2">
      <c r="D126" s="75"/>
      <c r="G126" s="22"/>
    </row>
    <row r="127" spans="4:7" x14ac:dyDescent="0.2">
      <c r="D127" s="75"/>
      <c r="G127" s="22"/>
    </row>
    <row r="128" spans="4:7" x14ac:dyDescent="0.2">
      <c r="D128" s="75"/>
      <c r="G128" s="22"/>
    </row>
    <row r="129" spans="4:7" x14ac:dyDescent="0.2">
      <c r="D129" s="75"/>
      <c r="G129" s="22"/>
    </row>
    <row r="130" spans="4:7" x14ac:dyDescent="0.2">
      <c r="D130" s="75"/>
      <c r="G130" s="22"/>
    </row>
    <row r="131" spans="4:7" x14ac:dyDescent="0.2">
      <c r="D131" s="75"/>
      <c r="G131" s="22"/>
    </row>
    <row r="132" spans="4:7" x14ac:dyDescent="0.2">
      <c r="D132" s="75"/>
      <c r="G132" s="22"/>
    </row>
    <row r="133" spans="4:7" x14ac:dyDescent="0.2">
      <c r="D133" s="75"/>
      <c r="G133" s="22"/>
    </row>
    <row r="134" spans="4:7" x14ac:dyDescent="0.2">
      <c r="D134" s="75"/>
      <c r="G134" s="22"/>
    </row>
    <row r="135" spans="4:7" x14ac:dyDescent="0.2">
      <c r="D135" s="75"/>
      <c r="G135" s="22"/>
    </row>
    <row r="136" spans="4:7" x14ac:dyDescent="0.2">
      <c r="D136" s="75"/>
      <c r="G136" s="22"/>
    </row>
    <row r="137" spans="4:7" x14ac:dyDescent="0.2">
      <c r="D137" s="75"/>
      <c r="G137" s="22"/>
    </row>
    <row r="138" spans="4:7" x14ac:dyDescent="0.2">
      <c r="D138" s="75"/>
      <c r="G138" s="22"/>
    </row>
    <row r="139" spans="4:7" x14ac:dyDescent="0.2">
      <c r="D139" s="75"/>
      <c r="G139" s="22"/>
    </row>
    <row r="140" spans="4:7" x14ac:dyDescent="0.2">
      <c r="D140" s="75"/>
      <c r="G140" s="22"/>
    </row>
    <row r="141" spans="4:7" x14ac:dyDescent="0.2">
      <c r="D141" s="75"/>
      <c r="G141" s="22"/>
    </row>
    <row r="142" spans="4:7" x14ac:dyDescent="0.2">
      <c r="D142" s="75"/>
      <c r="G142" s="22"/>
    </row>
    <row r="143" spans="4:7" x14ac:dyDescent="0.2">
      <c r="D143" s="75"/>
      <c r="G143" s="22"/>
    </row>
    <row r="144" spans="4:7" x14ac:dyDescent="0.2">
      <c r="D144" s="75"/>
      <c r="G144" s="22"/>
    </row>
    <row r="145" spans="4:7" x14ac:dyDescent="0.2">
      <c r="D145" s="75"/>
      <c r="G145" s="22"/>
    </row>
    <row r="146" spans="4:7" x14ac:dyDescent="0.2">
      <c r="D146" s="75"/>
      <c r="G146" s="22"/>
    </row>
    <row r="147" spans="4:7" x14ac:dyDescent="0.2">
      <c r="D147" s="75"/>
      <c r="G147" s="22"/>
    </row>
    <row r="148" spans="4:7" x14ac:dyDescent="0.2">
      <c r="D148" s="75"/>
      <c r="G148" s="22"/>
    </row>
    <row r="149" spans="4:7" x14ac:dyDescent="0.2">
      <c r="D149" s="75"/>
      <c r="G149" s="22"/>
    </row>
    <row r="150" spans="4:7" x14ac:dyDescent="0.2">
      <c r="D150" s="75"/>
      <c r="G150" s="22"/>
    </row>
    <row r="151" spans="4:7" x14ac:dyDescent="0.2">
      <c r="D151" s="75"/>
      <c r="G151" s="22"/>
    </row>
    <row r="152" spans="4:7" x14ac:dyDescent="0.2">
      <c r="D152" s="75"/>
      <c r="G152" s="22"/>
    </row>
    <row r="153" spans="4:7" x14ac:dyDescent="0.2">
      <c r="D153" s="75"/>
      <c r="G153" s="22"/>
    </row>
    <row r="154" spans="4:7" x14ac:dyDescent="0.2">
      <c r="D154" s="75"/>
      <c r="G154" s="22"/>
    </row>
    <row r="155" spans="4:7" x14ac:dyDescent="0.2">
      <c r="D155" s="75"/>
      <c r="G155" s="22"/>
    </row>
    <row r="156" spans="4:7" x14ac:dyDescent="0.2">
      <c r="D156" s="75"/>
      <c r="G156" s="22"/>
    </row>
    <row r="157" spans="4:7" x14ac:dyDescent="0.2">
      <c r="D157" s="75"/>
      <c r="G157" s="22"/>
    </row>
    <row r="158" spans="4:7" x14ac:dyDescent="0.2">
      <c r="D158" s="75"/>
      <c r="G158" s="22"/>
    </row>
    <row r="159" spans="4:7" x14ac:dyDescent="0.2">
      <c r="D159" s="75"/>
      <c r="G159" s="22"/>
    </row>
    <row r="160" spans="4:7" x14ac:dyDescent="0.2">
      <c r="D160" s="75"/>
      <c r="G160" s="22"/>
    </row>
    <row r="161" spans="4:7" x14ac:dyDescent="0.2">
      <c r="D161" s="75"/>
      <c r="G161" s="22"/>
    </row>
    <row r="162" spans="4:7" x14ac:dyDescent="0.2">
      <c r="D162" s="75"/>
      <c r="G162" s="22"/>
    </row>
    <row r="163" spans="4:7" x14ac:dyDescent="0.2">
      <c r="D163" s="75"/>
      <c r="G163" s="22"/>
    </row>
    <row r="164" spans="4:7" x14ac:dyDescent="0.2">
      <c r="D164" s="75"/>
      <c r="G164" s="22"/>
    </row>
    <row r="165" spans="4:7" x14ac:dyDescent="0.2">
      <c r="D165" s="75"/>
      <c r="G165" s="22"/>
    </row>
    <row r="166" spans="4:7" x14ac:dyDescent="0.2">
      <c r="D166" s="75"/>
      <c r="G166" s="22"/>
    </row>
    <row r="167" spans="4:7" x14ac:dyDescent="0.2">
      <c r="D167" s="75"/>
      <c r="G167" s="22"/>
    </row>
    <row r="168" spans="4:7" x14ac:dyDescent="0.2">
      <c r="D168" s="75"/>
      <c r="G168" s="22"/>
    </row>
    <row r="169" spans="4:7" x14ac:dyDescent="0.2">
      <c r="D169" s="75"/>
      <c r="G169" s="22"/>
    </row>
    <row r="170" spans="4:7" x14ac:dyDescent="0.2">
      <c r="D170" s="75"/>
      <c r="G170" s="22"/>
    </row>
    <row r="171" spans="4:7" x14ac:dyDescent="0.2">
      <c r="D171" s="75"/>
      <c r="G171" s="22"/>
    </row>
    <row r="172" spans="4:7" x14ac:dyDescent="0.2">
      <c r="D172" s="75"/>
      <c r="G172" s="22"/>
    </row>
    <row r="173" spans="4:7" x14ac:dyDescent="0.2">
      <c r="D173" s="75"/>
      <c r="G173" s="22"/>
    </row>
    <row r="174" spans="4:7" x14ac:dyDescent="0.2">
      <c r="D174" s="75"/>
      <c r="G174" s="22"/>
    </row>
    <row r="175" spans="4:7" x14ac:dyDescent="0.2">
      <c r="D175" s="75"/>
      <c r="G175" s="22"/>
    </row>
    <row r="176" spans="4:7" x14ac:dyDescent="0.2">
      <c r="D176" s="75"/>
      <c r="G176" s="22"/>
    </row>
    <row r="177" spans="4:7" x14ac:dyDescent="0.2">
      <c r="D177" s="75"/>
      <c r="G177" s="22"/>
    </row>
    <row r="178" spans="4:7" x14ac:dyDescent="0.2">
      <c r="D178" s="75"/>
      <c r="G178" s="22"/>
    </row>
    <row r="179" spans="4:7" x14ac:dyDescent="0.2">
      <c r="D179" s="75"/>
      <c r="G179" s="22"/>
    </row>
    <row r="180" spans="4:7" x14ac:dyDescent="0.2">
      <c r="D180" s="75"/>
      <c r="G180" s="22"/>
    </row>
    <row r="181" spans="4:7" x14ac:dyDescent="0.2">
      <c r="D181" s="75"/>
      <c r="G181" s="22"/>
    </row>
    <row r="182" spans="4:7" x14ac:dyDescent="0.2">
      <c r="D182" s="75"/>
      <c r="G182" s="22"/>
    </row>
    <row r="183" spans="4:7" x14ac:dyDescent="0.2">
      <c r="D183" s="75"/>
      <c r="G183" s="22"/>
    </row>
    <row r="184" spans="4:7" x14ac:dyDescent="0.2">
      <c r="D184" s="75"/>
      <c r="G184" s="22"/>
    </row>
    <row r="185" spans="4:7" x14ac:dyDescent="0.2">
      <c r="D185" s="75"/>
      <c r="G185" s="22"/>
    </row>
    <row r="186" spans="4:7" x14ac:dyDescent="0.2">
      <c r="D186" s="75"/>
      <c r="G186" s="22"/>
    </row>
    <row r="187" spans="4:7" x14ac:dyDescent="0.2">
      <c r="D187" s="75"/>
      <c r="G187" s="22"/>
    </row>
    <row r="188" spans="4:7" x14ac:dyDescent="0.2">
      <c r="D188" s="75"/>
      <c r="G188" s="22"/>
    </row>
    <row r="189" spans="4:7" x14ac:dyDescent="0.2">
      <c r="D189" s="75"/>
      <c r="G189" s="22"/>
    </row>
    <row r="190" spans="4:7" x14ac:dyDescent="0.2">
      <c r="D190" s="75"/>
      <c r="G190" s="22"/>
    </row>
    <row r="191" spans="4:7" x14ac:dyDescent="0.2">
      <c r="D191" s="75"/>
      <c r="G191" s="22"/>
    </row>
    <row r="192" spans="4:7" x14ac:dyDescent="0.2">
      <c r="D192" s="75"/>
      <c r="G192" s="22"/>
    </row>
    <row r="193" spans="4:7" x14ac:dyDescent="0.2">
      <c r="D193" s="75"/>
      <c r="G193" s="22"/>
    </row>
    <row r="194" spans="4:7" x14ac:dyDescent="0.2">
      <c r="D194" s="75"/>
      <c r="G194" s="22"/>
    </row>
    <row r="195" spans="4:7" x14ac:dyDescent="0.2">
      <c r="D195" s="75"/>
      <c r="G195" s="22"/>
    </row>
    <row r="196" spans="4:7" x14ac:dyDescent="0.2">
      <c r="D196" s="75"/>
      <c r="G196" s="22"/>
    </row>
    <row r="197" spans="4:7" x14ac:dyDescent="0.2">
      <c r="D197" s="75"/>
      <c r="G197" s="22"/>
    </row>
    <row r="198" spans="4:7" x14ac:dyDescent="0.2">
      <c r="D198" s="75"/>
      <c r="G198" s="22"/>
    </row>
    <row r="199" spans="4:7" x14ac:dyDescent="0.2">
      <c r="D199" s="75"/>
      <c r="G199" s="22"/>
    </row>
    <row r="200" spans="4:7" x14ac:dyDescent="0.2">
      <c r="D200" s="75"/>
      <c r="G200" s="22"/>
    </row>
    <row r="201" spans="4:7" x14ac:dyDescent="0.2">
      <c r="D201" s="75"/>
      <c r="G201" s="22"/>
    </row>
    <row r="202" spans="4:7" x14ac:dyDescent="0.2">
      <c r="D202" s="75"/>
      <c r="G202" s="22"/>
    </row>
    <row r="203" spans="4:7" x14ac:dyDescent="0.2">
      <c r="D203" s="75"/>
      <c r="G203" s="22"/>
    </row>
    <row r="204" spans="4:7" x14ac:dyDescent="0.2">
      <c r="D204" s="75"/>
      <c r="G204" s="22"/>
    </row>
    <row r="205" spans="4:7" x14ac:dyDescent="0.2">
      <c r="D205" s="75"/>
      <c r="G205" s="22"/>
    </row>
    <row r="206" spans="4:7" x14ac:dyDescent="0.2">
      <c r="D206" s="75"/>
      <c r="G206" s="22"/>
    </row>
    <row r="207" spans="4:7" x14ac:dyDescent="0.2">
      <c r="D207" s="75"/>
      <c r="G207" s="22"/>
    </row>
    <row r="208" spans="4:7" x14ac:dyDescent="0.2">
      <c r="D208" s="75"/>
      <c r="G208" s="22"/>
    </row>
    <row r="209" spans="4:7" x14ac:dyDescent="0.2">
      <c r="D209" s="75"/>
      <c r="G209" s="22"/>
    </row>
    <row r="210" spans="4:7" x14ac:dyDescent="0.2">
      <c r="D210" s="75"/>
      <c r="G210" s="22"/>
    </row>
    <row r="211" spans="4:7" x14ac:dyDescent="0.2">
      <c r="D211" s="75"/>
      <c r="G211" s="22"/>
    </row>
    <row r="212" spans="4:7" x14ac:dyDescent="0.2">
      <c r="D212" s="75"/>
      <c r="G212" s="22"/>
    </row>
    <row r="213" spans="4:7" x14ac:dyDescent="0.2">
      <c r="D213" s="75"/>
      <c r="G213" s="22"/>
    </row>
    <row r="214" spans="4:7" x14ac:dyDescent="0.2">
      <c r="D214" s="75"/>
      <c r="G214" s="22"/>
    </row>
    <row r="215" spans="4:7" x14ac:dyDescent="0.2">
      <c r="D215" s="75"/>
      <c r="G215" s="22"/>
    </row>
    <row r="216" spans="4:7" x14ac:dyDescent="0.2">
      <c r="D216" s="75"/>
      <c r="G216" s="22"/>
    </row>
    <row r="217" spans="4:7" x14ac:dyDescent="0.2">
      <c r="D217" s="75"/>
      <c r="G217" s="22"/>
    </row>
    <row r="218" spans="4:7" x14ac:dyDescent="0.2">
      <c r="D218" s="75"/>
      <c r="G218" s="22"/>
    </row>
    <row r="219" spans="4:7" x14ac:dyDescent="0.2">
      <c r="D219" s="75"/>
      <c r="G219" s="22"/>
    </row>
    <row r="220" spans="4:7" x14ac:dyDescent="0.2">
      <c r="D220" s="75"/>
      <c r="G220" s="22"/>
    </row>
    <row r="221" spans="4:7" x14ac:dyDescent="0.2">
      <c r="D221" s="75"/>
      <c r="G221" s="22"/>
    </row>
    <row r="222" spans="4:7" x14ac:dyDescent="0.2">
      <c r="D222" s="75"/>
      <c r="G222" s="22"/>
    </row>
    <row r="223" spans="4:7" x14ac:dyDescent="0.2">
      <c r="D223" s="75"/>
      <c r="G223" s="22"/>
    </row>
    <row r="224" spans="4:7" x14ac:dyDescent="0.2">
      <c r="D224" s="75"/>
      <c r="G224" s="22"/>
    </row>
    <row r="225" spans="4:7" x14ac:dyDescent="0.2">
      <c r="D225" s="75"/>
      <c r="G225" s="22"/>
    </row>
    <row r="226" spans="4:7" x14ac:dyDescent="0.2">
      <c r="D226" s="75"/>
      <c r="G226" s="22"/>
    </row>
    <row r="227" spans="4:7" x14ac:dyDescent="0.2">
      <c r="D227" s="75"/>
      <c r="G227" s="22"/>
    </row>
    <row r="228" spans="4:7" x14ac:dyDescent="0.2">
      <c r="D228" s="75"/>
      <c r="G228" s="22"/>
    </row>
    <row r="229" spans="4:7" x14ac:dyDescent="0.2">
      <c r="D229" s="75"/>
      <c r="G229" s="22"/>
    </row>
    <row r="230" spans="4:7" x14ac:dyDescent="0.2">
      <c r="D230" s="75"/>
      <c r="G230" s="22"/>
    </row>
    <row r="231" spans="4:7" x14ac:dyDescent="0.2">
      <c r="D231" s="75"/>
      <c r="G231" s="22"/>
    </row>
    <row r="232" spans="4:7" x14ac:dyDescent="0.2">
      <c r="D232" s="75"/>
      <c r="G232" s="22"/>
    </row>
    <row r="233" spans="4:7" x14ac:dyDescent="0.2">
      <c r="D233" s="75"/>
      <c r="G233" s="22"/>
    </row>
    <row r="234" spans="4:7" x14ac:dyDescent="0.2">
      <c r="D234" s="75"/>
      <c r="G234" s="22"/>
    </row>
    <row r="235" spans="4:7" x14ac:dyDescent="0.2">
      <c r="D235" s="75"/>
      <c r="G235" s="22"/>
    </row>
    <row r="236" spans="4:7" x14ac:dyDescent="0.2">
      <c r="D236" s="75"/>
      <c r="G236" s="22"/>
    </row>
    <row r="237" spans="4:7" x14ac:dyDescent="0.2">
      <c r="D237" s="75"/>
      <c r="G237" s="22"/>
    </row>
    <row r="238" spans="4:7" x14ac:dyDescent="0.2">
      <c r="D238" s="75"/>
      <c r="G238" s="22"/>
    </row>
    <row r="239" spans="4:7" x14ac:dyDescent="0.2">
      <c r="D239" s="75"/>
      <c r="G239" s="22"/>
    </row>
    <row r="240" spans="4:7" x14ac:dyDescent="0.2">
      <c r="D240" s="75"/>
      <c r="G240" s="22"/>
    </row>
    <row r="241" spans="4:7" x14ac:dyDescent="0.2">
      <c r="D241" s="75"/>
      <c r="G241" s="22"/>
    </row>
    <row r="242" spans="4:7" x14ac:dyDescent="0.2">
      <c r="D242" s="75"/>
      <c r="G242" s="22"/>
    </row>
    <row r="243" spans="4:7" x14ac:dyDescent="0.2">
      <c r="D243" s="75"/>
      <c r="G243" s="22"/>
    </row>
    <row r="244" spans="4:7" x14ac:dyDescent="0.2">
      <c r="D244" s="75"/>
      <c r="G244" s="22"/>
    </row>
    <row r="245" spans="4:7" x14ac:dyDescent="0.2">
      <c r="D245" s="75"/>
      <c r="G245" s="22"/>
    </row>
    <row r="246" spans="4:7" x14ac:dyDescent="0.2">
      <c r="D246" s="75"/>
      <c r="G246" s="22"/>
    </row>
    <row r="247" spans="4:7" x14ac:dyDescent="0.2">
      <c r="D247" s="75"/>
      <c r="G247" s="22"/>
    </row>
    <row r="248" spans="4:7" x14ac:dyDescent="0.2">
      <c r="D248" s="75"/>
      <c r="G248" s="22"/>
    </row>
    <row r="249" spans="4:7" x14ac:dyDescent="0.2">
      <c r="D249" s="75"/>
      <c r="G249" s="22"/>
    </row>
    <row r="250" spans="4:7" x14ac:dyDescent="0.2">
      <c r="D250" s="75"/>
      <c r="G250" s="22"/>
    </row>
    <row r="251" spans="4:7" x14ac:dyDescent="0.2">
      <c r="D251" s="75"/>
      <c r="G251" s="22"/>
    </row>
    <row r="252" spans="4:7" x14ac:dyDescent="0.2">
      <c r="D252" s="75"/>
      <c r="G252" s="22"/>
    </row>
    <row r="253" spans="4:7" x14ac:dyDescent="0.2">
      <c r="D253" s="75"/>
      <c r="G253" s="22"/>
    </row>
    <row r="254" spans="4:7" x14ac:dyDescent="0.2">
      <c r="D254" s="75"/>
      <c r="G254" s="22"/>
    </row>
    <row r="255" spans="4:7" x14ac:dyDescent="0.2">
      <c r="D255" s="75"/>
      <c r="G255" s="22"/>
    </row>
    <row r="256" spans="4:7" x14ac:dyDescent="0.2">
      <c r="D256" s="75"/>
      <c r="G256" s="22"/>
    </row>
    <row r="257" spans="4:7" x14ac:dyDescent="0.2">
      <c r="D257" s="75"/>
      <c r="G257" s="22"/>
    </row>
    <row r="258" spans="4:7" x14ac:dyDescent="0.2">
      <c r="D258" s="75"/>
      <c r="G258" s="22"/>
    </row>
    <row r="259" spans="4:7" x14ac:dyDescent="0.2">
      <c r="D259" s="75"/>
      <c r="G259" s="22"/>
    </row>
    <row r="260" spans="4:7" x14ac:dyDescent="0.2">
      <c r="D260" s="75"/>
      <c r="G260" s="22"/>
    </row>
    <row r="261" spans="4:7" x14ac:dyDescent="0.2">
      <c r="D261" s="75"/>
      <c r="G261" s="22"/>
    </row>
    <row r="262" spans="4:7" x14ac:dyDescent="0.2">
      <c r="D262" s="75"/>
      <c r="G262" s="22"/>
    </row>
    <row r="263" spans="4:7" x14ac:dyDescent="0.2">
      <c r="D263" s="75"/>
      <c r="G263" s="22"/>
    </row>
    <row r="264" spans="4:7" x14ac:dyDescent="0.2">
      <c r="D264" s="75"/>
      <c r="G264" s="22"/>
    </row>
    <row r="265" spans="4:7" x14ac:dyDescent="0.2">
      <c r="D265" s="75"/>
      <c r="G265" s="22"/>
    </row>
    <row r="266" spans="4:7" x14ac:dyDescent="0.2">
      <c r="D266" s="75"/>
      <c r="G266" s="22"/>
    </row>
    <row r="267" spans="4:7" x14ac:dyDescent="0.2">
      <c r="D267" s="75"/>
      <c r="G267" s="22"/>
    </row>
    <row r="268" spans="4:7" x14ac:dyDescent="0.2">
      <c r="D268" s="75"/>
      <c r="G268" s="22"/>
    </row>
    <row r="269" spans="4:7" x14ac:dyDescent="0.2">
      <c r="D269" s="75"/>
      <c r="G269" s="22"/>
    </row>
    <row r="270" spans="4:7" x14ac:dyDescent="0.2">
      <c r="D270" s="75"/>
      <c r="G270" s="22"/>
    </row>
    <row r="271" spans="4:7" x14ac:dyDescent="0.2">
      <c r="D271" s="75"/>
      <c r="G271" s="22"/>
    </row>
    <row r="272" spans="4:7" x14ac:dyDescent="0.2">
      <c r="D272" s="75"/>
      <c r="G272" s="22"/>
    </row>
    <row r="273" spans="4:7" x14ac:dyDescent="0.2">
      <c r="D273" s="75"/>
      <c r="G273" s="22"/>
    </row>
    <row r="274" spans="4:7" x14ac:dyDescent="0.2">
      <c r="D274" s="75"/>
      <c r="G274" s="22"/>
    </row>
    <row r="275" spans="4:7" x14ac:dyDescent="0.2">
      <c r="D275" s="75"/>
      <c r="G275" s="22"/>
    </row>
    <row r="276" spans="4:7" x14ac:dyDescent="0.2">
      <c r="D276" s="75"/>
      <c r="G276" s="22"/>
    </row>
    <row r="277" spans="4:7" x14ac:dyDescent="0.2">
      <c r="D277" s="75"/>
      <c r="G277" s="22"/>
    </row>
    <row r="278" spans="4:7" x14ac:dyDescent="0.2">
      <c r="D278" s="75"/>
      <c r="G278" s="22"/>
    </row>
    <row r="279" spans="4:7" x14ac:dyDescent="0.2">
      <c r="D279" s="75"/>
    </row>
    <row r="280" spans="4:7" x14ac:dyDescent="0.2">
      <c r="D280" s="75"/>
    </row>
    <row r="281" spans="4:7" x14ac:dyDescent="0.2">
      <c r="D281" s="75"/>
    </row>
    <row r="282" spans="4:7" x14ac:dyDescent="0.2">
      <c r="D282" s="75"/>
    </row>
    <row r="283" spans="4:7" x14ac:dyDescent="0.2">
      <c r="D283" s="75"/>
    </row>
    <row r="284" spans="4:7" x14ac:dyDescent="0.2">
      <c r="D284" s="75"/>
    </row>
    <row r="285" spans="4:7" x14ac:dyDescent="0.2">
      <c r="D285" s="75"/>
    </row>
    <row r="286" spans="4:7" x14ac:dyDescent="0.2">
      <c r="D286" s="75"/>
    </row>
    <row r="287" spans="4:7" x14ac:dyDescent="0.2">
      <c r="D287" s="75"/>
    </row>
    <row r="288" spans="4:7" x14ac:dyDescent="0.2">
      <c r="D288" s="75"/>
    </row>
    <row r="289" spans="4:4" x14ac:dyDescent="0.2">
      <c r="D289" s="75"/>
    </row>
    <row r="290" spans="4:4" x14ac:dyDescent="0.2">
      <c r="D290" s="75"/>
    </row>
    <row r="291" spans="4:4" x14ac:dyDescent="0.2">
      <c r="D291" s="75"/>
    </row>
    <row r="292" spans="4:4" x14ac:dyDescent="0.2">
      <c r="D292" s="75"/>
    </row>
    <row r="293" spans="4:4" x14ac:dyDescent="0.2">
      <c r="D293" s="75"/>
    </row>
    <row r="294" spans="4:4" x14ac:dyDescent="0.2">
      <c r="D294" s="75"/>
    </row>
    <row r="295" spans="4:4" x14ac:dyDescent="0.2">
      <c r="D295" s="75"/>
    </row>
    <row r="296" spans="4:4" x14ac:dyDescent="0.2">
      <c r="D296" s="75"/>
    </row>
    <row r="297" spans="4:4" x14ac:dyDescent="0.2">
      <c r="D297" s="75"/>
    </row>
    <row r="298" spans="4:4" x14ac:dyDescent="0.2">
      <c r="D298" s="75"/>
    </row>
    <row r="299" spans="4:4" x14ac:dyDescent="0.2">
      <c r="D299" s="75"/>
    </row>
    <row r="300" spans="4:4" x14ac:dyDescent="0.2">
      <c r="D300" s="75"/>
    </row>
    <row r="301" spans="4:4" x14ac:dyDescent="0.2">
      <c r="D301" s="75"/>
    </row>
    <row r="302" spans="4:4" x14ac:dyDescent="0.2">
      <c r="D302" s="75"/>
    </row>
    <row r="303" spans="4:4" x14ac:dyDescent="0.2">
      <c r="D303" s="75"/>
    </row>
    <row r="304" spans="4:4" x14ac:dyDescent="0.2">
      <c r="D304" s="75"/>
    </row>
    <row r="305" spans="4:4" x14ac:dyDescent="0.2">
      <c r="D305" s="75"/>
    </row>
    <row r="306" spans="4:4" x14ac:dyDescent="0.2">
      <c r="D306" s="75"/>
    </row>
    <row r="307" spans="4:4" x14ac:dyDescent="0.2">
      <c r="D307" s="75"/>
    </row>
    <row r="308" spans="4:4" x14ac:dyDescent="0.2">
      <c r="D308" s="75"/>
    </row>
    <row r="309" spans="4:4" x14ac:dyDescent="0.2">
      <c r="D309" s="75"/>
    </row>
    <row r="310" spans="4:4" x14ac:dyDescent="0.2">
      <c r="D310" s="75"/>
    </row>
    <row r="311" spans="4:4" x14ac:dyDescent="0.2">
      <c r="D311" s="75"/>
    </row>
    <row r="312" spans="4:4" x14ac:dyDescent="0.2">
      <c r="D312" s="75"/>
    </row>
    <row r="313" spans="4:4" x14ac:dyDescent="0.2">
      <c r="D313" s="75"/>
    </row>
    <row r="314" spans="4:4" x14ac:dyDescent="0.2">
      <c r="D314" s="75"/>
    </row>
    <row r="315" spans="4:4" x14ac:dyDescent="0.2">
      <c r="D315" s="75"/>
    </row>
    <row r="316" spans="4:4" x14ac:dyDescent="0.2">
      <c r="D316" s="75"/>
    </row>
    <row r="317" spans="4:4" x14ac:dyDescent="0.2">
      <c r="D317" s="75"/>
    </row>
    <row r="318" spans="4:4" x14ac:dyDescent="0.2">
      <c r="D318" s="75"/>
    </row>
    <row r="319" spans="4:4" x14ac:dyDescent="0.2">
      <c r="D319" s="75"/>
    </row>
    <row r="320" spans="4:4" x14ac:dyDescent="0.2">
      <c r="D320" s="75"/>
    </row>
    <row r="321" spans="4:4" x14ac:dyDescent="0.2">
      <c r="D321" s="75"/>
    </row>
    <row r="322" spans="4:4" x14ac:dyDescent="0.2">
      <c r="D322" s="75"/>
    </row>
    <row r="323" spans="4:4" x14ac:dyDescent="0.2">
      <c r="D323" s="75"/>
    </row>
    <row r="324" spans="4:4" x14ac:dyDescent="0.2">
      <c r="D324" s="75"/>
    </row>
    <row r="325" spans="4:4" x14ac:dyDescent="0.2">
      <c r="D325" s="75"/>
    </row>
    <row r="326" spans="4:4" x14ac:dyDescent="0.2">
      <c r="D326" s="75"/>
    </row>
    <row r="327" spans="4:4" x14ac:dyDescent="0.2">
      <c r="D327" s="75"/>
    </row>
    <row r="328" spans="4:4" x14ac:dyDescent="0.2">
      <c r="D328" s="75"/>
    </row>
    <row r="329" spans="4:4" x14ac:dyDescent="0.2">
      <c r="D329" s="75"/>
    </row>
    <row r="330" spans="4:4" x14ac:dyDescent="0.2">
      <c r="D330" s="75"/>
    </row>
    <row r="331" spans="4:4" x14ac:dyDescent="0.2">
      <c r="D331" s="75"/>
    </row>
    <row r="332" spans="4:4" x14ac:dyDescent="0.2">
      <c r="D332" s="75"/>
    </row>
    <row r="333" spans="4:4" x14ac:dyDescent="0.2">
      <c r="D333" s="75"/>
    </row>
    <row r="334" spans="4:4" x14ac:dyDescent="0.2">
      <c r="D334" s="75"/>
    </row>
    <row r="335" spans="4:4" x14ac:dyDescent="0.2">
      <c r="D335" s="75"/>
    </row>
    <row r="336" spans="4:4" x14ac:dyDescent="0.2">
      <c r="D336" s="75"/>
    </row>
    <row r="337" spans="4:4" x14ac:dyDescent="0.2">
      <c r="D337" s="75"/>
    </row>
    <row r="338" spans="4:4" x14ac:dyDescent="0.2">
      <c r="D338" s="75"/>
    </row>
    <row r="339" spans="4:4" x14ac:dyDescent="0.2">
      <c r="D339" s="75"/>
    </row>
    <row r="340" spans="4:4" x14ac:dyDescent="0.2">
      <c r="D340" s="75"/>
    </row>
    <row r="341" spans="4:4" x14ac:dyDescent="0.2">
      <c r="D341" s="75"/>
    </row>
    <row r="342" spans="4:4" x14ac:dyDescent="0.2">
      <c r="D342" s="75"/>
    </row>
    <row r="343" spans="4:4" x14ac:dyDescent="0.2">
      <c r="D343" s="75"/>
    </row>
    <row r="344" spans="4:4" x14ac:dyDescent="0.2">
      <c r="D344" s="75"/>
    </row>
    <row r="345" spans="4:4" x14ac:dyDescent="0.2">
      <c r="D345" s="75"/>
    </row>
    <row r="346" spans="4:4" x14ac:dyDescent="0.2">
      <c r="D346" s="75"/>
    </row>
    <row r="347" spans="4:4" x14ac:dyDescent="0.2">
      <c r="D347" s="75"/>
    </row>
    <row r="348" spans="4:4" x14ac:dyDescent="0.2">
      <c r="D348" s="75"/>
    </row>
    <row r="349" spans="4:4" x14ac:dyDescent="0.2">
      <c r="D349" s="75"/>
    </row>
    <row r="350" spans="4:4" x14ac:dyDescent="0.2">
      <c r="D350" s="75"/>
    </row>
    <row r="351" spans="4:4" x14ac:dyDescent="0.2">
      <c r="D351" s="75"/>
    </row>
    <row r="352" spans="4:4" x14ac:dyDescent="0.2">
      <c r="D352" s="75"/>
    </row>
    <row r="353" spans="4:4" x14ac:dyDescent="0.2">
      <c r="D353" s="75"/>
    </row>
    <row r="354" spans="4:4" x14ac:dyDescent="0.2">
      <c r="D354" s="75"/>
    </row>
    <row r="355" spans="4:4" x14ac:dyDescent="0.2">
      <c r="D355" s="75"/>
    </row>
    <row r="356" spans="4:4" x14ac:dyDescent="0.2">
      <c r="D356" s="75"/>
    </row>
    <row r="357" spans="4:4" x14ac:dyDescent="0.2">
      <c r="D357" s="75"/>
    </row>
    <row r="358" spans="4:4" x14ac:dyDescent="0.2">
      <c r="D358" s="75"/>
    </row>
    <row r="359" spans="4:4" x14ac:dyDescent="0.2">
      <c r="D359" s="75"/>
    </row>
    <row r="360" spans="4:4" x14ac:dyDescent="0.2">
      <c r="D360" s="75"/>
    </row>
    <row r="361" spans="4:4" x14ac:dyDescent="0.2">
      <c r="D361" s="75"/>
    </row>
    <row r="362" spans="4:4" x14ac:dyDescent="0.2">
      <c r="D362" s="75"/>
    </row>
    <row r="363" spans="4:4" x14ac:dyDescent="0.2">
      <c r="D363" s="75"/>
    </row>
    <row r="364" spans="4:4" x14ac:dyDescent="0.2">
      <c r="D364" s="75"/>
    </row>
    <row r="365" spans="4:4" x14ac:dyDescent="0.2">
      <c r="D365" s="75"/>
    </row>
    <row r="366" spans="4:4" x14ac:dyDescent="0.2">
      <c r="D366" s="75"/>
    </row>
    <row r="367" spans="4:4" x14ac:dyDescent="0.2">
      <c r="D367" s="75"/>
    </row>
    <row r="368" spans="4:4" x14ac:dyDescent="0.2">
      <c r="D368" s="75"/>
    </row>
    <row r="369" spans="4:4" x14ac:dyDescent="0.2">
      <c r="D369" s="75"/>
    </row>
    <row r="370" spans="4:4" x14ac:dyDescent="0.2">
      <c r="D370" s="75"/>
    </row>
    <row r="371" spans="4:4" x14ac:dyDescent="0.2">
      <c r="D371" s="75"/>
    </row>
    <row r="372" spans="4:4" x14ac:dyDescent="0.2">
      <c r="D372" s="75"/>
    </row>
    <row r="373" spans="4:4" x14ac:dyDescent="0.2">
      <c r="D373" s="75"/>
    </row>
    <row r="374" spans="4:4" x14ac:dyDescent="0.2">
      <c r="D374" s="75"/>
    </row>
    <row r="375" spans="4:4" x14ac:dyDescent="0.2">
      <c r="D375" s="75"/>
    </row>
    <row r="376" spans="4:4" x14ac:dyDescent="0.2">
      <c r="D376" s="75"/>
    </row>
    <row r="377" spans="4:4" x14ac:dyDescent="0.2">
      <c r="D377" s="75"/>
    </row>
    <row r="378" spans="4:4" x14ac:dyDescent="0.2">
      <c r="D378" s="75"/>
    </row>
    <row r="379" spans="4:4" x14ac:dyDescent="0.2">
      <c r="D379" s="75"/>
    </row>
    <row r="380" spans="4:4" x14ac:dyDescent="0.2">
      <c r="D380" s="75"/>
    </row>
    <row r="381" spans="4:4" x14ac:dyDescent="0.2">
      <c r="D381" s="75"/>
    </row>
    <row r="382" spans="4:4" x14ac:dyDescent="0.2">
      <c r="D382" s="75"/>
    </row>
    <row r="383" spans="4:4" x14ac:dyDescent="0.2">
      <c r="D383" s="75"/>
    </row>
    <row r="384" spans="4:4" x14ac:dyDescent="0.2">
      <c r="D384" s="75"/>
    </row>
    <row r="385" spans="4:4" x14ac:dyDescent="0.2">
      <c r="D385" s="75"/>
    </row>
    <row r="386" spans="4:4" x14ac:dyDescent="0.2">
      <c r="D386" s="75"/>
    </row>
    <row r="387" spans="4:4" x14ac:dyDescent="0.2">
      <c r="D387" s="75"/>
    </row>
    <row r="388" spans="4:4" x14ac:dyDescent="0.2">
      <c r="D388" s="75"/>
    </row>
    <row r="389" spans="4:4" x14ac:dyDescent="0.2">
      <c r="D389" s="75"/>
    </row>
    <row r="390" spans="4:4" x14ac:dyDescent="0.2">
      <c r="D390" s="75"/>
    </row>
    <row r="391" spans="4:4" x14ac:dyDescent="0.2">
      <c r="D391" s="75"/>
    </row>
    <row r="392" spans="4:4" x14ac:dyDescent="0.2">
      <c r="D392" s="75"/>
    </row>
    <row r="393" spans="4:4" x14ac:dyDescent="0.2">
      <c r="D393" s="75"/>
    </row>
    <row r="394" spans="4:4" x14ac:dyDescent="0.2">
      <c r="D394" s="75"/>
    </row>
    <row r="395" spans="4:4" x14ac:dyDescent="0.2">
      <c r="D395" s="75"/>
    </row>
    <row r="396" spans="4:4" x14ac:dyDescent="0.2">
      <c r="D396" s="75"/>
    </row>
    <row r="397" spans="4:4" x14ac:dyDescent="0.2">
      <c r="D397" s="75"/>
    </row>
    <row r="398" spans="4:4" x14ac:dyDescent="0.2">
      <c r="D398" s="75"/>
    </row>
    <row r="399" spans="4:4" x14ac:dyDescent="0.2">
      <c r="D399" s="75"/>
    </row>
    <row r="400" spans="4:4" x14ac:dyDescent="0.2">
      <c r="D400" s="75"/>
    </row>
    <row r="401" spans="4:4" x14ac:dyDescent="0.2">
      <c r="D401" s="75"/>
    </row>
    <row r="402" spans="4:4" x14ac:dyDescent="0.2">
      <c r="D402" s="75"/>
    </row>
    <row r="403" spans="4:4" x14ac:dyDescent="0.2">
      <c r="D403" s="75"/>
    </row>
    <row r="404" spans="4:4" x14ac:dyDescent="0.2">
      <c r="D404" s="75"/>
    </row>
    <row r="405" spans="4:4" x14ac:dyDescent="0.2">
      <c r="D405" s="75"/>
    </row>
  </sheetData>
  <mergeCells count="1">
    <mergeCell ref="B61:J63"/>
  </mergeCells>
  <conditionalFormatting sqref="B8:B9">
    <cfRule type="cellIs" dxfId="5" priority="1" stopIfTrue="1" operator="equal">
      <formula>"Adjustment to Income/Expense/Rate Base:"</formula>
    </cfRule>
  </conditionalFormatting>
  <conditionalFormatting sqref="J1">
    <cfRule type="cellIs" dxfId="4" priority="2" stopIfTrue="1" operator="equal">
      <formula>"x.x"</formula>
    </cfRule>
  </conditionalFormatting>
  <printOptions horizontalCentered="1"/>
  <pageMargins left="0.7" right="0.7" top="0.75" bottom="0.75" header="0.3" footer="0.3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8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.28515625" style="19" customWidth="1"/>
    <col min="4" max="4" width="9.7109375" style="19" customWidth="1"/>
    <col min="5" max="5" width="4.7109375" style="19" customWidth="1"/>
    <col min="6" max="6" width="11.140625" style="19" bestFit="1" customWidth="1"/>
    <col min="7" max="7" width="11.140625" style="19" customWidth="1"/>
    <col min="8" max="8" width="10.28515625" style="57" customWidth="1"/>
    <col min="9" max="9" width="13" style="19" customWidth="1"/>
    <col min="10" max="10" width="11.42578125" style="19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24" t="s">
        <v>359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24"/>
    </row>
    <row r="3" spans="1:12" ht="12" customHeight="1" x14ac:dyDescent="0.2">
      <c r="B3" s="20" t="s">
        <v>417</v>
      </c>
      <c r="D3" s="21"/>
      <c r="E3" s="21"/>
      <c r="F3" s="21"/>
      <c r="G3" s="21"/>
      <c r="H3" s="22"/>
      <c r="I3" s="21"/>
      <c r="J3" s="24"/>
    </row>
    <row r="4" spans="1:12" ht="12" customHeight="1" x14ac:dyDescent="0.2">
      <c r="D4" s="21"/>
      <c r="E4" s="21"/>
      <c r="F4" s="21"/>
      <c r="G4" s="21"/>
      <c r="H4" s="22"/>
      <c r="I4" s="21"/>
      <c r="J4" s="24"/>
    </row>
    <row r="5" spans="1:12" ht="12" customHeight="1" x14ac:dyDescent="0.2">
      <c r="D5" s="21"/>
      <c r="E5" s="21"/>
      <c r="F5" s="21"/>
      <c r="G5" s="21"/>
      <c r="H5" s="22"/>
      <c r="I5" s="21"/>
      <c r="J5" s="24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24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27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24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43"/>
      <c r="I9" s="37"/>
      <c r="J9" s="24"/>
      <c r="K9" s="38"/>
      <c r="L9" s="39"/>
    </row>
    <row r="10" spans="1:12" ht="12" customHeight="1" x14ac:dyDescent="0.2">
      <c r="A10" s="28"/>
      <c r="B10" s="45"/>
      <c r="C10" s="45"/>
      <c r="D10" s="41" t="str">
        <f>'Page 8.10.6 - 8.10.11'!B232</f>
        <v>392</v>
      </c>
      <c r="E10" s="41" t="s">
        <v>364</v>
      </c>
      <c r="F10" s="42">
        <f>'Page 8.10.6 - 8.10.11'!F232</f>
        <v>355953.41541667096</v>
      </c>
      <c r="G10" s="42" t="str">
        <f>'Page 8.10.6 - 8.10.11'!C232</f>
        <v>WY-ALL</v>
      </c>
      <c r="H10" s="43" t="s">
        <v>361</v>
      </c>
      <c r="I10" s="37">
        <f t="shared" ref="I10:I57" si="0">IF(H10="Situs",IF(G10="WA",F10,0),H10*F10)</f>
        <v>0</v>
      </c>
      <c r="J10" s="24" t="str">
        <f>CONCATENATE(LEFT($J$1,4)&amp;".10")</f>
        <v>8.10.10</v>
      </c>
    </row>
    <row r="11" spans="1:12" ht="12" customHeight="1" x14ac:dyDescent="0.2">
      <c r="A11" s="28"/>
      <c r="B11" s="46"/>
      <c r="C11" s="46"/>
      <c r="D11" s="41" t="str">
        <f>'Page 8.10.6 - 8.10.11'!B233</f>
        <v>392</v>
      </c>
      <c r="E11" s="47" t="s">
        <v>364</v>
      </c>
      <c r="F11" s="42">
        <f>'Page 8.10.6 - 8.10.11'!F233</f>
        <v>124592.33041667007</v>
      </c>
      <c r="G11" s="42" t="str">
        <f>'Page 8.10.6 - 8.10.11'!C233</f>
        <v>WY-ALL</v>
      </c>
      <c r="H11" s="43" t="s">
        <v>361</v>
      </c>
      <c r="I11" s="37">
        <f t="shared" si="0"/>
        <v>0</v>
      </c>
      <c r="J11" s="24" t="str">
        <f t="shared" ref="J11:J46" si="1">CONCATENATE(LEFT($J$1,4)&amp;".10")</f>
        <v>8.10.10</v>
      </c>
    </row>
    <row r="12" spans="1:12" ht="12" customHeight="1" x14ac:dyDescent="0.2">
      <c r="A12" s="28"/>
      <c r="B12" s="46"/>
      <c r="C12" s="46"/>
      <c r="D12" s="41" t="str">
        <f>'Page 8.10.6 - 8.10.11'!B234</f>
        <v>393</v>
      </c>
      <c r="E12" s="47" t="s">
        <v>364</v>
      </c>
      <c r="F12" s="42">
        <f>'Page 8.10.6 - 8.10.11'!F234</f>
        <v>-15215.303333333024</v>
      </c>
      <c r="G12" s="42" t="str">
        <f>'Page 8.10.6 - 8.10.11'!C234</f>
        <v>CA</v>
      </c>
      <c r="H12" s="43" t="s">
        <v>361</v>
      </c>
      <c r="I12" s="37">
        <f t="shared" si="0"/>
        <v>0</v>
      </c>
      <c r="J12" s="24" t="str">
        <f t="shared" si="1"/>
        <v>8.10.10</v>
      </c>
    </row>
    <row r="13" spans="1:12" ht="12" customHeight="1" x14ac:dyDescent="0.2">
      <c r="A13" s="28"/>
      <c r="B13" s="46"/>
      <c r="C13" s="46"/>
      <c r="D13" s="41" t="str">
        <f>'Page 8.10.6 - 8.10.11'!B235</f>
        <v>393</v>
      </c>
      <c r="E13" s="47" t="s">
        <v>364</v>
      </c>
      <c r="F13" s="42">
        <f>'Page 8.10.6 - 8.10.11'!F235</f>
        <v>-25730.638333329931</v>
      </c>
      <c r="G13" s="42" t="str">
        <f>'Page 8.10.6 - 8.10.11'!C235</f>
        <v>CAGE</v>
      </c>
      <c r="H13" s="43">
        <v>0</v>
      </c>
      <c r="I13" s="37">
        <f t="shared" si="0"/>
        <v>0</v>
      </c>
      <c r="J13" s="24" t="str">
        <f t="shared" si="1"/>
        <v>8.10.10</v>
      </c>
    </row>
    <row r="14" spans="1:12" ht="12" customHeight="1" x14ac:dyDescent="0.2">
      <c r="A14" s="28"/>
      <c r="B14" s="46"/>
      <c r="C14" s="46"/>
      <c r="D14" s="41" t="str">
        <f>'Page 8.10.6 - 8.10.11'!B236</f>
        <v>393</v>
      </c>
      <c r="E14" s="47" t="s">
        <v>364</v>
      </c>
      <c r="F14" s="42">
        <f>'Page 8.10.6 - 8.10.11'!F236</f>
        <v>24005.245833333</v>
      </c>
      <c r="G14" s="42" t="str">
        <f>'Page 8.10.6 - 8.10.11'!C236</f>
        <v>CAGW</v>
      </c>
      <c r="H14" s="43">
        <v>0.21577192756641544</v>
      </c>
      <c r="I14" s="37">
        <f t="shared" si="0"/>
        <v>5179.6581651639244</v>
      </c>
      <c r="J14" s="24" t="str">
        <f t="shared" si="1"/>
        <v>8.10.10</v>
      </c>
    </row>
    <row r="15" spans="1:12" ht="12" customHeight="1" x14ac:dyDescent="0.2">
      <c r="A15" s="28"/>
      <c r="B15" s="46"/>
      <c r="C15" s="46"/>
      <c r="D15" s="41" t="str">
        <f>'Page 8.10.6 - 8.10.11'!B238</f>
        <v>393</v>
      </c>
      <c r="E15" s="47" t="s">
        <v>364</v>
      </c>
      <c r="F15" s="42">
        <f>'Page 8.10.6 - 8.10.11'!F238</f>
        <v>68779.292083332897</v>
      </c>
      <c r="G15" s="42" t="str">
        <f>'Page 8.10.6 - 8.10.11'!C238</f>
        <v>JBG</v>
      </c>
      <c r="H15" s="43">
        <v>0.21577192756641544</v>
      </c>
      <c r="I15" s="37">
        <f t="shared" si="0"/>
        <v>14840.640429474237</v>
      </c>
      <c r="J15" s="24" t="str">
        <f t="shared" si="1"/>
        <v>8.10.10</v>
      </c>
    </row>
    <row r="16" spans="1:12" ht="12" customHeight="1" x14ac:dyDescent="0.2">
      <c r="A16" s="28"/>
      <c r="B16" s="46"/>
      <c r="C16" s="46"/>
      <c r="D16" s="41" t="str">
        <f>'Page 8.10.6 - 8.10.11'!B239</f>
        <v>393</v>
      </c>
      <c r="E16" s="47" t="s">
        <v>364</v>
      </c>
      <c r="F16" s="42">
        <f>'Page 8.10.6 - 8.10.11'!F239</f>
        <v>-131985.40458333027</v>
      </c>
      <c r="G16" s="42" t="str">
        <f>'Page 8.10.6 - 8.10.11'!C239</f>
        <v>OR</v>
      </c>
      <c r="H16" s="43" t="s">
        <v>361</v>
      </c>
      <c r="I16" s="37">
        <f t="shared" si="0"/>
        <v>0</v>
      </c>
      <c r="J16" s="24" t="str">
        <f t="shared" si="1"/>
        <v>8.10.10</v>
      </c>
    </row>
    <row r="17" spans="1:10" ht="12" customHeight="1" x14ac:dyDescent="0.2">
      <c r="A17" s="28"/>
      <c r="B17" s="46"/>
      <c r="C17" s="46"/>
      <c r="D17" s="41" t="str">
        <f>'Page 8.10.6 - 8.10.11'!B240</f>
        <v>393</v>
      </c>
      <c r="E17" s="47" t="s">
        <v>364</v>
      </c>
      <c r="F17" s="42">
        <f>'Page 8.10.6 - 8.10.11'!F240</f>
        <v>0</v>
      </c>
      <c r="G17" s="42" t="str">
        <f>'Page 8.10.6 - 8.10.11'!C240</f>
        <v>SO</v>
      </c>
      <c r="H17" s="43">
        <v>6.7017620954721469E-2</v>
      </c>
      <c r="I17" s="37">
        <f t="shared" si="0"/>
        <v>0</v>
      </c>
      <c r="J17" s="24" t="str">
        <f t="shared" si="1"/>
        <v>8.10.10</v>
      </c>
    </row>
    <row r="18" spans="1:10" ht="12" customHeight="1" x14ac:dyDescent="0.2">
      <c r="A18" s="28"/>
      <c r="B18" s="46"/>
      <c r="C18" s="46"/>
      <c r="D18" s="41" t="str">
        <f>'Page 8.10.6 - 8.10.11'!B241</f>
        <v>393</v>
      </c>
      <c r="E18" s="47" t="s">
        <v>364</v>
      </c>
      <c r="F18" s="42">
        <f>'Page 8.10.6 - 8.10.11'!F241</f>
        <v>104588.16083332989</v>
      </c>
      <c r="G18" s="42" t="str">
        <f>'Page 8.10.6 - 8.10.11'!C241</f>
        <v>UT</v>
      </c>
      <c r="H18" s="43" t="s">
        <v>361</v>
      </c>
      <c r="I18" s="37">
        <f t="shared" si="0"/>
        <v>0</v>
      </c>
      <c r="J18" s="24" t="str">
        <f t="shared" si="1"/>
        <v>8.10.10</v>
      </c>
    </row>
    <row r="19" spans="1:10" ht="12" customHeight="1" x14ac:dyDescent="0.2">
      <c r="A19" s="28"/>
      <c r="B19" s="46"/>
      <c r="C19" s="46"/>
      <c r="D19" s="41" t="str">
        <f>'Page 8.10.6 - 8.10.11'!B242</f>
        <v>393</v>
      </c>
      <c r="E19" s="47" t="s">
        <v>364</v>
      </c>
      <c r="F19" s="42">
        <f>'Page 8.10.6 - 8.10.11'!F242</f>
        <v>-20857.98541666707</v>
      </c>
      <c r="G19" s="42" t="str">
        <f>'Page 8.10.6 - 8.10.11'!C242</f>
        <v>WA</v>
      </c>
      <c r="H19" s="43" t="s">
        <v>361</v>
      </c>
      <c r="I19" s="37">
        <f t="shared" si="0"/>
        <v>-20857.98541666707</v>
      </c>
      <c r="J19" s="24" t="str">
        <f t="shared" si="1"/>
        <v>8.10.10</v>
      </c>
    </row>
    <row r="20" spans="1:10" ht="12" customHeight="1" x14ac:dyDescent="0.2">
      <c r="A20" s="28"/>
      <c r="B20" s="46"/>
      <c r="C20" s="46"/>
      <c r="D20" s="41" t="str">
        <f>'Page 8.10.6 - 8.10.11'!B243</f>
        <v>393</v>
      </c>
      <c r="E20" s="47" t="s">
        <v>364</v>
      </c>
      <c r="F20" s="42">
        <f>'Page 8.10.6 - 8.10.11'!F243</f>
        <v>8610.4254166700412</v>
      </c>
      <c r="G20" s="42" t="str">
        <f>'Page 8.10.6 - 8.10.11'!C243</f>
        <v>WY-ALL</v>
      </c>
      <c r="H20" s="43" t="s">
        <v>361</v>
      </c>
      <c r="I20" s="37">
        <f t="shared" si="0"/>
        <v>0</v>
      </c>
      <c r="J20" s="24" t="str">
        <f t="shared" si="1"/>
        <v>8.10.10</v>
      </c>
    </row>
    <row r="21" spans="1:10" ht="12" customHeight="1" x14ac:dyDescent="0.2">
      <c r="A21" s="28"/>
      <c r="B21" s="46"/>
      <c r="C21" s="46"/>
      <c r="D21" s="41" t="str">
        <f>'Page 8.10.6 - 8.10.11'!B244</f>
        <v>393</v>
      </c>
      <c r="E21" s="47" t="s">
        <v>364</v>
      </c>
      <c r="F21" s="42">
        <f>'Page 8.10.6 - 8.10.11'!F244</f>
        <v>-10008.5375</v>
      </c>
      <c r="G21" s="42" t="str">
        <f>'Page 8.10.6 - 8.10.11'!C244</f>
        <v>WY-ALL</v>
      </c>
      <c r="H21" s="43" t="s">
        <v>361</v>
      </c>
      <c r="I21" s="37">
        <f t="shared" si="0"/>
        <v>0</v>
      </c>
      <c r="J21" s="24" t="str">
        <f t="shared" si="1"/>
        <v>8.10.10</v>
      </c>
    </row>
    <row r="22" spans="1:10" ht="12" customHeight="1" x14ac:dyDescent="0.2">
      <c r="A22" s="28"/>
      <c r="B22" s="46"/>
      <c r="C22" s="46"/>
      <c r="D22" s="41" t="str">
        <f>'Page 8.10.6 - 8.10.11'!B245</f>
        <v>394</v>
      </c>
      <c r="E22" s="47" t="s">
        <v>364</v>
      </c>
      <c r="F22" s="42">
        <f>'Page 8.10.6 - 8.10.11'!F245</f>
        <v>28746.599583333009</v>
      </c>
      <c r="G22" s="42" t="str">
        <f>'Page 8.10.6 - 8.10.11'!C245</f>
        <v>CA</v>
      </c>
      <c r="H22" s="43" t="s">
        <v>361</v>
      </c>
      <c r="I22" s="37">
        <f t="shared" si="0"/>
        <v>0</v>
      </c>
      <c r="J22" s="24" t="str">
        <f t="shared" si="1"/>
        <v>8.10.10</v>
      </c>
    </row>
    <row r="23" spans="1:10" ht="12" customHeight="1" x14ac:dyDescent="0.2">
      <c r="A23" s="28"/>
      <c r="B23" s="46"/>
      <c r="C23" s="46"/>
      <c r="D23" s="41" t="str">
        <f>'Page 8.10.6 - 8.10.11'!B247</f>
        <v>394</v>
      </c>
      <c r="E23" s="47" t="s">
        <v>364</v>
      </c>
      <c r="F23" s="42">
        <f>'Page 8.10.6 - 8.10.11'!F247</f>
        <v>1336.4000000022352</v>
      </c>
      <c r="G23" s="42" t="str">
        <f>'Page 8.10.6 - 8.10.11'!C247</f>
        <v>CAGE</v>
      </c>
      <c r="H23" s="43">
        <v>0</v>
      </c>
      <c r="I23" s="37">
        <f t="shared" si="0"/>
        <v>0</v>
      </c>
      <c r="J23" s="24" t="str">
        <f t="shared" si="1"/>
        <v>8.10.10</v>
      </c>
    </row>
    <row r="24" spans="1:10" ht="12" customHeight="1" x14ac:dyDescent="0.2">
      <c r="A24" s="28"/>
      <c r="B24" s="46"/>
      <c r="C24" s="46"/>
      <c r="D24" s="41" t="str">
        <f>'Page 8.10.6 - 8.10.11'!B248</f>
        <v>394</v>
      </c>
      <c r="E24" s="47" t="s">
        <v>364</v>
      </c>
      <c r="F24" s="42">
        <f>'Page 8.10.6 - 8.10.11'!F248</f>
        <v>-64676.913749999832</v>
      </c>
      <c r="G24" s="42" t="str">
        <f>'Page 8.10.6 - 8.10.11'!C248</f>
        <v>CAGW</v>
      </c>
      <c r="H24" s="43">
        <v>0.21577192756641544</v>
      </c>
      <c r="I24" s="37">
        <f t="shared" si="0"/>
        <v>-13955.462348884263</v>
      </c>
      <c r="J24" s="24" t="str">
        <f t="shared" si="1"/>
        <v>8.10.10</v>
      </c>
    </row>
    <row r="25" spans="1:10" ht="12" customHeight="1" x14ac:dyDescent="0.2">
      <c r="A25" s="28"/>
      <c r="B25" s="46"/>
      <c r="C25" s="46"/>
      <c r="D25" s="41" t="str">
        <f>'Page 8.10.6 - 8.10.11'!B249</f>
        <v>394</v>
      </c>
      <c r="E25" s="47" t="s">
        <v>364</v>
      </c>
      <c r="F25" s="42">
        <f>'Page 8.10.6 - 8.10.11'!F249</f>
        <v>-25134.414166669827</v>
      </c>
      <c r="G25" s="42" t="str">
        <f>'Page 8.10.6 - 8.10.11'!C249</f>
        <v>ID</v>
      </c>
      <c r="H25" s="43" t="s">
        <v>361</v>
      </c>
      <c r="I25" s="37">
        <f t="shared" si="0"/>
        <v>0</v>
      </c>
      <c r="J25" s="24" t="str">
        <f t="shared" si="1"/>
        <v>8.10.10</v>
      </c>
    </row>
    <row r="26" spans="1:10" ht="12" customHeight="1" x14ac:dyDescent="0.2">
      <c r="A26" s="28"/>
      <c r="B26" s="46"/>
      <c r="C26" s="46"/>
      <c r="D26" s="41" t="str">
        <f>'Page 8.10.6 - 8.10.11'!B250</f>
        <v>394</v>
      </c>
      <c r="E26" s="47" t="s">
        <v>364</v>
      </c>
      <c r="F26" s="42">
        <f>'Page 8.10.6 - 8.10.11'!F250</f>
        <v>43310.332500000019</v>
      </c>
      <c r="G26" s="42" t="str">
        <f>'Page 8.10.6 - 8.10.11'!C250</f>
        <v>JBG</v>
      </c>
      <c r="H26" s="43">
        <v>0.21577192756641544</v>
      </c>
      <c r="I26" s="37">
        <f t="shared" si="0"/>
        <v>9345.1539270673729</v>
      </c>
      <c r="J26" s="24" t="str">
        <f t="shared" si="1"/>
        <v>8.10.10</v>
      </c>
    </row>
    <row r="27" spans="1:10" ht="12" customHeight="1" x14ac:dyDescent="0.2">
      <c r="A27" s="28"/>
      <c r="B27" s="46"/>
      <c r="C27" s="46"/>
      <c r="D27" s="41" t="str">
        <f>'Page 8.10.6 - 8.10.11'!B251</f>
        <v>394</v>
      </c>
      <c r="E27" s="47" t="s">
        <v>364</v>
      </c>
      <c r="F27" s="42">
        <f>'Page 8.10.6 - 8.10.11'!F251</f>
        <v>-37300.398333299905</v>
      </c>
      <c r="G27" s="42" t="str">
        <f>'Page 8.10.6 - 8.10.11'!C251</f>
        <v>OR</v>
      </c>
      <c r="H27" s="43" t="s">
        <v>361</v>
      </c>
      <c r="I27" s="37">
        <f t="shared" si="0"/>
        <v>0</v>
      </c>
      <c r="J27" s="24" t="str">
        <f t="shared" si="1"/>
        <v>8.10.10</v>
      </c>
    </row>
    <row r="28" spans="1:10" ht="12" customHeight="1" x14ac:dyDescent="0.2">
      <c r="A28" s="28"/>
      <c r="B28" s="46"/>
      <c r="C28" s="46"/>
      <c r="D28" s="41" t="str">
        <f>'Page 8.10.6 - 8.10.11'!B252</f>
        <v>394</v>
      </c>
      <c r="E28" s="47" t="s">
        <v>364</v>
      </c>
      <c r="F28" s="42">
        <f>'Page 8.10.6 - 8.10.11'!F252</f>
        <v>-469246.40000000037</v>
      </c>
      <c r="G28" s="42" t="str">
        <f>'Page 8.10.6 - 8.10.11'!C252</f>
        <v>SO</v>
      </c>
      <c r="H28" s="43">
        <v>6.7017620954721469E-2</v>
      </c>
      <c r="I28" s="37">
        <f t="shared" si="0"/>
        <v>-31447.777369567637</v>
      </c>
      <c r="J28" s="24" t="str">
        <f t="shared" si="1"/>
        <v>8.10.10</v>
      </c>
    </row>
    <row r="29" spans="1:10" ht="12" customHeight="1" x14ac:dyDescent="0.2">
      <c r="A29" s="28"/>
      <c r="B29" s="46"/>
      <c r="C29" s="46"/>
      <c r="D29" s="41" t="str">
        <f>'Page 8.10.6 - 8.10.11'!B253</f>
        <v>394</v>
      </c>
      <c r="E29" s="47" t="s">
        <v>364</v>
      </c>
      <c r="F29" s="42">
        <f>'Page 8.10.6 - 8.10.11'!F253</f>
        <v>219501.98166669905</v>
      </c>
      <c r="G29" s="42" t="str">
        <f>'Page 8.10.6 - 8.10.11'!C253</f>
        <v>UT</v>
      </c>
      <c r="H29" s="43" t="s">
        <v>361</v>
      </c>
      <c r="I29" s="37">
        <f t="shared" si="0"/>
        <v>0</v>
      </c>
      <c r="J29" s="24" t="str">
        <f t="shared" si="1"/>
        <v>8.10.10</v>
      </c>
    </row>
    <row r="30" spans="1:10" ht="12" customHeight="1" x14ac:dyDescent="0.2">
      <c r="A30" s="28"/>
      <c r="B30" s="46"/>
      <c r="C30" s="46"/>
      <c r="D30" s="41" t="str">
        <f>'Page 8.10.6 - 8.10.11'!B254</f>
        <v>394</v>
      </c>
      <c r="E30" s="47" t="s">
        <v>364</v>
      </c>
      <c r="F30" s="42">
        <f>'Page 8.10.6 - 8.10.11'!F254</f>
        <v>-51166.662916670088</v>
      </c>
      <c r="G30" s="42" t="str">
        <f>'Page 8.10.6 - 8.10.11'!C254</f>
        <v>WA</v>
      </c>
      <c r="H30" s="43" t="s">
        <v>361</v>
      </c>
      <c r="I30" s="37">
        <f t="shared" si="0"/>
        <v>-51166.662916670088</v>
      </c>
      <c r="J30" s="24" t="str">
        <f t="shared" si="1"/>
        <v>8.10.10</v>
      </c>
    </row>
    <row r="31" spans="1:10" ht="12" customHeight="1" x14ac:dyDescent="0.2">
      <c r="A31" s="28"/>
      <c r="B31" s="46"/>
      <c r="C31" s="46"/>
      <c r="D31" s="41" t="str">
        <f>'Page 8.10.6 - 8.10.11'!B255</f>
        <v>394</v>
      </c>
      <c r="E31" s="47" t="s">
        <v>364</v>
      </c>
      <c r="F31" s="42">
        <f>'Page 8.10.6 - 8.10.11'!F255</f>
        <v>-19743.472083330154</v>
      </c>
      <c r="G31" s="42" t="str">
        <f>'Page 8.10.6 - 8.10.11'!C255</f>
        <v>WY-ALL</v>
      </c>
      <c r="H31" s="43" t="s">
        <v>361</v>
      </c>
      <c r="I31" s="37">
        <f t="shared" si="0"/>
        <v>0</v>
      </c>
      <c r="J31" s="24" t="str">
        <f t="shared" si="1"/>
        <v>8.10.10</v>
      </c>
    </row>
    <row r="32" spans="1:10" ht="12" customHeight="1" x14ac:dyDescent="0.2">
      <c r="A32" s="28"/>
      <c r="B32" s="46"/>
      <c r="C32" s="46"/>
      <c r="D32" s="41" t="str">
        <f>'Page 8.10.6 - 8.10.11'!B256</f>
        <v>394</v>
      </c>
      <c r="E32" s="47" t="s">
        <v>364</v>
      </c>
      <c r="F32" s="42">
        <f>'Page 8.10.6 - 8.10.11'!F256</f>
        <v>-1537.1741666670423</v>
      </c>
      <c r="G32" s="42" t="str">
        <f>'Page 8.10.6 - 8.10.11'!C256</f>
        <v>WY-ALL</v>
      </c>
      <c r="H32" s="43" t="s">
        <v>361</v>
      </c>
      <c r="I32" s="37">
        <f t="shared" si="0"/>
        <v>0</v>
      </c>
      <c r="J32" s="24" t="str">
        <f t="shared" si="1"/>
        <v>8.10.10</v>
      </c>
    </row>
    <row r="33" spans="1:12" ht="12" customHeight="1" x14ac:dyDescent="0.2">
      <c r="A33" s="28"/>
      <c r="B33" s="46"/>
      <c r="C33" s="46"/>
      <c r="D33" s="41" t="str">
        <f>'Page 8.10.6 - 8.10.11'!B257</f>
        <v>395</v>
      </c>
      <c r="E33" s="47" t="s">
        <v>364</v>
      </c>
      <c r="F33" s="42">
        <f>'Page 8.10.6 - 8.10.11'!F257</f>
        <v>8109.9700000000303</v>
      </c>
      <c r="G33" s="42" t="str">
        <f>'Page 8.10.6 - 8.10.11'!C257</f>
        <v>CA</v>
      </c>
      <c r="H33" s="43" t="s">
        <v>361</v>
      </c>
      <c r="I33" s="37">
        <f t="shared" si="0"/>
        <v>0</v>
      </c>
      <c r="J33" s="24" t="str">
        <f t="shared" si="1"/>
        <v>8.10.10</v>
      </c>
    </row>
    <row r="34" spans="1:12" ht="12" customHeight="1" x14ac:dyDescent="0.2">
      <c r="A34" s="28"/>
      <c r="B34" s="46"/>
      <c r="C34" s="46"/>
      <c r="D34" s="41" t="str">
        <f>'Page 8.10.6 - 8.10.11'!B258</f>
        <v>395</v>
      </c>
      <c r="E34" s="47" t="s">
        <v>364</v>
      </c>
      <c r="F34" s="42">
        <f>'Page 8.10.6 - 8.10.11'!F258</f>
        <v>46726.135833329987</v>
      </c>
      <c r="G34" s="42" t="str">
        <f>'Page 8.10.6 - 8.10.11'!C258</f>
        <v>CAEE</v>
      </c>
      <c r="H34" s="43">
        <v>0</v>
      </c>
      <c r="I34" s="37">
        <f t="shared" si="0"/>
        <v>0</v>
      </c>
      <c r="J34" s="24" t="str">
        <f t="shared" si="1"/>
        <v>8.10.10</v>
      </c>
    </row>
    <row r="35" spans="1:12" ht="12" customHeight="1" x14ac:dyDescent="0.2">
      <c r="A35" s="28"/>
      <c r="B35" s="46"/>
      <c r="C35" s="46"/>
      <c r="D35" s="41" t="str">
        <f>'Page 8.10.6 - 8.10.11'!B259</f>
        <v>395</v>
      </c>
      <c r="E35" s="47" t="s">
        <v>364</v>
      </c>
      <c r="F35" s="42">
        <f>'Page 8.10.6 - 8.10.11'!F259</f>
        <v>107646.20333333034</v>
      </c>
      <c r="G35" s="42" t="str">
        <f>'Page 8.10.6 - 8.10.11'!C259</f>
        <v>CAGE</v>
      </c>
      <c r="H35" s="43">
        <v>0</v>
      </c>
      <c r="I35" s="37">
        <f t="shared" si="0"/>
        <v>0</v>
      </c>
      <c r="J35" s="24" t="str">
        <f t="shared" si="1"/>
        <v>8.10.10</v>
      </c>
    </row>
    <row r="36" spans="1:12" ht="12" customHeight="1" x14ac:dyDescent="0.2">
      <c r="A36" s="28"/>
      <c r="B36" s="46"/>
      <c r="C36" s="46"/>
      <c r="D36" s="41" t="str">
        <f>'Page 8.10.6 - 8.10.11'!B260</f>
        <v>395</v>
      </c>
      <c r="E36" s="47" t="s">
        <v>364</v>
      </c>
      <c r="F36" s="42">
        <f>'Page 8.10.6 - 8.10.11'!F260</f>
        <v>-2976.8483333301265</v>
      </c>
      <c r="G36" s="42" t="str">
        <f>'Page 8.10.6 - 8.10.11'!C260</f>
        <v>CAGW</v>
      </c>
      <c r="H36" s="43">
        <v>0.21577192756641544</v>
      </c>
      <c r="I36" s="37">
        <f t="shared" si="0"/>
        <v>-642.3203029555126</v>
      </c>
      <c r="J36" s="24" t="str">
        <f t="shared" si="1"/>
        <v>8.10.10</v>
      </c>
    </row>
    <row r="37" spans="1:12" ht="12" customHeight="1" x14ac:dyDescent="0.2">
      <c r="A37" s="28"/>
      <c r="B37" s="46"/>
      <c r="C37" s="46"/>
      <c r="D37" s="41" t="str">
        <f>'Page 8.10.6 - 8.10.11'!B261</f>
        <v>395</v>
      </c>
      <c r="E37" s="47" t="s">
        <v>364</v>
      </c>
      <c r="F37" s="42">
        <f>'Page 8.10.6 - 8.10.11'!F261</f>
        <v>-26828.657916670199</v>
      </c>
      <c r="G37" s="42" t="str">
        <f>'Page 8.10.6 - 8.10.11'!C261</f>
        <v>ID</v>
      </c>
      <c r="H37" s="43" t="s">
        <v>361</v>
      </c>
      <c r="I37" s="37">
        <f t="shared" si="0"/>
        <v>0</v>
      </c>
      <c r="J37" s="24" t="str">
        <f t="shared" si="1"/>
        <v>8.10.10</v>
      </c>
    </row>
    <row r="38" spans="1:12" ht="12" customHeight="1" x14ac:dyDescent="0.2">
      <c r="A38" s="28"/>
      <c r="B38" s="46"/>
      <c r="C38" s="46"/>
      <c r="D38" s="41" t="str">
        <f>'Page 8.10.6 - 8.10.11'!B262</f>
        <v>395</v>
      </c>
      <c r="E38" s="47" t="s">
        <v>364</v>
      </c>
      <c r="F38" s="42">
        <f>'Page 8.10.6 - 8.10.11'!F262</f>
        <v>31258.432499999995</v>
      </c>
      <c r="G38" s="42" t="str">
        <f>'Page 8.10.6 - 8.10.11'!C262</f>
        <v>JBG</v>
      </c>
      <c r="H38" s="43">
        <v>0.21577192756641544</v>
      </c>
      <c r="I38" s="37">
        <f t="shared" si="0"/>
        <v>6744.6922332296854</v>
      </c>
      <c r="J38" s="24" t="str">
        <f t="shared" si="1"/>
        <v>8.10.10</v>
      </c>
    </row>
    <row r="39" spans="1:12" ht="12" customHeight="1" x14ac:dyDescent="0.2">
      <c r="A39" s="28"/>
      <c r="B39" s="46"/>
      <c r="C39" s="46"/>
      <c r="D39" s="41" t="str">
        <f>'Page 8.10.6 - 8.10.11'!B263</f>
        <v>395</v>
      </c>
      <c r="E39" s="47" t="s">
        <v>364</v>
      </c>
      <c r="F39" s="42">
        <f>'Page 8.10.6 - 8.10.11'!F263</f>
        <v>37044.035000000149</v>
      </c>
      <c r="G39" s="42" t="str">
        <f>'Page 8.10.6 - 8.10.11'!C263</f>
        <v>OR</v>
      </c>
      <c r="H39" s="43" t="s">
        <v>361</v>
      </c>
      <c r="I39" s="37">
        <f t="shared" si="0"/>
        <v>0</v>
      </c>
      <c r="J39" s="24" t="str">
        <f t="shared" si="1"/>
        <v>8.10.10</v>
      </c>
    </row>
    <row r="40" spans="1:12" ht="12" customHeight="1" x14ac:dyDescent="0.2">
      <c r="A40" s="28"/>
      <c r="B40" s="46"/>
      <c r="C40" s="46"/>
      <c r="D40" s="41" t="str">
        <f>'Page 8.10.6 - 8.10.11'!B264</f>
        <v>395</v>
      </c>
      <c r="E40" s="47" t="s">
        <v>364</v>
      </c>
      <c r="F40" s="42">
        <f>'Page 8.10.6 - 8.10.11'!F264</f>
        <v>143357.9299999997</v>
      </c>
      <c r="G40" s="42" t="str">
        <f>'Page 8.10.6 - 8.10.11'!C264</f>
        <v>SO</v>
      </c>
      <c r="H40" s="43">
        <v>6.7017620954721469E-2</v>
      </c>
      <c r="I40" s="37">
        <f t="shared" si="0"/>
        <v>9607.5074135934738</v>
      </c>
      <c r="J40" s="24" t="str">
        <f t="shared" si="1"/>
        <v>8.10.10</v>
      </c>
    </row>
    <row r="41" spans="1:12" ht="12" customHeight="1" x14ac:dyDescent="0.2">
      <c r="A41" s="28"/>
      <c r="B41" s="46"/>
      <c r="C41" s="46"/>
      <c r="D41" s="41" t="str">
        <f>'Page 8.10.6 - 8.10.11'!B265</f>
        <v>395</v>
      </c>
      <c r="E41" s="47" t="s">
        <v>364</v>
      </c>
      <c r="F41" s="42">
        <f>'Page 8.10.6 - 8.10.11'!F265</f>
        <v>-144929.67583333049</v>
      </c>
      <c r="G41" s="42" t="str">
        <f>'Page 8.10.6 - 8.10.11'!C265</f>
        <v>UT</v>
      </c>
      <c r="H41" s="43" t="s">
        <v>361</v>
      </c>
      <c r="I41" s="37">
        <f t="shared" si="0"/>
        <v>0</v>
      </c>
      <c r="J41" s="24" t="str">
        <f t="shared" si="1"/>
        <v>8.10.10</v>
      </c>
    </row>
    <row r="42" spans="1:12" ht="12" customHeight="1" x14ac:dyDescent="0.2">
      <c r="A42" s="28"/>
      <c r="B42" s="46"/>
      <c r="C42" s="46"/>
      <c r="D42" s="41" t="str">
        <f>'Page 8.10.6 - 8.10.11'!B266</f>
        <v>395</v>
      </c>
      <c r="E42" s="47" t="s">
        <v>364</v>
      </c>
      <c r="F42" s="42">
        <f>'Page 8.10.6 - 8.10.11'!F266</f>
        <v>-9825.9304166699294</v>
      </c>
      <c r="G42" s="42" t="str">
        <f>'Page 8.10.6 - 8.10.11'!C266</f>
        <v>WA</v>
      </c>
      <c r="H42" s="43" t="s">
        <v>361</v>
      </c>
      <c r="I42" s="37">
        <f t="shared" si="0"/>
        <v>-9825.9304166699294</v>
      </c>
      <c r="J42" s="24" t="str">
        <f t="shared" si="1"/>
        <v>8.10.10</v>
      </c>
    </row>
    <row r="43" spans="1:12" ht="12" customHeight="1" x14ac:dyDescent="0.2">
      <c r="A43" s="28"/>
      <c r="B43" s="46"/>
      <c r="C43" s="46"/>
      <c r="D43" s="41" t="str">
        <f>'Page 8.10.6 - 8.10.11'!B267</f>
        <v>395</v>
      </c>
      <c r="E43" s="47" t="s">
        <v>364</v>
      </c>
      <c r="F43" s="42">
        <f>'Page 8.10.6 - 8.10.11'!F267</f>
        <v>-8381.7566666700877</v>
      </c>
      <c r="G43" s="42" t="str">
        <f>'Page 8.10.6 - 8.10.11'!C267</f>
        <v>WY-ALL</v>
      </c>
      <c r="H43" s="43" t="s">
        <v>361</v>
      </c>
      <c r="I43" s="37">
        <f t="shared" si="0"/>
        <v>0</v>
      </c>
      <c r="J43" s="24" t="str">
        <f t="shared" si="1"/>
        <v>8.10.10</v>
      </c>
      <c r="K43" s="76"/>
    </row>
    <row r="44" spans="1:12" ht="12" customHeight="1" x14ac:dyDescent="0.2">
      <c r="A44" s="28"/>
      <c r="B44" s="46"/>
      <c r="C44" s="46"/>
      <c r="D44" s="41" t="str">
        <f>'Page 8.10.6 - 8.10.11'!B268</f>
        <v>395</v>
      </c>
      <c r="E44" s="47" t="s">
        <v>364</v>
      </c>
      <c r="F44" s="42">
        <f>'Page 8.10.6 - 8.10.11'!F268</f>
        <v>-29194.490000000005</v>
      </c>
      <c r="G44" s="42" t="str">
        <f>'Page 8.10.6 - 8.10.11'!C268</f>
        <v>WY-ALL</v>
      </c>
      <c r="H44" s="43" t="s">
        <v>361</v>
      </c>
      <c r="I44" s="37">
        <f t="shared" si="0"/>
        <v>0</v>
      </c>
      <c r="J44" s="24" t="str">
        <f t="shared" si="1"/>
        <v>8.10.10</v>
      </c>
    </row>
    <row r="45" spans="1:12" ht="12" customHeight="1" x14ac:dyDescent="0.2">
      <c r="A45" s="28"/>
      <c r="B45" s="46"/>
      <c r="C45" s="46"/>
      <c r="D45" s="41" t="str">
        <f>'Page 8.10.6 - 8.10.11'!B269</f>
        <v>396</v>
      </c>
      <c r="E45" s="47" t="s">
        <v>364</v>
      </c>
      <c r="F45" s="42">
        <f>'Page 8.10.6 - 8.10.11'!F269</f>
        <v>-182721.23541667033</v>
      </c>
      <c r="G45" s="42" t="str">
        <f>'Page 8.10.6 - 8.10.11'!C269</f>
        <v>CA</v>
      </c>
      <c r="H45" s="51" t="s">
        <v>361</v>
      </c>
      <c r="I45" s="34">
        <f t="shared" si="0"/>
        <v>0</v>
      </c>
      <c r="J45" s="24" t="str">
        <f t="shared" si="1"/>
        <v>8.10.10</v>
      </c>
      <c r="K45" s="28"/>
      <c r="L45" s="28"/>
    </row>
    <row r="46" spans="1:12" ht="12" customHeight="1" x14ac:dyDescent="0.2">
      <c r="A46" s="28"/>
      <c r="B46" s="46"/>
      <c r="C46" s="46"/>
      <c r="D46" s="41" t="str">
        <f>'Page 8.10.6 - 8.10.11'!B270</f>
        <v>396</v>
      </c>
      <c r="E46" s="47" t="s">
        <v>364</v>
      </c>
      <c r="F46" s="42">
        <f>'Page 8.10.6 - 8.10.11'!F270</f>
        <v>-90561.461249999993</v>
      </c>
      <c r="G46" s="42" t="str">
        <f>'Page 8.10.6 - 8.10.11'!C270</f>
        <v>CAEE</v>
      </c>
      <c r="H46" s="51">
        <v>0</v>
      </c>
      <c r="I46" s="34">
        <f t="shared" si="0"/>
        <v>0</v>
      </c>
      <c r="J46" s="24" t="str">
        <f t="shared" si="1"/>
        <v>8.10.10</v>
      </c>
      <c r="K46" s="28"/>
      <c r="L46" s="28"/>
    </row>
    <row r="47" spans="1:12" ht="12" customHeight="1" x14ac:dyDescent="0.2">
      <c r="A47" s="28"/>
      <c r="B47" s="46"/>
      <c r="C47" s="46"/>
      <c r="D47" s="41" t="str">
        <f>'Page 8.10.6 - 8.10.11'!B271</f>
        <v>396</v>
      </c>
      <c r="E47" s="47" t="s">
        <v>364</v>
      </c>
      <c r="F47" s="42">
        <f>'Page 8.10.6 - 8.10.11'!F271</f>
        <v>355613.1325000003</v>
      </c>
      <c r="G47" s="42" t="str">
        <f>'Page 8.10.6 - 8.10.11'!C271</f>
        <v>CAGE</v>
      </c>
      <c r="H47" s="51">
        <v>0</v>
      </c>
      <c r="I47" s="34">
        <f t="shared" si="0"/>
        <v>0</v>
      </c>
      <c r="J47" s="24" t="str">
        <f>CONCATENATE(LEFT('Page 8.10.5'!$J$1,4)&amp;".11")</f>
        <v>8.10.11</v>
      </c>
      <c r="K47" s="28"/>
      <c r="L47" s="28"/>
    </row>
    <row r="48" spans="1:12" ht="12" customHeight="1" x14ac:dyDescent="0.2">
      <c r="A48" s="28"/>
      <c r="B48" s="46"/>
      <c r="C48" s="46"/>
      <c r="D48" s="41" t="str">
        <f>'Page 8.10.6 - 8.10.11'!B272</f>
        <v>396</v>
      </c>
      <c r="E48" s="47" t="s">
        <v>364</v>
      </c>
      <c r="F48" s="42">
        <f>'Page 8.10.6 - 8.10.11'!F272</f>
        <v>-5335.246249999851</v>
      </c>
      <c r="G48" s="42" t="str">
        <f>'Page 8.10.6 - 8.10.11'!C272</f>
        <v>CAGW</v>
      </c>
      <c r="H48" s="43">
        <v>0.21577192756641544</v>
      </c>
      <c r="I48" s="37">
        <f t="shared" si="0"/>
        <v>-1151.1963674039575</v>
      </c>
      <c r="J48" s="24" t="str">
        <f>CONCATENATE(LEFT('Page 8.10.5'!$J$1,4)&amp;".11")</f>
        <v>8.10.11</v>
      </c>
    </row>
    <row r="49" spans="1:11" ht="12" customHeight="1" x14ac:dyDescent="0.2">
      <c r="A49" s="28"/>
      <c r="B49" s="46"/>
      <c r="C49" s="46"/>
      <c r="D49" s="41" t="str">
        <f>'Page 8.10.6 - 8.10.11'!B273</f>
        <v>396</v>
      </c>
      <c r="E49" s="47" t="s">
        <v>364</v>
      </c>
      <c r="F49" s="42">
        <f>'Page 8.10.6 - 8.10.11'!F273</f>
        <v>499328.99375000037</v>
      </c>
      <c r="G49" s="42" t="str">
        <f>'Page 8.10.6 - 8.10.11'!C273</f>
        <v>ID</v>
      </c>
      <c r="H49" s="43" t="s">
        <v>361</v>
      </c>
      <c r="I49" s="37">
        <f t="shared" si="0"/>
        <v>0</v>
      </c>
      <c r="J49" s="24" t="str">
        <f>CONCATENATE(LEFT('Page 8.10.5'!$J$1,4)&amp;".11")</f>
        <v>8.10.11</v>
      </c>
    </row>
    <row r="50" spans="1:11" ht="12" customHeight="1" x14ac:dyDescent="0.2">
      <c r="A50" s="28"/>
      <c r="B50" s="46"/>
      <c r="C50" s="46"/>
      <c r="D50" s="41" t="str">
        <f>'Page 8.10.6 - 8.10.11'!B274</f>
        <v>396</v>
      </c>
      <c r="E50" s="47" t="s">
        <v>364</v>
      </c>
      <c r="F50" s="42">
        <f>'Page 8.10.6 - 8.10.11'!F274</f>
        <v>-14652.682500001043</v>
      </c>
      <c r="G50" s="42" t="str">
        <f>'Page 8.10.6 - 8.10.11'!C274</f>
        <v>JBG</v>
      </c>
      <c r="H50" s="43">
        <v>0.21577192756641544</v>
      </c>
      <c r="I50" s="37">
        <f t="shared" si="0"/>
        <v>-3161.6375470439084</v>
      </c>
      <c r="J50" s="24" t="str">
        <f>CONCATENATE(LEFT('Page 8.10.5'!$J$1,4)&amp;".11")</f>
        <v>8.10.11</v>
      </c>
    </row>
    <row r="51" spans="1:11" ht="12" customHeight="1" x14ac:dyDescent="0.2">
      <c r="A51" s="28"/>
      <c r="B51" s="46"/>
      <c r="C51" s="46"/>
      <c r="D51" s="41" t="str">
        <f>'Page 8.10.6 - 8.10.11'!B275</f>
        <v>396</v>
      </c>
      <c r="E51" s="47" t="s">
        <v>364</v>
      </c>
      <c r="F51" s="42">
        <f>'Page 8.10.6 - 8.10.11'!F275</f>
        <v>1138058.2450000048</v>
      </c>
      <c r="G51" s="42" t="str">
        <f>'Page 8.10.6 - 8.10.11'!C275</f>
        <v>OR</v>
      </c>
      <c r="H51" s="43" t="s">
        <v>361</v>
      </c>
      <c r="I51" s="37">
        <f t="shared" si="0"/>
        <v>0</v>
      </c>
      <c r="J51" s="24" t="str">
        <f>CONCATENATE(LEFT('Page 8.10.5'!$J$1,4)&amp;".11")</f>
        <v>8.10.11</v>
      </c>
    </row>
    <row r="52" spans="1:11" ht="12" customHeight="1" x14ac:dyDescent="0.2">
      <c r="A52" s="28"/>
      <c r="B52" s="45"/>
      <c r="C52" s="45"/>
      <c r="D52" s="41" t="str">
        <f>'Page 8.10.6 - 8.10.11'!B276</f>
        <v>396</v>
      </c>
      <c r="E52" s="41" t="s">
        <v>364</v>
      </c>
      <c r="F52" s="42">
        <f>'Page 8.10.6 - 8.10.11'!F276</f>
        <v>-9657.8270833306015</v>
      </c>
      <c r="G52" s="42" t="str">
        <f>'Page 8.10.6 - 8.10.11'!C276</f>
        <v>SO</v>
      </c>
      <c r="H52" s="43">
        <v>6.7017620954721469E-2</v>
      </c>
      <c r="I52" s="37">
        <f t="shared" si="0"/>
        <v>-647.2445947168934</v>
      </c>
      <c r="J52" s="24" t="str">
        <f>CONCATENATE(LEFT('Page 8.10.5'!$J$1,4)&amp;".11")</f>
        <v>8.10.11</v>
      </c>
    </row>
    <row r="53" spans="1:11" ht="12" customHeight="1" x14ac:dyDescent="0.2">
      <c r="A53" s="28"/>
      <c r="B53" s="46"/>
      <c r="C53" s="46"/>
      <c r="D53" s="41" t="str">
        <f>'Page 8.10.6 - 8.10.11'!B277</f>
        <v>396</v>
      </c>
      <c r="E53" s="47" t="s">
        <v>364</v>
      </c>
      <c r="F53" s="42">
        <f>'Page 8.10.6 - 8.10.11'!F277</f>
        <v>145945.12916669995</v>
      </c>
      <c r="G53" s="42" t="str">
        <f>'Page 8.10.6 - 8.10.11'!C277</f>
        <v>UT</v>
      </c>
      <c r="H53" s="43" t="s">
        <v>361</v>
      </c>
      <c r="I53" s="37">
        <f t="shared" si="0"/>
        <v>0</v>
      </c>
      <c r="J53" s="24" t="str">
        <f>CONCATENATE(LEFT('Page 8.10.5'!$J$1,4)&amp;".11")</f>
        <v>8.10.11</v>
      </c>
    </row>
    <row r="54" spans="1:11" ht="12" customHeight="1" x14ac:dyDescent="0.2">
      <c r="A54" s="28"/>
      <c r="B54" s="46"/>
      <c r="C54" s="46"/>
      <c r="D54" s="41" t="str">
        <f>'Page 8.10.6 - 8.10.11'!B278</f>
        <v>396</v>
      </c>
      <c r="E54" s="47" t="s">
        <v>364</v>
      </c>
      <c r="F54" s="42">
        <f>'Page 8.10.6 - 8.10.11'!F278</f>
        <v>-513.75916666910052</v>
      </c>
      <c r="G54" s="42" t="str">
        <f>'Page 8.10.6 - 8.10.11'!C278</f>
        <v>WA</v>
      </c>
      <c r="H54" s="43" t="s">
        <v>361</v>
      </c>
      <c r="I54" s="37">
        <f t="shared" si="0"/>
        <v>-513.75916666910052</v>
      </c>
      <c r="J54" s="24" t="str">
        <f>CONCATENATE(LEFT('Page 8.10.5'!$J$1,4)&amp;".11")</f>
        <v>8.10.11</v>
      </c>
    </row>
    <row r="55" spans="1:11" ht="12" customHeight="1" x14ac:dyDescent="0.2">
      <c r="A55" s="28"/>
      <c r="B55" s="46"/>
      <c r="C55" s="46"/>
      <c r="D55" s="41" t="str">
        <f>'Page 8.10.6 - 8.10.11'!B279</f>
        <v>396</v>
      </c>
      <c r="E55" s="47" t="s">
        <v>364</v>
      </c>
      <c r="F55" s="42">
        <f>'Page 8.10.6 - 8.10.11'!F279</f>
        <v>1068296.2904166989</v>
      </c>
      <c r="G55" s="42" t="str">
        <f>'Page 8.10.6 - 8.10.11'!C279</f>
        <v>WY-ALL</v>
      </c>
      <c r="H55" s="43" t="s">
        <v>361</v>
      </c>
      <c r="I55" s="37">
        <f t="shared" si="0"/>
        <v>0</v>
      </c>
      <c r="J55" s="24" t="str">
        <f>CONCATENATE(LEFT('Page 8.10.5'!$J$1,4)&amp;".11")</f>
        <v>8.10.11</v>
      </c>
      <c r="K55" s="76"/>
    </row>
    <row r="56" spans="1:11" ht="12" customHeight="1" x14ac:dyDescent="0.2">
      <c r="A56" s="28"/>
      <c r="B56" s="46"/>
      <c r="C56" s="46"/>
      <c r="D56" s="41" t="str">
        <f>'Page 8.10.6 - 8.10.11'!B280</f>
        <v>396</v>
      </c>
      <c r="E56" s="47" t="s">
        <v>364</v>
      </c>
      <c r="F56" s="42">
        <f>'Page 8.10.6 - 8.10.11'!F280</f>
        <v>-88131.782500000205</v>
      </c>
      <c r="G56" s="42" t="str">
        <f>'Page 8.10.6 - 8.10.11'!C280</f>
        <v>WY-ALL</v>
      </c>
      <c r="H56" s="43" t="s">
        <v>361</v>
      </c>
      <c r="I56" s="37">
        <f t="shared" si="0"/>
        <v>0</v>
      </c>
      <c r="J56" s="24" t="str">
        <f>CONCATENATE(LEFT('Page 8.10.5'!$J$1,4)&amp;".11")</f>
        <v>8.10.11</v>
      </c>
    </row>
    <row r="57" spans="1:11" ht="12" customHeight="1" x14ac:dyDescent="0.2">
      <c r="A57" s="28"/>
      <c r="B57" s="46"/>
      <c r="C57" s="46"/>
      <c r="D57" s="41" t="str">
        <f>'Page 8.10.6 - 8.10.11'!B281</f>
        <v>397</v>
      </c>
      <c r="E57" s="47" t="s">
        <v>364</v>
      </c>
      <c r="F57" s="42">
        <f>'Page 8.10.6 - 8.10.11'!F281</f>
        <v>167526.68250000011</v>
      </c>
      <c r="G57" s="42" t="str">
        <f>'Page 8.10.6 - 8.10.11'!C281</f>
        <v>CA</v>
      </c>
      <c r="H57" s="43" t="s">
        <v>361</v>
      </c>
      <c r="I57" s="37">
        <f t="shared" si="0"/>
        <v>0</v>
      </c>
      <c r="J57" s="24" t="str">
        <f>CONCATENATE(LEFT('Page 8.10.5'!$J$1,4)&amp;".11")</f>
        <v>8.10.11</v>
      </c>
    </row>
    <row r="58" spans="1:11" ht="12" customHeight="1" x14ac:dyDescent="0.2">
      <c r="A58" s="28"/>
      <c r="B58" s="46"/>
      <c r="C58" s="46"/>
      <c r="D58" s="47"/>
      <c r="E58" s="47"/>
      <c r="F58" s="53">
        <f>SUBTOTAL(9,F10:F57)</f>
        <v>3242020.7058334663</v>
      </c>
      <c r="G58" s="42"/>
      <c r="H58" s="77"/>
      <c r="I58" s="53">
        <f>SUBTOTAL(9,I10:I57)</f>
        <v>-87652.324278719665</v>
      </c>
      <c r="J58" s="24"/>
    </row>
    <row r="59" spans="1:11" ht="12" customHeight="1" thickBot="1" x14ac:dyDescent="0.25">
      <c r="A59" s="28"/>
      <c r="B59" s="1" t="s">
        <v>2</v>
      </c>
      <c r="C59" s="46"/>
      <c r="D59" s="47"/>
      <c r="E59" s="47"/>
      <c r="F59" s="42"/>
      <c r="G59" s="42"/>
      <c r="H59" s="66"/>
      <c r="I59" s="67"/>
      <c r="J59" s="24"/>
    </row>
    <row r="60" spans="1:11" ht="12" customHeight="1" x14ac:dyDescent="0.2">
      <c r="A60" s="54"/>
      <c r="B60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60" s="89"/>
      <c r="D60" s="89"/>
      <c r="E60" s="89"/>
      <c r="F60" s="89"/>
      <c r="G60" s="89"/>
      <c r="H60" s="89"/>
      <c r="I60" s="89"/>
      <c r="J60" s="96"/>
    </row>
    <row r="61" spans="1:11" ht="12" customHeight="1" x14ac:dyDescent="0.2">
      <c r="A61" s="55"/>
      <c r="B61" s="97"/>
      <c r="C61" s="97"/>
      <c r="D61" s="97"/>
      <c r="E61" s="97"/>
      <c r="F61" s="97"/>
      <c r="G61" s="97"/>
      <c r="H61" s="97"/>
      <c r="I61" s="97"/>
      <c r="J61" s="98"/>
    </row>
    <row r="62" spans="1:11" ht="12" customHeight="1" thickBot="1" x14ac:dyDescent="0.25">
      <c r="A62" s="56"/>
      <c r="B62" s="99"/>
      <c r="C62" s="99"/>
      <c r="D62" s="99"/>
      <c r="E62" s="99"/>
      <c r="F62" s="99"/>
      <c r="G62" s="99"/>
      <c r="H62" s="99"/>
      <c r="I62" s="99"/>
      <c r="J62" s="100"/>
    </row>
    <row r="63" spans="1:11" s="28" customFormat="1" ht="12" customHeight="1" x14ac:dyDescent="0.2">
      <c r="B63" s="78"/>
      <c r="D63" s="47"/>
      <c r="E63" s="30" t="s">
        <v>0</v>
      </c>
      <c r="F63" s="30"/>
      <c r="G63" s="30"/>
      <c r="H63" s="31"/>
      <c r="I63" s="30"/>
      <c r="J63" s="79"/>
    </row>
    <row r="64" spans="1:11" s="28" customFormat="1" ht="12" customHeight="1" x14ac:dyDescent="0.2">
      <c r="B64" s="78"/>
      <c r="D64" s="47"/>
      <c r="E64" s="30" t="s">
        <v>0</v>
      </c>
      <c r="F64" s="30"/>
      <c r="G64" s="30"/>
      <c r="H64" s="31"/>
      <c r="I64" s="30"/>
      <c r="J64" s="79"/>
    </row>
    <row r="65" spans="2:10" s="28" customFormat="1" ht="12" customHeight="1" x14ac:dyDescent="0.2">
      <c r="B65" s="78"/>
      <c r="D65" s="47"/>
      <c r="E65" s="30" t="s">
        <v>0</v>
      </c>
      <c r="F65" s="30"/>
      <c r="G65" s="30"/>
      <c r="H65" s="31"/>
      <c r="I65" s="30"/>
      <c r="J65" s="79"/>
    </row>
    <row r="66" spans="2:10" s="28" customFormat="1" ht="12" customHeight="1" x14ac:dyDescent="0.2">
      <c r="B66" s="78"/>
      <c r="D66" s="47"/>
      <c r="E66" s="30" t="s">
        <v>0</v>
      </c>
      <c r="F66" s="30"/>
      <c r="G66" s="30"/>
      <c r="H66" s="31"/>
      <c r="I66" s="30"/>
      <c r="J66" s="79"/>
    </row>
    <row r="67" spans="2:10" s="28" customFormat="1" ht="12" customHeight="1" x14ac:dyDescent="0.2">
      <c r="B67" s="78"/>
      <c r="D67" s="47"/>
      <c r="E67" s="30" t="s">
        <v>0</v>
      </c>
      <c r="F67" s="80"/>
      <c r="G67" s="30"/>
      <c r="H67" s="31"/>
      <c r="I67" s="30"/>
      <c r="J67" s="79"/>
    </row>
    <row r="68" spans="2:10" s="28" customFormat="1" ht="12" customHeight="1" x14ac:dyDescent="0.2">
      <c r="B68" s="78"/>
      <c r="D68" s="47"/>
      <c r="E68" s="30" t="s">
        <v>0</v>
      </c>
      <c r="F68" s="30"/>
      <c r="G68" s="30"/>
      <c r="H68" s="31"/>
      <c r="I68" s="30"/>
      <c r="J68" s="79"/>
    </row>
    <row r="69" spans="2:10" s="28" customFormat="1" ht="12" customHeight="1" x14ac:dyDescent="0.2">
      <c r="B69" s="78"/>
      <c r="D69" s="47"/>
      <c r="E69" s="30" t="s">
        <v>0</v>
      </c>
      <c r="F69" s="30"/>
      <c r="G69" s="30"/>
      <c r="H69" s="31"/>
      <c r="I69" s="30"/>
      <c r="J69" s="79"/>
    </row>
    <row r="70" spans="2:10" s="28" customFormat="1" ht="12" customHeight="1" x14ac:dyDescent="0.2">
      <c r="D70" s="47"/>
      <c r="E70" s="30" t="s">
        <v>0</v>
      </c>
      <c r="F70" s="30"/>
      <c r="G70" s="30"/>
      <c r="H70" s="31"/>
      <c r="I70" s="30"/>
      <c r="J70" s="30"/>
    </row>
    <row r="71" spans="2:10" s="28" customFormat="1" ht="12" customHeight="1" x14ac:dyDescent="0.2">
      <c r="D71" s="47"/>
      <c r="E71" s="30" t="s">
        <v>0</v>
      </c>
      <c r="G71" s="30"/>
      <c r="H71" s="45"/>
    </row>
    <row r="72" spans="2:10" s="28" customFormat="1" x14ac:dyDescent="0.2">
      <c r="D72" s="58"/>
      <c r="E72" s="31"/>
      <c r="F72" s="45"/>
      <c r="G72" s="30"/>
      <c r="H72" s="45"/>
    </row>
    <row r="73" spans="2:10" x14ac:dyDescent="0.2">
      <c r="D73" s="42"/>
      <c r="E73" s="31"/>
      <c r="F73" s="34"/>
      <c r="G73" s="59"/>
    </row>
    <row r="74" spans="2:10" x14ac:dyDescent="0.2">
      <c r="D74" s="41"/>
      <c r="E74" s="31"/>
      <c r="F74" s="34"/>
      <c r="G74" s="21"/>
    </row>
    <row r="75" spans="2:10" x14ac:dyDescent="0.2">
      <c r="D75" s="60"/>
      <c r="E75" s="31"/>
      <c r="F75" s="34"/>
      <c r="G75" s="21"/>
    </row>
    <row r="76" spans="2:10" x14ac:dyDescent="0.2">
      <c r="D76" s="41"/>
      <c r="E76" s="31"/>
      <c r="F76" s="34"/>
      <c r="G76" s="21"/>
    </row>
    <row r="77" spans="2:10" x14ac:dyDescent="0.2">
      <c r="D77" s="41"/>
      <c r="E77" s="31"/>
      <c r="F77" s="34"/>
      <c r="G77" s="21"/>
    </row>
    <row r="78" spans="2:10" x14ac:dyDescent="0.2">
      <c r="D78" s="42"/>
      <c r="E78" s="31"/>
      <c r="F78" s="34"/>
      <c r="G78" s="21"/>
    </row>
    <row r="79" spans="2:10" x14ac:dyDescent="0.2">
      <c r="D79" s="41"/>
      <c r="E79" s="31"/>
      <c r="F79" s="34"/>
      <c r="G79" s="21"/>
    </row>
    <row r="80" spans="2:10" x14ac:dyDescent="0.2">
      <c r="D80" s="60"/>
      <c r="E80" s="31"/>
      <c r="F80" s="34"/>
      <c r="G80" s="21"/>
    </row>
    <row r="81" spans="4:7" x14ac:dyDescent="0.2">
      <c r="D81" s="61"/>
      <c r="E81" s="45"/>
      <c r="F81" s="45"/>
      <c r="G81" s="21"/>
    </row>
    <row r="82" spans="4:7" x14ac:dyDescent="0.2">
      <c r="D82" s="61"/>
      <c r="E82" s="45"/>
      <c r="F82" s="45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7" x14ac:dyDescent="0.2">
      <c r="D273" s="62"/>
      <c r="G273" s="21"/>
    </row>
    <row r="274" spans="4:7" x14ac:dyDescent="0.2">
      <c r="D274" s="62"/>
      <c r="G274" s="21"/>
    </row>
    <row r="275" spans="4:7" x14ac:dyDescent="0.2">
      <c r="D275" s="62"/>
      <c r="G275" s="21"/>
    </row>
    <row r="276" spans="4:7" x14ac:dyDescent="0.2">
      <c r="D276" s="62"/>
      <c r="G276" s="21"/>
    </row>
    <row r="277" spans="4:7" x14ac:dyDescent="0.2">
      <c r="D277" s="62"/>
      <c r="G277" s="21"/>
    </row>
    <row r="278" spans="4:7" x14ac:dyDescent="0.2">
      <c r="D278" s="62"/>
      <c r="G278" s="21"/>
    </row>
    <row r="279" spans="4:7" x14ac:dyDescent="0.2">
      <c r="D279" s="62"/>
      <c r="G279" s="21"/>
    </row>
    <row r="280" spans="4:7" x14ac:dyDescent="0.2">
      <c r="D280" s="62"/>
      <c r="G280" s="21"/>
    </row>
    <row r="281" spans="4:7" x14ac:dyDescent="0.2">
      <c r="D281" s="62"/>
      <c r="G281" s="21"/>
    </row>
    <row r="282" spans="4:7" x14ac:dyDescent="0.2">
      <c r="D282" s="62"/>
    </row>
    <row r="283" spans="4:7" x14ac:dyDescent="0.2">
      <c r="D283" s="62"/>
    </row>
    <row r="284" spans="4:7" x14ac:dyDescent="0.2">
      <c r="D284" s="62"/>
    </row>
    <row r="285" spans="4:7" x14ac:dyDescent="0.2">
      <c r="D285" s="62"/>
    </row>
    <row r="286" spans="4:7" x14ac:dyDescent="0.2">
      <c r="D286" s="62"/>
    </row>
    <row r="287" spans="4:7" x14ac:dyDescent="0.2">
      <c r="D287" s="62"/>
    </row>
    <row r="288" spans="4:7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  <row r="400" spans="4:4" x14ac:dyDescent="0.2">
      <c r="D400" s="62"/>
    </row>
    <row r="401" spans="4:4" x14ac:dyDescent="0.2">
      <c r="D401" s="62"/>
    </row>
    <row r="402" spans="4:4" x14ac:dyDescent="0.2">
      <c r="D402" s="62"/>
    </row>
    <row r="403" spans="4:4" x14ac:dyDescent="0.2">
      <c r="D403" s="62"/>
    </row>
    <row r="404" spans="4:4" x14ac:dyDescent="0.2">
      <c r="D404" s="62"/>
    </row>
    <row r="405" spans="4:4" x14ac:dyDescent="0.2">
      <c r="D405" s="62"/>
    </row>
    <row r="406" spans="4:4" x14ac:dyDescent="0.2">
      <c r="D406" s="62"/>
    </row>
    <row r="407" spans="4:4" x14ac:dyDescent="0.2">
      <c r="D407" s="62"/>
    </row>
    <row r="408" spans="4:4" x14ac:dyDescent="0.2">
      <c r="D408" s="62"/>
    </row>
  </sheetData>
  <mergeCells count="1">
    <mergeCell ref="B60:J62"/>
  </mergeCells>
  <conditionalFormatting sqref="B8:B9">
    <cfRule type="cellIs" dxfId="3" priority="1" stopIfTrue="1" operator="equal">
      <formula>"Adjustment to Income/Expense/Rate Base:"</formula>
    </cfRule>
  </conditionalFormatting>
  <conditionalFormatting sqref="J1">
    <cfRule type="cellIs" dxfId="2" priority="2" stopIfTrue="1" operator="equal">
      <formula>"x.x"</formula>
    </cfRule>
  </conditionalFormatting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7"/>
  <sheetViews>
    <sheetView view="pageBreakPreview" zoomScale="85" zoomScaleNormal="8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4" width="9.7109375" style="19" customWidth="1"/>
    <col min="5" max="5" width="4.7109375" style="19" customWidth="1"/>
    <col min="6" max="6" width="14.42578125" style="57" customWidth="1"/>
    <col min="7" max="7" width="11.140625" style="57" customWidth="1"/>
    <col min="8" max="8" width="10.28515625" style="57" customWidth="1"/>
    <col min="9" max="9" width="12.5703125" style="57" bestFit="1" customWidth="1"/>
    <col min="10" max="10" width="7" style="57" bestFit="1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2"/>
      <c r="G1" s="22"/>
      <c r="H1" s="22"/>
      <c r="I1" s="22" t="s">
        <v>12</v>
      </c>
      <c r="J1" s="52" t="s">
        <v>360</v>
      </c>
    </row>
    <row r="2" spans="1:12" ht="12" customHeight="1" x14ac:dyDescent="0.2">
      <c r="B2" s="20" t="s">
        <v>421</v>
      </c>
      <c r="D2" s="21"/>
      <c r="E2" s="21"/>
      <c r="F2" s="22"/>
      <c r="G2" s="22"/>
      <c r="H2" s="22"/>
      <c r="I2" s="22"/>
      <c r="J2" s="52"/>
    </row>
    <row r="3" spans="1:12" ht="12" customHeight="1" x14ac:dyDescent="0.2">
      <c r="B3" s="20" t="s">
        <v>416</v>
      </c>
      <c r="D3" s="21"/>
      <c r="E3" s="21"/>
      <c r="F3" s="22"/>
      <c r="G3" s="22"/>
      <c r="H3" s="22"/>
      <c r="I3" s="22"/>
      <c r="J3" s="52"/>
    </row>
    <row r="4" spans="1:12" ht="12" customHeight="1" x14ac:dyDescent="0.2">
      <c r="D4" s="21"/>
      <c r="E4" s="21"/>
      <c r="F4" s="22"/>
      <c r="G4" s="22"/>
      <c r="H4" s="22"/>
      <c r="I4" s="22"/>
      <c r="J4" s="52"/>
    </row>
    <row r="5" spans="1:12" ht="12" customHeight="1" x14ac:dyDescent="0.2">
      <c r="D5" s="21"/>
      <c r="E5" s="21"/>
      <c r="F5" s="22"/>
      <c r="G5" s="22"/>
      <c r="H5" s="22"/>
      <c r="I5" s="22"/>
      <c r="J5" s="52"/>
    </row>
    <row r="6" spans="1:12" ht="12" customHeight="1" x14ac:dyDescent="0.2">
      <c r="D6" s="21"/>
      <c r="E6" s="21"/>
      <c r="F6" s="22" t="s">
        <v>11</v>
      </c>
      <c r="G6" s="22"/>
      <c r="H6" s="22"/>
      <c r="I6" s="22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6" t="s">
        <v>8</v>
      </c>
      <c r="G7" s="26" t="s">
        <v>7</v>
      </c>
      <c r="H7" s="26" t="s">
        <v>6</v>
      </c>
      <c r="I7" s="26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1"/>
      <c r="G8" s="31"/>
      <c r="H8" s="31"/>
      <c r="I8" s="4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8.10.6 - 8.10.11'!B283</f>
        <v>397</v>
      </c>
      <c r="E10" s="47" t="s">
        <v>364</v>
      </c>
      <c r="F10" s="42">
        <f>'Page 8.10.6 - 8.10.11'!F283</f>
        <v>1083100.4195829928</v>
      </c>
      <c r="G10" s="42" t="str">
        <f>'Page 8.10.6 - 8.10.11'!C283</f>
        <v>CAGE</v>
      </c>
      <c r="H10" s="43">
        <v>0</v>
      </c>
      <c r="I10" s="37">
        <f t="shared" ref="I10:I46" si="0">IF(H10="Situs",IF(G10="WA",F10,0),H10*F10)</f>
        <v>0</v>
      </c>
      <c r="J10" s="81" t="str">
        <f>CONCATENATE(LEFT($J$1,4)&amp;".11")</f>
        <v>8.10.11</v>
      </c>
    </row>
    <row r="11" spans="1:12" ht="12" customHeight="1" x14ac:dyDescent="0.2">
      <c r="A11" s="28"/>
      <c r="B11" s="46"/>
      <c r="C11" s="46"/>
      <c r="D11" s="41" t="str">
        <f>'Page 8.10.6 - 8.10.11'!B284</f>
        <v>397</v>
      </c>
      <c r="E11" s="47" t="s">
        <v>364</v>
      </c>
      <c r="F11" s="42">
        <f>'Page 8.10.6 - 8.10.11'!F284</f>
        <v>564441.76124999672</v>
      </c>
      <c r="G11" s="42" t="str">
        <f>'Page 8.10.6 - 8.10.11'!C284</f>
        <v>CAGW</v>
      </c>
      <c r="H11" s="43">
        <v>0.21577192756641544</v>
      </c>
      <c r="I11" s="37">
        <f t="shared" si="0"/>
        <v>121790.68682389426</v>
      </c>
      <c r="J11" s="81" t="str">
        <f t="shared" ref="J11:J41" si="1">CONCATENATE(LEFT($J$1,4)&amp;".11")</f>
        <v>8.10.11</v>
      </c>
    </row>
    <row r="12" spans="1:12" ht="12" customHeight="1" x14ac:dyDescent="0.2">
      <c r="A12" s="28"/>
      <c r="B12" s="46"/>
      <c r="C12" s="46"/>
      <c r="D12" s="41" t="str">
        <f>'Page 8.10.6 - 8.10.11'!B285</f>
        <v>397</v>
      </c>
      <c r="E12" s="47" t="s">
        <v>364</v>
      </c>
      <c r="F12" s="42">
        <f>'Page 8.10.6 - 8.10.11'!F285</f>
        <v>-0.39291667006909847</v>
      </c>
      <c r="G12" s="42" t="str">
        <f>'Page 8.10.6 - 8.10.11'!C285</f>
        <v>CN</v>
      </c>
      <c r="H12" s="43">
        <v>6.9360885492844845E-2</v>
      </c>
      <c r="I12" s="37">
        <f t="shared" si="0"/>
        <v>-2.7253048160892638E-2</v>
      </c>
      <c r="J12" s="81" t="str">
        <f t="shared" si="1"/>
        <v>8.10.11</v>
      </c>
    </row>
    <row r="13" spans="1:12" ht="12" customHeight="1" x14ac:dyDescent="0.2">
      <c r="A13" s="28"/>
      <c r="B13" s="46"/>
      <c r="C13" s="46"/>
      <c r="D13" s="41" t="str">
        <f>'Page 8.10.6 - 8.10.11'!B286</f>
        <v>397</v>
      </c>
      <c r="E13" s="47" t="s">
        <v>364</v>
      </c>
      <c r="F13" s="42">
        <f>'Page 8.10.6 - 8.10.11'!F286</f>
        <v>214687.43666670099</v>
      </c>
      <c r="G13" s="42" t="str">
        <f>'Page 8.10.6 - 8.10.11'!C286</f>
        <v>ID</v>
      </c>
      <c r="H13" s="43" t="s">
        <v>361</v>
      </c>
      <c r="I13" s="37">
        <f t="shared" si="0"/>
        <v>0</v>
      </c>
      <c r="J13" s="81" t="str">
        <f t="shared" si="1"/>
        <v>8.10.11</v>
      </c>
    </row>
    <row r="14" spans="1:12" ht="12" customHeight="1" x14ac:dyDescent="0.2">
      <c r="A14" s="28"/>
      <c r="B14" s="46"/>
      <c r="C14" s="46"/>
      <c r="D14" s="41" t="str">
        <f>'Page 8.10.6 - 8.10.11'!B287</f>
        <v>397</v>
      </c>
      <c r="E14" s="47" t="s">
        <v>364</v>
      </c>
      <c r="F14" s="42">
        <f>'Page 8.10.6 - 8.10.11'!F287</f>
        <v>2355.5495833298191</v>
      </c>
      <c r="G14" s="42" t="str">
        <f>'Page 8.10.6 - 8.10.11'!C287</f>
        <v>JBG</v>
      </c>
      <c r="H14" s="43">
        <v>0.21577192756641544</v>
      </c>
      <c r="I14" s="37">
        <f t="shared" si="0"/>
        <v>508.26147407334184</v>
      </c>
      <c r="J14" s="81" t="str">
        <f t="shared" si="1"/>
        <v>8.10.11</v>
      </c>
    </row>
    <row r="15" spans="1:12" ht="12" customHeight="1" x14ac:dyDescent="0.2">
      <c r="A15" s="28"/>
      <c r="B15" s="46"/>
      <c r="C15" s="46"/>
      <c r="D15" s="41" t="str">
        <f>'Page 8.10.6 - 8.10.11'!B288</f>
        <v>397</v>
      </c>
      <c r="E15" s="47" t="s">
        <v>364</v>
      </c>
      <c r="F15" s="42">
        <f>'Page 8.10.6 - 8.10.11'!F288</f>
        <v>3849200.9766667038</v>
      </c>
      <c r="G15" s="42" t="str">
        <f>'Page 8.10.6 - 8.10.11'!C288</f>
        <v>OR</v>
      </c>
      <c r="H15" s="43" t="s">
        <v>361</v>
      </c>
      <c r="I15" s="37">
        <f t="shared" si="0"/>
        <v>0</v>
      </c>
      <c r="J15" s="81" t="str">
        <f t="shared" si="1"/>
        <v>8.10.11</v>
      </c>
    </row>
    <row r="16" spans="1:12" ht="12" customHeight="1" x14ac:dyDescent="0.2">
      <c r="A16" s="28"/>
      <c r="B16" s="46"/>
      <c r="C16" s="46"/>
      <c r="D16" s="41" t="str">
        <f>'Page 8.10.6 - 8.10.11'!B290</f>
        <v>397</v>
      </c>
      <c r="E16" s="47" t="s">
        <v>364</v>
      </c>
      <c r="F16" s="42">
        <f>'Page 8.10.6 - 8.10.11'!F290</f>
        <v>1330788.8612499982</v>
      </c>
      <c r="G16" s="42" t="str">
        <f>'Page 8.10.6 - 8.10.11'!C290</f>
        <v>SO</v>
      </c>
      <c r="H16" s="43">
        <v>6.7017620954721469E-2</v>
      </c>
      <c r="I16" s="37">
        <f t="shared" si="0"/>
        <v>89186.303474017797</v>
      </c>
      <c r="J16" s="81" t="str">
        <f t="shared" si="1"/>
        <v>8.10.11</v>
      </c>
    </row>
    <row r="17" spans="1:11" ht="12" customHeight="1" x14ac:dyDescent="0.2">
      <c r="A17" s="28"/>
      <c r="B17" s="46"/>
      <c r="C17" s="46"/>
      <c r="D17" s="41" t="str">
        <f>'Page 8.10.6 - 8.10.11'!B291</f>
        <v>397</v>
      </c>
      <c r="E17" s="47" t="s">
        <v>364</v>
      </c>
      <c r="F17" s="42">
        <f>'Page 8.10.6 - 8.10.11'!F291</f>
        <v>272724.51874999702</v>
      </c>
      <c r="G17" s="42" t="str">
        <f>'Page 8.10.6 - 8.10.11'!C291</f>
        <v>UT</v>
      </c>
      <c r="H17" s="43" t="s">
        <v>361</v>
      </c>
      <c r="I17" s="37">
        <f t="shared" si="0"/>
        <v>0</v>
      </c>
      <c r="J17" s="81" t="str">
        <f t="shared" si="1"/>
        <v>8.10.11</v>
      </c>
    </row>
    <row r="18" spans="1:11" ht="12" customHeight="1" x14ac:dyDescent="0.2">
      <c r="A18" s="28"/>
      <c r="B18" s="46"/>
      <c r="C18" s="46"/>
      <c r="D18" s="41" t="str">
        <f>'Page 8.10.6 - 8.10.11'!B292</f>
        <v>397</v>
      </c>
      <c r="E18" s="47" t="s">
        <v>364</v>
      </c>
      <c r="F18" s="42">
        <f>'Page 8.10.6 - 8.10.11'!F292</f>
        <v>105064.86708329991</v>
      </c>
      <c r="G18" s="42" t="str">
        <f>'Page 8.10.6 - 8.10.11'!C292</f>
        <v>WA</v>
      </c>
      <c r="H18" s="43" t="s">
        <v>361</v>
      </c>
      <c r="I18" s="37">
        <f t="shared" si="0"/>
        <v>105064.86708329991</v>
      </c>
      <c r="J18" s="81" t="str">
        <f t="shared" si="1"/>
        <v>8.10.11</v>
      </c>
    </row>
    <row r="19" spans="1:11" ht="12" customHeight="1" x14ac:dyDescent="0.2">
      <c r="A19" s="28"/>
      <c r="B19" s="46"/>
      <c r="C19" s="46"/>
      <c r="D19" s="41" t="str">
        <f>'Page 8.10.6 - 8.10.11'!B293</f>
        <v>397</v>
      </c>
      <c r="E19" s="47" t="s">
        <v>364</v>
      </c>
      <c r="F19" s="42">
        <f>'Page 8.10.6 - 8.10.11'!F293</f>
        <v>207141.60750000179</v>
      </c>
      <c r="G19" s="42" t="str">
        <f>'Page 8.10.6 - 8.10.11'!C293</f>
        <v>WY-ALL</v>
      </c>
      <c r="H19" s="43" t="s">
        <v>361</v>
      </c>
      <c r="I19" s="37">
        <f t="shared" si="0"/>
        <v>0</v>
      </c>
      <c r="J19" s="81" t="str">
        <f t="shared" si="1"/>
        <v>8.10.11</v>
      </c>
      <c r="K19" s="76"/>
    </row>
    <row r="20" spans="1:11" ht="12" customHeight="1" x14ac:dyDescent="0.2">
      <c r="A20" s="28"/>
      <c r="B20" s="46"/>
      <c r="C20" s="46"/>
      <c r="D20" s="41" t="str">
        <f>'Page 8.10.6 - 8.10.11'!B294</f>
        <v>397</v>
      </c>
      <c r="E20" s="47" t="s">
        <v>364</v>
      </c>
      <c r="F20" s="42">
        <f>'Page 8.10.6 - 8.10.11'!F294</f>
        <v>-1738.871249999851</v>
      </c>
      <c r="G20" s="42" t="str">
        <f>'Page 8.10.6 - 8.10.11'!C294</f>
        <v>WY-ALL</v>
      </c>
      <c r="H20" s="43" t="s">
        <v>361</v>
      </c>
      <c r="I20" s="37">
        <f t="shared" si="0"/>
        <v>0</v>
      </c>
      <c r="J20" s="81" t="str">
        <f t="shared" si="1"/>
        <v>8.10.11</v>
      </c>
    </row>
    <row r="21" spans="1:11" ht="12" customHeight="1" x14ac:dyDescent="0.2">
      <c r="A21" s="28"/>
      <c r="B21" s="46"/>
      <c r="C21" s="46"/>
      <c r="D21" s="41" t="str">
        <f>'Page 8.10.6 - 8.10.11'!B295</f>
        <v>398</v>
      </c>
      <c r="E21" s="47" t="s">
        <v>364</v>
      </c>
      <c r="F21" s="42">
        <f>'Page 8.10.6 - 8.10.11'!F295</f>
        <v>236.83499999999913</v>
      </c>
      <c r="G21" s="42" t="str">
        <f>'Page 8.10.6 - 8.10.11'!C295</f>
        <v>CA</v>
      </c>
      <c r="H21" s="43" t="s">
        <v>361</v>
      </c>
      <c r="I21" s="37">
        <f t="shared" si="0"/>
        <v>0</v>
      </c>
      <c r="J21" s="81" t="str">
        <f t="shared" si="1"/>
        <v>8.10.11</v>
      </c>
    </row>
    <row r="22" spans="1:11" ht="12" customHeight="1" x14ac:dyDescent="0.2">
      <c r="A22" s="28"/>
      <c r="B22" s="46"/>
      <c r="C22" s="46"/>
      <c r="D22" s="41" t="str">
        <f>'Page 8.10.6 - 8.10.11'!B296</f>
        <v>398</v>
      </c>
      <c r="E22" s="47" t="s">
        <v>364</v>
      </c>
      <c r="F22" s="42">
        <f>'Page 8.10.6 - 8.10.11'!F296</f>
        <v>-304.06999999999971</v>
      </c>
      <c r="G22" s="42" t="str">
        <f>'Page 8.10.6 - 8.10.11'!C296</f>
        <v>CAEE</v>
      </c>
      <c r="H22" s="43">
        <v>0</v>
      </c>
      <c r="I22" s="37">
        <f t="shared" si="0"/>
        <v>0</v>
      </c>
      <c r="J22" s="81" t="str">
        <f t="shared" si="1"/>
        <v>8.10.11</v>
      </c>
    </row>
    <row r="23" spans="1:11" ht="12" customHeight="1" x14ac:dyDescent="0.2">
      <c r="A23" s="28"/>
      <c r="B23" s="46"/>
      <c r="C23" s="46"/>
      <c r="D23" s="41" t="str">
        <f>'Page 8.10.6 - 8.10.11'!B297</f>
        <v>398</v>
      </c>
      <c r="E23" s="47" t="s">
        <v>364</v>
      </c>
      <c r="F23" s="42">
        <f>'Page 8.10.6 - 8.10.11'!F297</f>
        <v>47359.507916669827</v>
      </c>
      <c r="G23" s="42" t="str">
        <f>'Page 8.10.6 - 8.10.11'!C297</f>
        <v>CAGE</v>
      </c>
      <c r="H23" s="43">
        <v>0</v>
      </c>
      <c r="I23" s="37">
        <f t="shared" si="0"/>
        <v>0</v>
      </c>
      <c r="J23" s="81" t="str">
        <f t="shared" si="1"/>
        <v>8.10.11</v>
      </c>
    </row>
    <row r="24" spans="1:11" ht="12" customHeight="1" x14ac:dyDescent="0.2">
      <c r="A24" s="28"/>
      <c r="B24" s="46"/>
      <c r="C24" s="46"/>
      <c r="D24" s="41" t="str">
        <f>'Page 8.10.6 - 8.10.11'!B298</f>
        <v>398</v>
      </c>
      <c r="E24" s="47" t="s">
        <v>364</v>
      </c>
      <c r="F24" s="42">
        <f>'Page 8.10.6 - 8.10.11'!F298</f>
        <v>1742.1591666669701</v>
      </c>
      <c r="G24" s="42" t="str">
        <f>'Page 8.10.6 - 8.10.11'!C298</f>
        <v>CAGW</v>
      </c>
      <c r="H24" s="43">
        <v>0.21577192756641544</v>
      </c>
      <c r="I24" s="37">
        <f t="shared" si="0"/>
        <v>375.90904151923218</v>
      </c>
      <c r="J24" s="81" t="str">
        <f t="shared" si="1"/>
        <v>8.10.11</v>
      </c>
    </row>
    <row r="25" spans="1:11" ht="12" customHeight="1" x14ac:dyDescent="0.2">
      <c r="A25" s="28"/>
      <c r="B25" s="46"/>
      <c r="C25" s="46"/>
      <c r="D25" s="41" t="str">
        <f>'Page 8.10.6 - 8.10.11'!B299</f>
        <v>398</v>
      </c>
      <c r="E25" s="47" t="s">
        <v>364</v>
      </c>
      <c r="F25" s="42">
        <f>'Page 8.10.6 - 8.10.11'!F299</f>
        <v>7953.0762499999983</v>
      </c>
      <c r="G25" s="42" t="str">
        <f>'Page 8.10.6 - 8.10.11'!C299</f>
        <v>CN</v>
      </c>
      <c r="H25" s="43">
        <v>6.9360885492844845E-2</v>
      </c>
      <c r="I25" s="37">
        <f t="shared" si="0"/>
        <v>551.63241109211378</v>
      </c>
      <c r="J25" s="81" t="str">
        <f t="shared" si="1"/>
        <v>8.10.11</v>
      </c>
    </row>
    <row r="26" spans="1:11" ht="12" customHeight="1" x14ac:dyDescent="0.2">
      <c r="A26" s="28"/>
      <c r="B26" s="46"/>
      <c r="C26" s="46"/>
      <c r="D26" s="41" t="str">
        <f>'Page 8.10.6 - 8.10.11'!B300</f>
        <v>398</v>
      </c>
      <c r="E26" s="47" t="s">
        <v>364</v>
      </c>
      <c r="F26" s="42">
        <f>'Page 8.10.6 - 8.10.11'!F300</f>
        <v>-529.07916666669189</v>
      </c>
      <c r="G26" s="42" t="str">
        <f>'Page 8.10.6 - 8.10.11'!C300</f>
        <v>ID</v>
      </c>
      <c r="H26" s="43" t="s">
        <v>361</v>
      </c>
      <c r="I26" s="37">
        <f t="shared" si="0"/>
        <v>0</v>
      </c>
      <c r="J26" s="81" t="str">
        <f t="shared" si="1"/>
        <v>8.10.11</v>
      </c>
    </row>
    <row r="27" spans="1:11" ht="12" customHeight="1" x14ac:dyDescent="0.2">
      <c r="A27" s="28"/>
      <c r="B27" s="46"/>
      <c r="C27" s="46"/>
      <c r="D27" s="41" t="str">
        <f>'Page 8.10.6 - 8.10.11'!B301</f>
        <v>398</v>
      </c>
      <c r="E27" s="47" t="s">
        <v>364</v>
      </c>
      <c r="F27" s="42">
        <f>'Page 8.10.6 - 8.10.11'!F301</f>
        <v>20530.778749999998</v>
      </c>
      <c r="G27" s="42" t="str">
        <f>'Page 8.10.6 - 8.10.11'!C301</f>
        <v>JBG</v>
      </c>
      <c r="H27" s="43">
        <v>0.21577192756641544</v>
      </c>
      <c r="I27" s="37">
        <f t="shared" si="0"/>
        <v>4429.9657053271012</v>
      </c>
      <c r="J27" s="81" t="str">
        <f t="shared" si="1"/>
        <v>8.10.11</v>
      </c>
    </row>
    <row r="28" spans="1:11" ht="12" customHeight="1" x14ac:dyDescent="0.2">
      <c r="A28" s="28"/>
      <c r="B28" s="46"/>
      <c r="C28" s="46"/>
      <c r="D28" s="41" t="str">
        <f>'Page 8.10.6 - 8.10.11'!B302</f>
        <v>398</v>
      </c>
      <c r="E28" s="47" t="s">
        <v>364</v>
      </c>
      <c r="F28" s="42">
        <f>'Page 8.10.6 - 8.10.11'!F302</f>
        <v>4121.6529166698456</v>
      </c>
      <c r="G28" s="42" t="str">
        <f>'Page 8.10.6 - 8.10.11'!C302</f>
        <v>OR</v>
      </c>
      <c r="H28" s="43" t="s">
        <v>361</v>
      </c>
      <c r="I28" s="37">
        <f t="shared" si="0"/>
        <v>0</v>
      </c>
      <c r="J28" s="81" t="str">
        <f t="shared" si="1"/>
        <v>8.10.11</v>
      </c>
    </row>
    <row r="29" spans="1:11" ht="12" customHeight="1" x14ac:dyDescent="0.2">
      <c r="A29" s="28"/>
      <c r="B29" s="46"/>
      <c r="C29" s="46"/>
      <c r="D29" s="41" t="str">
        <f>'Page 8.10.6 - 8.10.11'!B303</f>
        <v>398</v>
      </c>
      <c r="E29" s="47" t="s">
        <v>364</v>
      </c>
      <c r="F29" s="42">
        <f>'Page 8.10.6 - 8.10.11'!F303</f>
        <v>-120700.96916666999</v>
      </c>
      <c r="G29" s="42" t="str">
        <f>'Page 8.10.6 - 8.10.11'!C303</f>
        <v>SO</v>
      </c>
      <c r="H29" s="43">
        <v>6.7017620954721469E-2</v>
      </c>
      <c r="I29" s="37">
        <f t="shared" si="0"/>
        <v>-8089.091800479413</v>
      </c>
      <c r="J29" s="81" t="str">
        <f t="shared" si="1"/>
        <v>8.10.11</v>
      </c>
    </row>
    <row r="30" spans="1:11" ht="12" customHeight="1" x14ac:dyDescent="0.2">
      <c r="A30" s="28"/>
      <c r="B30" s="46"/>
      <c r="C30" s="46"/>
      <c r="D30" s="41" t="str">
        <f>'Page 8.10.6 - 8.10.11'!B304</f>
        <v>398</v>
      </c>
      <c r="E30" s="47" t="s">
        <v>364</v>
      </c>
      <c r="F30" s="42">
        <f>'Page 8.10.6 - 8.10.11'!F304</f>
        <v>37089.191666669911</v>
      </c>
      <c r="G30" s="42" t="str">
        <f>'Page 8.10.6 - 8.10.11'!C304</f>
        <v>UT</v>
      </c>
      <c r="H30" s="43" t="s">
        <v>361</v>
      </c>
      <c r="I30" s="37">
        <f t="shared" si="0"/>
        <v>0</v>
      </c>
      <c r="J30" s="81" t="str">
        <f t="shared" si="1"/>
        <v>8.10.11</v>
      </c>
    </row>
    <row r="31" spans="1:11" ht="12" customHeight="1" x14ac:dyDescent="0.2">
      <c r="A31" s="28"/>
      <c r="B31" s="46"/>
      <c r="C31" s="46"/>
      <c r="D31" s="41" t="str">
        <f>'Page 8.10.6 - 8.10.11'!B305</f>
        <v>398</v>
      </c>
      <c r="E31" s="47" t="s">
        <v>364</v>
      </c>
      <c r="F31" s="42">
        <f>'Page 8.10.6 - 8.10.11'!F305</f>
        <v>-1573.1733333329903</v>
      </c>
      <c r="G31" s="42" t="str">
        <f>'Page 8.10.6 - 8.10.11'!C305</f>
        <v>WA</v>
      </c>
      <c r="H31" s="43" t="s">
        <v>361</v>
      </c>
      <c r="I31" s="37">
        <f t="shared" si="0"/>
        <v>-1573.1733333329903</v>
      </c>
      <c r="J31" s="81" t="str">
        <f t="shared" si="1"/>
        <v>8.10.11</v>
      </c>
    </row>
    <row r="32" spans="1:11" ht="12" customHeight="1" x14ac:dyDescent="0.2">
      <c r="A32" s="28"/>
      <c r="B32" s="46"/>
      <c r="C32" s="46"/>
      <c r="D32" s="41" t="str">
        <f>'Page 8.10.6 - 8.10.11'!B306</f>
        <v>398</v>
      </c>
      <c r="E32" s="47" t="s">
        <v>364</v>
      </c>
      <c r="F32" s="42">
        <f>'Page 8.10.6 - 8.10.11'!F306</f>
        <v>1304.4625000000233</v>
      </c>
      <c r="G32" s="42" t="str">
        <f>'Page 8.10.6 - 8.10.11'!C306</f>
        <v>WY-ALL</v>
      </c>
      <c r="H32" s="43" t="s">
        <v>361</v>
      </c>
      <c r="I32" s="37">
        <f t="shared" si="0"/>
        <v>0</v>
      </c>
      <c r="J32" s="81" t="str">
        <f t="shared" si="1"/>
        <v>8.10.11</v>
      </c>
      <c r="K32" s="76"/>
    </row>
    <row r="33" spans="1:11" ht="12" customHeight="1" x14ac:dyDescent="0.2">
      <c r="A33" s="28"/>
      <c r="B33" s="46"/>
      <c r="C33" s="46"/>
      <c r="D33" s="41" t="str">
        <f>'Page 8.10.6 - 8.10.11'!B307</f>
        <v>398</v>
      </c>
      <c r="E33" s="47" t="s">
        <v>364</v>
      </c>
      <c r="F33" s="42">
        <f>'Page 8.10.6 - 8.10.11'!F307</f>
        <v>1263.0625</v>
      </c>
      <c r="G33" s="42" t="str">
        <f>'Page 8.10.6 - 8.10.11'!C307</f>
        <v>WY-ALL</v>
      </c>
      <c r="H33" s="43" t="s">
        <v>361</v>
      </c>
      <c r="I33" s="37">
        <f t="shared" si="0"/>
        <v>0</v>
      </c>
      <c r="J33" s="81" t="str">
        <f t="shared" si="1"/>
        <v>8.10.11</v>
      </c>
    </row>
    <row r="34" spans="1:11" ht="12" customHeight="1" x14ac:dyDescent="0.2">
      <c r="A34" s="28"/>
      <c r="B34" s="46"/>
      <c r="C34" s="46"/>
      <c r="D34" s="41" t="str">
        <f>'Page 8.10.6 - 8.10.11'!B309</f>
        <v>DP</v>
      </c>
      <c r="E34" s="47" t="s">
        <v>364</v>
      </c>
      <c r="F34" s="42">
        <f>'Page 8.10.6 - 8.10.11'!F309</f>
        <v>-1629101.9508333299</v>
      </c>
      <c r="G34" s="42" t="str">
        <f>'Page 8.10.6 - 8.10.11'!C309</f>
        <v>CA</v>
      </c>
      <c r="H34" s="43" t="s">
        <v>361</v>
      </c>
      <c r="I34" s="37">
        <f t="shared" si="0"/>
        <v>0</v>
      </c>
      <c r="J34" s="81" t="str">
        <f t="shared" si="1"/>
        <v>8.10.11</v>
      </c>
    </row>
    <row r="35" spans="1:11" ht="12" customHeight="1" x14ac:dyDescent="0.2">
      <c r="A35" s="28"/>
      <c r="B35" s="46"/>
      <c r="C35" s="46"/>
      <c r="D35" s="41" t="str">
        <f>'Page 8.10.6 - 8.10.11'!B310</f>
        <v>DP</v>
      </c>
      <c r="E35" s="47" t="s">
        <v>364</v>
      </c>
      <c r="F35" s="42">
        <f>'Page 8.10.6 - 8.10.11'!F310</f>
        <v>904330.95833333023</v>
      </c>
      <c r="G35" s="42" t="str">
        <f>'Page 8.10.6 - 8.10.11'!C310</f>
        <v>ID</v>
      </c>
      <c r="H35" s="43" t="s">
        <v>361</v>
      </c>
      <c r="I35" s="37">
        <f t="shared" si="0"/>
        <v>0</v>
      </c>
      <c r="J35" s="81" t="str">
        <f t="shared" si="1"/>
        <v>8.10.11</v>
      </c>
      <c r="K35" s="57"/>
    </row>
    <row r="36" spans="1:11" ht="12" customHeight="1" x14ac:dyDescent="0.2">
      <c r="A36" s="28"/>
      <c r="B36" s="46"/>
      <c r="C36" s="46"/>
      <c r="D36" s="41" t="str">
        <f>'Page 8.10.6 - 8.10.11'!B311</f>
        <v>DP</v>
      </c>
      <c r="E36" s="47" t="s">
        <v>364</v>
      </c>
      <c r="F36" s="42">
        <f>'Page 8.10.6 - 8.10.11'!F311</f>
        <v>-1204812.7754167002</v>
      </c>
      <c r="G36" s="42" t="str">
        <f>'Page 8.10.6 - 8.10.11'!C311</f>
        <v>OR</v>
      </c>
      <c r="H36" s="43" t="s">
        <v>361</v>
      </c>
      <c r="I36" s="37">
        <f t="shared" si="0"/>
        <v>0</v>
      </c>
      <c r="J36" s="81" t="str">
        <f t="shared" si="1"/>
        <v>8.10.11</v>
      </c>
      <c r="K36" s="57"/>
    </row>
    <row r="37" spans="1:11" ht="12" customHeight="1" x14ac:dyDescent="0.2">
      <c r="A37" s="28"/>
      <c r="B37" s="46"/>
      <c r="C37" s="46"/>
      <c r="D37" s="41" t="str">
        <f>'Page 8.10.6 - 8.10.11'!B313</f>
        <v>DP</v>
      </c>
      <c r="E37" s="47" t="s">
        <v>364</v>
      </c>
      <c r="F37" s="42">
        <f>'Page 8.10.6 - 8.10.11'!F313</f>
        <v>7136677.2966667004</v>
      </c>
      <c r="G37" s="42" t="str">
        <f>'Page 8.10.6 - 8.10.11'!C313</f>
        <v>UT</v>
      </c>
      <c r="H37" s="43" t="s">
        <v>361</v>
      </c>
      <c r="I37" s="37">
        <f t="shared" si="0"/>
        <v>0</v>
      </c>
      <c r="J37" s="81" t="str">
        <f t="shared" si="1"/>
        <v>8.10.11</v>
      </c>
      <c r="K37" s="57"/>
    </row>
    <row r="38" spans="1:11" ht="12" customHeight="1" x14ac:dyDescent="0.2">
      <c r="A38" s="28"/>
      <c r="B38" s="46"/>
      <c r="C38" s="46"/>
      <c r="D38" s="41" t="str">
        <f>'Page 8.10.6 - 8.10.11'!B314</f>
        <v>DP</v>
      </c>
      <c r="E38" s="47" t="s">
        <v>364</v>
      </c>
      <c r="F38" s="42">
        <f>'Page 8.10.6 - 8.10.11'!F314</f>
        <v>-2435140.8337500002</v>
      </c>
      <c r="G38" s="42" t="str">
        <f>'Page 8.10.6 - 8.10.11'!C314</f>
        <v>WA</v>
      </c>
      <c r="H38" s="43" t="s">
        <v>361</v>
      </c>
      <c r="I38" s="37">
        <f t="shared" si="0"/>
        <v>-2435140.8337500002</v>
      </c>
      <c r="J38" s="81" t="str">
        <f t="shared" si="1"/>
        <v>8.10.11</v>
      </c>
      <c r="K38" s="57"/>
    </row>
    <row r="39" spans="1:11" ht="12" customHeight="1" x14ac:dyDescent="0.2">
      <c r="A39" s="28"/>
      <c r="B39" s="46"/>
      <c r="C39" s="46"/>
      <c r="D39" s="41" t="str">
        <f>'Page 8.10.6 - 8.10.11'!B315</f>
        <v>DP</v>
      </c>
      <c r="E39" s="47" t="s">
        <v>364</v>
      </c>
      <c r="F39" s="42">
        <f>'Page 8.10.6 - 8.10.11'!F315</f>
        <v>1470434.125</v>
      </c>
      <c r="G39" s="42" t="str">
        <f>'Page 8.10.6 - 8.10.11'!C315</f>
        <v>WY-ALL</v>
      </c>
      <c r="H39" s="43" t="s">
        <v>361</v>
      </c>
      <c r="I39" s="37">
        <f t="shared" si="0"/>
        <v>0</v>
      </c>
      <c r="J39" s="81" t="str">
        <f t="shared" si="1"/>
        <v>8.10.11</v>
      </c>
      <c r="K39" s="57"/>
    </row>
    <row r="40" spans="1:11" ht="12" customHeight="1" x14ac:dyDescent="0.2">
      <c r="A40" s="28"/>
      <c r="B40" s="46"/>
      <c r="C40" s="46"/>
      <c r="D40" s="41" t="str">
        <f>'Page 8.10.6 - 8.10.11'!B316</f>
        <v>GP</v>
      </c>
      <c r="E40" s="47" t="s">
        <v>364</v>
      </c>
      <c r="F40" s="42">
        <f>'Page 8.10.6 - 8.10.11'!F316</f>
        <v>-6845.7591666666704</v>
      </c>
      <c r="G40" s="42" t="str">
        <f>'Page 8.10.6 - 8.10.11'!C316</f>
        <v>CAGE</v>
      </c>
      <c r="H40" s="43">
        <v>0</v>
      </c>
      <c r="I40" s="37">
        <f t="shared" si="0"/>
        <v>0</v>
      </c>
      <c r="J40" s="81" t="str">
        <f t="shared" si="1"/>
        <v>8.10.11</v>
      </c>
      <c r="K40" s="57"/>
    </row>
    <row r="41" spans="1:11" ht="12" customHeight="1" x14ac:dyDescent="0.2">
      <c r="A41" s="28"/>
      <c r="B41" s="46"/>
      <c r="C41" s="46"/>
      <c r="D41" s="41" t="str">
        <f>'Page 8.10.6 - 8.10.11'!B318</f>
        <v>GP</v>
      </c>
      <c r="E41" s="47" t="s">
        <v>364</v>
      </c>
      <c r="F41" s="42">
        <f>'Page 8.10.6 - 8.10.11'!F318</f>
        <v>6845.7591666666704</v>
      </c>
      <c r="G41" s="42" t="str">
        <f>'Page 8.10.6 - 8.10.11'!C318</f>
        <v>SG</v>
      </c>
      <c r="H41" s="43">
        <v>7.8111041399714837E-2</v>
      </c>
      <c r="I41" s="37">
        <f t="shared" si="0"/>
        <v>534.72937767997757</v>
      </c>
      <c r="J41" s="81" t="str">
        <f t="shared" si="1"/>
        <v>8.10.11</v>
      </c>
      <c r="K41" s="57"/>
    </row>
    <row r="42" spans="1:11" ht="12" customHeight="1" x14ac:dyDescent="0.2">
      <c r="A42" s="28"/>
      <c r="B42" s="46"/>
      <c r="C42" s="46"/>
      <c r="D42" s="41" t="str">
        <f>'Page 8.10.6 - 8.10.11'!B319</f>
        <v>GP</v>
      </c>
      <c r="E42" s="47" t="s">
        <v>364</v>
      </c>
      <c r="F42" s="42">
        <f>'Page 8.10.6 - 8.10.11'!F319</f>
        <v>12793978.668333303</v>
      </c>
      <c r="G42" s="42" t="str">
        <f>'Page 8.10.6 - 8.10.11'!C319</f>
        <v>SO</v>
      </c>
      <c r="H42" s="43">
        <v>6.7017620954721469E-2</v>
      </c>
      <c r="I42" s="37">
        <f t="shared" si="0"/>
        <v>857422.0128971535</v>
      </c>
      <c r="J42" s="81" t="str">
        <f>CONCATENATE(LEFT($J$1,4)&amp;".11")</f>
        <v>8.10.11</v>
      </c>
      <c r="K42" s="57"/>
    </row>
    <row r="43" spans="1:11" ht="12" customHeight="1" x14ac:dyDescent="0.2">
      <c r="A43" s="28"/>
      <c r="B43" s="46"/>
      <c r="C43" s="46"/>
      <c r="D43" s="41" t="str">
        <f>'Page 8.10.6 - 8.10.11'!B324</f>
        <v>SP</v>
      </c>
      <c r="E43" s="47" t="s">
        <v>364</v>
      </c>
      <c r="F43" s="42">
        <f>'Page 8.10.6 - 8.10.11'!F324</f>
        <v>-2527855.625</v>
      </c>
      <c r="G43" s="42" t="str">
        <f>'Page 8.10.6 - 8.10.11'!C324</f>
        <v>CAGE</v>
      </c>
      <c r="H43" s="43">
        <v>0</v>
      </c>
      <c r="I43" s="37">
        <f t="shared" si="0"/>
        <v>0</v>
      </c>
      <c r="J43" s="81" t="str">
        <f t="shared" ref="J43:J46" si="2">CONCATENATE(LEFT($J$1,4)&amp;".12")</f>
        <v>8.10.12</v>
      </c>
      <c r="K43" s="57"/>
    </row>
    <row r="44" spans="1:11" ht="12" customHeight="1" x14ac:dyDescent="0.2">
      <c r="A44" s="28"/>
      <c r="B44" s="46"/>
      <c r="C44" s="46"/>
      <c r="D44" s="41" t="s">
        <v>17</v>
      </c>
      <c r="E44" s="47" t="s">
        <v>364</v>
      </c>
      <c r="F44" s="42">
        <f>'Page 8.10.6 - 8.10.11'!F326</f>
        <v>12920744.412083305</v>
      </c>
      <c r="G44" s="42" t="s">
        <v>16</v>
      </c>
      <c r="H44" s="43">
        <v>7.8111041399714837E-2</v>
      </c>
      <c r="I44" s="37">
        <f t="shared" si="0"/>
        <v>1009252.8016873732</v>
      </c>
      <c r="J44" s="81" t="str">
        <f t="shared" si="2"/>
        <v>8.10.12</v>
      </c>
      <c r="K44" s="57"/>
    </row>
    <row r="45" spans="1:11" ht="12" customHeight="1" x14ac:dyDescent="0.2">
      <c r="A45" s="28"/>
      <c r="B45" s="46"/>
      <c r="C45" s="46"/>
      <c r="D45" s="41" t="str">
        <f>'Page 8.10.6 - 8.10.11'!B328</f>
        <v>TP</v>
      </c>
      <c r="E45" s="47" t="s">
        <v>364</v>
      </c>
      <c r="F45" s="42">
        <f>'Page 8.10.6 - 8.10.11'!F328</f>
        <v>2393254.5925000012</v>
      </c>
      <c r="G45" s="42" t="str">
        <f>'Page 8.10.6 - 8.10.11'!C328</f>
        <v>CAGE</v>
      </c>
      <c r="H45" s="43">
        <v>0</v>
      </c>
      <c r="I45" s="37">
        <f t="shared" si="0"/>
        <v>0</v>
      </c>
      <c r="J45" s="81" t="str">
        <f t="shared" si="2"/>
        <v>8.10.12</v>
      </c>
      <c r="K45" s="57"/>
    </row>
    <row r="46" spans="1:11" ht="12" customHeight="1" x14ac:dyDescent="0.2">
      <c r="A46" s="28"/>
      <c r="B46" s="46"/>
      <c r="C46" s="46"/>
      <c r="D46" s="41" t="str">
        <f>'Page 8.10.6 - 8.10.11'!B329</f>
        <v>TP</v>
      </c>
      <c r="E46" s="47" t="s">
        <v>364</v>
      </c>
      <c r="F46" s="42">
        <f>'Page 8.10.6 - 8.10.11'!F329</f>
        <v>4993960.5487499982</v>
      </c>
      <c r="G46" s="42" t="str">
        <f>'Page 8.10.6 - 8.10.11'!C329</f>
        <v>CAGW</v>
      </c>
      <c r="H46" s="43">
        <v>0.21577192756641544</v>
      </c>
      <c r="I46" s="37">
        <f t="shared" si="0"/>
        <v>1077556.493794421</v>
      </c>
      <c r="J46" s="81" t="str">
        <f t="shared" si="2"/>
        <v>8.10.12</v>
      </c>
      <c r="K46" s="57"/>
    </row>
    <row r="47" spans="1:11" ht="12" customHeight="1" x14ac:dyDescent="0.2">
      <c r="A47" s="28"/>
      <c r="B47" s="46"/>
      <c r="C47" s="46"/>
      <c r="D47" s="47"/>
      <c r="E47" s="47"/>
      <c r="F47" s="53">
        <f>SUBTOTAL(9,F10:F46)</f>
        <v>42442729.585832968</v>
      </c>
      <c r="G47" s="42"/>
      <c r="H47" s="77"/>
      <c r="I47" s="53">
        <f>SUBTOTAL(9,I10:I46)</f>
        <v>821870.53763299074</v>
      </c>
      <c r="J47" s="52"/>
    </row>
    <row r="48" spans="1:11" ht="12" customHeight="1" x14ac:dyDescent="0.2">
      <c r="A48" s="28"/>
      <c r="B48" s="46"/>
      <c r="C48" s="46"/>
      <c r="D48" s="47"/>
      <c r="E48" s="47"/>
      <c r="F48" s="42"/>
      <c r="G48" s="42"/>
      <c r="H48" s="77"/>
      <c r="I48" s="67"/>
      <c r="J48" s="52"/>
    </row>
    <row r="49" spans="1:11" ht="12" customHeight="1" x14ac:dyDescent="0.2">
      <c r="A49" s="28"/>
      <c r="B49" s="46"/>
      <c r="C49" s="46"/>
      <c r="D49" s="47"/>
      <c r="E49" s="47"/>
      <c r="F49" s="42">
        <f>'Page 8.10'!F55</f>
        <v>12684701.053331301</v>
      </c>
      <c r="G49" s="42" t="s">
        <v>15</v>
      </c>
      <c r="H49" s="66"/>
      <c r="I49" s="42">
        <f>'Page 8.10'!I55</f>
        <v>4026567.9950490515</v>
      </c>
      <c r="J49" s="82">
        <f>'Page 8.10'!J1</f>
        <v>8.1</v>
      </c>
      <c r="K49" s="57"/>
    </row>
    <row r="50" spans="1:11" ht="12" customHeight="1" x14ac:dyDescent="0.2">
      <c r="A50" s="28"/>
      <c r="B50" s="46"/>
      <c r="C50" s="46"/>
      <c r="D50" s="47"/>
      <c r="E50" s="47"/>
      <c r="F50" s="42">
        <f>'Page 8.10.1'!F56</f>
        <v>118742355.22166763</v>
      </c>
      <c r="G50" s="42" t="s">
        <v>15</v>
      </c>
      <c r="H50" s="66"/>
      <c r="I50" s="42">
        <f>'Page 8.10.1'!I56</f>
        <v>18535166.356913254</v>
      </c>
      <c r="J50" s="52" t="str">
        <f>'Page 8.10.1'!J1</f>
        <v>8.10.1</v>
      </c>
      <c r="K50" s="57"/>
    </row>
    <row r="51" spans="1:11" ht="12" customHeight="1" x14ac:dyDescent="0.2">
      <c r="A51" s="28"/>
      <c r="B51" s="46"/>
      <c r="C51" s="46"/>
      <c r="D51" s="47"/>
      <c r="E51" s="47"/>
      <c r="F51" s="42">
        <f>'Page 8.10.2'!F57</f>
        <v>92353801.634581834</v>
      </c>
      <c r="G51" s="42" t="s">
        <v>15</v>
      </c>
      <c r="H51" s="66"/>
      <c r="I51" s="42">
        <f>'Page 8.10.2'!I57</f>
        <v>4317980.6524995957</v>
      </c>
      <c r="J51" s="52" t="str">
        <f>'Page 8.10.2'!J1</f>
        <v>8.10.2</v>
      </c>
      <c r="K51" s="57"/>
    </row>
    <row r="52" spans="1:11" ht="12" customHeight="1" x14ac:dyDescent="0.2">
      <c r="A52" s="28"/>
      <c r="B52" s="46"/>
      <c r="C52" s="46"/>
      <c r="D52" s="47"/>
      <c r="E52" s="47"/>
      <c r="F52" s="42">
        <f>'Page 8.10.3'!F58</f>
        <v>-10006142.475833325</v>
      </c>
      <c r="G52" s="42" t="s">
        <v>15</v>
      </c>
      <c r="H52" s="66"/>
      <c r="I52" s="42">
        <f>'Page 8.10.3'!I58</f>
        <v>-722292.03403813054</v>
      </c>
      <c r="J52" s="52" t="str">
        <f>'Page 8.10.3'!J1</f>
        <v>8.10.3</v>
      </c>
      <c r="K52" s="57"/>
    </row>
    <row r="53" spans="1:11" ht="12" customHeight="1" x14ac:dyDescent="0.2">
      <c r="A53" s="28"/>
      <c r="B53" s="46"/>
      <c r="C53" s="46"/>
      <c r="D53" s="47"/>
      <c r="E53" s="47"/>
      <c r="F53" s="42">
        <f>'Page 8.10.4'!F58</f>
        <v>3242020.7058334663</v>
      </c>
      <c r="G53" s="42" t="s">
        <v>15</v>
      </c>
      <c r="H53" s="66"/>
      <c r="I53" s="42">
        <f>'Page 8.10.4'!I58</f>
        <v>-87652.324278719665</v>
      </c>
      <c r="J53" s="52" t="str">
        <f>'Page 8.10.4'!J1</f>
        <v>8.10.4</v>
      </c>
      <c r="K53" s="57"/>
    </row>
    <row r="54" spans="1:11" ht="12" customHeight="1" x14ac:dyDescent="0.2">
      <c r="A54" s="28"/>
      <c r="B54" s="46"/>
      <c r="C54" s="46"/>
      <c r="D54" s="47"/>
      <c r="E54" s="47"/>
      <c r="F54" s="83">
        <f>'Page 8.10.5'!F47</f>
        <v>42442729.585832968</v>
      </c>
      <c r="G54" s="42" t="s">
        <v>15</v>
      </c>
      <c r="H54" s="66"/>
      <c r="I54" s="83">
        <f>'Page 8.10.5'!I47</f>
        <v>821870.53763299074</v>
      </c>
      <c r="J54" s="52" t="str">
        <f>'Page 8.10.5'!J1</f>
        <v>8.10.5</v>
      </c>
      <c r="K54" s="57"/>
    </row>
    <row r="55" spans="1:11" ht="12" customHeight="1" thickBot="1" x14ac:dyDescent="0.25">
      <c r="A55" s="28"/>
      <c r="B55" s="46"/>
      <c r="C55" s="46"/>
      <c r="D55" s="84" t="s">
        <v>14</v>
      </c>
      <c r="E55" s="47"/>
      <c r="F55" s="85">
        <f>SUM(F49:F54)</f>
        <v>259459465.72541386</v>
      </c>
      <c r="G55" s="42"/>
      <c r="H55" s="66"/>
      <c r="I55" s="85">
        <f>SUM(I49:I54)</f>
        <v>26891641.18377804</v>
      </c>
      <c r="J55" s="52"/>
      <c r="K55" s="72"/>
    </row>
    <row r="56" spans="1:11" ht="12" customHeight="1" thickTop="1" x14ac:dyDescent="0.2">
      <c r="A56" s="28"/>
      <c r="B56" s="45"/>
      <c r="C56" s="45"/>
      <c r="D56" s="41"/>
      <c r="E56" s="41"/>
      <c r="F56" s="42"/>
      <c r="G56" s="42"/>
      <c r="H56" s="66"/>
      <c r="I56" s="67"/>
      <c r="J56" s="52"/>
    </row>
    <row r="57" spans="1:11" ht="12" customHeight="1" x14ac:dyDescent="0.2">
      <c r="A57" s="28"/>
      <c r="B57" s="46"/>
      <c r="C57" s="46"/>
      <c r="D57" s="47"/>
      <c r="E57" s="47"/>
      <c r="F57" s="42"/>
      <c r="G57" s="42"/>
      <c r="H57" s="66"/>
      <c r="I57" s="67"/>
      <c r="J57" s="52"/>
    </row>
    <row r="58" spans="1:11" ht="12" customHeight="1" thickBot="1" x14ac:dyDescent="0.25">
      <c r="A58" s="28"/>
      <c r="B58" s="1" t="s">
        <v>2</v>
      </c>
      <c r="C58" s="46"/>
      <c r="D58" s="47"/>
      <c r="E58" s="47"/>
      <c r="F58" s="42"/>
      <c r="G58" s="42"/>
      <c r="H58" s="66"/>
      <c r="I58" s="67"/>
      <c r="J58" s="52"/>
    </row>
    <row r="59" spans="1:11" ht="12" customHeight="1" x14ac:dyDescent="0.2">
      <c r="A59" s="54"/>
      <c r="B59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9" s="89"/>
      <c r="D59" s="89"/>
      <c r="E59" s="89"/>
      <c r="F59" s="89"/>
      <c r="G59" s="89"/>
      <c r="H59" s="89"/>
      <c r="I59" s="89"/>
      <c r="J59" s="96"/>
    </row>
    <row r="60" spans="1:11" ht="12" customHeight="1" x14ac:dyDescent="0.2">
      <c r="A60" s="55"/>
      <c r="B60" s="97"/>
      <c r="C60" s="97"/>
      <c r="D60" s="97"/>
      <c r="E60" s="97"/>
      <c r="F60" s="97"/>
      <c r="G60" s="97"/>
      <c r="H60" s="97"/>
      <c r="I60" s="97"/>
      <c r="J60" s="98"/>
    </row>
    <row r="61" spans="1:11" ht="12" customHeight="1" thickBot="1" x14ac:dyDescent="0.25">
      <c r="A61" s="56"/>
      <c r="B61" s="99"/>
      <c r="C61" s="99"/>
      <c r="D61" s="99"/>
      <c r="E61" s="99"/>
      <c r="F61" s="99"/>
      <c r="G61" s="99"/>
      <c r="H61" s="99"/>
      <c r="I61" s="99"/>
      <c r="J61" s="100"/>
    </row>
    <row r="62" spans="1:11" s="28" customFormat="1" ht="12" customHeight="1" x14ac:dyDescent="0.2">
      <c r="B62" s="78"/>
      <c r="D62" s="47"/>
      <c r="E62" s="30" t="s">
        <v>0</v>
      </c>
      <c r="F62" s="31"/>
      <c r="G62" s="31"/>
      <c r="H62" s="31"/>
      <c r="I62" s="31"/>
      <c r="J62" s="86"/>
    </row>
    <row r="63" spans="1:11" s="28" customFormat="1" ht="12" customHeight="1" x14ac:dyDescent="0.2">
      <c r="B63" s="78"/>
      <c r="D63" s="47"/>
      <c r="E63" s="30" t="s">
        <v>0</v>
      </c>
      <c r="F63" s="31"/>
      <c r="G63" s="31"/>
      <c r="H63" s="31"/>
      <c r="I63" s="31"/>
      <c r="J63" s="86"/>
    </row>
    <row r="64" spans="1:11" s="28" customFormat="1" ht="12" customHeight="1" x14ac:dyDescent="0.2">
      <c r="B64" s="78"/>
      <c r="D64" s="47"/>
      <c r="E64" s="30" t="s">
        <v>0</v>
      </c>
      <c r="F64" s="31"/>
      <c r="G64" s="31"/>
      <c r="H64" s="31"/>
      <c r="I64" s="31"/>
      <c r="J64" s="86"/>
    </row>
    <row r="65" spans="2:10" s="28" customFormat="1" ht="12" customHeight="1" x14ac:dyDescent="0.2">
      <c r="B65" s="78"/>
      <c r="D65" s="47"/>
      <c r="E65" s="30" t="s">
        <v>0</v>
      </c>
      <c r="F65" s="31"/>
      <c r="G65" s="31"/>
      <c r="H65" s="31"/>
      <c r="I65" s="31"/>
      <c r="J65" s="86"/>
    </row>
    <row r="66" spans="2:10" s="28" customFormat="1" ht="12" customHeight="1" x14ac:dyDescent="0.2">
      <c r="B66" s="78"/>
      <c r="D66" s="47"/>
      <c r="E66" s="30" t="s">
        <v>0</v>
      </c>
      <c r="F66" s="87"/>
      <c r="G66" s="31"/>
      <c r="H66" s="31"/>
      <c r="I66" s="31"/>
      <c r="J66" s="86"/>
    </row>
    <row r="67" spans="2:10" s="28" customFormat="1" ht="12" customHeight="1" x14ac:dyDescent="0.2">
      <c r="B67" s="78"/>
      <c r="D67" s="47"/>
      <c r="E67" s="30" t="s">
        <v>0</v>
      </c>
      <c r="F67" s="31"/>
      <c r="G67" s="31"/>
      <c r="H67" s="31"/>
      <c r="I67" s="31"/>
      <c r="J67" s="86"/>
    </row>
    <row r="68" spans="2:10" s="28" customFormat="1" ht="12" customHeight="1" x14ac:dyDescent="0.2">
      <c r="B68" s="78"/>
      <c r="D68" s="47"/>
      <c r="E68" s="30" t="s">
        <v>0</v>
      </c>
      <c r="F68" s="31"/>
      <c r="G68" s="31"/>
      <c r="H68" s="31"/>
      <c r="I68" s="31"/>
      <c r="J68" s="86"/>
    </row>
    <row r="69" spans="2:10" s="28" customFormat="1" ht="12" customHeight="1" x14ac:dyDescent="0.2">
      <c r="D69" s="47"/>
      <c r="E69" s="30" t="s">
        <v>0</v>
      </c>
      <c r="F69" s="31"/>
      <c r="G69" s="31"/>
      <c r="H69" s="31"/>
      <c r="I69" s="31"/>
      <c r="J69" s="31"/>
    </row>
    <row r="70" spans="2:10" s="28" customFormat="1" ht="12" customHeight="1" x14ac:dyDescent="0.2">
      <c r="D70" s="47"/>
      <c r="E70" s="30" t="s">
        <v>0</v>
      </c>
      <c r="F70" s="45"/>
      <c r="G70" s="31"/>
      <c r="H70" s="45"/>
      <c r="I70" s="45"/>
      <c r="J70" s="45"/>
    </row>
    <row r="71" spans="2:10" s="28" customFormat="1" x14ac:dyDescent="0.2">
      <c r="D71" s="58"/>
      <c r="E71" s="31"/>
      <c r="F71" s="45"/>
      <c r="G71" s="31"/>
      <c r="H71" s="45"/>
      <c r="I71" s="45"/>
      <c r="J71" s="45"/>
    </row>
    <row r="72" spans="2:10" s="28" customFormat="1" x14ac:dyDescent="0.2">
      <c r="D72" s="42"/>
      <c r="E72" s="31"/>
      <c r="F72" s="34"/>
      <c r="G72" s="74"/>
      <c r="H72" s="45"/>
      <c r="I72" s="45"/>
      <c r="J72" s="45"/>
    </row>
    <row r="73" spans="2:10" s="28" customFormat="1" x14ac:dyDescent="0.2">
      <c r="D73" s="41"/>
      <c r="E73" s="31"/>
      <c r="F73" s="34"/>
      <c r="G73" s="31"/>
      <c r="H73" s="45"/>
      <c r="I73" s="45"/>
      <c r="J73" s="45"/>
    </row>
    <row r="74" spans="2:10" s="28" customFormat="1" x14ac:dyDescent="0.2">
      <c r="D74" s="60"/>
      <c r="E74" s="31"/>
      <c r="F74" s="34"/>
      <c r="G74" s="31"/>
      <c r="H74" s="45"/>
      <c r="I74" s="45"/>
      <c r="J74" s="45"/>
    </row>
    <row r="75" spans="2:10" s="28" customFormat="1" x14ac:dyDescent="0.2">
      <c r="D75" s="41"/>
      <c r="E75" s="31"/>
      <c r="F75" s="34"/>
      <c r="G75" s="31"/>
      <c r="H75" s="45"/>
      <c r="I75" s="45"/>
      <c r="J75" s="45"/>
    </row>
    <row r="76" spans="2:10" s="28" customFormat="1" x14ac:dyDescent="0.2">
      <c r="D76" s="41"/>
      <c r="E76" s="31"/>
      <c r="F76" s="34"/>
      <c r="G76" s="31"/>
      <c r="H76" s="45"/>
      <c r="I76" s="45"/>
      <c r="J76" s="45"/>
    </row>
    <row r="77" spans="2:10" s="28" customFormat="1" x14ac:dyDescent="0.2">
      <c r="D77" s="42"/>
      <c r="E77" s="31"/>
      <c r="F77" s="34"/>
      <c r="G77" s="31"/>
      <c r="H77" s="45"/>
      <c r="I77" s="45"/>
      <c r="J77" s="45"/>
    </row>
    <row r="78" spans="2:10" s="28" customFormat="1" x14ac:dyDescent="0.2">
      <c r="D78" s="41"/>
      <c r="E78" s="31"/>
      <c r="F78" s="34"/>
      <c r="G78" s="31"/>
      <c r="H78" s="45"/>
      <c r="I78" s="45"/>
      <c r="J78" s="45"/>
    </row>
    <row r="79" spans="2:10" s="28" customFormat="1" x14ac:dyDescent="0.2">
      <c r="D79" s="60"/>
      <c r="E79" s="31"/>
      <c r="F79" s="34"/>
      <c r="G79" s="31"/>
      <c r="H79" s="45"/>
      <c r="I79" s="45"/>
      <c r="J79" s="45"/>
    </row>
    <row r="80" spans="2:10" s="28" customFormat="1" x14ac:dyDescent="0.2">
      <c r="D80" s="61"/>
      <c r="E80" s="45"/>
      <c r="F80" s="45"/>
      <c r="G80" s="31"/>
      <c r="H80" s="45"/>
      <c r="I80" s="45"/>
      <c r="J80" s="45"/>
    </row>
    <row r="81" spans="4:10" s="28" customFormat="1" x14ac:dyDescent="0.2">
      <c r="D81" s="61"/>
      <c r="E81" s="45"/>
      <c r="F81" s="45"/>
      <c r="G81" s="31"/>
      <c r="H81" s="45"/>
      <c r="I81" s="45"/>
      <c r="J81" s="45"/>
    </row>
    <row r="82" spans="4:10" s="28" customFormat="1" x14ac:dyDescent="0.2">
      <c r="D82" s="88"/>
      <c r="F82" s="45"/>
      <c r="G82" s="31"/>
      <c r="H82" s="45"/>
      <c r="I82" s="45"/>
      <c r="J82" s="45"/>
    </row>
    <row r="83" spans="4:10" s="28" customFormat="1" x14ac:dyDescent="0.2">
      <c r="D83" s="88"/>
      <c r="F83" s="45"/>
      <c r="G83" s="31"/>
      <c r="H83" s="45"/>
      <c r="I83" s="45"/>
      <c r="J83" s="45"/>
    </row>
    <row r="84" spans="4:10" s="28" customFormat="1" x14ac:dyDescent="0.2">
      <c r="D84" s="88"/>
      <c r="F84" s="45"/>
      <c r="G84" s="31"/>
      <c r="H84" s="45"/>
      <c r="I84" s="45"/>
      <c r="J84" s="45"/>
    </row>
    <row r="85" spans="4:10" s="28" customFormat="1" x14ac:dyDescent="0.2">
      <c r="D85" s="88"/>
      <c r="F85" s="45"/>
      <c r="G85" s="31"/>
      <c r="H85" s="45"/>
      <c r="I85" s="45"/>
      <c r="J85" s="45"/>
    </row>
    <row r="86" spans="4:10" s="28" customFormat="1" x14ac:dyDescent="0.2">
      <c r="D86" s="88"/>
      <c r="F86" s="45"/>
      <c r="G86" s="31"/>
      <c r="H86" s="45"/>
      <c r="I86" s="45"/>
      <c r="J86" s="45"/>
    </row>
    <row r="87" spans="4:10" s="28" customFormat="1" x14ac:dyDescent="0.2">
      <c r="D87" s="88"/>
      <c r="F87" s="45"/>
      <c r="G87" s="31"/>
      <c r="H87" s="45"/>
      <c r="I87" s="45"/>
      <c r="J87" s="45"/>
    </row>
    <row r="88" spans="4:10" s="28" customFormat="1" x14ac:dyDescent="0.2">
      <c r="D88" s="88"/>
      <c r="F88" s="45"/>
      <c r="G88" s="31"/>
      <c r="H88" s="45"/>
      <c r="I88" s="45"/>
      <c r="J88" s="45"/>
    </row>
    <row r="89" spans="4:10" s="28" customFormat="1" x14ac:dyDescent="0.2">
      <c r="D89" s="88"/>
      <c r="F89" s="45"/>
      <c r="G89" s="31"/>
      <c r="H89" s="45"/>
      <c r="I89" s="45"/>
      <c r="J89" s="45"/>
    </row>
    <row r="90" spans="4:10" s="28" customFormat="1" x14ac:dyDescent="0.2">
      <c r="D90" s="88"/>
      <c r="F90" s="45"/>
      <c r="G90" s="31"/>
      <c r="H90" s="45"/>
      <c r="I90" s="45"/>
      <c r="J90" s="45"/>
    </row>
    <row r="91" spans="4:10" s="28" customFormat="1" x14ac:dyDescent="0.2">
      <c r="D91" s="88"/>
      <c r="F91" s="45"/>
      <c r="G91" s="31"/>
      <c r="H91" s="45"/>
      <c r="I91" s="45"/>
      <c r="J91" s="45"/>
    </row>
    <row r="92" spans="4:10" s="28" customFormat="1" x14ac:dyDescent="0.2">
      <c r="D92" s="88"/>
      <c r="F92" s="45"/>
      <c r="G92" s="31"/>
      <c r="H92" s="45"/>
      <c r="I92" s="45"/>
      <c r="J92" s="45"/>
    </row>
    <row r="93" spans="4:10" s="28" customFormat="1" x14ac:dyDescent="0.2">
      <c r="D93" s="88"/>
      <c r="F93" s="45"/>
      <c r="G93" s="31"/>
      <c r="H93" s="45"/>
      <c r="I93" s="45"/>
      <c r="J93" s="45"/>
    </row>
    <row r="94" spans="4:10" s="28" customFormat="1" x14ac:dyDescent="0.2">
      <c r="D94" s="88"/>
      <c r="F94" s="45"/>
      <c r="G94" s="31"/>
      <c r="H94" s="45"/>
      <c r="I94" s="45"/>
      <c r="J94" s="45"/>
    </row>
    <row r="95" spans="4:10" s="28" customFormat="1" x14ac:dyDescent="0.2">
      <c r="D95" s="88"/>
      <c r="F95" s="45"/>
      <c r="G95" s="31"/>
      <c r="H95" s="45"/>
      <c r="I95" s="45"/>
      <c r="J95" s="45"/>
    </row>
    <row r="96" spans="4:10" s="28" customFormat="1" x14ac:dyDescent="0.2">
      <c r="D96" s="88"/>
      <c r="F96" s="45"/>
      <c r="G96" s="31"/>
      <c r="H96" s="45"/>
      <c r="I96" s="45"/>
      <c r="J96" s="45"/>
    </row>
    <row r="97" spans="4:10" s="28" customFormat="1" x14ac:dyDescent="0.2">
      <c r="D97" s="88"/>
      <c r="F97" s="45"/>
      <c r="G97" s="31"/>
      <c r="H97" s="45"/>
      <c r="I97" s="45"/>
      <c r="J97" s="45"/>
    </row>
    <row r="98" spans="4:10" s="28" customFormat="1" x14ac:dyDescent="0.2">
      <c r="D98" s="88"/>
      <c r="F98" s="45"/>
      <c r="G98" s="31"/>
      <c r="H98" s="45"/>
      <c r="I98" s="45"/>
      <c r="J98" s="45"/>
    </row>
    <row r="99" spans="4:10" s="28" customFormat="1" x14ac:dyDescent="0.2">
      <c r="D99" s="88"/>
      <c r="F99" s="45"/>
      <c r="G99" s="31"/>
      <c r="H99" s="45"/>
      <c r="I99" s="45"/>
      <c r="J99" s="45"/>
    </row>
    <row r="100" spans="4:10" s="28" customFormat="1" x14ac:dyDescent="0.2">
      <c r="D100" s="88"/>
      <c r="F100" s="45"/>
      <c r="G100" s="31"/>
      <c r="H100" s="45"/>
      <c r="I100" s="45"/>
      <c r="J100" s="45"/>
    </row>
    <row r="101" spans="4:10" s="28" customFormat="1" x14ac:dyDescent="0.2">
      <c r="D101" s="88"/>
      <c r="F101" s="45"/>
      <c r="G101" s="31"/>
      <c r="H101" s="45"/>
      <c r="I101" s="45"/>
      <c r="J101" s="45"/>
    </row>
    <row r="102" spans="4:10" s="28" customFormat="1" x14ac:dyDescent="0.2">
      <c r="D102" s="88"/>
      <c r="F102" s="45"/>
      <c r="G102" s="31"/>
      <c r="H102" s="45"/>
      <c r="I102" s="45"/>
      <c r="J102" s="45"/>
    </row>
    <row r="103" spans="4:10" s="28" customFormat="1" x14ac:dyDescent="0.2">
      <c r="D103" s="88"/>
      <c r="F103" s="45"/>
      <c r="G103" s="31"/>
      <c r="H103" s="45"/>
      <c r="I103" s="45"/>
      <c r="J103" s="45"/>
    </row>
    <row r="104" spans="4:10" s="28" customFormat="1" x14ac:dyDescent="0.2">
      <c r="D104" s="88"/>
      <c r="F104" s="45"/>
      <c r="G104" s="31"/>
      <c r="H104" s="45"/>
      <c r="I104" s="45"/>
      <c r="J104" s="45"/>
    </row>
    <row r="105" spans="4:10" s="28" customFormat="1" x14ac:dyDescent="0.2">
      <c r="D105" s="88"/>
      <c r="F105" s="45"/>
      <c r="G105" s="31"/>
      <c r="H105" s="45"/>
      <c r="I105" s="45"/>
      <c r="J105" s="45"/>
    </row>
    <row r="106" spans="4:10" s="28" customFormat="1" x14ac:dyDescent="0.2">
      <c r="D106" s="88"/>
      <c r="F106" s="45"/>
      <c r="G106" s="31"/>
      <c r="H106" s="45"/>
      <c r="I106" s="45"/>
      <c r="J106" s="45"/>
    </row>
    <row r="107" spans="4:10" s="28" customFormat="1" x14ac:dyDescent="0.2">
      <c r="D107" s="88"/>
      <c r="F107" s="45"/>
      <c r="G107" s="31"/>
      <c r="H107" s="45"/>
      <c r="I107" s="45"/>
      <c r="J107" s="45"/>
    </row>
    <row r="108" spans="4:10" s="28" customFormat="1" x14ac:dyDescent="0.2">
      <c r="D108" s="88"/>
      <c r="F108" s="45"/>
      <c r="G108" s="31"/>
      <c r="H108" s="45"/>
      <c r="I108" s="45"/>
      <c r="J108" s="45"/>
    </row>
    <row r="109" spans="4:10" s="28" customFormat="1" x14ac:dyDescent="0.2">
      <c r="D109" s="88"/>
      <c r="F109" s="45"/>
      <c r="G109" s="31"/>
      <c r="H109" s="45"/>
      <c r="I109" s="45"/>
      <c r="J109" s="45"/>
    </row>
    <row r="110" spans="4:10" s="28" customFormat="1" x14ac:dyDescent="0.2">
      <c r="D110" s="88"/>
      <c r="F110" s="45"/>
      <c r="G110" s="31"/>
      <c r="H110" s="45"/>
      <c r="I110" s="45"/>
      <c r="J110" s="45"/>
    </row>
    <row r="111" spans="4:10" s="28" customFormat="1" x14ac:dyDescent="0.2">
      <c r="D111" s="88"/>
      <c r="F111" s="45"/>
      <c r="G111" s="31"/>
      <c r="H111" s="45"/>
      <c r="I111" s="45"/>
      <c r="J111" s="45"/>
    </row>
    <row r="112" spans="4:10" s="28" customFormat="1" x14ac:dyDescent="0.2">
      <c r="D112" s="88"/>
      <c r="F112" s="45"/>
      <c r="G112" s="31"/>
      <c r="H112" s="45"/>
      <c r="I112" s="45"/>
      <c r="J112" s="45"/>
    </row>
    <row r="113" spans="4:10" s="28" customFormat="1" x14ac:dyDescent="0.2">
      <c r="D113" s="88"/>
      <c r="F113" s="45"/>
      <c r="G113" s="31"/>
      <c r="H113" s="45"/>
      <c r="I113" s="45"/>
      <c r="J113" s="45"/>
    </row>
    <row r="114" spans="4:10" s="28" customFormat="1" x14ac:dyDescent="0.2">
      <c r="D114" s="88"/>
      <c r="F114" s="45"/>
      <c r="G114" s="31"/>
      <c r="H114" s="45"/>
      <c r="I114" s="45"/>
      <c r="J114" s="45"/>
    </row>
    <row r="115" spans="4:10" s="28" customFormat="1" x14ac:dyDescent="0.2">
      <c r="D115" s="88"/>
      <c r="F115" s="45"/>
      <c r="G115" s="31"/>
      <c r="H115" s="45"/>
      <c r="I115" s="45"/>
      <c r="J115" s="45"/>
    </row>
    <row r="116" spans="4:10" s="28" customFormat="1" x14ac:dyDescent="0.2">
      <c r="D116" s="88"/>
      <c r="F116" s="45"/>
      <c r="G116" s="31"/>
      <c r="H116" s="45"/>
      <c r="I116" s="45"/>
      <c r="J116" s="45"/>
    </row>
    <row r="117" spans="4:10" s="28" customFormat="1" x14ac:dyDescent="0.2">
      <c r="D117" s="88"/>
      <c r="F117" s="45"/>
      <c r="G117" s="31"/>
      <c r="H117" s="45"/>
      <c r="I117" s="45"/>
      <c r="J117" s="45"/>
    </row>
    <row r="118" spans="4:10" s="28" customFormat="1" x14ac:dyDescent="0.2">
      <c r="D118" s="88"/>
      <c r="F118" s="45"/>
      <c r="G118" s="31"/>
      <c r="H118" s="45"/>
      <c r="I118" s="45"/>
      <c r="J118" s="45"/>
    </row>
    <row r="119" spans="4:10" s="28" customFormat="1" x14ac:dyDescent="0.2">
      <c r="D119" s="88"/>
      <c r="F119" s="45"/>
      <c r="G119" s="31"/>
      <c r="H119" s="45"/>
      <c r="I119" s="45"/>
      <c r="J119" s="45"/>
    </row>
    <row r="120" spans="4:10" s="28" customFormat="1" x14ac:dyDescent="0.2">
      <c r="D120" s="88"/>
      <c r="F120" s="45"/>
      <c r="G120" s="31"/>
      <c r="H120" s="45"/>
      <c r="I120" s="45"/>
      <c r="J120" s="45"/>
    </row>
    <row r="121" spans="4:10" s="28" customFormat="1" x14ac:dyDescent="0.2">
      <c r="D121" s="88"/>
      <c r="F121" s="45"/>
      <c r="G121" s="31"/>
      <c r="H121" s="45"/>
      <c r="I121" s="45"/>
      <c r="J121" s="45"/>
    </row>
    <row r="122" spans="4:10" s="28" customFormat="1" x14ac:dyDescent="0.2">
      <c r="D122" s="88"/>
      <c r="F122" s="45"/>
      <c r="G122" s="31"/>
      <c r="H122" s="45"/>
      <c r="I122" s="45"/>
      <c r="J122" s="45"/>
    </row>
    <row r="123" spans="4:10" s="28" customFormat="1" x14ac:dyDescent="0.2">
      <c r="D123" s="88"/>
      <c r="F123" s="45"/>
      <c r="G123" s="31"/>
      <c r="H123" s="45"/>
      <c r="I123" s="45"/>
      <c r="J123" s="45"/>
    </row>
    <row r="124" spans="4:10" s="28" customFormat="1" x14ac:dyDescent="0.2">
      <c r="D124" s="88"/>
      <c r="F124" s="45"/>
      <c r="G124" s="31"/>
      <c r="H124" s="45"/>
      <c r="I124" s="45"/>
      <c r="J124" s="45"/>
    </row>
    <row r="125" spans="4:10" s="28" customFormat="1" x14ac:dyDescent="0.2">
      <c r="D125" s="88"/>
      <c r="F125" s="45"/>
      <c r="G125" s="31"/>
      <c r="H125" s="45"/>
      <c r="I125" s="45"/>
      <c r="J125" s="45"/>
    </row>
    <row r="126" spans="4:10" s="28" customFormat="1" x14ac:dyDescent="0.2">
      <c r="D126" s="88"/>
      <c r="F126" s="45"/>
      <c r="G126" s="31"/>
      <c r="H126" s="45"/>
      <c r="I126" s="45"/>
      <c r="J126" s="45"/>
    </row>
    <row r="127" spans="4:10" s="28" customFormat="1" x14ac:dyDescent="0.2">
      <c r="D127" s="88"/>
      <c r="F127" s="45"/>
      <c r="G127" s="31"/>
      <c r="H127" s="45"/>
      <c r="I127" s="45"/>
      <c r="J127" s="45"/>
    </row>
    <row r="128" spans="4:10" s="28" customFormat="1" x14ac:dyDescent="0.2">
      <c r="D128" s="88"/>
      <c r="F128" s="45"/>
      <c r="G128" s="31"/>
      <c r="H128" s="45"/>
      <c r="I128" s="45"/>
      <c r="J128" s="45"/>
    </row>
    <row r="129" spans="4:10" s="28" customFormat="1" x14ac:dyDescent="0.2">
      <c r="D129" s="88"/>
      <c r="F129" s="45"/>
      <c r="G129" s="31"/>
      <c r="H129" s="45"/>
      <c r="I129" s="45"/>
      <c r="J129" s="45"/>
    </row>
    <row r="130" spans="4:10" s="28" customFormat="1" x14ac:dyDescent="0.2">
      <c r="D130" s="88"/>
      <c r="F130" s="45"/>
      <c r="G130" s="31"/>
      <c r="H130" s="45"/>
      <c r="I130" s="45"/>
      <c r="J130" s="45"/>
    </row>
    <row r="131" spans="4:10" s="28" customFormat="1" x14ac:dyDescent="0.2">
      <c r="D131" s="88"/>
      <c r="F131" s="45"/>
      <c r="G131" s="31"/>
      <c r="H131" s="45"/>
      <c r="I131" s="45"/>
      <c r="J131" s="45"/>
    </row>
    <row r="132" spans="4:10" s="28" customFormat="1" x14ac:dyDescent="0.2">
      <c r="D132" s="88"/>
      <c r="F132" s="45"/>
      <c r="G132" s="31"/>
      <c r="H132" s="45"/>
      <c r="I132" s="45"/>
      <c r="J132" s="45"/>
    </row>
    <row r="133" spans="4:10" s="28" customFormat="1" x14ac:dyDescent="0.2">
      <c r="D133" s="88"/>
      <c r="F133" s="45"/>
      <c r="G133" s="31"/>
      <c r="H133" s="45"/>
      <c r="I133" s="45"/>
      <c r="J133" s="45"/>
    </row>
    <row r="134" spans="4:10" s="28" customFormat="1" x14ac:dyDescent="0.2">
      <c r="D134" s="88"/>
      <c r="F134" s="45"/>
      <c r="G134" s="31"/>
      <c r="H134" s="45"/>
      <c r="I134" s="45"/>
      <c r="J134" s="45"/>
    </row>
    <row r="135" spans="4:10" s="28" customFormat="1" x14ac:dyDescent="0.2">
      <c r="D135" s="88"/>
      <c r="F135" s="45"/>
      <c r="G135" s="31"/>
      <c r="H135" s="45"/>
      <c r="I135" s="45"/>
      <c r="J135" s="45"/>
    </row>
    <row r="136" spans="4:10" s="28" customFormat="1" x14ac:dyDescent="0.2">
      <c r="D136" s="88"/>
      <c r="F136" s="45"/>
      <c r="G136" s="31"/>
      <c r="H136" s="45"/>
      <c r="I136" s="45"/>
      <c r="J136" s="45"/>
    </row>
    <row r="137" spans="4:10" s="28" customFormat="1" x14ac:dyDescent="0.2">
      <c r="D137" s="88"/>
      <c r="F137" s="45"/>
      <c r="G137" s="31"/>
      <c r="H137" s="45"/>
      <c r="I137" s="45"/>
      <c r="J137" s="45"/>
    </row>
    <row r="138" spans="4:10" s="28" customFormat="1" x14ac:dyDescent="0.2">
      <c r="D138" s="88"/>
      <c r="F138" s="45"/>
      <c r="G138" s="31"/>
      <c r="H138" s="45"/>
      <c r="I138" s="45"/>
      <c r="J138" s="45"/>
    </row>
    <row r="139" spans="4:10" s="28" customFormat="1" x14ac:dyDescent="0.2">
      <c r="D139" s="88"/>
      <c r="F139" s="45"/>
      <c r="G139" s="31"/>
      <c r="H139" s="45"/>
      <c r="I139" s="45"/>
      <c r="J139" s="45"/>
    </row>
    <row r="140" spans="4:10" s="28" customFormat="1" x14ac:dyDescent="0.2">
      <c r="D140" s="88"/>
      <c r="F140" s="45"/>
      <c r="G140" s="31"/>
      <c r="H140" s="45"/>
      <c r="I140" s="45"/>
      <c r="J140" s="45"/>
    </row>
    <row r="141" spans="4:10" s="28" customFormat="1" x14ac:dyDescent="0.2">
      <c r="D141" s="88"/>
      <c r="F141" s="45"/>
      <c r="G141" s="31"/>
      <c r="H141" s="45"/>
      <c r="I141" s="45"/>
      <c r="J141" s="45"/>
    </row>
    <row r="142" spans="4:10" s="28" customFormat="1" x14ac:dyDescent="0.2">
      <c r="D142" s="88"/>
      <c r="F142" s="45"/>
      <c r="G142" s="31"/>
      <c r="H142" s="45"/>
      <c r="I142" s="45"/>
      <c r="J142" s="45"/>
    </row>
    <row r="143" spans="4:10" s="28" customFormat="1" x14ac:dyDescent="0.2">
      <c r="D143" s="88"/>
      <c r="F143" s="45"/>
      <c r="G143" s="31"/>
      <c r="H143" s="45"/>
      <c r="I143" s="45"/>
      <c r="J143" s="45"/>
    </row>
    <row r="144" spans="4:10" s="28" customFormat="1" x14ac:dyDescent="0.2">
      <c r="D144" s="88"/>
      <c r="F144" s="45"/>
      <c r="G144" s="31"/>
      <c r="H144" s="45"/>
      <c r="I144" s="45"/>
      <c r="J144" s="45"/>
    </row>
    <row r="145" spans="4:10" s="28" customFormat="1" x14ac:dyDescent="0.2">
      <c r="D145" s="88"/>
      <c r="F145" s="45"/>
      <c r="G145" s="31"/>
      <c r="H145" s="45"/>
      <c r="I145" s="45"/>
      <c r="J145" s="45"/>
    </row>
    <row r="146" spans="4:10" s="28" customFormat="1" x14ac:dyDescent="0.2">
      <c r="D146" s="88"/>
      <c r="F146" s="45"/>
      <c r="G146" s="31"/>
      <c r="H146" s="45"/>
      <c r="I146" s="45"/>
      <c r="J146" s="45"/>
    </row>
    <row r="147" spans="4:10" s="28" customFormat="1" x14ac:dyDescent="0.2">
      <c r="D147" s="88"/>
      <c r="F147" s="45"/>
      <c r="G147" s="31"/>
      <c r="H147" s="45"/>
      <c r="I147" s="45"/>
      <c r="J147" s="45"/>
    </row>
    <row r="148" spans="4:10" s="28" customFormat="1" x14ac:dyDescent="0.2">
      <c r="D148" s="88"/>
      <c r="F148" s="45"/>
      <c r="G148" s="31"/>
      <c r="H148" s="45"/>
      <c r="I148" s="45"/>
      <c r="J148" s="45"/>
    </row>
    <row r="149" spans="4:10" s="28" customFormat="1" x14ac:dyDescent="0.2">
      <c r="D149" s="88"/>
      <c r="F149" s="45"/>
      <c r="G149" s="31"/>
      <c r="H149" s="45"/>
      <c r="I149" s="45"/>
      <c r="J149" s="45"/>
    </row>
    <row r="150" spans="4:10" s="28" customFormat="1" x14ac:dyDescent="0.2">
      <c r="D150" s="88"/>
      <c r="F150" s="45"/>
      <c r="G150" s="31"/>
      <c r="H150" s="45"/>
      <c r="I150" s="45"/>
      <c r="J150" s="45"/>
    </row>
    <row r="151" spans="4:10" s="28" customFormat="1" x14ac:dyDescent="0.2">
      <c r="D151" s="88"/>
      <c r="F151" s="45"/>
      <c r="G151" s="31"/>
      <c r="H151" s="45"/>
      <c r="I151" s="45"/>
      <c r="J151" s="45"/>
    </row>
    <row r="152" spans="4:10" s="28" customFormat="1" x14ac:dyDescent="0.2">
      <c r="D152" s="88"/>
      <c r="F152" s="45"/>
      <c r="G152" s="31"/>
      <c r="H152" s="45"/>
      <c r="I152" s="45"/>
      <c r="J152" s="45"/>
    </row>
    <row r="153" spans="4:10" s="28" customFormat="1" x14ac:dyDescent="0.2">
      <c r="D153" s="88"/>
      <c r="F153" s="45"/>
      <c r="G153" s="31"/>
      <c r="H153" s="45"/>
      <c r="I153" s="45"/>
      <c r="J153" s="45"/>
    </row>
    <row r="154" spans="4:10" s="28" customFormat="1" x14ac:dyDescent="0.2">
      <c r="D154" s="88"/>
      <c r="F154" s="45"/>
      <c r="G154" s="31"/>
      <c r="H154" s="45"/>
      <c r="I154" s="45"/>
      <c r="J154" s="45"/>
    </row>
    <row r="155" spans="4:10" s="28" customFormat="1" x14ac:dyDescent="0.2">
      <c r="D155" s="88"/>
      <c r="F155" s="45"/>
      <c r="G155" s="31"/>
      <c r="H155" s="45"/>
      <c r="I155" s="45"/>
      <c r="J155" s="45"/>
    </row>
    <row r="156" spans="4:10" s="28" customFormat="1" x14ac:dyDescent="0.2">
      <c r="D156" s="88"/>
      <c r="F156" s="45"/>
      <c r="G156" s="31"/>
      <c r="H156" s="45"/>
      <c r="I156" s="45"/>
      <c r="J156" s="45"/>
    </row>
    <row r="157" spans="4:10" s="28" customFormat="1" x14ac:dyDescent="0.2">
      <c r="D157" s="88"/>
      <c r="F157" s="45"/>
      <c r="G157" s="31"/>
      <c r="H157" s="45"/>
      <c r="I157" s="45"/>
      <c r="J157" s="45"/>
    </row>
    <row r="158" spans="4:10" s="28" customFormat="1" x14ac:dyDescent="0.2">
      <c r="D158" s="88"/>
      <c r="F158" s="45"/>
      <c r="G158" s="31"/>
      <c r="H158" s="45"/>
      <c r="I158" s="45"/>
      <c r="J158" s="45"/>
    </row>
    <row r="159" spans="4:10" s="28" customFormat="1" x14ac:dyDescent="0.2">
      <c r="D159" s="88"/>
      <c r="F159" s="45"/>
      <c r="G159" s="31"/>
      <c r="H159" s="45"/>
      <c r="I159" s="45"/>
      <c r="J159" s="45"/>
    </row>
    <row r="160" spans="4:10" s="28" customFormat="1" x14ac:dyDescent="0.2">
      <c r="D160" s="88"/>
      <c r="F160" s="45"/>
      <c r="G160" s="31"/>
      <c r="H160" s="45"/>
      <c r="I160" s="45"/>
      <c r="J160" s="45"/>
    </row>
    <row r="161" spans="4:10" s="28" customFormat="1" x14ac:dyDescent="0.2">
      <c r="D161" s="88"/>
      <c r="F161" s="45"/>
      <c r="G161" s="31"/>
      <c r="H161" s="45"/>
      <c r="I161" s="45"/>
      <c r="J161" s="45"/>
    </row>
    <row r="162" spans="4:10" s="28" customFormat="1" x14ac:dyDescent="0.2">
      <c r="D162" s="88"/>
      <c r="F162" s="45"/>
      <c r="G162" s="31"/>
      <c r="H162" s="45"/>
      <c r="I162" s="45"/>
      <c r="J162" s="45"/>
    </row>
    <row r="163" spans="4:10" s="28" customFormat="1" x14ac:dyDescent="0.2">
      <c r="D163" s="88"/>
      <c r="F163" s="45"/>
      <c r="G163" s="31"/>
      <c r="H163" s="45"/>
      <c r="I163" s="45"/>
      <c r="J163" s="45"/>
    </row>
    <row r="164" spans="4:10" s="28" customFormat="1" x14ac:dyDescent="0.2">
      <c r="D164" s="88"/>
      <c r="F164" s="45"/>
      <c r="G164" s="31"/>
      <c r="H164" s="45"/>
      <c r="I164" s="45"/>
      <c r="J164" s="45"/>
    </row>
    <row r="165" spans="4:10" s="28" customFormat="1" x14ac:dyDescent="0.2">
      <c r="D165" s="88"/>
      <c r="F165" s="45"/>
      <c r="G165" s="31"/>
      <c r="H165" s="45"/>
      <c r="I165" s="45"/>
      <c r="J165" s="45"/>
    </row>
    <row r="166" spans="4:10" s="28" customFormat="1" x14ac:dyDescent="0.2">
      <c r="D166" s="88"/>
      <c r="F166" s="45"/>
      <c r="G166" s="31"/>
      <c r="H166" s="45"/>
      <c r="I166" s="45"/>
      <c r="J166" s="45"/>
    </row>
    <row r="167" spans="4:10" s="28" customFormat="1" x14ac:dyDescent="0.2">
      <c r="D167" s="88"/>
      <c r="F167" s="45"/>
      <c r="G167" s="31"/>
      <c r="H167" s="45"/>
      <c r="I167" s="45"/>
      <c r="J167" s="45"/>
    </row>
    <row r="168" spans="4:10" s="28" customFormat="1" x14ac:dyDescent="0.2">
      <c r="D168" s="88"/>
      <c r="F168" s="45"/>
      <c r="G168" s="31"/>
      <c r="H168" s="45"/>
      <c r="I168" s="45"/>
      <c r="J168" s="45"/>
    </row>
    <row r="169" spans="4:10" s="28" customFormat="1" x14ac:dyDescent="0.2">
      <c r="D169" s="88"/>
      <c r="F169" s="45"/>
      <c r="G169" s="31"/>
      <c r="H169" s="45"/>
      <c r="I169" s="45"/>
      <c r="J169" s="45"/>
    </row>
    <row r="170" spans="4:10" s="28" customFormat="1" x14ac:dyDescent="0.2">
      <c r="D170" s="88"/>
      <c r="F170" s="45"/>
      <c r="G170" s="31"/>
      <c r="H170" s="45"/>
      <c r="I170" s="45"/>
      <c r="J170" s="45"/>
    </row>
    <row r="171" spans="4:10" s="28" customFormat="1" x14ac:dyDescent="0.2">
      <c r="D171" s="88"/>
      <c r="F171" s="45"/>
      <c r="G171" s="31"/>
      <c r="H171" s="45"/>
      <c r="I171" s="45"/>
      <c r="J171" s="45"/>
    </row>
    <row r="172" spans="4:10" s="28" customFormat="1" x14ac:dyDescent="0.2">
      <c r="D172" s="88"/>
      <c r="F172" s="45"/>
      <c r="G172" s="31"/>
      <c r="H172" s="45"/>
      <c r="I172" s="45"/>
      <c r="J172" s="45"/>
    </row>
    <row r="173" spans="4:10" s="28" customFormat="1" x14ac:dyDescent="0.2">
      <c r="D173" s="88"/>
      <c r="F173" s="45"/>
      <c r="G173" s="31"/>
      <c r="H173" s="45"/>
      <c r="I173" s="45"/>
      <c r="J173" s="45"/>
    </row>
    <row r="174" spans="4:10" s="28" customFormat="1" x14ac:dyDescent="0.2">
      <c r="D174" s="88"/>
      <c r="F174" s="45"/>
      <c r="G174" s="31"/>
      <c r="H174" s="45"/>
      <c r="I174" s="45"/>
      <c r="J174" s="45"/>
    </row>
    <row r="175" spans="4:10" s="28" customFormat="1" x14ac:dyDescent="0.2">
      <c r="D175" s="88"/>
      <c r="F175" s="45"/>
      <c r="G175" s="31"/>
      <c r="H175" s="45"/>
      <c r="I175" s="45"/>
      <c r="J175" s="45"/>
    </row>
    <row r="176" spans="4:10" s="28" customFormat="1" x14ac:dyDescent="0.2">
      <c r="D176" s="88"/>
      <c r="F176" s="45"/>
      <c r="G176" s="31"/>
      <c r="H176" s="45"/>
      <c r="I176" s="45"/>
      <c r="J176" s="45"/>
    </row>
    <row r="177" spans="4:10" s="28" customFormat="1" x14ac:dyDescent="0.2">
      <c r="D177" s="88"/>
      <c r="F177" s="45"/>
      <c r="G177" s="31"/>
      <c r="H177" s="45"/>
      <c r="I177" s="45"/>
      <c r="J177" s="45"/>
    </row>
    <row r="178" spans="4:10" s="28" customFormat="1" x14ac:dyDescent="0.2">
      <c r="D178" s="88"/>
      <c r="F178" s="45"/>
      <c r="G178" s="31"/>
      <c r="H178" s="45"/>
      <c r="I178" s="45"/>
      <c r="J178" s="45"/>
    </row>
    <row r="179" spans="4:10" s="28" customFormat="1" x14ac:dyDescent="0.2">
      <c r="D179" s="88"/>
      <c r="F179" s="45"/>
      <c r="G179" s="31"/>
      <c r="H179" s="45"/>
      <c r="I179" s="45"/>
      <c r="J179" s="45"/>
    </row>
    <row r="180" spans="4:10" s="28" customFormat="1" x14ac:dyDescent="0.2">
      <c r="D180" s="88"/>
      <c r="F180" s="45"/>
      <c r="G180" s="31"/>
      <c r="H180" s="45"/>
      <c r="I180" s="45"/>
      <c r="J180" s="45"/>
    </row>
    <row r="181" spans="4:10" s="28" customFormat="1" x14ac:dyDescent="0.2">
      <c r="D181" s="88"/>
      <c r="F181" s="45"/>
      <c r="G181" s="31"/>
      <c r="H181" s="45"/>
      <c r="I181" s="45"/>
      <c r="J181" s="45"/>
    </row>
    <row r="182" spans="4:10" s="28" customFormat="1" x14ac:dyDescent="0.2">
      <c r="D182" s="88"/>
      <c r="F182" s="45"/>
      <c r="G182" s="31"/>
      <c r="H182" s="45"/>
      <c r="I182" s="45"/>
      <c r="J182" s="45"/>
    </row>
    <row r="183" spans="4:10" s="28" customFormat="1" x14ac:dyDescent="0.2">
      <c r="D183" s="88"/>
      <c r="F183" s="45"/>
      <c r="G183" s="31"/>
      <c r="H183" s="45"/>
      <c r="I183" s="45"/>
      <c r="J183" s="45"/>
    </row>
    <row r="184" spans="4:10" s="28" customFormat="1" x14ac:dyDescent="0.2">
      <c r="D184" s="88"/>
      <c r="F184" s="45"/>
      <c r="G184" s="31"/>
      <c r="H184" s="45"/>
      <c r="I184" s="45"/>
      <c r="J184" s="45"/>
    </row>
    <row r="185" spans="4:10" s="28" customFormat="1" x14ac:dyDescent="0.2">
      <c r="D185" s="88"/>
      <c r="F185" s="45"/>
      <c r="G185" s="31"/>
      <c r="H185" s="45"/>
      <c r="I185" s="45"/>
      <c r="J185" s="45"/>
    </row>
    <row r="186" spans="4:10" s="28" customFormat="1" x14ac:dyDescent="0.2">
      <c r="D186" s="88"/>
      <c r="F186" s="45"/>
      <c r="G186" s="31"/>
      <c r="H186" s="45"/>
      <c r="I186" s="45"/>
      <c r="J186" s="45"/>
    </row>
    <row r="187" spans="4:10" s="28" customFormat="1" x14ac:dyDescent="0.2">
      <c r="D187" s="88"/>
      <c r="F187" s="45"/>
      <c r="G187" s="31"/>
      <c r="H187" s="45"/>
      <c r="I187" s="45"/>
      <c r="J187" s="45"/>
    </row>
    <row r="188" spans="4:10" s="28" customFormat="1" x14ac:dyDescent="0.2">
      <c r="D188" s="88"/>
      <c r="F188" s="45"/>
      <c r="G188" s="31"/>
      <c r="H188" s="45"/>
      <c r="I188" s="45"/>
      <c r="J188" s="45"/>
    </row>
    <row r="189" spans="4:10" s="28" customFormat="1" x14ac:dyDescent="0.2">
      <c r="D189" s="88"/>
      <c r="F189" s="45"/>
      <c r="G189" s="31"/>
      <c r="H189" s="45"/>
      <c r="I189" s="45"/>
      <c r="J189" s="45"/>
    </row>
    <row r="190" spans="4:10" s="28" customFormat="1" x14ac:dyDescent="0.2">
      <c r="D190" s="88"/>
      <c r="F190" s="45"/>
      <c r="G190" s="31"/>
      <c r="H190" s="45"/>
      <c r="I190" s="45"/>
      <c r="J190" s="45"/>
    </row>
    <row r="191" spans="4:10" s="28" customFormat="1" x14ac:dyDescent="0.2">
      <c r="D191" s="88"/>
      <c r="F191" s="45"/>
      <c r="G191" s="31"/>
      <c r="H191" s="45"/>
      <c r="I191" s="45"/>
      <c r="J191" s="45"/>
    </row>
    <row r="192" spans="4:10" s="28" customFormat="1" x14ac:dyDescent="0.2">
      <c r="D192" s="88"/>
      <c r="F192" s="45"/>
      <c r="G192" s="31"/>
      <c r="H192" s="45"/>
      <c r="I192" s="45"/>
      <c r="J192" s="45"/>
    </row>
    <row r="193" spans="4:10" s="28" customFormat="1" x14ac:dyDescent="0.2">
      <c r="D193" s="88"/>
      <c r="F193" s="45"/>
      <c r="G193" s="31"/>
      <c r="H193" s="45"/>
      <c r="I193" s="45"/>
      <c r="J193" s="45"/>
    </row>
    <row r="194" spans="4:10" s="28" customFormat="1" x14ac:dyDescent="0.2">
      <c r="D194" s="88"/>
      <c r="F194" s="45"/>
      <c r="G194" s="31"/>
      <c r="H194" s="45"/>
      <c r="I194" s="45"/>
      <c r="J194" s="45"/>
    </row>
    <row r="195" spans="4:10" s="28" customFormat="1" x14ac:dyDescent="0.2">
      <c r="D195" s="88"/>
      <c r="F195" s="45"/>
      <c r="G195" s="31"/>
      <c r="H195" s="45"/>
      <c r="I195" s="45"/>
      <c r="J195" s="45"/>
    </row>
    <row r="196" spans="4:10" s="28" customFormat="1" x14ac:dyDescent="0.2">
      <c r="D196" s="88"/>
      <c r="F196" s="45"/>
      <c r="G196" s="31"/>
      <c r="H196" s="45"/>
      <c r="I196" s="45"/>
      <c r="J196" s="45"/>
    </row>
    <row r="197" spans="4:10" s="28" customFormat="1" x14ac:dyDescent="0.2">
      <c r="D197" s="88"/>
      <c r="F197" s="45"/>
      <c r="G197" s="31"/>
      <c r="H197" s="45"/>
      <c r="I197" s="45"/>
      <c r="J197" s="45"/>
    </row>
    <row r="198" spans="4:10" s="28" customFormat="1" x14ac:dyDescent="0.2">
      <c r="D198" s="88"/>
      <c r="F198" s="45"/>
      <c r="G198" s="31"/>
      <c r="H198" s="45"/>
      <c r="I198" s="45"/>
      <c r="J198" s="45"/>
    </row>
    <row r="199" spans="4:10" s="28" customFormat="1" x14ac:dyDescent="0.2">
      <c r="D199" s="88"/>
      <c r="F199" s="45"/>
      <c r="G199" s="31"/>
      <c r="H199" s="45"/>
      <c r="I199" s="45"/>
      <c r="J199" s="45"/>
    </row>
    <row r="200" spans="4:10" s="28" customFormat="1" x14ac:dyDescent="0.2">
      <c r="D200" s="88"/>
      <c r="F200" s="45"/>
      <c r="G200" s="31"/>
      <c r="H200" s="45"/>
      <c r="I200" s="45"/>
      <c r="J200" s="45"/>
    </row>
    <row r="201" spans="4:10" s="28" customFormat="1" x14ac:dyDescent="0.2">
      <c r="D201" s="88"/>
      <c r="F201" s="45"/>
      <c r="G201" s="31"/>
      <c r="H201" s="45"/>
      <c r="I201" s="45"/>
      <c r="J201" s="45"/>
    </row>
    <row r="202" spans="4:10" s="28" customFormat="1" x14ac:dyDescent="0.2">
      <c r="D202" s="88"/>
      <c r="F202" s="45"/>
      <c r="G202" s="31"/>
      <c r="H202" s="45"/>
      <c r="I202" s="45"/>
      <c r="J202" s="45"/>
    </row>
    <row r="203" spans="4:10" s="28" customFormat="1" x14ac:dyDescent="0.2">
      <c r="D203" s="88"/>
      <c r="F203" s="45"/>
      <c r="G203" s="31"/>
      <c r="H203" s="45"/>
      <c r="I203" s="45"/>
      <c r="J203" s="45"/>
    </row>
    <row r="204" spans="4:10" s="28" customFormat="1" x14ac:dyDescent="0.2">
      <c r="D204" s="88"/>
      <c r="F204" s="45"/>
      <c r="G204" s="31"/>
      <c r="H204" s="45"/>
      <c r="I204" s="45"/>
      <c r="J204" s="45"/>
    </row>
    <row r="205" spans="4:10" s="28" customFormat="1" x14ac:dyDescent="0.2">
      <c r="D205" s="88"/>
      <c r="F205" s="45"/>
      <c r="G205" s="31"/>
      <c r="H205" s="45"/>
      <c r="I205" s="45"/>
      <c r="J205" s="45"/>
    </row>
    <row r="206" spans="4:10" s="28" customFormat="1" x14ac:dyDescent="0.2">
      <c r="D206" s="88"/>
      <c r="F206" s="45"/>
      <c r="G206" s="31"/>
      <c r="H206" s="45"/>
      <c r="I206" s="45"/>
      <c r="J206" s="45"/>
    </row>
    <row r="207" spans="4:10" s="28" customFormat="1" x14ac:dyDescent="0.2">
      <c r="D207" s="88"/>
      <c r="F207" s="45"/>
      <c r="G207" s="31"/>
      <c r="H207" s="45"/>
      <c r="I207" s="45"/>
      <c r="J207" s="45"/>
    </row>
    <row r="208" spans="4:10" s="28" customFormat="1" x14ac:dyDescent="0.2">
      <c r="D208" s="88"/>
      <c r="F208" s="45"/>
      <c r="G208" s="31"/>
      <c r="H208" s="45"/>
      <c r="I208" s="45"/>
      <c r="J208" s="45"/>
    </row>
    <row r="209" spans="4:10" s="28" customFormat="1" x14ac:dyDescent="0.2">
      <c r="D209" s="88"/>
      <c r="F209" s="45"/>
      <c r="G209" s="31"/>
      <c r="H209" s="45"/>
      <c r="I209" s="45"/>
      <c r="J209" s="45"/>
    </row>
    <row r="210" spans="4:10" s="28" customFormat="1" x14ac:dyDescent="0.2">
      <c r="D210" s="88"/>
      <c r="F210" s="45"/>
      <c r="G210" s="31"/>
      <c r="H210" s="45"/>
      <c r="I210" s="45"/>
      <c r="J210" s="45"/>
    </row>
    <row r="211" spans="4:10" s="28" customFormat="1" x14ac:dyDescent="0.2">
      <c r="D211" s="88"/>
      <c r="F211" s="45"/>
      <c r="G211" s="31"/>
      <c r="H211" s="45"/>
      <c r="I211" s="45"/>
      <c r="J211" s="45"/>
    </row>
    <row r="212" spans="4:10" s="28" customFormat="1" x14ac:dyDescent="0.2">
      <c r="D212" s="88"/>
      <c r="F212" s="45"/>
      <c r="G212" s="31"/>
      <c r="H212" s="45"/>
      <c r="I212" s="45"/>
      <c r="J212" s="45"/>
    </row>
    <row r="213" spans="4:10" s="28" customFormat="1" x14ac:dyDescent="0.2">
      <c r="D213" s="88"/>
      <c r="F213" s="45"/>
      <c r="G213" s="31"/>
      <c r="H213" s="45"/>
      <c r="I213" s="45"/>
      <c r="J213" s="45"/>
    </row>
    <row r="214" spans="4:10" s="28" customFormat="1" x14ac:dyDescent="0.2">
      <c r="D214" s="88"/>
      <c r="F214" s="45"/>
      <c r="G214" s="31"/>
      <c r="H214" s="45"/>
      <c r="I214" s="45"/>
      <c r="J214" s="45"/>
    </row>
    <row r="215" spans="4:10" s="28" customFormat="1" x14ac:dyDescent="0.2">
      <c r="D215" s="88"/>
      <c r="F215" s="45"/>
      <c r="G215" s="31"/>
      <c r="H215" s="45"/>
      <c r="I215" s="45"/>
      <c r="J215" s="45"/>
    </row>
    <row r="216" spans="4:10" s="28" customFormat="1" x14ac:dyDescent="0.2">
      <c r="D216" s="88"/>
      <c r="F216" s="45"/>
      <c r="G216" s="31"/>
      <c r="H216" s="45"/>
      <c r="I216" s="45"/>
      <c r="J216" s="45"/>
    </row>
    <row r="217" spans="4:10" s="28" customFormat="1" x14ac:dyDescent="0.2">
      <c r="D217" s="88"/>
      <c r="F217" s="45"/>
      <c r="G217" s="31"/>
      <c r="H217" s="45"/>
      <c r="I217" s="45"/>
      <c r="J217" s="45"/>
    </row>
    <row r="218" spans="4:10" s="28" customFormat="1" x14ac:dyDescent="0.2">
      <c r="D218" s="88"/>
      <c r="F218" s="45"/>
      <c r="G218" s="31"/>
      <c r="H218" s="45"/>
      <c r="I218" s="45"/>
      <c r="J218" s="45"/>
    </row>
    <row r="219" spans="4:10" s="28" customFormat="1" x14ac:dyDescent="0.2">
      <c r="D219" s="88"/>
      <c r="F219" s="45"/>
      <c r="G219" s="31"/>
      <c r="H219" s="45"/>
      <c r="I219" s="45"/>
      <c r="J219" s="45"/>
    </row>
    <row r="220" spans="4:10" s="28" customFormat="1" x14ac:dyDescent="0.2">
      <c r="D220" s="88"/>
      <c r="F220" s="45"/>
      <c r="G220" s="31"/>
      <c r="H220" s="45"/>
      <c r="I220" s="45"/>
      <c r="J220" s="45"/>
    </row>
    <row r="221" spans="4:10" x14ac:dyDescent="0.2">
      <c r="D221" s="62"/>
      <c r="G221" s="22"/>
    </row>
    <row r="222" spans="4:10" x14ac:dyDescent="0.2">
      <c r="D222" s="62"/>
      <c r="G222" s="22"/>
    </row>
    <row r="223" spans="4:10" x14ac:dyDescent="0.2">
      <c r="D223" s="62"/>
      <c r="G223" s="22"/>
    </row>
    <row r="224" spans="4:10" x14ac:dyDescent="0.2">
      <c r="D224" s="62"/>
      <c r="G224" s="22"/>
    </row>
    <row r="225" spans="4:7" x14ac:dyDescent="0.2">
      <c r="D225" s="62"/>
      <c r="G225" s="22"/>
    </row>
    <row r="226" spans="4:7" x14ac:dyDescent="0.2">
      <c r="D226" s="62"/>
      <c r="G226" s="22"/>
    </row>
    <row r="227" spans="4:7" x14ac:dyDescent="0.2">
      <c r="D227" s="62"/>
      <c r="G227" s="22"/>
    </row>
    <row r="228" spans="4:7" x14ac:dyDescent="0.2">
      <c r="D228" s="62"/>
      <c r="G228" s="22"/>
    </row>
    <row r="229" spans="4:7" x14ac:dyDescent="0.2">
      <c r="D229" s="62"/>
      <c r="G229" s="22"/>
    </row>
    <row r="230" spans="4:7" x14ac:dyDescent="0.2">
      <c r="D230" s="62"/>
      <c r="G230" s="22"/>
    </row>
    <row r="231" spans="4:7" x14ac:dyDescent="0.2">
      <c r="D231" s="62"/>
      <c r="G231" s="22"/>
    </row>
    <row r="232" spans="4:7" x14ac:dyDescent="0.2">
      <c r="D232" s="62"/>
      <c r="G232" s="22"/>
    </row>
    <row r="233" spans="4:7" x14ac:dyDescent="0.2">
      <c r="D233" s="62"/>
      <c r="G233" s="22"/>
    </row>
    <row r="234" spans="4:7" x14ac:dyDescent="0.2">
      <c r="D234" s="62"/>
      <c r="G234" s="22"/>
    </row>
    <row r="235" spans="4:7" x14ac:dyDescent="0.2">
      <c r="D235" s="62"/>
      <c r="G235" s="22"/>
    </row>
    <row r="236" spans="4:7" x14ac:dyDescent="0.2">
      <c r="D236" s="62"/>
      <c r="G236" s="22"/>
    </row>
    <row r="237" spans="4:7" x14ac:dyDescent="0.2">
      <c r="D237" s="62"/>
      <c r="G237" s="22"/>
    </row>
    <row r="238" spans="4:7" x14ac:dyDescent="0.2">
      <c r="D238" s="62"/>
      <c r="G238" s="22"/>
    </row>
    <row r="239" spans="4:7" x14ac:dyDescent="0.2">
      <c r="D239" s="62"/>
      <c r="G239" s="22"/>
    </row>
    <row r="240" spans="4:7" x14ac:dyDescent="0.2">
      <c r="D240" s="62"/>
      <c r="G240" s="22"/>
    </row>
    <row r="241" spans="4:7" x14ac:dyDescent="0.2">
      <c r="D241" s="62"/>
      <c r="G241" s="22"/>
    </row>
    <row r="242" spans="4:7" x14ac:dyDescent="0.2">
      <c r="D242" s="62"/>
      <c r="G242" s="22"/>
    </row>
    <row r="243" spans="4:7" x14ac:dyDescent="0.2">
      <c r="D243" s="62"/>
      <c r="G243" s="22"/>
    </row>
    <row r="244" spans="4:7" x14ac:dyDescent="0.2">
      <c r="D244" s="62"/>
      <c r="G244" s="22"/>
    </row>
    <row r="245" spans="4:7" x14ac:dyDescent="0.2">
      <c r="D245" s="62"/>
      <c r="G245" s="22"/>
    </row>
    <row r="246" spans="4:7" x14ac:dyDescent="0.2">
      <c r="D246" s="62"/>
      <c r="G246" s="22"/>
    </row>
    <row r="247" spans="4:7" x14ac:dyDescent="0.2">
      <c r="D247" s="62"/>
      <c r="G247" s="22"/>
    </row>
    <row r="248" spans="4:7" x14ac:dyDescent="0.2">
      <c r="D248" s="62"/>
      <c r="G248" s="22"/>
    </row>
    <row r="249" spans="4:7" x14ac:dyDescent="0.2">
      <c r="D249" s="62"/>
      <c r="G249" s="22"/>
    </row>
    <row r="250" spans="4:7" x14ac:dyDescent="0.2">
      <c r="D250" s="62"/>
      <c r="G250" s="22"/>
    </row>
    <row r="251" spans="4:7" x14ac:dyDescent="0.2">
      <c r="D251" s="62"/>
      <c r="G251" s="22"/>
    </row>
    <row r="252" spans="4:7" x14ac:dyDescent="0.2">
      <c r="D252" s="62"/>
      <c r="G252" s="22"/>
    </row>
    <row r="253" spans="4:7" x14ac:dyDescent="0.2">
      <c r="D253" s="62"/>
      <c r="G253" s="22"/>
    </row>
    <row r="254" spans="4:7" x14ac:dyDescent="0.2">
      <c r="D254" s="62"/>
      <c r="G254" s="22"/>
    </row>
    <row r="255" spans="4:7" x14ac:dyDescent="0.2">
      <c r="D255" s="62"/>
      <c r="G255" s="22"/>
    </row>
    <row r="256" spans="4:7" x14ac:dyDescent="0.2">
      <c r="D256" s="62"/>
      <c r="G256" s="22"/>
    </row>
    <row r="257" spans="4:7" x14ac:dyDescent="0.2">
      <c r="D257" s="62"/>
      <c r="G257" s="22"/>
    </row>
    <row r="258" spans="4:7" x14ac:dyDescent="0.2">
      <c r="D258" s="62"/>
      <c r="G258" s="22"/>
    </row>
    <row r="259" spans="4:7" x14ac:dyDescent="0.2">
      <c r="D259" s="62"/>
      <c r="G259" s="22"/>
    </row>
    <row r="260" spans="4:7" x14ac:dyDescent="0.2">
      <c r="D260" s="62"/>
      <c r="G260" s="22"/>
    </row>
    <row r="261" spans="4:7" x14ac:dyDescent="0.2">
      <c r="D261" s="62"/>
      <c r="G261" s="22"/>
    </row>
    <row r="262" spans="4:7" x14ac:dyDescent="0.2">
      <c r="D262" s="62"/>
      <c r="G262" s="22"/>
    </row>
    <row r="263" spans="4:7" x14ac:dyDescent="0.2">
      <c r="D263" s="62"/>
      <c r="G263" s="22"/>
    </row>
    <row r="264" spans="4:7" x14ac:dyDescent="0.2">
      <c r="D264" s="62"/>
      <c r="G264" s="22"/>
    </row>
    <row r="265" spans="4:7" x14ac:dyDescent="0.2">
      <c r="D265" s="62"/>
      <c r="G265" s="22"/>
    </row>
    <row r="266" spans="4:7" x14ac:dyDescent="0.2">
      <c r="D266" s="62"/>
      <c r="G266" s="22"/>
    </row>
    <row r="267" spans="4:7" x14ac:dyDescent="0.2">
      <c r="D267" s="62"/>
      <c r="G267" s="22"/>
    </row>
    <row r="268" spans="4:7" x14ac:dyDescent="0.2">
      <c r="D268" s="62"/>
      <c r="G268" s="22"/>
    </row>
    <row r="269" spans="4:7" x14ac:dyDescent="0.2">
      <c r="D269" s="62"/>
      <c r="G269" s="22"/>
    </row>
    <row r="270" spans="4:7" x14ac:dyDescent="0.2">
      <c r="D270" s="62"/>
      <c r="G270" s="22"/>
    </row>
    <row r="271" spans="4:7" x14ac:dyDescent="0.2">
      <c r="D271" s="62"/>
      <c r="G271" s="22"/>
    </row>
    <row r="272" spans="4:7" x14ac:dyDescent="0.2">
      <c r="D272" s="62"/>
      <c r="G272" s="22"/>
    </row>
    <row r="273" spans="4:7" x14ac:dyDescent="0.2">
      <c r="D273" s="62"/>
      <c r="G273" s="22"/>
    </row>
    <row r="274" spans="4:7" x14ac:dyDescent="0.2">
      <c r="D274" s="62"/>
      <c r="G274" s="22"/>
    </row>
    <row r="275" spans="4:7" x14ac:dyDescent="0.2">
      <c r="D275" s="62"/>
      <c r="G275" s="22"/>
    </row>
    <row r="276" spans="4:7" x14ac:dyDescent="0.2">
      <c r="D276" s="62"/>
      <c r="G276" s="22"/>
    </row>
    <row r="277" spans="4:7" x14ac:dyDescent="0.2">
      <c r="D277" s="62"/>
      <c r="G277" s="22"/>
    </row>
    <row r="278" spans="4:7" x14ac:dyDescent="0.2">
      <c r="D278" s="62"/>
      <c r="G278" s="22"/>
    </row>
    <row r="279" spans="4:7" x14ac:dyDescent="0.2">
      <c r="D279" s="62"/>
      <c r="G279" s="22"/>
    </row>
    <row r="280" spans="4:7" x14ac:dyDescent="0.2">
      <c r="D280" s="62"/>
      <c r="G280" s="22"/>
    </row>
    <row r="281" spans="4:7" x14ac:dyDescent="0.2">
      <c r="D281" s="62"/>
    </row>
    <row r="282" spans="4:7" x14ac:dyDescent="0.2">
      <c r="D282" s="62"/>
    </row>
    <row r="283" spans="4:7" x14ac:dyDescent="0.2">
      <c r="D283" s="62"/>
    </row>
    <row r="284" spans="4:7" x14ac:dyDescent="0.2">
      <c r="D284" s="62"/>
    </row>
    <row r="285" spans="4:7" x14ac:dyDescent="0.2">
      <c r="D285" s="62"/>
    </row>
    <row r="286" spans="4:7" x14ac:dyDescent="0.2">
      <c r="D286" s="62"/>
    </row>
    <row r="287" spans="4:7" x14ac:dyDescent="0.2">
      <c r="D287" s="62"/>
    </row>
    <row r="288" spans="4:7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  <row r="400" spans="4:4" x14ac:dyDescent="0.2">
      <c r="D400" s="62"/>
    </row>
    <row r="401" spans="4:4" x14ac:dyDescent="0.2">
      <c r="D401" s="62"/>
    </row>
    <row r="402" spans="4:4" x14ac:dyDescent="0.2">
      <c r="D402" s="62"/>
    </row>
    <row r="403" spans="4:4" x14ac:dyDescent="0.2">
      <c r="D403" s="62"/>
    </row>
    <row r="404" spans="4:4" x14ac:dyDescent="0.2">
      <c r="D404" s="62"/>
    </row>
    <row r="405" spans="4:4" x14ac:dyDescent="0.2">
      <c r="D405" s="62"/>
    </row>
    <row r="406" spans="4:4" x14ac:dyDescent="0.2">
      <c r="D406" s="62"/>
    </row>
    <row r="407" spans="4:4" x14ac:dyDescent="0.2">
      <c r="D407" s="62"/>
    </row>
  </sheetData>
  <mergeCells count="1">
    <mergeCell ref="B59:J61"/>
  </mergeCells>
  <conditionalFormatting sqref="B8:B9">
    <cfRule type="cellIs" dxfId="1" priority="1" stopIfTrue="1" operator="equal">
      <formula>"Adjustment to Income/Expense/Rate Base:"</formula>
    </cfRule>
  </conditionalFormatting>
  <conditionalFormatting sqref="J1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9"/>
  <sheetViews>
    <sheetView view="pageBreakPreview" zoomScale="80" zoomScaleNormal="100" zoomScaleSheetLayoutView="80" workbookViewId="0">
      <selection activeCell="A4" sqref="A4"/>
    </sheetView>
  </sheetViews>
  <sheetFormatPr defaultRowHeight="12.75" x14ac:dyDescent="0.2"/>
  <cols>
    <col min="1" max="1" width="13.28515625" style="2" customWidth="1"/>
    <col min="2" max="2" width="13.28515625" style="5" customWidth="1"/>
    <col min="3" max="3" width="12.85546875" style="2" customWidth="1"/>
    <col min="4" max="5" width="16.42578125" style="2" customWidth="1"/>
    <col min="6" max="6" width="13.42578125" style="2" bestFit="1" customWidth="1"/>
    <col min="7" max="7" width="11" style="4" customWidth="1"/>
    <col min="8" max="8" width="15.42578125" style="2" customWidth="1"/>
    <col min="9" max="9" width="14.5703125" style="2" bestFit="1" customWidth="1"/>
    <col min="10" max="10" width="12.5703125" style="2" bestFit="1" customWidth="1"/>
    <col min="11" max="11" width="9.140625" style="2"/>
    <col min="12" max="12" width="16" style="3" bestFit="1" customWidth="1"/>
    <col min="13" max="13" width="13.42578125" style="2" bestFit="1" customWidth="1"/>
    <col min="14" max="14" width="9.140625" style="2"/>
    <col min="15" max="15" width="5.42578125" style="2" customWidth="1"/>
    <col min="16" max="16384" width="9.140625" style="2"/>
  </cols>
  <sheetData>
    <row r="1" spans="1:10" x14ac:dyDescent="0.2">
      <c r="A1" s="17" t="str">
        <f>'Page 8.10'!B1</f>
        <v>PacifiCorp</v>
      </c>
    </row>
    <row r="2" spans="1:10" x14ac:dyDescent="0.2">
      <c r="A2" s="17" t="str">
        <f>'Page 8.10'!B2</f>
        <v>Washington General Rate Case - 2021</v>
      </c>
    </row>
    <row r="3" spans="1:10" x14ac:dyDescent="0.2">
      <c r="A3" s="17" t="str">
        <f>'Page 8.10.1'!B3</f>
        <v>(cont.) End-of-Period Plant Balances</v>
      </c>
    </row>
    <row r="5" spans="1:10" x14ac:dyDescent="0.2">
      <c r="A5" s="16" t="s">
        <v>354</v>
      </c>
      <c r="B5" s="16" t="s">
        <v>353</v>
      </c>
      <c r="C5" s="16" t="s">
        <v>352</v>
      </c>
      <c r="D5" s="16" t="s">
        <v>363</v>
      </c>
      <c r="E5" s="16" t="s">
        <v>351</v>
      </c>
      <c r="F5" s="16" t="s">
        <v>350</v>
      </c>
      <c r="G5" s="15" t="s">
        <v>349</v>
      </c>
      <c r="H5" s="14"/>
      <c r="I5" s="14"/>
      <c r="J5" s="14"/>
    </row>
    <row r="6" spans="1:10" x14ac:dyDescent="0.2">
      <c r="A6" s="2" t="s">
        <v>348</v>
      </c>
      <c r="B6" s="13" t="s">
        <v>345</v>
      </c>
      <c r="C6" s="5" t="s">
        <v>20</v>
      </c>
      <c r="D6" s="3">
        <v>14386244.550000001</v>
      </c>
      <c r="E6" s="3">
        <v>14386244.550000001</v>
      </c>
      <c r="F6" s="3">
        <f t="shared" ref="F6:F69" si="0">E6+-D6</f>
        <v>0</v>
      </c>
      <c r="G6" s="9" t="s">
        <v>287</v>
      </c>
      <c r="H6" s="7"/>
      <c r="I6" s="7"/>
      <c r="J6" s="7"/>
    </row>
    <row r="7" spans="1:10" x14ac:dyDescent="0.2">
      <c r="A7" s="2" t="s">
        <v>347</v>
      </c>
      <c r="B7" s="13" t="s">
        <v>345</v>
      </c>
      <c r="C7" s="5" t="s">
        <v>19</v>
      </c>
      <c r="D7" s="3">
        <v>181298687.63791701</v>
      </c>
      <c r="E7" s="3">
        <v>181147325.22999999</v>
      </c>
      <c r="F7" s="3">
        <f t="shared" si="0"/>
        <v>-151362.40791702271</v>
      </c>
      <c r="G7" s="9" t="s">
        <v>287</v>
      </c>
      <c r="H7" s="7"/>
      <c r="I7" s="7"/>
      <c r="J7" s="7"/>
    </row>
    <row r="8" spans="1:10" x14ac:dyDescent="0.2">
      <c r="A8" s="2" t="s">
        <v>365</v>
      </c>
      <c r="B8" s="13" t="s">
        <v>345</v>
      </c>
      <c r="C8" s="5" t="s">
        <v>415</v>
      </c>
      <c r="D8" s="3">
        <v>1000000</v>
      </c>
      <c r="E8" s="3">
        <v>1000000</v>
      </c>
      <c r="F8" s="3">
        <f t="shared" si="0"/>
        <v>0</v>
      </c>
      <c r="G8" s="9" t="s">
        <v>287</v>
      </c>
      <c r="H8" s="7"/>
      <c r="I8" s="7"/>
      <c r="J8" s="7"/>
    </row>
    <row r="9" spans="1:10" x14ac:dyDescent="0.2">
      <c r="A9" s="2" t="s">
        <v>346</v>
      </c>
      <c r="B9" s="13" t="s">
        <v>345</v>
      </c>
      <c r="C9" s="5" t="s">
        <v>45</v>
      </c>
      <c r="D9" s="3">
        <v>-32081214.850000001</v>
      </c>
      <c r="E9" s="3">
        <v>-32081214.850000001</v>
      </c>
      <c r="F9" s="3">
        <f t="shared" si="0"/>
        <v>0</v>
      </c>
      <c r="G9" s="9" t="s">
        <v>287</v>
      </c>
      <c r="H9" s="7"/>
      <c r="I9" s="7"/>
      <c r="J9" s="7"/>
    </row>
    <row r="10" spans="1:10" x14ac:dyDescent="0.2">
      <c r="A10" s="2" t="s">
        <v>344</v>
      </c>
      <c r="B10" s="13" t="s">
        <v>333</v>
      </c>
      <c r="C10" s="5" t="s">
        <v>51</v>
      </c>
      <c r="D10" s="3">
        <v>481167.06</v>
      </c>
      <c r="E10" s="3">
        <v>481167.06</v>
      </c>
      <c r="F10" s="3">
        <f t="shared" si="0"/>
        <v>0</v>
      </c>
      <c r="G10" s="9" t="s">
        <v>287</v>
      </c>
      <c r="H10" s="7"/>
      <c r="I10" s="7"/>
      <c r="J10" s="7"/>
    </row>
    <row r="11" spans="1:10" x14ac:dyDescent="0.2">
      <c r="A11" s="2" t="s">
        <v>343</v>
      </c>
      <c r="B11" s="13" t="s">
        <v>333</v>
      </c>
      <c r="C11" s="5" t="s">
        <v>27</v>
      </c>
      <c r="D11" s="3">
        <v>6716.1187499999996</v>
      </c>
      <c r="E11" s="3">
        <v>0</v>
      </c>
      <c r="F11" s="3">
        <f t="shared" si="0"/>
        <v>-6716.1187499999996</v>
      </c>
      <c r="G11" s="9" t="s">
        <v>287</v>
      </c>
      <c r="H11" s="7"/>
      <c r="I11" s="7"/>
      <c r="J11" s="7"/>
    </row>
    <row r="12" spans="1:10" x14ac:dyDescent="0.2">
      <c r="A12" s="2" t="s">
        <v>342</v>
      </c>
      <c r="B12" s="13" t="s">
        <v>333</v>
      </c>
      <c r="C12" s="5" t="s">
        <v>20</v>
      </c>
      <c r="D12" s="3">
        <v>86355413.687083304</v>
      </c>
      <c r="E12" s="3">
        <v>86921290.239999995</v>
      </c>
      <c r="F12" s="3">
        <f t="shared" si="0"/>
        <v>565876.55291669071</v>
      </c>
      <c r="G12" s="9" t="s">
        <v>287</v>
      </c>
      <c r="H12" s="7"/>
      <c r="I12" s="7"/>
      <c r="J12" s="7"/>
    </row>
    <row r="13" spans="1:10" x14ac:dyDescent="0.2">
      <c r="A13" s="2" t="s">
        <v>341</v>
      </c>
      <c r="B13" s="13" t="s">
        <v>333</v>
      </c>
      <c r="C13" s="5" t="s">
        <v>19</v>
      </c>
      <c r="D13" s="3">
        <v>76950152.477500007</v>
      </c>
      <c r="E13" s="3">
        <v>76938947.439999998</v>
      </c>
      <c r="F13" s="3">
        <f t="shared" si="0"/>
        <v>-11205.037500008941</v>
      </c>
      <c r="G13" s="9" t="s">
        <v>287</v>
      </c>
      <c r="H13" s="7"/>
      <c r="I13" s="7"/>
      <c r="J13" s="7"/>
    </row>
    <row r="14" spans="1:10" x14ac:dyDescent="0.2">
      <c r="A14" s="2" t="s">
        <v>340</v>
      </c>
      <c r="B14" s="13" t="s">
        <v>333</v>
      </c>
      <c r="C14" s="5" t="s">
        <v>63</v>
      </c>
      <c r="D14" s="3">
        <v>170442379.00999999</v>
      </c>
      <c r="E14" s="3">
        <v>176107083.84999999</v>
      </c>
      <c r="F14" s="3">
        <f t="shared" si="0"/>
        <v>5664704.8400000036</v>
      </c>
      <c r="G14" s="9" t="s">
        <v>287</v>
      </c>
      <c r="H14" s="7"/>
      <c r="I14" s="7"/>
      <c r="J14" s="7"/>
    </row>
    <row r="15" spans="1:10" x14ac:dyDescent="0.2">
      <c r="A15" s="2" t="s">
        <v>366</v>
      </c>
      <c r="B15" s="13" t="s">
        <v>333</v>
      </c>
      <c r="C15" s="5" t="s">
        <v>415</v>
      </c>
      <c r="D15" s="3">
        <v>3371145.07</v>
      </c>
      <c r="E15" s="3">
        <v>3371145.07</v>
      </c>
      <c r="F15" s="3">
        <f t="shared" si="0"/>
        <v>0</v>
      </c>
      <c r="G15" s="9" t="s">
        <v>287</v>
      </c>
      <c r="H15" s="7"/>
      <c r="I15" s="7"/>
      <c r="J15" s="7"/>
    </row>
    <row r="16" spans="1:10" x14ac:dyDescent="0.2">
      <c r="A16" s="2" t="s">
        <v>339</v>
      </c>
      <c r="B16" s="13" t="s">
        <v>333</v>
      </c>
      <c r="C16" s="5" t="s">
        <v>61</v>
      </c>
      <c r="D16" s="3">
        <v>2130387.8149999999</v>
      </c>
      <c r="E16" s="3">
        <v>2131834.59</v>
      </c>
      <c r="F16" s="3">
        <f t="shared" si="0"/>
        <v>1446.7749999999069</v>
      </c>
      <c r="G16" s="9" t="s">
        <v>287</v>
      </c>
      <c r="H16" s="7"/>
      <c r="I16" s="7"/>
      <c r="J16" s="7"/>
    </row>
    <row r="17" spans="1:10" x14ac:dyDescent="0.2">
      <c r="A17" s="2" t="s">
        <v>338</v>
      </c>
      <c r="B17" s="13" t="s">
        <v>333</v>
      </c>
      <c r="C17" s="5" t="s">
        <v>49</v>
      </c>
      <c r="D17" s="3">
        <v>4609189.2787499996</v>
      </c>
      <c r="E17" s="3">
        <v>4615240.8600000003</v>
      </c>
      <c r="F17" s="3">
        <f t="shared" si="0"/>
        <v>6051.5812500007451</v>
      </c>
      <c r="G17" s="9" t="s">
        <v>287</v>
      </c>
      <c r="H17" s="7"/>
      <c r="I17" s="7"/>
      <c r="J17" s="7"/>
    </row>
    <row r="18" spans="1:10" x14ac:dyDescent="0.2">
      <c r="A18" s="2" t="s">
        <v>337</v>
      </c>
      <c r="B18" s="13" t="s">
        <v>333</v>
      </c>
      <c r="C18" s="5" t="s">
        <v>16</v>
      </c>
      <c r="D18" s="3">
        <v>1600187.12</v>
      </c>
      <c r="E18" s="3">
        <v>1600187.12</v>
      </c>
      <c r="F18" s="3">
        <f t="shared" si="0"/>
        <v>0</v>
      </c>
      <c r="G18" s="9" t="s">
        <v>287</v>
      </c>
      <c r="H18" s="7"/>
      <c r="I18" s="7"/>
      <c r="J18" s="7"/>
    </row>
    <row r="19" spans="1:10" x14ac:dyDescent="0.2">
      <c r="A19" s="2" t="s">
        <v>336</v>
      </c>
      <c r="B19" s="13" t="s">
        <v>333</v>
      </c>
      <c r="C19" s="5" t="s">
        <v>21</v>
      </c>
      <c r="D19" s="3">
        <v>383478028.83249998</v>
      </c>
      <c r="E19" s="3">
        <v>385727442.81999999</v>
      </c>
      <c r="F19" s="3">
        <f t="shared" si="0"/>
        <v>2249413.9875000119</v>
      </c>
      <c r="G19" s="9" t="s">
        <v>287</v>
      </c>
      <c r="H19" s="7"/>
      <c r="I19" s="7"/>
      <c r="J19" s="7"/>
    </row>
    <row r="20" spans="1:10" x14ac:dyDescent="0.2">
      <c r="A20" s="2" t="s">
        <v>335</v>
      </c>
      <c r="B20" s="13" t="s">
        <v>333</v>
      </c>
      <c r="C20" s="5" t="s">
        <v>45</v>
      </c>
      <c r="D20" s="3">
        <v>5291167.9933333304</v>
      </c>
      <c r="E20" s="3">
        <v>5890216.7300000004</v>
      </c>
      <c r="F20" s="3">
        <f t="shared" si="0"/>
        <v>599048.73666667007</v>
      </c>
      <c r="G20" s="9" t="s">
        <v>287</v>
      </c>
      <c r="H20" s="7"/>
      <c r="I20" s="7"/>
      <c r="J20" s="7"/>
    </row>
    <row r="21" spans="1:10" x14ac:dyDescent="0.2">
      <c r="A21" s="2" t="s">
        <v>334</v>
      </c>
      <c r="B21" s="13" t="s">
        <v>333</v>
      </c>
      <c r="C21" s="5" t="s">
        <v>43</v>
      </c>
      <c r="D21" s="3">
        <v>2036363.08</v>
      </c>
      <c r="E21" s="3">
        <v>2036363.08</v>
      </c>
      <c r="F21" s="3">
        <f t="shared" si="0"/>
        <v>0</v>
      </c>
      <c r="G21" s="9" t="s">
        <v>287</v>
      </c>
      <c r="H21" s="7"/>
      <c r="I21" s="7"/>
      <c r="J21" s="7"/>
    </row>
    <row r="22" spans="1:10" x14ac:dyDescent="0.2">
      <c r="A22" s="2" t="s">
        <v>390</v>
      </c>
      <c r="B22" s="13" t="s">
        <v>333</v>
      </c>
      <c r="C22" s="5" t="s">
        <v>414</v>
      </c>
      <c r="D22" s="3">
        <v>5426106.5070833303</v>
      </c>
      <c r="E22" s="3">
        <v>5628211.4800000004</v>
      </c>
      <c r="F22" s="3">
        <f t="shared" si="0"/>
        <v>202104.97291667014</v>
      </c>
      <c r="G22" s="9" t="s">
        <v>287</v>
      </c>
      <c r="H22" s="7"/>
      <c r="I22" s="7"/>
      <c r="J22" s="7"/>
    </row>
    <row r="23" spans="1:10" x14ac:dyDescent="0.2">
      <c r="A23" s="2" t="s">
        <v>332</v>
      </c>
      <c r="B23" s="13" t="s">
        <v>329</v>
      </c>
      <c r="C23" s="5" t="s">
        <v>20</v>
      </c>
      <c r="D23" s="3">
        <v>90007495.148333296</v>
      </c>
      <c r="E23" s="3">
        <v>90007446.120000005</v>
      </c>
      <c r="F23" s="3">
        <f t="shared" si="0"/>
        <v>-49.0283332914114</v>
      </c>
      <c r="G23" s="9" t="s">
        <v>287</v>
      </c>
      <c r="H23" s="7"/>
      <c r="I23" s="7"/>
      <c r="J23" s="7"/>
    </row>
    <row r="24" spans="1:10" x14ac:dyDescent="0.2">
      <c r="A24" s="2" t="s">
        <v>331</v>
      </c>
      <c r="B24" s="13" t="s">
        <v>329</v>
      </c>
      <c r="C24" s="5" t="s">
        <v>19</v>
      </c>
      <c r="D24" s="3">
        <v>1788644.22</v>
      </c>
      <c r="E24" s="3">
        <v>1788644.22</v>
      </c>
      <c r="F24" s="3">
        <f t="shared" si="0"/>
        <v>0</v>
      </c>
      <c r="G24" s="9" t="s">
        <v>287</v>
      </c>
      <c r="H24" s="7"/>
      <c r="I24" s="7"/>
      <c r="J24" s="7"/>
    </row>
    <row r="25" spans="1:10" x14ac:dyDescent="0.2">
      <c r="A25" s="2" t="s">
        <v>330</v>
      </c>
      <c r="B25" s="13" t="s">
        <v>329</v>
      </c>
      <c r="C25" s="5" t="s">
        <v>61</v>
      </c>
      <c r="D25" s="3">
        <v>1193760.78</v>
      </c>
      <c r="E25" s="3">
        <v>1193760.78</v>
      </c>
      <c r="F25" s="3">
        <f t="shared" si="0"/>
        <v>0</v>
      </c>
      <c r="G25" s="9" t="s">
        <v>287</v>
      </c>
      <c r="H25" s="7"/>
      <c r="I25" s="7"/>
      <c r="J25" s="7"/>
    </row>
    <row r="26" spans="1:10" x14ac:dyDescent="0.2">
      <c r="A26" s="2" t="s">
        <v>328</v>
      </c>
      <c r="B26" s="13" t="s">
        <v>325</v>
      </c>
      <c r="C26" s="5" t="s">
        <v>20</v>
      </c>
      <c r="D26" s="3">
        <v>822926268.28333294</v>
      </c>
      <c r="E26" s="3">
        <v>824372957.39999998</v>
      </c>
      <c r="F26" s="3">
        <f t="shared" si="0"/>
        <v>1446689.1166670322</v>
      </c>
      <c r="G26" s="9" t="s">
        <v>287</v>
      </c>
      <c r="H26" s="7"/>
      <c r="I26" s="7"/>
      <c r="J26" s="7"/>
    </row>
    <row r="27" spans="1:10" x14ac:dyDescent="0.2">
      <c r="A27" s="2" t="s">
        <v>327</v>
      </c>
      <c r="B27" s="13" t="s">
        <v>325</v>
      </c>
      <c r="C27" s="5" t="s">
        <v>19</v>
      </c>
      <c r="D27" s="3">
        <v>62979415.532083303</v>
      </c>
      <c r="E27" s="3">
        <v>63112054</v>
      </c>
      <c r="F27" s="3">
        <f t="shared" si="0"/>
        <v>132638.46791669726</v>
      </c>
      <c r="G27" s="9" t="s">
        <v>287</v>
      </c>
      <c r="H27" s="7"/>
      <c r="I27" s="7"/>
      <c r="J27" s="7"/>
    </row>
    <row r="28" spans="1:10" x14ac:dyDescent="0.2">
      <c r="A28" s="2" t="s">
        <v>326</v>
      </c>
      <c r="B28" s="13" t="s">
        <v>325</v>
      </c>
      <c r="C28" s="5" t="s">
        <v>61</v>
      </c>
      <c r="D28" s="3">
        <v>148219714.212917</v>
      </c>
      <c r="E28" s="3">
        <v>149041420.37</v>
      </c>
      <c r="F28" s="3">
        <f t="shared" si="0"/>
        <v>821706.15708300471</v>
      </c>
      <c r="G28" s="9" t="s">
        <v>287</v>
      </c>
      <c r="H28" s="7"/>
      <c r="I28" s="7"/>
      <c r="J28" s="7"/>
    </row>
    <row r="29" spans="1:10" x14ac:dyDescent="0.2">
      <c r="A29" s="2" t="s">
        <v>324</v>
      </c>
      <c r="B29" s="13" t="s">
        <v>321</v>
      </c>
      <c r="C29" s="5" t="s">
        <v>20</v>
      </c>
      <c r="D29" s="3">
        <v>3507824449.32792</v>
      </c>
      <c r="E29" s="3">
        <v>3488057084.6900001</v>
      </c>
      <c r="F29" s="3">
        <f t="shared" si="0"/>
        <v>-19767364.637919903</v>
      </c>
      <c r="G29" s="9" t="s">
        <v>287</v>
      </c>
      <c r="H29" s="7"/>
      <c r="I29" s="7"/>
      <c r="J29" s="7"/>
    </row>
    <row r="30" spans="1:10" x14ac:dyDescent="0.2">
      <c r="A30" s="2" t="s">
        <v>323</v>
      </c>
      <c r="B30" s="13" t="s">
        <v>321</v>
      </c>
      <c r="C30" s="5" t="s">
        <v>19</v>
      </c>
      <c r="D30" s="3">
        <v>122341922.05958299</v>
      </c>
      <c r="E30" s="3">
        <v>122493439.51000001</v>
      </c>
      <c r="F30" s="3">
        <f t="shared" si="0"/>
        <v>151517.45041701198</v>
      </c>
      <c r="G30" s="9" t="s">
        <v>287</v>
      </c>
      <c r="H30" s="7"/>
      <c r="I30" s="7"/>
      <c r="J30" s="7"/>
    </row>
    <row r="31" spans="1:10" x14ac:dyDescent="0.2">
      <c r="A31" s="2" t="s">
        <v>322</v>
      </c>
      <c r="B31" s="13" t="s">
        <v>321</v>
      </c>
      <c r="C31" s="5" t="s">
        <v>61</v>
      </c>
      <c r="D31" s="3">
        <v>992279162.27374995</v>
      </c>
      <c r="E31" s="3">
        <v>1001339389.4</v>
      </c>
      <c r="F31" s="3">
        <f t="shared" si="0"/>
        <v>9060227.1262500286</v>
      </c>
      <c r="G31" s="9" t="s">
        <v>287</v>
      </c>
      <c r="H31" s="7"/>
      <c r="I31" s="7"/>
      <c r="J31" s="7"/>
    </row>
    <row r="32" spans="1:10" x14ac:dyDescent="0.2">
      <c r="A32" s="2" t="s">
        <v>320</v>
      </c>
      <c r="B32" s="13" t="s">
        <v>317</v>
      </c>
      <c r="C32" s="5" t="s">
        <v>20</v>
      </c>
      <c r="D32" s="3">
        <v>754220624.93458295</v>
      </c>
      <c r="E32" s="3">
        <v>756264924.55999994</v>
      </c>
      <c r="F32" s="3">
        <f t="shared" si="0"/>
        <v>2044299.6254169941</v>
      </c>
      <c r="G32" s="9" t="s">
        <v>287</v>
      </c>
      <c r="H32" s="7"/>
      <c r="I32" s="7"/>
      <c r="J32" s="7"/>
    </row>
    <row r="33" spans="1:10" x14ac:dyDescent="0.2">
      <c r="A33" s="2" t="s">
        <v>319</v>
      </c>
      <c r="B33" s="13" t="s">
        <v>317</v>
      </c>
      <c r="C33" s="5" t="s">
        <v>19</v>
      </c>
      <c r="D33" s="3">
        <v>39056062.118749999</v>
      </c>
      <c r="E33" s="3">
        <v>38983497.810000002</v>
      </c>
      <c r="F33" s="3">
        <f t="shared" si="0"/>
        <v>-72564.308749996126</v>
      </c>
      <c r="G33" s="9" t="s">
        <v>287</v>
      </c>
      <c r="H33" s="7"/>
      <c r="I33" s="7"/>
      <c r="J33" s="7"/>
    </row>
    <row r="34" spans="1:10" x14ac:dyDescent="0.2">
      <c r="A34" s="2" t="s">
        <v>318</v>
      </c>
      <c r="B34" s="13" t="s">
        <v>317</v>
      </c>
      <c r="C34" s="5" t="s">
        <v>61</v>
      </c>
      <c r="D34" s="3">
        <v>205729752.00874999</v>
      </c>
      <c r="E34" s="3">
        <v>206172956.86000001</v>
      </c>
      <c r="F34" s="3">
        <f t="shared" si="0"/>
        <v>443204.85125002265</v>
      </c>
      <c r="G34" s="9" t="s">
        <v>287</v>
      </c>
      <c r="H34" s="7"/>
      <c r="I34" s="7"/>
      <c r="J34" s="7"/>
    </row>
    <row r="35" spans="1:10" x14ac:dyDescent="0.2">
      <c r="A35" s="2" t="s">
        <v>316</v>
      </c>
      <c r="B35" s="13" t="s">
        <v>313</v>
      </c>
      <c r="C35" s="5" t="s">
        <v>20</v>
      </c>
      <c r="D35" s="3">
        <v>417783382.51583302</v>
      </c>
      <c r="E35" s="3">
        <v>417901037.73000002</v>
      </c>
      <c r="F35" s="3">
        <f t="shared" si="0"/>
        <v>117655.21416699886</v>
      </c>
      <c r="G35" s="9" t="s">
        <v>287</v>
      </c>
      <c r="H35" s="7"/>
      <c r="I35" s="7"/>
      <c r="J35" s="7"/>
    </row>
    <row r="36" spans="1:10" x14ac:dyDescent="0.2">
      <c r="A36" s="2" t="s">
        <v>315</v>
      </c>
      <c r="B36" s="13" t="s">
        <v>313</v>
      </c>
      <c r="C36" s="5" t="s">
        <v>19</v>
      </c>
      <c r="D36" s="3">
        <v>9346936.8041666709</v>
      </c>
      <c r="E36" s="3">
        <v>9362609.3499999996</v>
      </c>
      <c r="F36" s="3">
        <f t="shared" si="0"/>
        <v>15672.545833328739</v>
      </c>
      <c r="G36" s="9" t="s">
        <v>287</v>
      </c>
      <c r="H36" s="7"/>
      <c r="I36" s="7"/>
      <c r="J36" s="7"/>
    </row>
    <row r="37" spans="1:10" x14ac:dyDescent="0.2">
      <c r="A37" s="2" t="s">
        <v>314</v>
      </c>
      <c r="B37" s="13" t="s">
        <v>313</v>
      </c>
      <c r="C37" s="5" t="s">
        <v>61</v>
      </c>
      <c r="D37" s="3">
        <v>60820908.645416699</v>
      </c>
      <c r="E37" s="3">
        <v>60930557.5</v>
      </c>
      <c r="F37" s="3">
        <f t="shared" si="0"/>
        <v>109648.85458330065</v>
      </c>
      <c r="G37" s="9" t="s">
        <v>287</v>
      </c>
      <c r="H37" s="7"/>
      <c r="I37" s="7"/>
      <c r="J37" s="7"/>
    </row>
    <row r="38" spans="1:10" x14ac:dyDescent="0.2">
      <c r="A38" s="2" t="s">
        <v>312</v>
      </c>
      <c r="B38" s="13" t="s">
        <v>309</v>
      </c>
      <c r="C38" s="5" t="s">
        <v>20</v>
      </c>
      <c r="D38" s="3">
        <v>27181447.5154167</v>
      </c>
      <c r="E38" s="3">
        <v>27445482.079999998</v>
      </c>
      <c r="F38" s="3">
        <f t="shared" si="0"/>
        <v>264034.56458329782</v>
      </c>
      <c r="G38" s="9" t="s">
        <v>287</v>
      </c>
      <c r="H38" s="7"/>
      <c r="I38" s="7"/>
      <c r="J38" s="7"/>
    </row>
    <row r="39" spans="1:10" x14ac:dyDescent="0.2">
      <c r="A39" s="2" t="s">
        <v>311</v>
      </c>
      <c r="B39" s="13" t="s">
        <v>309</v>
      </c>
      <c r="C39" s="5" t="s">
        <v>19</v>
      </c>
      <c r="D39" s="3">
        <v>420930.68874999997</v>
      </c>
      <c r="E39" s="3">
        <v>434734.32</v>
      </c>
      <c r="F39" s="3">
        <f t="shared" si="0"/>
        <v>13803.631250000035</v>
      </c>
      <c r="G39" s="9" t="s">
        <v>287</v>
      </c>
      <c r="H39" s="7"/>
      <c r="I39" s="7"/>
      <c r="J39" s="7"/>
    </row>
    <row r="40" spans="1:10" x14ac:dyDescent="0.2">
      <c r="A40" s="2" t="s">
        <v>310</v>
      </c>
      <c r="B40" s="13" t="s">
        <v>309</v>
      </c>
      <c r="C40" s="5" t="s">
        <v>61</v>
      </c>
      <c r="D40" s="3">
        <v>5154994.9091666704</v>
      </c>
      <c r="E40" s="3">
        <v>5154843.43</v>
      </c>
      <c r="F40" s="3">
        <f t="shared" si="0"/>
        <v>-151.4791666707024</v>
      </c>
      <c r="G40" s="9" t="s">
        <v>287</v>
      </c>
      <c r="H40" s="7"/>
      <c r="I40" s="7"/>
      <c r="J40" s="7"/>
    </row>
    <row r="41" spans="1:10" x14ac:dyDescent="0.2">
      <c r="A41" s="2" t="s">
        <v>308</v>
      </c>
      <c r="B41" s="13" t="s">
        <v>306</v>
      </c>
      <c r="C41" s="5" t="s">
        <v>20</v>
      </c>
      <c r="D41" s="3">
        <v>6553227.1699999999</v>
      </c>
      <c r="E41" s="3">
        <v>6553227.1699999999</v>
      </c>
      <c r="F41" s="3">
        <f t="shared" si="0"/>
        <v>0</v>
      </c>
      <c r="G41" s="9" t="s">
        <v>287</v>
      </c>
      <c r="H41" s="7"/>
      <c r="I41" s="7"/>
      <c r="J41" s="7"/>
    </row>
    <row r="42" spans="1:10" x14ac:dyDescent="0.2">
      <c r="A42" s="2" t="s">
        <v>307</v>
      </c>
      <c r="B42" s="13" t="s">
        <v>306</v>
      </c>
      <c r="C42" s="5" t="s">
        <v>19</v>
      </c>
      <c r="D42" s="3">
        <v>29762193.084583301</v>
      </c>
      <c r="E42" s="3">
        <v>29766876.93</v>
      </c>
      <c r="F42" s="3">
        <f t="shared" si="0"/>
        <v>4683.8454166986048</v>
      </c>
      <c r="G42" s="9" t="s">
        <v>287</v>
      </c>
      <c r="H42" s="7"/>
      <c r="I42" s="7"/>
      <c r="J42" s="7"/>
    </row>
    <row r="43" spans="1:10" x14ac:dyDescent="0.2">
      <c r="A43" s="2" t="s">
        <v>305</v>
      </c>
      <c r="B43" s="13" t="s">
        <v>303</v>
      </c>
      <c r="C43" s="5" t="s">
        <v>20</v>
      </c>
      <c r="D43" s="3">
        <v>17225000.412083302</v>
      </c>
      <c r="E43" s="3">
        <v>17710099.32</v>
      </c>
      <c r="F43" s="3">
        <f t="shared" si="0"/>
        <v>485098.9079166986</v>
      </c>
      <c r="G43" s="9" t="s">
        <v>287</v>
      </c>
      <c r="H43" s="7"/>
      <c r="I43" s="7"/>
      <c r="J43" s="7"/>
    </row>
    <row r="44" spans="1:10" x14ac:dyDescent="0.2">
      <c r="A44" s="2" t="s">
        <v>304</v>
      </c>
      <c r="B44" s="13" t="s">
        <v>303</v>
      </c>
      <c r="C44" s="5" t="s">
        <v>19</v>
      </c>
      <c r="D44" s="3">
        <v>259235593.96250001</v>
      </c>
      <c r="E44" s="3">
        <v>260482564.69999999</v>
      </c>
      <c r="F44" s="3">
        <f t="shared" si="0"/>
        <v>1246970.7374999821</v>
      </c>
      <c r="G44" s="9" t="s">
        <v>287</v>
      </c>
      <c r="H44" s="7"/>
      <c r="I44" s="7"/>
      <c r="J44" s="7"/>
    </row>
    <row r="45" spans="1:10" x14ac:dyDescent="0.2">
      <c r="A45" s="2" t="s">
        <v>302</v>
      </c>
      <c r="B45" s="13" t="s">
        <v>300</v>
      </c>
      <c r="C45" s="5" t="s">
        <v>20</v>
      </c>
      <c r="D45" s="3">
        <v>100754393.150417</v>
      </c>
      <c r="E45" s="3">
        <v>101471513.45</v>
      </c>
      <c r="F45" s="3">
        <f t="shared" si="0"/>
        <v>717120.29958300292</v>
      </c>
      <c r="G45" s="9" t="s">
        <v>287</v>
      </c>
      <c r="H45" s="7"/>
      <c r="I45" s="7"/>
      <c r="J45" s="7"/>
    </row>
    <row r="46" spans="1:10" x14ac:dyDescent="0.2">
      <c r="A46" s="2" t="s">
        <v>301</v>
      </c>
      <c r="B46" s="13" t="s">
        <v>300</v>
      </c>
      <c r="C46" s="5" t="s">
        <v>19</v>
      </c>
      <c r="D46" s="3">
        <v>408153635.48708302</v>
      </c>
      <c r="E46" s="3">
        <v>409388647.42000002</v>
      </c>
      <c r="F46" s="3">
        <f t="shared" si="0"/>
        <v>1235011.9329169989</v>
      </c>
      <c r="G46" s="9" t="s">
        <v>287</v>
      </c>
      <c r="H46" s="7"/>
      <c r="I46" s="7"/>
      <c r="J46" s="7"/>
    </row>
    <row r="47" spans="1:10" x14ac:dyDescent="0.2">
      <c r="A47" s="2" t="s">
        <v>299</v>
      </c>
      <c r="B47" s="13" t="s">
        <v>297</v>
      </c>
      <c r="C47" s="5" t="s">
        <v>20</v>
      </c>
      <c r="D47" s="3">
        <v>46165942.807499997</v>
      </c>
      <c r="E47" s="3">
        <v>47638900.189999998</v>
      </c>
      <c r="F47" s="3">
        <f t="shared" si="0"/>
        <v>1472957.3825000003</v>
      </c>
      <c r="G47" s="9" t="s">
        <v>287</v>
      </c>
      <c r="H47" s="7"/>
      <c r="I47" s="7"/>
      <c r="J47" s="7"/>
    </row>
    <row r="48" spans="1:10" x14ac:dyDescent="0.2">
      <c r="A48" s="2" t="s">
        <v>298</v>
      </c>
      <c r="B48" s="13" t="s">
        <v>297</v>
      </c>
      <c r="C48" s="5" t="s">
        <v>19</v>
      </c>
      <c r="D48" s="3">
        <v>89540090.649166703</v>
      </c>
      <c r="E48" s="3">
        <v>91474496.640000001</v>
      </c>
      <c r="F48" s="3">
        <f t="shared" si="0"/>
        <v>1934405.9908332974</v>
      </c>
      <c r="G48" s="9" t="s">
        <v>287</v>
      </c>
      <c r="H48" s="7"/>
      <c r="I48" s="7"/>
      <c r="J48" s="7"/>
    </row>
    <row r="49" spans="1:10" x14ac:dyDescent="0.2">
      <c r="A49" s="2" t="s">
        <v>296</v>
      </c>
      <c r="B49" s="13" t="s">
        <v>294</v>
      </c>
      <c r="C49" s="5" t="s">
        <v>20</v>
      </c>
      <c r="D49" s="3">
        <v>14682267.1170833</v>
      </c>
      <c r="E49" s="3">
        <v>15141714.449999999</v>
      </c>
      <c r="F49" s="3">
        <f t="shared" si="0"/>
        <v>459447.33291669935</v>
      </c>
      <c r="G49" s="9" t="s">
        <v>287</v>
      </c>
      <c r="H49" s="7"/>
      <c r="I49" s="7"/>
      <c r="J49" s="7"/>
    </row>
    <row r="50" spans="1:10" x14ac:dyDescent="0.2">
      <c r="A50" s="2" t="s">
        <v>295</v>
      </c>
      <c r="B50" s="13" t="s">
        <v>294</v>
      </c>
      <c r="C50" s="5" t="s">
        <v>19</v>
      </c>
      <c r="D50" s="3">
        <v>69449200.382083297</v>
      </c>
      <c r="E50" s="3">
        <v>69781128.170000002</v>
      </c>
      <c r="F50" s="3">
        <f t="shared" si="0"/>
        <v>331927.78791670501</v>
      </c>
      <c r="G50" s="9" t="s">
        <v>287</v>
      </c>
      <c r="I50" s="7"/>
      <c r="J50" s="7"/>
    </row>
    <row r="51" spans="1:10" x14ac:dyDescent="0.2">
      <c r="A51" s="2" t="s">
        <v>293</v>
      </c>
      <c r="B51" s="13" t="s">
        <v>291</v>
      </c>
      <c r="C51" s="5" t="s">
        <v>20</v>
      </c>
      <c r="D51" s="3">
        <v>175189.94625000001</v>
      </c>
      <c r="E51" s="3">
        <v>172801.01</v>
      </c>
      <c r="F51" s="3">
        <f t="shared" si="0"/>
        <v>-2388.9362499999988</v>
      </c>
      <c r="G51" s="9" t="s">
        <v>287</v>
      </c>
      <c r="H51" s="7"/>
      <c r="I51" s="7"/>
      <c r="J51" s="7"/>
    </row>
    <row r="52" spans="1:10" x14ac:dyDescent="0.2">
      <c r="A52" s="2" t="s">
        <v>292</v>
      </c>
      <c r="B52" s="13" t="s">
        <v>291</v>
      </c>
      <c r="C52" s="5" t="s">
        <v>19</v>
      </c>
      <c r="D52" s="3">
        <v>2217863.53083333</v>
      </c>
      <c r="E52" s="3">
        <v>2295576.96</v>
      </c>
      <c r="F52" s="3">
        <f t="shared" si="0"/>
        <v>77713.429166669957</v>
      </c>
      <c r="G52" s="9" t="s">
        <v>287</v>
      </c>
      <c r="H52" s="7"/>
      <c r="I52" s="7"/>
      <c r="J52" s="7"/>
    </row>
    <row r="53" spans="1:10" x14ac:dyDescent="0.2">
      <c r="A53" s="2" t="s">
        <v>290</v>
      </c>
      <c r="B53" s="13" t="s">
        <v>288</v>
      </c>
      <c r="C53" s="5" t="s">
        <v>20</v>
      </c>
      <c r="D53" s="3">
        <v>2501475.0995833301</v>
      </c>
      <c r="E53" s="3">
        <v>2720013.89</v>
      </c>
      <c r="F53" s="3">
        <f t="shared" si="0"/>
        <v>218538.79041667003</v>
      </c>
      <c r="G53" s="9" t="s">
        <v>287</v>
      </c>
      <c r="H53" s="7"/>
      <c r="I53" s="7"/>
      <c r="J53" s="7"/>
    </row>
    <row r="54" spans="1:10" x14ac:dyDescent="0.2">
      <c r="A54" s="2" t="s">
        <v>289</v>
      </c>
      <c r="B54" s="13" t="s">
        <v>288</v>
      </c>
      <c r="C54" s="5" t="s">
        <v>19</v>
      </c>
      <c r="D54" s="3">
        <v>21932266.723333299</v>
      </c>
      <c r="E54" s="3">
        <v>22241632.91</v>
      </c>
      <c r="F54" s="3">
        <f t="shared" si="0"/>
        <v>309366.18666670099</v>
      </c>
      <c r="G54" s="9" t="s">
        <v>287</v>
      </c>
      <c r="H54" s="7"/>
      <c r="I54" s="7"/>
      <c r="J54" s="7"/>
    </row>
    <row r="55" spans="1:10" x14ac:dyDescent="0.2">
      <c r="A55" s="2" t="s">
        <v>286</v>
      </c>
      <c r="B55" s="13" t="s">
        <v>283</v>
      </c>
      <c r="C55" s="5" t="s">
        <v>20</v>
      </c>
      <c r="D55" s="3">
        <v>40830447.450000003</v>
      </c>
      <c r="E55" s="3">
        <v>40830447.450000003</v>
      </c>
      <c r="F55" s="3">
        <f t="shared" si="0"/>
        <v>0</v>
      </c>
      <c r="G55" s="9" t="s">
        <v>287</v>
      </c>
      <c r="H55" s="7"/>
      <c r="I55" s="7"/>
      <c r="J55" s="7"/>
    </row>
    <row r="56" spans="1:10" x14ac:dyDescent="0.2">
      <c r="A56" s="2" t="s">
        <v>285</v>
      </c>
      <c r="B56" s="13" t="s">
        <v>283</v>
      </c>
      <c r="C56" s="5" t="s">
        <v>19</v>
      </c>
      <c r="D56" s="3">
        <v>4533120.0374999996</v>
      </c>
      <c r="E56" s="3">
        <v>4527455.54</v>
      </c>
      <c r="F56" s="3">
        <f t="shared" si="0"/>
        <v>-5664.4974999995902</v>
      </c>
      <c r="G56" s="9" t="s">
        <v>287</v>
      </c>
      <c r="H56" s="7"/>
      <c r="I56" s="7"/>
      <c r="J56" s="7"/>
    </row>
    <row r="57" spans="1:10" x14ac:dyDescent="0.2">
      <c r="A57" s="2" t="s">
        <v>284</v>
      </c>
      <c r="B57" s="13" t="s">
        <v>283</v>
      </c>
      <c r="C57" s="5" t="s">
        <v>49</v>
      </c>
      <c r="D57" s="3">
        <v>74985.87</v>
      </c>
      <c r="E57" s="3">
        <v>74985.87</v>
      </c>
      <c r="F57" s="3">
        <f t="shared" si="0"/>
        <v>0</v>
      </c>
      <c r="G57" s="9" t="s">
        <v>287</v>
      </c>
      <c r="H57" s="7"/>
      <c r="I57" s="7"/>
      <c r="J57" s="7"/>
    </row>
    <row r="58" spans="1:10" x14ac:dyDescent="0.2">
      <c r="A58" s="2" t="s">
        <v>282</v>
      </c>
      <c r="B58" s="13" t="s">
        <v>280</v>
      </c>
      <c r="C58" s="5" t="s">
        <v>20</v>
      </c>
      <c r="D58" s="3">
        <v>169992868.80875</v>
      </c>
      <c r="E58" s="3">
        <v>170063002.46000001</v>
      </c>
      <c r="F58" s="3">
        <f t="shared" si="0"/>
        <v>70133.651250004768</v>
      </c>
      <c r="G58" s="9" t="s">
        <v>287</v>
      </c>
      <c r="H58" s="7"/>
      <c r="I58" s="7"/>
      <c r="J58" s="7"/>
    </row>
    <row r="59" spans="1:10" x14ac:dyDescent="0.2">
      <c r="A59" s="2" t="s">
        <v>281</v>
      </c>
      <c r="B59" s="13" t="s">
        <v>280</v>
      </c>
      <c r="C59" s="5" t="s">
        <v>19</v>
      </c>
      <c r="D59" s="3">
        <v>58221169.946666703</v>
      </c>
      <c r="E59" s="3">
        <v>58280730.009999998</v>
      </c>
      <c r="F59" s="3">
        <f t="shared" si="0"/>
        <v>59560.063333295286</v>
      </c>
      <c r="G59" s="9" t="s">
        <v>287</v>
      </c>
      <c r="H59" s="7"/>
      <c r="I59" s="7"/>
      <c r="J59" s="7"/>
    </row>
    <row r="60" spans="1:10" x14ac:dyDescent="0.2">
      <c r="A60" s="2" t="s">
        <v>279</v>
      </c>
      <c r="B60" s="13" t="s">
        <v>277</v>
      </c>
      <c r="C60" s="5" t="s">
        <v>20</v>
      </c>
      <c r="D60" s="3">
        <v>14565556.1</v>
      </c>
      <c r="E60" s="3">
        <v>14565556.1</v>
      </c>
      <c r="F60" s="3">
        <f t="shared" si="0"/>
        <v>0</v>
      </c>
      <c r="G60" s="9" t="s">
        <v>287</v>
      </c>
      <c r="H60" s="7"/>
      <c r="I60" s="7"/>
      <c r="J60" s="7"/>
    </row>
    <row r="61" spans="1:10" x14ac:dyDescent="0.2">
      <c r="A61" s="2" t="s">
        <v>278</v>
      </c>
      <c r="B61" s="13" t="s">
        <v>277</v>
      </c>
      <c r="C61" s="5" t="s">
        <v>19</v>
      </c>
      <c r="D61" s="3">
        <v>1622667.14</v>
      </c>
      <c r="E61" s="3">
        <v>1622667.14</v>
      </c>
      <c r="F61" s="3">
        <f t="shared" si="0"/>
        <v>0</v>
      </c>
      <c r="G61" s="9" t="s">
        <v>287</v>
      </c>
      <c r="H61" s="7"/>
      <c r="I61" s="7"/>
      <c r="J61" s="7"/>
    </row>
    <row r="62" spans="1:10" x14ac:dyDescent="0.2">
      <c r="A62" s="2" t="s">
        <v>276</v>
      </c>
      <c r="B62" s="13" t="s">
        <v>274</v>
      </c>
      <c r="C62" s="5" t="s">
        <v>20</v>
      </c>
      <c r="D62" s="3">
        <v>1946316331.3225</v>
      </c>
      <c r="E62" s="3">
        <v>1946052754.54</v>
      </c>
      <c r="F62" s="3">
        <f t="shared" si="0"/>
        <v>-263576.78250002861</v>
      </c>
      <c r="G62" s="9" t="s">
        <v>287</v>
      </c>
      <c r="H62" s="7"/>
      <c r="I62" s="7"/>
      <c r="J62" s="7"/>
    </row>
    <row r="63" spans="1:10" x14ac:dyDescent="0.2">
      <c r="A63" s="2" t="s">
        <v>275</v>
      </c>
      <c r="B63" s="13" t="s">
        <v>274</v>
      </c>
      <c r="C63" s="5" t="s">
        <v>19</v>
      </c>
      <c r="D63" s="3">
        <v>978058626.86208296</v>
      </c>
      <c r="E63" s="3">
        <v>978491689.75999999</v>
      </c>
      <c r="F63" s="3">
        <f t="shared" si="0"/>
        <v>433062.89791703224</v>
      </c>
      <c r="G63" s="9" t="s">
        <v>287</v>
      </c>
      <c r="H63" s="7"/>
      <c r="I63" s="7"/>
      <c r="J63" s="7"/>
    </row>
    <row r="64" spans="1:10" x14ac:dyDescent="0.2">
      <c r="A64" s="2" t="s">
        <v>273</v>
      </c>
      <c r="B64" s="13" t="s">
        <v>271</v>
      </c>
      <c r="C64" s="5" t="s">
        <v>20</v>
      </c>
      <c r="D64" s="3">
        <v>340870545.98791701</v>
      </c>
      <c r="E64" s="3">
        <v>340910040.47000003</v>
      </c>
      <c r="F64" s="3">
        <f t="shared" si="0"/>
        <v>39494.482083022594</v>
      </c>
      <c r="G64" s="9" t="s">
        <v>217</v>
      </c>
      <c r="H64" s="7"/>
      <c r="I64" s="7"/>
      <c r="J64" s="7"/>
    </row>
    <row r="65" spans="1:10" x14ac:dyDescent="0.2">
      <c r="A65" s="2" t="s">
        <v>272</v>
      </c>
      <c r="B65" s="13" t="s">
        <v>271</v>
      </c>
      <c r="C65" s="5" t="s">
        <v>19</v>
      </c>
      <c r="D65" s="3">
        <v>134496124.17833301</v>
      </c>
      <c r="E65" s="3">
        <v>134499896.38999999</v>
      </c>
      <c r="F65" s="3">
        <f t="shared" si="0"/>
        <v>3772.2116669714451</v>
      </c>
      <c r="G65" s="9" t="s">
        <v>217</v>
      </c>
      <c r="H65" s="7"/>
      <c r="I65" s="7"/>
      <c r="J65" s="7"/>
    </row>
    <row r="66" spans="1:10" x14ac:dyDescent="0.2">
      <c r="A66" s="2" t="s">
        <v>270</v>
      </c>
      <c r="B66" s="13" t="s">
        <v>268</v>
      </c>
      <c r="C66" s="5" t="s">
        <v>20</v>
      </c>
      <c r="D66" s="3">
        <v>238783839.93458301</v>
      </c>
      <c r="E66" s="3">
        <v>238855429.02000001</v>
      </c>
      <c r="F66" s="3">
        <f t="shared" si="0"/>
        <v>71589.085417002439</v>
      </c>
      <c r="G66" s="9" t="s">
        <v>217</v>
      </c>
      <c r="H66" s="7"/>
      <c r="I66" s="7"/>
      <c r="J66" s="7"/>
    </row>
    <row r="67" spans="1:10" x14ac:dyDescent="0.2">
      <c r="A67" s="2" t="s">
        <v>269</v>
      </c>
      <c r="B67" s="13" t="s">
        <v>268</v>
      </c>
      <c r="C67" s="5" t="s">
        <v>19</v>
      </c>
      <c r="D67" s="3">
        <v>88588289.507916704</v>
      </c>
      <c r="E67" s="3">
        <v>88681701.689999998</v>
      </c>
      <c r="F67" s="3">
        <f t="shared" si="0"/>
        <v>93412.182083293796</v>
      </c>
      <c r="G67" s="9" t="s">
        <v>217</v>
      </c>
      <c r="H67" s="7"/>
      <c r="I67" s="7"/>
      <c r="J67" s="7"/>
    </row>
    <row r="68" spans="1:10" x14ac:dyDescent="0.2">
      <c r="A68" s="2" t="s">
        <v>267</v>
      </c>
      <c r="B68" s="13" t="s">
        <v>265</v>
      </c>
      <c r="C68" s="5" t="s">
        <v>20</v>
      </c>
      <c r="D68" s="3">
        <v>11837625.66</v>
      </c>
      <c r="E68" s="3">
        <v>11837625.66</v>
      </c>
      <c r="F68" s="3">
        <f t="shared" si="0"/>
        <v>0</v>
      </c>
      <c r="G68" s="9" t="s">
        <v>217</v>
      </c>
      <c r="H68" s="7"/>
      <c r="I68" s="7"/>
      <c r="J68" s="7"/>
    </row>
    <row r="69" spans="1:10" x14ac:dyDescent="0.2">
      <c r="A69" s="2" t="s">
        <v>266</v>
      </c>
      <c r="B69" s="13" t="s">
        <v>265</v>
      </c>
      <c r="C69" s="5" t="s">
        <v>19</v>
      </c>
      <c r="D69" s="3">
        <v>4080872.39708333</v>
      </c>
      <c r="E69" s="3">
        <v>4086695.43</v>
      </c>
      <c r="F69" s="3">
        <f t="shared" si="0"/>
        <v>5823.0329166701995</v>
      </c>
      <c r="G69" s="9" t="s">
        <v>217</v>
      </c>
      <c r="H69" s="7"/>
      <c r="I69" s="7"/>
      <c r="J69" s="7"/>
    </row>
    <row r="70" spans="1:10" x14ac:dyDescent="0.2">
      <c r="A70" s="2" t="s">
        <v>264</v>
      </c>
      <c r="B70" s="13" t="s">
        <v>260</v>
      </c>
      <c r="C70" s="5" t="s">
        <v>20</v>
      </c>
      <c r="D70" s="3">
        <v>232316124.99208301</v>
      </c>
      <c r="E70" s="3">
        <v>232581975.56</v>
      </c>
      <c r="F70" s="3">
        <f t="shared" ref="F70:F133" si="1">E70+-D70</f>
        <v>265850.56791698933</v>
      </c>
      <c r="G70" s="9" t="s">
        <v>217</v>
      </c>
      <c r="H70" s="7"/>
      <c r="I70" s="7"/>
      <c r="J70" s="7"/>
    </row>
    <row r="71" spans="1:10" x14ac:dyDescent="0.2">
      <c r="A71" s="2" t="s">
        <v>263</v>
      </c>
      <c r="B71" s="13" t="s">
        <v>260</v>
      </c>
      <c r="C71" s="5" t="s">
        <v>19</v>
      </c>
      <c r="D71" s="3">
        <v>36382142.913333297</v>
      </c>
      <c r="E71" s="3">
        <v>36447049.100000001</v>
      </c>
      <c r="F71" s="3">
        <f t="shared" si="1"/>
        <v>64906.186666704714</v>
      </c>
      <c r="G71" s="9" t="s">
        <v>217</v>
      </c>
      <c r="H71" s="7"/>
      <c r="I71" s="7"/>
      <c r="J71" s="7"/>
    </row>
    <row r="72" spans="1:10" x14ac:dyDescent="0.2">
      <c r="A72" s="2" t="s">
        <v>262</v>
      </c>
      <c r="B72" s="13" t="s">
        <v>260</v>
      </c>
      <c r="C72" s="5" t="s">
        <v>61</v>
      </c>
      <c r="D72" s="3">
        <v>2309450.67</v>
      </c>
      <c r="E72" s="3">
        <v>2309450.67</v>
      </c>
      <c r="F72" s="3">
        <f t="shared" si="1"/>
        <v>0</v>
      </c>
      <c r="G72" s="9" t="s">
        <v>217</v>
      </c>
      <c r="H72" s="7"/>
      <c r="I72" s="7"/>
      <c r="J72" s="7"/>
    </row>
    <row r="73" spans="1:10" x14ac:dyDescent="0.2">
      <c r="A73" s="2" t="s">
        <v>261</v>
      </c>
      <c r="B73" s="13" t="s">
        <v>260</v>
      </c>
      <c r="C73" s="5" t="s">
        <v>16</v>
      </c>
      <c r="D73" s="3">
        <v>100387.77</v>
      </c>
      <c r="E73" s="3">
        <v>100387.77</v>
      </c>
      <c r="F73" s="3">
        <f t="shared" si="1"/>
        <v>0</v>
      </c>
      <c r="G73" s="9" t="s">
        <v>217</v>
      </c>
      <c r="H73" s="7"/>
      <c r="I73" s="7"/>
      <c r="J73" s="7"/>
    </row>
    <row r="74" spans="1:10" x14ac:dyDescent="0.2">
      <c r="A74" s="2" t="s">
        <v>259</v>
      </c>
      <c r="B74" s="13" t="s">
        <v>255</v>
      </c>
      <c r="C74" s="5" t="s">
        <v>20</v>
      </c>
      <c r="D74" s="3">
        <v>199298315.20625001</v>
      </c>
      <c r="E74" s="3">
        <v>202178853.81999999</v>
      </c>
      <c r="F74" s="3">
        <f t="shared" si="1"/>
        <v>2880538.6137499809</v>
      </c>
      <c r="G74" s="9" t="s">
        <v>217</v>
      </c>
      <c r="H74" s="7"/>
      <c r="I74" s="7"/>
      <c r="J74" s="7"/>
    </row>
    <row r="75" spans="1:10" x14ac:dyDescent="0.2">
      <c r="A75" s="2" t="s">
        <v>258</v>
      </c>
      <c r="B75" s="13" t="s">
        <v>255</v>
      </c>
      <c r="C75" s="5" t="s">
        <v>19</v>
      </c>
      <c r="D75" s="3">
        <v>69877356.720833302</v>
      </c>
      <c r="E75" s="3">
        <v>72035503.909999996</v>
      </c>
      <c r="F75" s="3">
        <f t="shared" si="1"/>
        <v>2158147.1891666949</v>
      </c>
      <c r="G75" s="9" t="s">
        <v>217</v>
      </c>
      <c r="H75" s="7"/>
      <c r="I75" s="7"/>
      <c r="J75" s="7"/>
    </row>
    <row r="76" spans="1:10" x14ac:dyDescent="0.2">
      <c r="A76" s="2" t="s">
        <v>257</v>
      </c>
      <c r="B76" s="13" t="s">
        <v>255</v>
      </c>
      <c r="C76" s="5" t="s">
        <v>61</v>
      </c>
      <c r="D76" s="3">
        <v>1671505.84</v>
      </c>
      <c r="E76" s="3">
        <v>1671505.84</v>
      </c>
      <c r="F76" s="3">
        <f t="shared" si="1"/>
        <v>0</v>
      </c>
      <c r="G76" s="9" t="s">
        <v>217</v>
      </c>
      <c r="H76" s="7"/>
      <c r="I76" s="7"/>
      <c r="J76" s="7"/>
    </row>
    <row r="77" spans="1:10" x14ac:dyDescent="0.2">
      <c r="A77" s="2" t="s">
        <v>256</v>
      </c>
      <c r="B77" s="13" t="s">
        <v>255</v>
      </c>
      <c r="C77" s="5" t="s">
        <v>16</v>
      </c>
      <c r="D77" s="3">
        <v>3167.48</v>
      </c>
      <c r="E77" s="3">
        <v>3167.48</v>
      </c>
      <c r="F77" s="3">
        <f t="shared" si="1"/>
        <v>0</v>
      </c>
      <c r="G77" s="9" t="s">
        <v>217</v>
      </c>
      <c r="H77" s="7"/>
      <c r="I77" s="7"/>
      <c r="J77" s="7"/>
    </row>
    <row r="78" spans="1:10" x14ac:dyDescent="0.2">
      <c r="A78" s="2" t="s">
        <v>254</v>
      </c>
      <c r="B78" s="13" t="s">
        <v>250</v>
      </c>
      <c r="C78" s="5" t="s">
        <v>20</v>
      </c>
      <c r="D78" s="3">
        <v>1529839362.7279201</v>
      </c>
      <c r="E78" s="3">
        <v>1540739487.8199999</v>
      </c>
      <c r="F78" s="3">
        <f t="shared" si="1"/>
        <v>10900125.092079878</v>
      </c>
      <c r="G78" s="9" t="s">
        <v>217</v>
      </c>
      <c r="H78" s="7"/>
      <c r="I78" s="7"/>
      <c r="J78" s="7"/>
    </row>
    <row r="79" spans="1:10" x14ac:dyDescent="0.2">
      <c r="A79" s="2" t="s">
        <v>253</v>
      </c>
      <c r="B79" s="13" t="s">
        <v>250</v>
      </c>
      <c r="C79" s="5" t="s">
        <v>19</v>
      </c>
      <c r="D79" s="3">
        <v>580599779.92124999</v>
      </c>
      <c r="E79" s="3">
        <v>591107939.14999998</v>
      </c>
      <c r="F79" s="3">
        <f t="shared" si="1"/>
        <v>10508159.22874999</v>
      </c>
      <c r="G79" s="9" t="s">
        <v>217</v>
      </c>
      <c r="H79" s="7"/>
      <c r="I79" s="7"/>
      <c r="J79" s="7"/>
    </row>
    <row r="80" spans="1:10" x14ac:dyDescent="0.2">
      <c r="A80" s="2" t="s">
        <v>252</v>
      </c>
      <c r="B80" s="13" t="s">
        <v>250</v>
      </c>
      <c r="C80" s="5" t="s">
        <v>61</v>
      </c>
      <c r="D80" s="3">
        <v>40324621.034999996</v>
      </c>
      <c r="E80" s="3">
        <v>40601406.399999999</v>
      </c>
      <c r="F80" s="3">
        <f t="shared" si="1"/>
        <v>276785.36500000209</v>
      </c>
      <c r="G80" s="9" t="s">
        <v>217</v>
      </c>
      <c r="H80" s="7"/>
      <c r="I80" s="7"/>
      <c r="J80" s="7"/>
    </row>
    <row r="81" spans="1:10" x14ac:dyDescent="0.2">
      <c r="A81" s="2" t="s">
        <v>251</v>
      </c>
      <c r="B81" s="13" t="s">
        <v>250</v>
      </c>
      <c r="C81" s="5" t="s">
        <v>16</v>
      </c>
      <c r="D81" s="3">
        <v>952146.51</v>
      </c>
      <c r="E81" s="3">
        <v>952146.51</v>
      </c>
      <c r="F81" s="3">
        <f t="shared" si="1"/>
        <v>0</v>
      </c>
      <c r="G81" s="9" t="s">
        <v>217</v>
      </c>
      <c r="H81" s="7"/>
      <c r="I81" s="7"/>
      <c r="J81" s="7"/>
    </row>
    <row r="82" spans="1:10" x14ac:dyDescent="0.2">
      <c r="A82" s="2" t="s">
        <v>249</v>
      </c>
      <c r="B82" s="13" t="s">
        <v>245</v>
      </c>
      <c r="C82" s="5" t="s">
        <v>20</v>
      </c>
      <c r="D82" s="3">
        <v>1090092324.28458</v>
      </c>
      <c r="E82" s="3">
        <v>1090444537</v>
      </c>
      <c r="F82" s="3">
        <f t="shared" si="1"/>
        <v>352212.71542000771</v>
      </c>
      <c r="G82" s="9" t="s">
        <v>217</v>
      </c>
      <c r="H82" s="7"/>
      <c r="I82" s="7"/>
      <c r="J82" s="7"/>
    </row>
    <row r="83" spans="1:10" x14ac:dyDescent="0.2">
      <c r="A83" s="2" t="s">
        <v>248</v>
      </c>
      <c r="B83" s="13" t="s">
        <v>245</v>
      </c>
      <c r="C83" s="5" t="s">
        <v>19</v>
      </c>
      <c r="D83" s="3">
        <v>169010982.570833</v>
      </c>
      <c r="E83" s="3">
        <v>172004456.31999999</v>
      </c>
      <c r="F83" s="3">
        <f t="shared" si="1"/>
        <v>2993473.7491669953</v>
      </c>
      <c r="G83" s="9" t="s">
        <v>217</v>
      </c>
      <c r="H83" s="7"/>
      <c r="I83" s="7"/>
      <c r="J83" s="7"/>
    </row>
    <row r="84" spans="1:10" x14ac:dyDescent="0.2">
      <c r="A84" s="2" t="s">
        <v>247</v>
      </c>
      <c r="B84" s="13" t="s">
        <v>245</v>
      </c>
      <c r="C84" s="5" t="s">
        <v>61</v>
      </c>
      <c r="D84" s="3">
        <v>21750535.91</v>
      </c>
      <c r="E84" s="3">
        <v>21750535.91</v>
      </c>
      <c r="F84" s="3">
        <f t="shared" si="1"/>
        <v>0</v>
      </c>
      <c r="G84" s="9" t="s">
        <v>217</v>
      </c>
      <c r="H84" s="7"/>
      <c r="I84" s="7"/>
      <c r="J84" s="7"/>
    </row>
    <row r="85" spans="1:10" x14ac:dyDescent="0.2">
      <c r="A85" s="2" t="s">
        <v>246</v>
      </c>
      <c r="B85" s="13" t="s">
        <v>245</v>
      </c>
      <c r="C85" s="5" t="s">
        <v>16</v>
      </c>
      <c r="D85" s="3">
        <v>123629.91</v>
      </c>
      <c r="E85" s="3">
        <v>123629.91</v>
      </c>
      <c r="F85" s="3">
        <f t="shared" si="1"/>
        <v>0</v>
      </c>
      <c r="G85" s="9" t="s">
        <v>217</v>
      </c>
      <c r="H85" s="7"/>
      <c r="I85" s="7"/>
      <c r="J85" s="7"/>
    </row>
    <row r="86" spans="1:10" x14ac:dyDescent="0.2">
      <c r="A86" s="2" t="s">
        <v>244</v>
      </c>
      <c r="B86" s="13" t="s">
        <v>240</v>
      </c>
      <c r="C86" s="5" t="s">
        <v>20</v>
      </c>
      <c r="D86" s="3">
        <v>672986141.61125004</v>
      </c>
      <c r="E86" s="3">
        <v>678134612.57000005</v>
      </c>
      <c r="F86" s="3">
        <f t="shared" si="1"/>
        <v>5148470.9587500095</v>
      </c>
      <c r="G86" s="9" t="s">
        <v>217</v>
      </c>
      <c r="H86" s="7"/>
      <c r="I86" s="7"/>
      <c r="J86" s="7"/>
    </row>
    <row r="87" spans="1:10" x14ac:dyDescent="0.2">
      <c r="A87" s="2" t="s">
        <v>243</v>
      </c>
      <c r="B87" s="13" t="s">
        <v>240</v>
      </c>
      <c r="C87" s="5" t="s">
        <v>19</v>
      </c>
      <c r="D87" s="3">
        <v>280310367.98374999</v>
      </c>
      <c r="E87" s="3">
        <v>309680397.95999998</v>
      </c>
      <c r="F87" s="3">
        <f t="shared" si="1"/>
        <v>29370029.976249993</v>
      </c>
      <c r="G87" s="9" t="s">
        <v>217</v>
      </c>
      <c r="H87" s="7"/>
      <c r="I87" s="7"/>
      <c r="J87" s="7"/>
    </row>
    <row r="88" spans="1:10" x14ac:dyDescent="0.2">
      <c r="A88" s="2" t="s">
        <v>242</v>
      </c>
      <c r="B88" s="13" t="s">
        <v>240</v>
      </c>
      <c r="C88" s="5" t="s">
        <v>61</v>
      </c>
      <c r="D88" s="3">
        <v>691571.70333333302</v>
      </c>
      <c r="E88" s="3">
        <v>691718.26</v>
      </c>
      <c r="F88" s="3">
        <f t="shared" si="1"/>
        <v>146.55666666699108</v>
      </c>
      <c r="G88" s="9" t="s">
        <v>217</v>
      </c>
      <c r="H88" s="7"/>
      <c r="I88" s="7"/>
      <c r="J88" s="7"/>
    </row>
    <row r="89" spans="1:10" x14ac:dyDescent="0.2">
      <c r="A89" s="2" t="s">
        <v>241</v>
      </c>
      <c r="B89" s="13" t="s">
        <v>240</v>
      </c>
      <c r="C89" s="5" t="s">
        <v>16</v>
      </c>
      <c r="D89" s="3">
        <v>707219.33</v>
      </c>
      <c r="E89" s="3">
        <v>707219.33</v>
      </c>
      <c r="F89" s="3">
        <f t="shared" si="1"/>
        <v>0</v>
      </c>
      <c r="G89" s="9" t="s">
        <v>217</v>
      </c>
      <c r="H89" s="7"/>
      <c r="I89" s="7"/>
      <c r="J89" s="7"/>
    </row>
    <row r="90" spans="1:10" x14ac:dyDescent="0.2">
      <c r="A90" s="2" t="s">
        <v>239</v>
      </c>
      <c r="B90" s="5" t="s">
        <v>235</v>
      </c>
      <c r="C90" s="5" t="s">
        <v>20</v>
      </c>
      <c r="D90" s="3">
        <v>911836051.03333294</v>
      </c>
      <c r="E90" s="3">
        <v>914980590.71000004</v>
      </c>
      <c r="F90" s="3">
        <f t="shared" si="1"/>
        <v>3144539.6766670942</v>
      </c>
      <c r="G90" s="9" t="s">
        <v>217</v>
      </c>
      <c r="H90" s="7"/>
      <c r="I90" s="7"/>
      <c r="J90" s="7"/>
    </row>
    <row r="91" spans="1:10" x14ac:dyDescent="0.2">
      <c r="A91" s="2" t="s">
        <v>238</v>
      </c>
      <c r="B91" s="5" t="s">
        <v>235</v>
      </c>
      <c r="C91" s="5" t="s">
        <v>19</v>
      </c>
      <c r="D91" s="3">
        <v>311764922.88166702</v>
      </c>
      <c r="E91" s="3">
        <v>328929110.44999999</v>
      </c>
      <c r="F91" s="3">
        <f t="shared" si="1"/>
        <v>17164187.56833297</v>
      </c>
      <c r="G91" s="9" t="s">
        <v>217</v>
      </c>
      <c r="H91" s="7"/>
      <c r="I91" s="7"/>
      <c r="J91" s="7"/>
    </row>
    <row r="92" spans="1:10" x14ac:dyDescent="0.2">
      <c r="A92" s="2" t="s">
        <v>237</v>
      </c>
      <c r="B92" s="5" t="s">
        <v>235</v>
      </c>
      <c r="C92" s="5" t="s">
        <v>61</v>
      </c>
      <c r="D92" s="3">
        <v>13943833.695833299</v>
      </c>
      <c r="E92" s="3">
        <v>13943854.27</v>
      </c>
      <c r="F92" s="3">
        <f t="shared" si="1"/>
        <v>20.57416670024395</v>
      </c>
      <c r="G92" s="9" t="s">
        <v>217</v>
      </c>
      <c r="H92" s="7"/>
      <c r="I92" s="7"/>
      <c r="J92" s="7"/>
    </row>
    <row r="93" spans="1:10" x14ac:dyDescent="0.2">
      <c r="A93" s="2" t="s">
        <v>236</v>
      </c>
      <c r="B93" s="5" t="s">
        <v>235</v>
      </c>
      <c r="C93" s="5" t="s">
        <v>16</v>
      </c>
      <c r="D93" s="3">
        <v>1509969.63</v>
      </c>
      <c r="E93" s="3">
        <v>1509969.63</v>
      </c>
      <c r="F93" s="3">
        <f t="shared" si="1"/>
        <v>0</v>
      </c>
      <c r="G93" s="9" t="s">
        <v>217</v>
      </c>
      <c r="H93" s="7"/>
      <c r="I93" s="7"/>
      <c r="J93" s="7"/>
    </row>
    <row r="94" spans="1:10" x14ac:dyDescent="0.2">
      <c r="A94" s="2" t="s">
        <v>234</v>
      </c>
      <c r="B94" s="5" t="s">
        <v>232</v>
      </c>
      <c r="C94" s="5" t="s">
        <v>20</v>
      </c>
      <c r="D94" s="3">
        <v>3346255.86</v>
      </c>
      <c r="E94" s="3">
        <v>3346255.86</v>
      </c>
      <c r="F94" s="3">
        <f t="shared" si="1"/>
        <v>0</v>
      </c>
      <c r="G94" s="9" t="s">
        <v>217</v>
      </c>
      <c r="H94" s="7"/>
      <c r="I94" s="7"/>
      <c r="J94" s="7"/>
    </row>
    <row r="95" spans="1:10" x14ac:dyDescent="0.2">
      <c r="A95" s="2" t="s">
        <v>233</v>
      </c>
      <c r="B95" s="5" t="s">
        <v>232</v>
      </c>
      <c r="C95" s="5" t="s">
        <v>19</v>
      </c>
      <c r="D95" s="3">
        <v>206595.469166667</v>
      </c>
      <c r="E95" s="3">
        <v>441065.17</v>
      </c>
      <c r="F95" s="3">
        <f t="shared" si="1"/>
        <v>234469.70083333299</v>
      </c>
      <c r="G95" s="9" t="s">
        <v>217</v>
      </c>
      <c r="H95" s="7"/>
      <c r="I95" s="7"/>
      <c r="J95" s="7"/>
    </row>
    <row r="96" spans="1:10" x14ac:dyDescent="0.2">
      <c r="A96" s="2" t="s">
        <v>231</v>
      </c>
      <c r="B96" s="5" t="s">
        <v>229</v>
      </c>
      <c r="C96" s="5" t="s">
        <v>20</v>
      </c>
      <c r="D96" s="3">
        <v>7728791.7400000002</v>
      </c>
      <c r="E96" s="3">
        <v>7728791.7400000002</v>
      </c>
      <c r="F96" s="3">
        <f t="shared" si="1"/>
        <v>0</v>
      </c>
      <c r="G96" s="9" t="s">
        <v>217</v>
      </c>
      <c r="H96" s="7"/>
      <c r="I96" s="7"/>
      <c r="J96" s="7"/>
    </row>
    <row r="97" spans="1:10" x14ac:dyDescent="0.2">
      <c r="A97" s="2" t="s">
        <v>230</v>
      </c>
      <c r="B97" s="5" t="s">
        <v>229</v>
      </c>
      <c r="C97" s="5" t="s">
        <v>19</v>
      </c>
      <c r="D97" s="3">
        <v>306562.21999999997</v>
      </c>
      <c r="E97" s="3">
        <v>306562.21999999997</v>
      </c>
      <c r="F97" s="3">
        <f t="shared" si="1"/>
        <v>0</v>
      </c>
      <c r="G97" s="9" t="s">
        <v>217</v>
      </c>
      <c r="H97" s="7"/>
      <c r="I97" s="7"/>
      <c r="J97" s="7"/>
    </row>
    <row r="98" spans="1:10" x14ac:dyDescent="0.2">
      <c r="A98" s="2" t="s">
        <v>228</v>
      </c>
      <c r="B98" s="5" t="s">
        <v>224</v>
      </c>
      <c r="C98" s="5" t="s">
        <v>20</v>
      </c>
      <c r="D98" s="3">
        <v>4861159.43</v>
      </c>
      <c r="E98" s="3">
        <v>4861159.43</v>
      </c>
      <c r="F98" s="3">
        <f t="shared" si="1"/>
        <v>0</v>
      </c>
      <c r="G98" s="9" t="s">
        <v>217</v>
      </c>
      <c r="H98" s="7"/>
      <c r="I98" s="7"/>
      <c r="J98" s="7"/>
    </row>
    <row r="99" spans="1:10" x14ac:dyDescent="0.2">
      <c r="A99" s="2" t="s">
        <v>227</v>
      </c>
      <c r="B99" s="5" t="s">
        <v>224</v>
      </c>
      <c r="C99" s="5" t="s">
        <v>19</v>
      </c>
      <c r="D99" s="3">
        <v>7055228.5300000003</v>
      </c>
      <c r="E99" s="3">
        <v>7055228.5300000003</v>
      </c>
      <c r="F99" s="3">
        <f t="shared" si="1"/>
        <v>0</v>
      </c>
      <c r="G99" s="9" t="s">
        <v>217</v>
      </c>
      <c r="H99" s="7"/>
      <c r="I99" s="7"/>
      <c r="J99" s="7"/>
    </row>
    <row r="100" spans="1:10" x14ac:dyDescent="0.2">
      <c r="A100" s="2" t="s">
        <v>226</v>
      </c>
      <c r="B100" s="5" t="s">
        <v>224</v>
      </c>
      <c r="C100" s="5" t="s">
        <v>61</v>
      </c>
      <c r="D100" s="3">
        <v>4929.3900000000003</v>
      </c>
      <c r="E100" s="3">
        <v>4929.3900000000003</v>
      </c>
      <c r="F100" s="3">
        <f t="shared" si="1"/>
        <v>0</v>
      </c>
      <c r="G100" s="9" t="s">
        <v>217</v>
      </c>
      <c r="H100" s="7"/>
      <c r="I100" s="7"/>
      <c r="J100" s="7"/>
    </row>
    <row r="101" spans="1:10" x14ac:dyDescent="0.2">
      <c r="A101" s="2" t="s">
        <v>225</v>
      </c>
      <c r="B101" s="5" t="s">
        <v>224</v>
      </c>
      <c r="C101" s="5" t="s">
        <v>16</v>
      </c>
      <c r="D101" s="3">
        <v>15883.01</v>
      </c>
      <c r="E101" s="3">
        <v>15883.01</v>
      </c>
      <c r="F101" s="3">
        <f t="shared" si="1"/>
        <v>0</v>
      </c>
      <c r="G101" s="9" t="s">
        <v>217</v>
      </c>
      <c r="H101" s="7"/>
      <c r="I101" s="7"/>
      <c r="J101" s="7"/>
    </row>
    <row r="102" spans="1:10" x14ac:dyDescent="0.2">
      <c r="A102" s="2" t="s">
        <v>223</v>
      </c>
      <c r="B102" s="5" t="s">
        <v>219</v>
      </c>
      <c r="C102" s="5" t="s">
        <v>51</v>
      </c>
      <c r="D102" s="3">
        <v>1820154.99083333</v>
      </c>
      <c r="E102" s="3">
        <v>1820299.61</v>
      </c>
      <c r="F102" s="3">
        <f t="shared" si="1"/>
        <v>144.61916667013429</v>
      </c>
      <c r="G102" s="9" t="s">
        <v>217</v>
      </c>
      <c r="H102" s="7"/>
      <c r="I102" s="7"/>
      <c r="J102" s="7"/>
    </row>
    <row r="103" spans="1:10" x14ac:dyDescent="0.2">
      <c r="A103" s="2" t="s">
        <v>367</v>
      </c>
      <c r="B103" s="5" t="s">
        <v>219</v>
      </c>
      <c r="C103" s="5" t="s">
        <v>415</v>
      </c>
      <c r="D103" s="3">
        <v>1835078.0029166699</v>
      </c>
      <c r="E103" s="3">
        <v>1835903</v>
      </c>
      <c r="F103" s="3">
        <f t="shared" si="1"/>
        <v>824.99708333006129</v>
      </c>
      <c r="G103" s="9" t="s">
        <v>217</v>
      </c>
      <c r="H103" s="7"/>
      <c r="I103" s="7"/>
      <c r="J103" s="7"/>
    </row>
    <row r="104" spans="1:10" x14ac:dyDescent="0.2">
      <c r="A104" s="2" t="s">
        <v>222</v>
      </c>
      <c r="B104" s="5" t="s">
        <v>219</v>
      </c>
      <c r="C104" s="5" t="s">
        <v>49</v>
      </c>
      <c r="D104" s="3">
        <v>14183782.412916699</v>
      </c>
      <c r="E104" s="3">
        <v>14190626.16</v>
      </c>
      <c r="F104" s="3">
        <f t="shared" si="1"/>
        <v>6843.7470833007246</v>
      </c>
      <c r="G104" s="9" t="s">
        <v>217</v>
      </c>
      <c r="H104" s="7"/>
      <c r="I104" s="7"/>
      <c r="J104" s="7"/>
    </row>
    <row r="105" spans="1:10" x14ac:dyDescent="0.2">
      <c r="A105" s="2" t="s">
        <v>221</v>
      </c>
      <c r="B105" s="5" t="s">
        <v>219</v>
      </c>
      <c r="C105" s="5" t="s">
        <v>45</v>
      </c>
      <c r="D105" s="3">
        <v>37146585.450000003</v>
      </c>
      <c r="E105" s="3">
        <v>37130263.759999998</v>
      </c>
      <c r="F105" s="3">
        <f t="shared" si="1"/>
        <v>-16321.690000005066</v>
      </c>
      <c r="G105" s="9" t="s">
        <v>217</v>
      </c>
      <c r="H105" s="7"/>
      <c r="I105" s="7"/>
      <c r="J105" s="7"/>
    </row>
    <row r="106" spans="1:10" x14ac:dyDescent="0.2">
      <c r="A106" s="2" t="s">
        <v>220</v>
      </c>
      <c r="B106" s="5" t="s">
        <v>219</v>
      </c>
      <c r="C106" s="5" t="s">
        <v>43</v>
      </c>
      <c r="D106" s="3">
        <v>1867618.8983333299</v>
      </c>
      <c r="E106" s="3">
        <v>1867905.23</v>
      </c>
      <c r="F106" s="3">
        <f t="shared" si="1"/>
        <v>286.33166667004116</v>
      </c>
      <c r="G106" s="9" t="s">
        <v>217</v>
      </c>
      <c r="H106" s="7"/>
      <c r="I106" s="7"/>
      <c r="J106" s="7"/>
    </row>
    <row r="107" spans="1:10" x14ac:dyDescent="0.2">
      <c r="A107" s="2" t="s">
        <v>391</v>
      </c>
      <c r="B107" s="5" t="s">
        <v>219</v>
      </c>
      <c r="C107" s="5" t="s">
        <v>414</v>
      </c>
      <c r="D107" s="3">
        <v>2842264.64</v>
      </c>
      <c r="E107" s="3">
        <v>2842264.64</v>
      </c>
      <c r="F107" s="3">
        <f t="shared" si="1"/>
        <v>0</v>
      </c>
      <c r="G107" s="9" t="s">
        <v>217</v>
      </c>
      <c r="H107" s="7"/>
      <c r="I107" s="7"/>
      <c r="J107" s="7"/>
    </row>
    <row r="108" spans="1:10" x14ac:dyDescent="0.2">
      <c r="A108" s="2" t="s">
        <v>391</v>
      </c>
      <c r="B108" s="5" t="s">
        <v>219</v>
      </c>
      <c r="C108" s="5" t="s">
        <v>414</v>
      </c>
      <c r="D108" s="3">
        <v>4065497.66</v>
      </c>
      <c r="E108" s="3">
        <v>4065497.66</v>
      </c>
      <c r="F108" s="3">
        <f t="shared" si="1"/>
        <v>0</v>
      </c>
      <c r="G108" s="9" t="s">
        <v>217</v>
      </c>
      <c r="H108" s="7"/>
      <c r="I108" s="7"/>
      <c r="J108" s="7"/>
    </row>
    <row r="109" spans="1:10" x14ac:dyDescent="0.2">
      <c r="A109" s="4" t="s">
        <v>218</v>
      </c>
      <c r="B109" s="12" t="s">
        <v>213</v>
      </c>
      <c r="C109" s="12" t="s">
        <v>51</v>
      </c>
      <c r="D109" s="3">
        <v>5188026.8791666701</v>
      </c>
      <c r="E109" s="3">
        <v>5234346.5999999996</v>
      </c>
      <c r="F109" s="3">
        <f t="shared" si="1"/>
        <v>46319.720833329484</v>
      </c>
      <c r="G109" s="9" t="s">
        <v>217</v>
      </c>
      <c r="H109" s="7"/>
      <c r="I109" s="7"/>
      <c r="J109" s="7"/>
    </row>
    <row r="110" spans="1:10" x14ac:dyDescent="0.2">
      <c r="A110" s="2" t="s">
        <v>368</v>
      </c>
      <c r="B110" s="5" t="s">
        <v>213</v>
      </c>
      <c r="C110" s="5" t="s">
        <v>415</v>
      </c>
      <c r="D110" s="3">
        <v>2985440.1462500002</v>
      </c>
      <c r="E110" s="3">
        <v>3366345.06</v>
      </c>
      <c r="F110" s="3">
        <f t="shared" si="1"/>
        <v>380904.91374999983</v>
      </c>
      <c r="G110" s="9" t="s">
        <v>217</v>
      </c>
      <c r="H110" s="7"/>
      <c r="I110" s="7"/>
      <c r="J110" s="7"/>
    </row>
    <row r="111" spans="1:10" x14ac:dyDescent="0.2">
      <c r="A111" s="2" t="s">
        <v>216</v>
      </c>
      <c r="B111" s="5" t="s">
        <v>213</v>
      </c>
      <c r="C111" s="5" t="s">
        <v>49</v>
      </c>
      <c r="D111" s="3">
        <v>31826430.030000001</v>
      </c>
      <c r="E111" s="3">
        <v>32577501.609999999</v>
      </c>
      <c r="F111" s="3">
        <f t="shared" si="1"/>
        <v>751071.57999999821</v>
      </c>
      <c r="G111" s="9" t="s">
        <v>217</v>
      </c>
      <c r="H111" s="7"/>
      <c r="I111" s="7"/>
      <c r="J111" s="7"/>
    </row>
    <row r="112" spans="1:10" x14ac:dyDescent="0.2">
      <c r="A112" s="2" t="s">
        <v>215</v>
      </c>
      <c r="B112" s="5" t="s">
        <v>213</v>
      </c>
      <c r="C112" s="5" t="s">
        <v>45</v>
      </c>
      <c r="D112" s="3">
        <v>57595930.326666698</v>
      </c>
      <c r="E112" s="3">
        <v>57790118.909999996</v>
      </c>
      <c r="F112" s="3">
        <f t="shared" si="1"/>
        <v>194188.58333329856</v>
      </c>
      <c r="G112" s="9" t="s">
        <v>217</v>
      </c>
      <c r="H112" s="7"/>
      <c r="I112" s="7"/>
      <c r="J112" s="7"/>
    </row>
    <row r="113" spans="1:10" x14ac:dyDescent="0.2">
      <c r="A113" s="2" t="s">
        <v>214</v>
      </c>
      <c r="B113" s="5" t="s">
        <v>213</v>
      </c>
      <c r="C113" s="5" t="s">
        <v>43</v>
      </c>
      <c r="D113" s="11">
        <v>5352850.8408333296</v>
      </c>
      <c r="E113" s="11">
        <v>6113562.3700000001</v>
      </c>
      <c r="F113" s="11">
        <f t="shared" si="1"/>
        <v>760711.52916667052</v>
      </c>
      <c r="G113" s="9" t="s">
        <v>217</v>
      </c>
      <c r="H113" s="7"/>
      <c r="I113" s="7"/>
      <c r="J113" s="7"/>
    </row>
    <row r="114" spans="1:10" x14ac:dyDescent="0.2">
      <c r="A114" s="2" t="s">
        <v>392</v>
      </c>
      <c r="B114" s="5" t="s">
        <v>213</v>
      </c>
      <c r="C114" s="5" t="s">
        <v>414</v>
      </c>
      <c r="D114" s="3">
        <v>12232585.466250001</v>
      </c>
      <c r="E114" s="3">
        <v>12247765.35</v>
      </c>
      <c r="F114" s="3">
        <f t="shared" si="1"/>
        <v>15179.883749999106</v>
      </c>
      <c r="G114" s="9" t="s">
        <v>217</v>
      </c>
      <c r="H114" s="7"/>
      <c r="I114" s="7"/>
      <c r="J114" s="7"/>
    </row>
    <row r="115" spans="1:10" x14ac:dyDescent="0.2">
      <c r="A115" s="2" t="s">
        <v>392</v>
      </c>
      <c r="B115" s="5" t="s">
        <v>213</v>
      </c>
      <c r="C115" s="5" t="s">
        <v>414</v>
      </c>
      <c r="D115" s="3">
        <v>4811675.32</v>
      </c>
      <c r="E115" s="3">
        <v>4811675.32</v>
      </c>
      <c r="F115" s="3">
        <f t="shared" si="1"/>
        <v>0</v>
      </c>
      <c r="G115" s="9" t="s">
        <v>217</v>
      </c>
      <c r="H115" s="7"/>
      <c r="I115" s="7"/>
      <c r="J115" s="7"/>
    </row>
    <row r="116" spans="1:10" x14ac:dyDescent="0.2">
      <c r="A116" s="2" t="s">
        <v>212</v>
      </c>
      <c r="B116" s="5" t="s">
        <v>208</v>
      </c>
      <c r="C116" s="5" t="s">
        <v>51</v>
      </c>
      <c r="D116" s="3">
        <v>29768515.785833299</v>
      </c>
      <c r="E116" s="3">
        <v>30660650.34</v>
      </c>
      <c r="F116" s="3">
        <f t="shared" si="1"/>
        <v>892134.55416670069</v>
      </c>
      <c r="G116" s="9" t="s">
        <v>217</v>
      </c>
      <c r="H116" s="7"/>
      <c r="I116" s="7"/>
      <c r="J116" s="7"/>
    </row>
    <row r="117" spans="1:10" x14ac:dyDescent="0.2">
      <c r="A117" s="2" t="s">
        <v>369</v>
      </c>
      <c r="B117" s="5" t="s">
        <v>208</v>
      </c>
      <c r="C117" s="5" t="s">
        <v>415</v>
      </c>
      <c r="D117" s="3">
        <v>35183341.28125</v>
      </c>
      <c r="E117" s="3">
        <v>37475517.18</v>
      </c>
      <c r="F117" s="3">
        <f t="shared" si="1"/>
        <v>2292175.8987499997</v>
      </c>
      <c r="G117" s="9" t="s">
        <v>217</v>
      </c>
      <c r="H117" s="7"/>
      <c r="I117" s="7"/>
      <c r="J117" s="7"/>
    </row>
    <row r="118" spans="1:10" x14ac:dyDescent="0.2">
      <c r="A118" s="2" t="s">
        <v>211</v>
      </c>
      <c r="B118" s="5" t="s">
        <v>208</v>
      </c>
      <c r="C118" s="5" t="s">
        <v>49</v>
      </c>
      <c r="D118" s="3">
        <v>256017266.23374999</v>
      </c>
      <c r="E118" s="3">
        <v>258312284.63</v>
      </c>
      <c r="F118" s="3">
        <f t="shared" si="1"/>
        <v>2295018.3962500095</v>
      </c>
      <c r="G118" s="9" t="s">
        <v>217</v>
      </c>
      <c r="H118" s="7"/>
      <c r="I118" s="7"/>
      <c r="J118" s="7"/>
    </row>
    <row r="119" spans="1:10" x14ac:dyDescent="0.2">
      <c r="A119" s="2" t="s">
        <v>210</v>
      </c>
      <c r="B119" s="5" t="s">
        <v>208</v>
      </c>
      <c r="C119" s="5" t="s">
        <v>45</v>
      </c>
      <c r="D119" s="3">
        <v>481258650.70375001</v>
      </c>
      <c r="E119" s="3">
        <v>484277601.42000002</v>
      </c>
      <c r="F119" s="3">
        <f t="shared" si="1"/>
        <v>3018950.7162500024</v>
      </c>
      <c r="G119" s="9" t="s">
        <v>217</v>
      </c>
      <c r="H119" s="7"/>
      <c r="I119" s="7"/>
      <c r="J119" s="7"/>
    </row>
    <row r="120" spans="1:10" x14ac:dyDescent="0.2">
      <c r="A120" s="2" t="s">
        <v>209</v>
      </c>
      <c r="B120" s="5" t="s">
        <v>208</v>
      </c>
      <c r="C120" s="5" t="s">
        <v>43</v>
      </c>
      <c r="D120" s="3">
        <v>73441693.982083306</v>
      </c>
      <c r="E120" s="3">
        <v>76374909.620000005</v>
      </c>
      <c r="F120" s="3">
        <f t="shared" si="1"/>
        <v>2933215.6379166991</v>
      </c>
      <c r="G120" s="9" t="s">
        <v>217</v>
      </c>
      <c r="H120" s="7"/>
      <c r="I120" s="7"/>
      <c r="J120" s="7"/>
    </row>
    <row r="121" spans="1:10" x14ac:dyDescent="0.2">
      <c r="A121" s="2" t="s">
        <v>393</v>
      </c>
      <c r="B121" s="5" t="s">
        <v>208</v>
      </c>
      <c r="C121" s="5" t="s">
        <v>414</v>
      </c>
      <c r="D121" s="3">
        <v>118882144.005417</v>
      </c>
      <c r="E121" s="3">
        <v>119889939.98</v>
      </c>
      <c r="F121" s="3">
        <f t="shared" si="1"/>
        <v>1007795.9745829999</v>
      </c>
      <c r="G121" s="9" t="s">
        <v>217</v>
      </c>
      <c r="H121" s="7"/>
      <c r="I121" s="7"/>
      <c r="J121" s="7"/>
    </row>
    <row r="122" spans="1:10" x14ac:dyDescent="0.2">
      <c r="A122" s="2" t="s">
        <v>393</v>
      </c>
      <c r="B122" s="5" t="s">
        <v>208</v>
      </c>
      <c r="C122" s="5" t="s">
        <v>414</v>
      </c>
      <c r="D122" s="3">
        <v>18475836.884166699</v>
      </c>
      <c r="E122" s="3">
        <v>18538836.52</v>
      </c>
      <c r="F122" s="3">
        <f t="shared" si="1"/>
        <v>62999.63583330065</v>
      </c>
      <c r="G122" s="9" t="s">
        <v>217</v>
      </c>
      <c r="H122" s="7"/>
      <c r="I122" s="7"/>
      <c r="J122" s="7"/>
    </row>
    <row r="123" spans="1:10" x14ac:dyDescent="0.2">
      <c r="A123" s="2" t="s">
        <v>207</v>
      </c>
      <c r="B123" s="5" t="s">
        <v>203</v>
      </c>
      <c r="C123" s="5" t="s">
        <v>51</v>
      </c>
      <c r="D123" s="3">
        <v>67915571.0591667</v>
      </c>
      <c r="E123" s="3">
        <v>71889722.379999995</v>
      </c>
      <c r="F123" s="3">
        <f t="shared" si="1"/>
        <v>3974151.3208332956</v>
      </c>
      <c r="G123" s="9" t="s">
        <v>217</v>
      </c>
      <c r="H123" s="7"/>
      <c r="I123" s="7"/>
      <c r="J123" s="7"/>
    </row>
    <row r="124" spans="1:10" x14ac:dyDescent="0.2">
      <c r="A124" s="2" t="s">
        <v>370</v>
      </c>
      <c r="B124" s="5" t="s">
        <v>203</v>
      </c>
      <c r="C124" s="5" t="s">
        <v>415</v>
      </c>
      <c r="D124" s="3">
        <v>91096971.675416693</v>
      </c>
      <c r="E124" s="3">
        <v>92510601.680000007</v>
      </c>
      <c r="F124" s="3">
        <f t="shared" si="1"/>
        <v>1413630.0045833141</v>
      </c>
      <c r="G124" s="9" t="s">
        <v>217</v>
      </c>
      <c r="H124" s="7"/>
      <c r="I124" s="7"/>
      <c r="J124" s="7"/>
    </row>
    <row r="125" spans="1:10" x14ac:dyDescent="0.2">
      <c r="A125" s="2" t="s">
        <v>206</v>
      </c>
      <c r="B125" s="5" t="s">
        <v>203</v>
      </c>
      <c r="C125" s="5" t="s">
        <v>49</v>
      </c>
      <c r="D125" s="3">
        <v>389616569.36916697</v>
      </c>
      <c r="E125" s="3">
        <v>395746642.45999998</v>
      </c>
      <c r="F125" s="3">
        <f t="shared" si="1"/>
        <v>6130073.0908330083</v>
      </c>
      <c r="G125" s="9" t="s">
        <v>217</v>
      </c>
      <c r="H125" s="7"/>
      <c r="I125" s="7"/>
      <c r="J125" s="7"/>
    </row>
    <row r="126" spans="1:10" x14ac:dyDescent="0.2">
      <c r="A126" s="2" t="s">
        <v>205</v>
      </c>
      <c r="B126" s="5" t="s">
        <v>203</v>
      </c>
      <c r="C126" s="5" t="s">
        <v>45</v>
      </c>
      <c r="D126" s="3">
        <v>392733339.96958297</v>
      </c>
      <c r="E126" s="3">
        <v>398364588.54000002</v>
      </c>
      <c r="F126" s="3">
        <f t="shared" si="1"/>
        <v>5631248.5704170465</v>
      </c>
      <c r="G126" s="9" t="s">
        <v>217</v>
      </c>
      <c r="H126" s="7"/>
      <c r="I126" s="7"/>
      <c r="J126" s="7"/>
    </row>
    <row r="127" spans="1:10" x14ac:dyDescent="0.2">
      <c r="A127" s="2" t="s">
        <v>204</v>
      </c>
      <c r="B127" s="5" t="s">
        <v>203</v>
      </c>
      <c r="C127" s="5" t="s">
        <v>43</v>
      </c>
      <c r="D127" s="3">
        <v>109312458.738333</v>
      </c>
      <c r="E127" s="3">
        <v>110587111.23</v>
      </c>
      <c r="F127" s="3">
        <f t="shared" si="1"/>
        <v>1274652.4916670024</v>
      </c>
      <c r="G127" s="9" t="s">
        <v>217</v>
      </c>
      <c r="H127" s="7"/>
      <c r="I127" s="7"/>
      <c r="J127" s="7"/>
    </row>
    <row r="128" spans="1:10" x14ac:dyDescent="0.2">
      <c r="A128" s="2" t="s">
        <v>394</v>
      </c>
      <c r="B128" s="5" t="s">
        <v>203</v>
      </c>
      <c r="C128" s="5" t="s">
        <v>414</v>
      </c>
      <c r="D128" s="3">
        <v>133233569.899167</v>
      </c>
      <c r="E128" s="3">
        <v>136687432.75</v>
      </c>
      <c r="F128" s="3">
        <f t="shared" si="1"/>
        <v>3453862.8508329988</v>
      </c>
      <c r="G128" s="9" t="s">
        <v>182</v>
      </c>
      <c r="H128" s="7"/>
      <c r="I128" s="7"/>
      <c r="J128" s="7"/>
    </row>
    <row r="129" spans="1:10" x14ac:dyDescent="0.2">
      <c r="A129" s="2" t="s">
        <v>394</v>
      </c>
      <c r="B129" s="5" t="s">
        <v>203</v>
      </c>
      <c r="C129" s="5" t="s">
        <v>414</v>
      </c>
      <c r="D129" s="3">
        <v>28115307.387499999</v>
      </c>
      <c r="E129" s="3">
        <v>28489601.890000001</v>
      </c>
      <c r="F129" s="3">
        <f t="shared" si="1"/>
        <v>374294.50250000134</v>
      </c>
      <c r="G129" s="9" t="s">
        <v>182</v>
      </c>
      <c r="H129" s="7"/>
      <c r="I129" s="7"/>
      <c r="J129" s="7"/>
    </row>
    <row r="130" spans="1:10" x14ac:dyDescent="0.2">
      <c r="A130" s="2" t="s">
        <v>202</v>
      </c>
      <c r="B130" s="5" t="s">
        <v>198</v>
      </c>
      <c r="C130" s="5" t="s">
        <v>51</v>
      </c>
      <c r="D130" s="3">
        <v>35820428.285833299</v>
      </c>
      <c r="E130" s="3">
        <v>36105368.670000002</v>
      </c>
      <c r="F130" s="3">
        <f t="shared" si="1"/>
        <v>284940.38416670263</v>
      </c>
      <c r="G130" s="9" t="s">
        <v>182</v>
      </c>
      <c r="H130" s="7"/>
      <c r="I130" s="7"/>
      <c r="J130" s="7"/>
    </row>
    <row r="131" spans="1:10" x14ac:dyDescent="0.2">
      <c r="A131" s="2" t="s">
        <v>371</v>
      </c>
      <c r="B131" s="5" t="s">
        <v>198</v>
      </c>
      <c r="C131" s="5" t="s">
        <v>415</v>
      </c>
      <c r="D131" s="3">
        <v>39121972.117916703</v>
      </c>
      <c r="E131" s="3">
        <v>39761877.490000002</v>
      </c>
      <c r="F131" s="3">
        <f t="shared" si="1"/>
        <v>639905.37208329886</v>
      </c>
      <c r="G131" s="9" t="s">
        <v>182</v>
      </c>
      <c r="H131" s="7"/>
      <c r="I131" s="7"/>
      <c r="J131" s="7"/>
    </row>
    <row r="132" spans="1:10" x14ac:dyDescent="0.2">
      <c r="A132" s="2" t="s">
        <v>201</v>
      </c>
      <c r="B132" s="5" t="s">
        <v>198</v>
      </c>
      <c r="C132" s="5" t="s">
        <v>49</v>
      </c>
      <c r="D132" s="3">
        <v>268416679.70375001</v>
      </c>
      <c r="E132" s="3">
        <v>272505214.55000001</v>
      </c>
      <c r="F132" s="3">
        <f t="shared" si="1"/>
        <v>4088534.8462499976</v>
      </c>
      <c r="G132" s="9" t="s">
        <v>182</v>
      </c>
      <c r="H132" s="7"/>
      <c r="I132" s="7"/>
      <c r="J132" s="7"/>
    </row>
    <row r="133" spans="1:10" x14ac:dyDescent="0.2">
      <c r="A133" s="2" t="s">
        <v>200</v>
      </c>
      <c r="B133" s="5" t="s">
        <v>198</v>
      </c>
      <c r="C133" s="5" t="s">
        <v>45</v>
      </c>
      <c r="D133" s="3">
        <v>241092723.63499999</v>
      </c>
      <c r="E133" s="3">
        <v>245730103.84</v>
      </c>
      <c r="F133" s="3">
        <f t="shared" si="1"/>
        <v>4637380.2050000131</v>
      </c>
      <c r="G133" s="9" t="s">
        <v>182</v>
      </c>
      <c r="H133" s="7"/>
      <c r="I133" s="7"/>
      <c r="J133" s="7"/>
    </row>
    <row r="134" spans="1:10" x14ac:dyDescent="0.2">
      <c r="A134" s="2" t="s">
        <v>199</v>
      </c>
      <c r="B134" s="5" t="s">
        <v>198</v>
      </c>
      <c r="C134" s="5" t="s">
        <v>43</v>
      </c>
      <c r="D134" s="3">
        <v>73536936.204583302</v>
      </c>
      <c r="E134" s="3">
        <v>74586517.810000002</v>
      </c>
      <c r="F134" s="3">
        <f t="shared" ref="F134:F197" si="2">E134+-D134</f>
        <v>1049581.6054167002</v>
      </c>
      <c r="G134" s="9" t="s">
        <v>182</v>
      </c>
      <c r="H134" s="7"/>
      <c r="I134" s="7"/>
      <c r="J134" s="7"/>
    </row>
    <row r="135" spans="1:10" x14ac:dyDescent="0.2">
      <c r="A135" s="2" t="s">
        <v>395</v>
      </c>
      <c r="B135" s="5" t="s">
        <v>198</v>
      </c>
      <c r="C135" s="5" t="s">
        <v>414</v>
      </c>
      <c r="D135" s="3">
        <v>99537371.989166707</v>
      </c>
      <c r="E135" s="3">
        <v>102433156.76000001</v>
      </c>
      <c r="F135" s="3">
        <f t="shared" si="2"/>
        <v>2895784.7708332986</v>
      </c>
      <c r="G135" s="9" t="s">
        <v>182</v>
      </c>
      <c r="H135" s="7"/>
      <c r="I135" s="7"/>
      <c r="J135" s="7"/>
    </row>
    <row r="136" spans="1:10" x14ac:dyDescent="0.2">
      <c r="A136" s="2" t="s">
        <v>395</v>
      </c>
      <c r="B136" s="5" t="s">
        <v>198</v>
      </c>
      <c r="C136" s="5" t="s">
        <v>414</v>
      </c>
      <c r="D136" s="3">
        <v>13939287.1</v>
      </c>
      <c r="E136" s="3">
        <v>14077503.23</v>
      </c>
      <c r="F136" s="3">
        <f t="shared" si="2"/>
        <v>138216.13000000082</v>
      </c>
      <c r="G136" s="9" t="s">
        <v>182</v>
      </c>
      <c r="H136" s="7"/>
      <c r="I136" s="7"/>
      <c r="J136" s="7"/>
    </row>
    <row r="137" spans="1:10" x14ac:dyDescent="0.2">
      <c r="A137" s="2" t="s">
        <v>197</v>
      </c>
      <c r="B137" s="5" t="s">
        <v>193</v>
      </c>
      <c r="C137" s="5" t="s">
        <v>51</v>
      </c>
      <c r="D137" s="3">
        <v>17994330.770833299</v>
      </c>
      <c r="E137" s="3">
        <v>18468851.879999999</v>
      </c>
      <c r="F137" s="3">
        <f t="shared" si="2"/>
        <v>474521.10916670039</v>
      </c>
      <c r="G137" s="9" t="s">
        <v>182</v>
      </c>
      <c r="H137" s="7"/>
      <c r="I137" s="7"/>
      <c r="J137" s="7"/>
    </row>
    <row r="138" spans="1:10" x14ac:dyDescent="0.2">
      <c r="A138" s="2" t="s">
        <v>372</v>
      </c>
      <c r="B138" s="5" t="s">
        <v>193</v>
      </c>
      <c r="C138" s="5" t="s">
        <v>415</v>
      </c>
      <c r="D138" s="3">
        <v>10313791.695833299</v>
      </c>
      <c r="E138" s="3">
        <v>10498950.050000001</v>
      </c>
      <c r="F138" s="3">
        <f t="shared" si="2"/>
        <v>185158.35416670144</v>
      </c>
      <c r="G138" s="9" t="s">
        <v>182</v>
      </c>
      <c r="H138" s="7"/>
      <c r="I138" s="7"/>
      <c r="J138" s="7"/>
    </row>
    <row r="139" spans="1:10" x14ac:dyDescent="0.2">
      <c r="A139" s="2" t="s">
        <v>196</v>
      </c>
      <c r="B139" s="5" t="s">
        <v>193</v>
      </c>
      <c r="C139" s="5" t="s">
        <v>49</v>
      </c>
      <c r="D139" s="3">
        <v>96666420.010833293</v>
      </c>
      <c r="E139" s="3">
        <v>97778526.400000006</v>
      </c>
      <c r="F139" s="3">
        <f t="shared" si="2"/>
        <v>1112106.3891667128</v>
      </c>
      <c r="G139" s="9" t="s">
        <v>182</v>
      </c>
      <c r="H139" s="7"/>
      <c r="I139" s="7"/>
      <c r="J139" s="7"/>
    </row>
    <row r="140" spans="1:10" x14ac:dyDescent="0.2">
      <c r="A140" s="2" t="s">
        <v>195</v>
      </c>
      <c r="B140" s="5" t="s">
        <v>193</v>
      </c>
      <c r="C140" s="5" t="s">
        <v>45</v>
      </c>
      <c r="D140" s="3">
        <v>209193763.62208301</v>
      </c>
      <c r="E140" s="3">
        <v>213643299.21000001</v>
      </c>
      <c r="F140" s="3">
        <f t="shared" si="2"/>
        <v>4449535.5879170001</v>
      </c>
      <c r="G140" s="9" t="s">
        <v>182</v>
      </c>
      <c r="H140" s="7"/>
      <c r="I140" s="7"/>
      <c r="J140" s="10"/>
    </row>
    <row r="141" spans="1:10" x14ac:dyDescent="0.2">
      <c r="A141" s="2" t="s">
        <v>194</v>
      </c>
      <c r="B141" s="5" t="s">
        <v>193</v>
      </c>
      <c r="C141" s="5" t="s">
        <v>43</v>
      </c>
      <c r="D141" s="3">
        <v>18725344.276666701</v>
      </c>
      <c r="E141" s="3">
        <v>18899716.120000001</v>
      </c>
      <c r="F141" s="3">
        <f t="shared" si="2"/>
        <v>174371.8433333002</v>
      </c>
      <c r="G141" s="9" t="s">
        <v>182</v>
      </c>
      <c r="H141" s="7"/>
      <c r="I141" s="7"/>
      <c r="J141" s="10"/>
    </row>
    <row r="142" spans="1:10" x14ac:dyDescent="0.2">
      <c r="A142" s="2" t="s">
        <v>396</v>
      </c>
      <c r="B142" s="5" t="s">
        <v>193</v>
      </c>
      <c r="C142" s="5" t="s">
        <v>414</v>
      </c>
      <c r="D142" s="3">
        <v>24299720.233750001</v>
      </c>
      <c r="E142" s="3">
        <v>25100289.100000001</v>
      </c>
      <c r="F142" s="3">
        <f t="shared" si="2"/>
        <v>800568.86625000089</v>
      </c>
      <c r="G142" s="9" t="s">
        <v>182</v>
      </c>
      <c r="H142" s="7"/>
      <c r="I142" s="7"/>
      <c r="J142" s="7"/>
    </row>
    <row r="143" spans="1:10" x14ac:dyDescent="0.2">
      <c r="A143" s="2" t="s">
        <v>396</v>
      </c>
      <c r="B143" s="5" t="s">
        <v>193</v>
      </c>
      <c r="C143" s="5" t="s">
        <v>414</v>
      </c>
      <c r="D143" s="3">
        <v>5023530.4570833296</v>
      </c>
      <c r="E143" s="3">
        <v>5052426.7</v>
      </c>
      <c r="F143" s="3">
        <f t="shared" si="2"/>
        <v>28896.242916670628</v>
      </c>
      <c r="G143" s="9" t="s">
        <v>182</v>
      </c>
      <c r="H143" s="7"/>
      <c r="I143" s="7"/>
      <c r="J143" s="7"/>
    </row>
    <row r="144" spans="1:10" x14ac:dyDescent="0.2">
      <c r="A144" s="2" t="s">
        <v>192</v>
      </c>
      <c r="B144" s="5" t="s">
        <v>188</v>
      </c>
      <c r="C144" s="5" t="s">
        <v>51</v>
      </c>
      <c r="D144" s="3">
        <v>20215525.071666699</v>
      </c>
      <c r="E144" s="3">
        <v>20734420.07</v>
      </c>
      <c r="F144" s="3">
        <f t="shared" si="2"/>
        <v>518894.9983333014</v>
      </c>
      <c r="G144" s="9" t="s">
        <v>182</v>
      </c>
      <c r="H144" s="7"/>
      <c r="I144" s="7"/>
      <c r="J144" s="7"/>
    </row>
    <row r="145" spans="1:10" x14ac:dyDescent="0.2">
      <c r="A145" s="2" t="s">
        <v>373</v>
      </c>
      <c r="B145" s="5" t="s">
        <v>188</v>
      </c>
      <c r="C145" s="5" t="s">
        <v>415</v>
      </c>
      <c r="D145" s="3">
        <v>28652053.081666701</v>
      </c>
      <c r="E145" s="3">
        <v>29031450.989999998</v>
      </c>
      <c r="F145" s="3">
        <f t="shared" si="2"/>
        <v>379397.90833329782</v>
      </c>
      <c r="G145" s="9" t="s">
        <v>182</v>
      </c>
      <c r="H145" s="7"/>
      <c r="I145" s="7"/>
      <c r="J145" s="7"/>
    </row>
    <row r="146" spans="1:10" x14ac:dyDescent="0.2">
      <c r="A146" s="2" t="s">
        <v>191</v>
      </c>
      <c r="B146" s="5" t="s">
        <v>188</v>
      </c>
      <c r="C146" s="5" t="s">
        <v>49</v>
      </c>
      <c r="D146" s="3">
        <v>187712850.78541699</v>
      </c>
      <c r="E146" s="3">
        <v>190342123.38999999</v>
      </c>
      <c r="F146" s="3">
        <f t="shared" si="2"/>
        <v>2629272.6045829952</v>
      </c>
      <c r="G146" s="9" t="s">
        <v>182</v>
      </c>
      <c r="H146" s="7"/>
      <c r="I146" s="7"/>
      <c r="J146" s="7"/>
    </row>
    <row r="147" spans="1:10" x14ac:dyDescent="0.2">
      <c r="A147" s="2" t="s">
        <v>190</v>
      </c>
      <c r="B147" s="5" t="s">
        <v>188</v>
      </c>
      <c r="C147" s="5" t="s">
        <v>45</v>
      </c>
      <c r="D147" s="3">
        <v>562916220.61916697</v>
      </c>
      <c r="E147" s="3">
        <v>574340606.11000001</v>
      </c>
      <c r="F147" s="3">
        <f t="shared" si="2"/>
        <v>11424385.490833044</v>
      </c>
      <c r="G147" s="9" t="s">
        <v>182</v>
      </c>
      <c r="H147" s="7"/>
      <c r="I147" s="7"/>
      <c r="J147" s="7"/>
    </row>
    <row r="148" spans="1:10" x14ac:dyDescent="0.2">
      <c r="A148" s="2" t="s">
        <v>189</v>
      </c>
      <c r="B148" s="5" t="s">
        <v>188</v>
      </c>
      <c r="C148" s="5" t="s">
        <v>43</v>
      </c>
      <c r="D148" s="3">
        <v>28835890.801666699</v>
      </c>
      <c r="E148" s="3">
        <v>29338948.829999998</v>
      </c>
      <c r="F148" s="3">
        <f t="shared" si="2"/>
        <v>503058.02833329886</v>
      </c>
      <c r="G148" s="9" t="s">
        <v>182</v>
      </c>
      <c r="H148" s="7"/>
      <c r="I148" s="7"/>
      <c r="J148" s="7"/>
    </row>
    <row r="149" spans="1:10" x14ac:dyDescent="0.2">
      <c r="A149" s="2" t="s">
        <v>397</v>
      </c>
      <c r="B149" s="5" t="s">
        <v>188</v>
      </c>
      <c r="C149" s="5" t="s">
        <v>414</v>
      </c>
      <c r="D149" s="3">
        <v>45801377.956249997</v>
      </c>
      <c r="E149" s="3">
        <v>46904452.829999998</v>
      </c>
      <c r="F149" s="3">
        <f t="shared" si="2"/>
        <v>1103074.8737500012</v>
      </c>
      <c r="G149" s="9" t="s">
        <v>182</v>
      </c>
      <c r="H149" s="7"/>
      <c r="I149" s="7"/>
    </row>
    <row r="150" spans="1:10" x14ac:dyDescent="0.2">
      <c r="A150" s="2" t="s">
        <v>397</v>
      </c>
      <c r="B150" s="5" t="s">
        <v>188</v>
      </c>
      <c r="C150" s="5" t="s">
        <v>414</v>
      </c>
      <c r="D150" s="3">
        <v>18435791.76125</v>
      </c>
      <c r="E150" s="3">
        <v>18509306.23</v>
      </c>
      <c r="F150" s="3">
        <f t="shared" si="2"/>
        <v>73514.46875</v>
      </c>
      <c r="G150" s="9" t="s">
        <v>182</v>
      </c>
      <c r="H150" s="7"/>
    </row>
    <row r="151" spans="1:10" x14ac:dyDescent="0.2">
      <c r="A151" s="2" t="s">
        <v>187</v>
      </c>
      <c r="B151" s="5" t="s">
        <v>183</v>
      </c>
      <c r="C151" s="5" t="s">
        <v>51</v>
      </c>
      <c r="D151" s="3">
        <v>54532409.9645833</v>
      </c>
      <c r="E151" s="3">
        <v>55200611.329999998</v>
      </c>
      <c r="F151" s="3">
        <f t="shared" si="2"/>
        <v>668201.36541669816</v>
      </c>
      <c r="G151" s="9" t="s">
        <v>182</v>
      </c>
    </row>
    <row r="152" spans="1:10" x14ac:dyDescent="0.2">
      <c r="A152" s="2" t="s">
        <v>374</v>
      </c>
      <c r="B152" s="5" t="s">
        <v>183</v>
      </c>
      <c r="C152" s="5" t="s">
        <v>415</v>
      </c>
      <c r="D152" s="3">
        <v>83427910.119583294</v>
      </c>
      <c r="E152" s="3">
        <v>84145093.280000001</v>
      </c>
      <c r="F152" s="3">
        <f t="shared" si="2"/>
        <v>717183.1604167074</v>
      </c>
      <c r="G152" s="9" t="s">
        <v>182</v>
      </c>
    </row>
    <row r="153" spans="1:10" x14ac:dyDescent="0.2">
      <c r="A153" s="2" t="s">
        <v>186</v>
      </c>
      <c r="B153" s="5" t="s">
        <v>183</v>
      </c>
      <c r="C153" s="5" t="s">
        <v>49</v>
      </c>
      <c r="D153" s="3">
        <v>455434054.82791698</v>
      </c>
      <c r="E153" s="3">
        <v>460558670.29000002</v>
      </c>
      <c r="F153" s="3">
        <f t="shared" si="2"/>
        <v>5124615.4620830417</v>
      </c>
      <c r="G153" s="9" t="s">
        <v>182</v>
      </c>
    </row>
    <row r="154" spans="1:10" x14ac:dyDescent="0.2">
      <c r="A154" s="2" t="s">
        <v>185</v>
      </c>
      <c r="B154" s="5" t="s">
        <v>183</v>
      </c>
      <c r="C154" s="5" t="s">
        <v>45</v>
      </c>
      <c r="D154" s="3">
        <v>547654867.80999994</v>
      </c>
      <c r="E154" s="3">
        <v>558274852.12</v>
      </c>
      <c r="F154" s="3">
        <f t="shared" si="2"/>
        <v>10619984.310000062</v>
      </c>
      <c r="G154" s="9" t="s">
        <v>182</v>
      </c>
    </row>
    <row r="155" spans="1:10" x14ac:dyDescent="0.2">
      <c r="A155" s="2" t="s">
        <v>184</v>
      </c>
      <c r="B155" s="5" t="s">
        <v>183</v>
      </c>
      <c r="C155" s="5" t="s">
        <v>43</v>
      </c>
      <c r="D155" s="3">
        <v>114594634.652917</v>
      </c>
      <c r="E155" s="3">
        <v>115817104.27</v>
      </c>
      <c r="F155" s="3">
        <f t="shared" si="2"/>
        <v>1222469.6170829982</v>
      </c>
      <c r="G155" s="9" t="s">
        <v>182</v>
      </c>
    </row>
    <row r="156" spans="1:10" x14ac:dyDescent="0.2">
      <c r="A156" s="2" t="s">
        <v>398</v>
      </c>
      <c r="B156" s="5" t="s">
        <v>183</v>
      </c>
      <c r="C156" s="5" t="s">
        <v>414</v>
      </c>
      <c r="D156" s="3">
        <v>109067373.59875</v>
      </c>
      <c r="E156" s="3">
        <v>110768901.59999999</v>
      </c>
      <c r="F156" s="3">
        <f t="shared" si="2"/>
        <v>1701528.0012499988</v>
      </c>
      <c r="G156" s="9" t="s">
        <v>182</v>
      </c>
    </row>
    <row r="157" spans="1:10" x14ac:dyDescent="0.2">
      <c r="A157" s="2" t="s">
        <v>398</v>
      </c>
      <c r="B157" s="5" t="s">
        <v>183</v>
      </c>
      <c r="C157" s="5" t="s">
        <v>414</v>
      </c>
      <c r="D157" s="3">
        <v>15458177.081666701</v>
      </c>
      <c r="E157" s="3">
        <v>15568871.359999999</v>
      </c>
      <c r="F157" s="3">
        <f t="shared" si="2"/>
        <v>110694.27833329886</v>
      </c>
      <c r="G157" s="9" t="s">
        <v>182</v>
      </c>
      <c r="I157" s="7"/>
    </row>
    <row r="158" spans="1:10" x14ac:dyDescent="0.2">
      <c r="A158" s="2" t="s">
        <v>181</v>
      </c>
      <c r="B158" s="5" t="s">
        <v>177</v>
      </c>
      <c r="C158" s="5" t="s">
        <v>51</v>
      </c>
      <c r="D158" s="3">
        <v>26925661.966666698</v>
      </c>
      <c r="E158" s="3">
        <v>27320245.210000001</v>
      </c>
      <c r="F158" s="3">
        <f t="shared" si="2"/>
        <v>394583.24333330244</v>
      </c>
      <c r="G158" s="9" t="s">
        <v>182</v>
      </c>
    </row>
    <row r="159" spans="1:10" x14ac:dyDescent="0.2">
      <c r="A159" s="2" t="s">
        <v>375</v>
      </c>
      <c r="B159" s="5" t="s">
        <v>177</v>
      </c>
      <c r="C159" s="5" t="s">
        <v>415</v>
      </c>
      <c r="D159" s="3">
        <v>42571430.719583303</v>
      </c>
      <c r="E159" s="3">
        <v>43566638.229999997</v>
      </c>
      <c r="F159" s="3">
        <f t="shared" si="2"/>
        <v>995207.51041669399</v>
      </c>
      <c r="G159" s="9" t="s">
        <v>182</v>
      </c>
    </row>
    <row r="160" spans="1:10" x14ac:dyDescent="0.2">
      <c r="A160" s="2" t="s">
        <v>180</v>
      </c>
      <c r="B160" s="5" t="s">
        <v>177</v>
      </c>
      <c r="C160" s="5" t="s">
        <v>49</v>
      </c>
      <c r="D160" s="3">
        <v>291922620.77125001</v>
      </c>
      <c r="E160" s="3">
        <v>298209521.06999999</v>
      </c>
      <c r="F160" s="3">
        <f t="shared" si="2"/>
        <v>6286900.2987499833</v>
      </c>
      <c r="G160" s="9" t="s">
        <v>182</v>
      </c>
    </row>
    <row r="161" spans="1:8" x14ac:dyDescent="0.2">
      <c r="A161" s="2" t="s">
        <v>179</v>
      </c>
      <c r="B161" s="5" t="s">
        <v>177</v>
      </c>
      <c r="C161" s="5" t="s">
        <v>45</v>
      </c>
      <c r="D161" s="3">
        <v>324490702.71291697</v>
      </c>
      <c r="E161" s="3">
        <v>334450511.54000002</v>
      </c>
      <c r="F161" s="3">
        <f t="shared" si="2"/>
        <v>9959808.8270830512</v>
      </c>
      <c r="G161" s="9" t="s">
        <v>182</v>
      </c>
    </row>
    <row r="162" spans="1:8" x14ac:dyDescent="0.2">
      <c r="A162" s="2" t="s">
        <v>178</v>
      </c>
      <c r="B162" s="5" t="s">
        <v>177</v>
      </c>
      <c r="C162" s="5" t="s">
        <v>43</v>
      </c>
      <c r="D162" s="3">
        <v>65667255.41375</v>
      </c>
      <c r="E162" s="3">
        <v>66842794.899999999</v>
      </c>
      <c r="F162" s="3">
        <f t="shared" si="2"/>
        <v>1175539.4862499982</v>
      </c>
      <c r="G162" s="9" t="s">
        <v>182</v>
      </c>
    </row>
    <row r="163" spans="1:8" x14ac:dyDescent="0.2">
      <c r="A163" s="2" t="s">
        <v>399</v>
      </c>
      <c r="B163" s="5" t="s">
        <v>177</v>
      </c>
      <c r="C163" s="5" t="s">
        <v>414</v>
      </c>
      <c r="D163" s="3">
        <v>51660461.879583299</v>
      </c>
      <c r="E163" s="3">
        <v>52543358.039999999</v>
      </c>
      <c r="F163" s="3">
        <f t="shared" si="2"/>
        <v>882896.16041669995</v>
      </c>
      <c r="G163" s="9" t="s">
        <v>182</v>
      </c>
    </row>
    <row r="164" spans="1:8" x14ac:dyDescent="0.2">
      <c r="A164" s="2" t="s">
        <v>399</v>
      </c>
      <c r="B164" s="5" t="s">
        <v>177</v>
      </c>
      <c r="C164" s="5" t="s">
        <v>414</v>
      </c>
      <c r="D164" s="3">
        <v>15118851.546250001</v>
      </c>
      <c r="E164" s="3">
        <v>15603007.359999999</v>
      </c>
      <c r="F164" s="3">
        <f t="shared" si="2"/>
        <v>484155.81374999881</v>
      </c>
      <c r="G164" s="9" t="s">
        <v>182</v>
      </c>
      <c r="H164" s="7"/>
    </row>
    <row r="165" spans="1:8" x14ac:dyDescent="0.2">
      <c r="A165" s="2" t="s">
        <v>176</v>
      </c>
      <c r="B165" s="5" t="s">
        <v>172</v>
      </c>
      <c r="C165" s="5" t="s">
        <v>51</v>
      </c>
      <c r="D165" s="3">
        <v>6890210.0412499998</v>
      </c>
      <c r="E165" s="3">
        <v>8213220.7800000003</v>
      </c>
      <c r="F165" s="3">
        <f t="shared" si="2"/>
        <v>1323010.7387500005</v>
      </c>
      <c r="G165" s="9" t="s">
        <v>182</v>
      </c>
    </row>
    <row r="166" spans="1:8" x14ac:dyDescent="0.2">
      <c r="A166" s="2" t="s">
        <v>376</v>
      </c>
      <c r="B166" s="5" t="s">
        <v>172</v>
      </c>
      <c r="C166" s="5" t="s">
        <v>415</v>
      </c>
      <c r="D166" s="3">
        <v>16089372.0975</v>
      </c>
      <c r="E166" s="3">
        <v>16314655.84</v>
      </c>
      <c r="F166" s="3">
        <f t="shared" si="2"/>
        <v>225283.7424999997</v>
      </c>
      <c r="G166" s="9" t="s">
        <v>182</v>
      </c>
    </row>
    <row r="167" spans="1:8" x14ac:dyDescent="0.2">
      <c r="A167" s="2" t="s">
        <v>175</v>
      </c>
      <c r="B167" s="5" t="s">
        <v>172</v>
      </c>
      <c r="C167" s="5" t="s">
        <v>49</v>
      </c>
      <c r="D167" s="3">
        <v>84416528.950833306</v>
      </c>
      <c r="E167" s="3">
        <v>91508918.959999993</v>
      </c>
      <c r="F167" s="3">
        <f t="shared" si="2"/>
        <v>7092390.0091666877</v>
      </c>
      <c r="G167" s="9" t="s">
        <v>182</v>
      </c>
    </row>
    <row r="168" spans="1:8" x14ac:dyDescent="0.2">
      <c r="A168" s="2" t="s">
        <v>174</v>
      </c>
      <c r="B168" s="5" t="s">
        <v>172</v>
      </c>
      <c r="C168" s="5" t="s">
        <v>45</v>
      </c>
      <c r="D168" s="3">
        <v>90397735.592500001</v>
      </c>
      <c r="E168" s="3">
        <v>91951810.909999996</v>
      </c>
      <c r="F168" s="3">
        <f t="shared" si="2"/>
        <v>1554075.3174999952</v>
      </c>
      <c r="G168" s="9" t="s">
        <v>182</v>
      </c>
    </row>
    <row r="169" spans="1:8" x14ac:dyDescent="0.2">
      <c r="A169" s="2" t="s">
        <v>173</v>
      </c>
      <c r="B169" s="5" t="s">
        <v>172</v>
      </c>
      <c r="C169" s="5" t="s">
        <v>43</v>
      </c>
      <c r="D169" s="3">
        <v>13089495.787916699</v>
      </c>
      <c r="E169" s="3">
        <v>13282455.859999999</v>
      </c>
      <c r="F169" s="3">
        <f t="shared" si="2"/>
        <v>192960.07208329998</v>
      </c>
      <c r="G169" s="9" t="s">
        <v>182</v>
      </c>
    </row>
    <row r="170" spans="1:8" x14ac:dyDescent="0.2">
      <c r="A170" s="2" t="s">
        <v>400</v>
      </c>
      <c r="B170" s="5" t="s">
        <v>172</v>
      </c>
      <c r="C170" s="5" t="s">
        <v>414</v>
      </c>
      <c r="D170" s="3">
        <v>13405366.0454167</v>
      </c>
      <c r="E170" s="3">
        <v>13573220.029999999</v>
      </c>
      <c r="F170" s="3">
        <f t="shared" si="2"/>
        <v>167853.98458329961</v>
      </c>
      <c r="G170" s="9" t="s">
        <v>182</v>
      </c>
    </row>
    <row r="171" spans="1:8" x14ac:dyDescent="0.2">
      <c r="A171" s="2" t="s">
        <v>400</v>
      </c>
      <c r="B171" s="5" t="s">
        <v>172</v>
      </c>
      <c r="C171" s="5" t="s">
        <v>414</v>
      </c>
      <c r="D171" s="3">
        <v>2410557.3279166701</v>
      </c>
      <c r="E171" s="3">
        <v>2440977.7400000002</v>
      </c>
      <c r="F171" s="3">
        <f t="shared" si="2"/>
        <v>30420.412083330099</v>
      </c>
      <c r="G171" s="9" t="s">
        <v>182</v>
      </c>
    </row>
    <row r="172" spans="1:8" x14ac:dyDescent="0.2">
      <c r="A172" s="2" t="s">
        <v>171</v>
      </c>
      <c r="B172" s="5" t="s">
        <v>167</v>
      </c>
      <c r="C172" s="5" t="s">
        <v>51</v>
      </c>
      <c r="D172" s="3">
        <v>277359.43125000002</v>
      </c>
      <c r="E172" s="3">
        <v>279637.84999999998</v>
      </c>
      <c r="F172" s="3">
        <f t="shared" si="2"/>
        <v>2278.4187499999534</v>
      </c>
      <c r="G172" s="9" t="s">
        <v>182</v>
      </c>
    </row>
    <row r="173" spans="1:8" x14ac:dyDescent="0.2">
      <c r="A173" s="2" t="s">
        <v>377</v>
      </c>
      <c r="B173" s="5" t="s">
        <v>167</v>
      </c>
      <c r="C173" s="5" t="s">
        <v>415</v>
      </c>
      <c r="D173" s="3">
        <v>169597.86749999999</v>
      </c>
      <c r="E173" s="3">
        <v>170193.57</v>
      </c>
      <c r="F173" s="3">
        <f t="shared" si="2"/>
        <v>595.70250000001397</v>
      </c>
      <c r="G173" s="9" t="s">
        <v>182</v>
      </c>
    </row>
    <row r="174" spans="1:8" x14ac:dyDescent="0.2">
      <c r="A174" s="2" t="s">
        <v>170</v>
      </c>
      <c r="B174" s="5" t="s">
        <v>167</v>
      </c>
      <c r="C174" s="5" t="s">
        <v>49</v>
      </c>
      <c r="D174" s="3">
        <v>2637444.4708333299</v>
      </c>
      <c r="E174" s="3">
        <v>2639352.7400000002</v>
      </c>
      <c r="F174" s="3">
        <f t="shared" si="2"/>
        <v>1908.269166670274</v>
      </c>
      <c r="G174" s="9" t="s">
        <v>182</v>
      </c>
    </row>
    <row r="175" spans="1:8" x14ac:dyDescent="0.2">
      <c r="A175" s="2" t="s">
        <v>169</v>
      </c>
      <c r="B175" s="5" t="s">
        <v>167</v>
      </c>
      <c r="C175" s="5" t="s">
        <v>45</v>
      </c>
      <c r="D175" s="3">
        <v>4237930.44625</v>
      </c>
      <c r="E175" s="3">
        <v>4228717.72</v>
      </c>
      <c r="F175" s="3">
        <f t="shared" si="2"/>
        <v>-9212.726250000298</v>
      </c>
      <c r="G175" s="9" t="s">
        <v>137</v>
      </c>
    </row>
    <row r="176" spans="1:8" x14ac:dyDescent="0.2">
      <c r="A176" s="2" t="s">
        <v>168</v>
      </c>
      <c r="B176" s="5" t="s">
        <v>167</v>
      </c>
      <c r="C176" s="5" t="s">
        <v>43</v>
      </c>
      <c r="D176" s="3">
        <v>509552.01750000002</v>
      </c>
      <c r="E176" s="3">
        <v>511910.24</v>
      </c>
      <c r="F176" s="3">
        <f t="shared" si="2"/>
        <v>2358.2224999999744</v>
      </c>
      <c r="G176" s="9" t="s">
        <v>137</v>
      </c>
    </row>
    <row r="177" spans="1:7" x14ac:dyDescent="0.2">
      <c r="A177" s="2" t="s">
        <v>401</v>
      </c>
      <c r="B177" s="5" t="s">
        <v>167</v>
      </c>
      <c r="C177" s="5" t="s">
        <v>414</v>
      </c>
      <c r="D177" s="3">
        <v>816418.14291666704</v>
      </c>
      <c r="E177" s="3">
        <v>820233.46</v>
      </c>
      <c r="F177" s="3">
        <f t="shared" si="2"/>
        <v>3815.3170833329204</v>
      </c>
      <c r="G177" s="9" t="s">
        <v>137</v>
      </c>
    </row>
    <row r="178" spans="1:7" x14ac:dyDescent="0.2">
      <c r="A178" s="2" t="s">
        <v>401</v>
      </c>
      <c r="B178" s="5" t="s">
        <v>167</v>
      </c>
      <c r="C178" s="5" t="s">
        <v>414</v>
      </c>
      <c r="D178" s="3">
        <v>155044.85999999999</v>
      </c>
      <c r="E178" s="3">
        <v>155044.85999999999</v>
      </c>
      <c r="F178" s="3">
        <f t="shared" si="2"/>
        <v>0</v>
      </c>
      <c r="G178" s="9" t="s">
        <v>137</v>
      </c>
    </row>
    <row r="179" spans="1:7" x14ac:dyDescent="0.2">
      <c r="A179" s="2" t="s">
        <v>166</v>
      </c>
      <c r="B179" s="5" t="s">
        <v>162</v>
      </c>
      <c r="C179" s="5" t="s">
        <v>51</v>
      </c>
      <c r="D179" s="3">
        <v>774456.83250000002</v>
      </c>
      <c r="E179" s="3">
        <v>777630.1</v>
      </c>
      <c r="F179" s="3">
        <f t="shared" si="2"/>
        <v>3173.2674999999581</v>
      </c>
      <c r="G179" s="9" t="s">
        <v>137</v>
      </c>
    </row>
    <row r="180" spans="1:7" x14ac:dyDescent="0.2">
      <c r="A180" s="2" t="s">
        <v>378</v>
      </c>
      <c r="B180" s="5" t="s">
        <v>162</v>
      </c>
      <c r="C180" s="5" t="s">
        <v>415</v>
      </c>
      <c r="D180" s="3">
        <v>740214.75958333304</v>
      </c>
      <c r="E180" s="3">
        <v>748027.96</v>
      </c>
      <c r="F180" s="3">
        <f t="shared" si="2"/>
        <v>7813.2004166669212</v>
      </c>
      <c r="G180" s="9" t="s">
        <v>137</v>
      </c>
    </row>
    <row r="181" spans="1:7" x14ac:dyDescent="0.2">
      <c r="A181" s="2" t="s">
        <v>165</v>
      </c>
      <c r="B181" s="5" t="s">
        <v>162</v>
      </c>
      <c r="C181" s="5" t="s">
        <v>49</v>
      </c>
      <c r="D181" s="3">
        <v>23972819.997499999</v>
      </c>
      <c r="E181" s="3">
        <v>24072917.649999999</v>
      </c>
      <c r="F181" s="3">
        <f t="shared" si="2"/>
        <v>100097.65249999985</v>
      </c>
      <c r="G181" s="9" t="s">
        <v>137</v>
      </c>
    </row>
    <row r="182" spans="1:7" x14ac:dyDescent="0.2">
      <c r="A182" s="2" t="s">
        <v>164</v>
      </c>
      <c r="B182" s="5" t="s">
        <v>162</v>
      </c>
      <c r="C182" s="5" t="s">
        <v>45</v>
      </c>
      <c r="D182" s="3">
        <v>21759024.415833302</v>
      </c>
      <c r="E182" s="3">
        <v>21466232.25</v>
      </c>
      <c r="F182" s="3">
        <f t="shared" si="2"/>
        <v>-292792.16583330184</v>
      </c>
      <c r="G182" s="9" t="s">
        <v>137</v>
      </c>
    </row>
    <row r="183" spans="1:7" x14ac:dyDescent="0.2">
      <c r="A183" s="2" t="s">
        <v>163</v>
      </c>
      <c r="B183" s="5" t="s">
        <v>162</v>
      </c>
      <c r="C183" s="5" t="s">
        <v>43</v>
      </c>
      <c r="D183" s="3">
        <v>4752678.3379166704</v>
      </c>
      <c r="E183" s="3">
        <v>4797512.4400000004</v>
      </c>
      <c r="F183" s="3">
        <f t="shared" si="2"/>
        <v>44834.102083330043</v>
      </c>
      <c r="G183" s="9" t="s">
        <v>137</v>
      </c>
    </row>
    <row r="184" spans="1:7" x14ac:dyDescent="0.2">
      <c r="A184" s="2" t="s">
        <v>402</v>
      </c>
      <c r="B184" s="5" t="s">
        <v>162</v>
      </c>
      <c r="C184" s="5" t="s">
        <v>414</v>
      </c>
      <c r="D184" s="3">
        <v>8488602.5487500001</v>
      </c>
      <c r="E184" s="3">
        <v>8529837.7300000004</v>
      </c>
      <c r="F184" s="3">
        <f t="shared" si="2"/>
        <v>41235.181250000373</v>
      </c>
      <c r="G184" s="9" t="s">
        <v>137</v>
      </c>
    </row>
    <row r="185" spans="1:7" x14ac:dyDescent="0.2">
      <c r="A185" s="2" t="s">
        <v>402</v>
      </c>
      <c r="B185" s="5" t="s">
        <v>162</v>
      </c>
      <c r="C185" s="5" t="s">
        <v>414</v>
      </c>
      <c r="D185" s="3">
        <v>2267642.1425000001</v>
      </c>
      <c r="E185" s="3">
        <v>2270528.62</v>
      </c>
      <c r="F185" s="3">
        <f t="shared" si="2"/>
        <v>2886.4775000000373</v>
      </c>
      <c r="G185" s="9" t="s">
        <v>137</v>
      </c>
    </row>
    <row r="186" spans="1:7" x14ac:dyDescent="0.2">
      <c r="A186" s="2" t="s">
        <v>161</v>
      </c>
      <c r="B186" s="5" t="s">
        <v>154</v>
      </c>
      <c r="C186" s="5" t="s">
        <v>51</v>
      </c>
      <c r="D186" s="3">
        <v>710982.42458333296</v>
      </c>
      <c r="E186" s="3">
        <v>996659.07</v>
      </c>
      <c r="F186" s="3">
        <f t="shared" si="2"/>
        <v>285676.64541666699</v>
      </c>
      <c r="G186" s="9" t="s">
        <v>137</v>
      </c>
    </row>
    <row r="187" spans="1:7" x14ac:dyDescent="0.2">
      <c r="A187" s="2" t="s">
        <v>160</v>
      </c>
      <c r="B187" s="5" t="s">
        <v>154</v>
      </c>
      <c r="C187" s="5" t="s">
        <v>20</v>
      </c>
      <c r="D187" s="3">
        <v>1559.87</v>
      </c>
      <c r="E187" s="3">
        <v>1559.87</v>
      </c>
      <c r="F187" s="3">
        <f t="shared" si="2"/>
        <v>0</v>
      </c>
      <c r="G187" s="9" t="s">
        <v>137</v>
      </c>
    </row>
    <row r="188" spans="1:7" x14ac:dyDescent="0.2">
      <c r="A188" s="2" t="s">
        <v>159</v>
      </c>
      <c r="B188" s="5" t="s">
        <v>154</v>
      </c>
      <c r="C188" s="5" t="s">
        <v>63</v>
      </c>
      <c r="D188" s="3">
        <v>1128505.79</v>
      </c>
      <c r="E188" s="3">
        <v>1128505.79</v>
      </c>
      <c r="F188" s="3">
        <f t="shared" si="2"/>
        <v>0</v>
      </c>
      <c r="G188" s="9" t="s">
        <v>137</v>
      </c>
    </row>
    <row r="189" spans="1:7" x14ac:dyDescent="0.2">
      <c r="A189" s="2" t="s">
        <v>379</v>
      </c>
      <c r="B189" s="5" t="s">
        <v>154</v>
      </c>
      <c r="C189" s="5" t="s">
        <v>415</v>
      </c>
      <c r="D189" s="3">
        <v>193900.58</v>
      </c>
      <c r="E189" s="3">
        <v>193900.58</v>
      </c>
      <c r="F189" s="3">
        <f t="shared" si="2"/>
        <v>0</v>
      </c>
      <c r="G189" s="9" t="s">
        <v>137</v>
      </c>
    </row>
    <row r="190" spans="1:7" x14ac:dyDescent="0.2">
      <c r="A190" s="2" t="s">
        <v>158</v>
      </c>
      <c r="B190" s="5" t="s">
        <v>154</v>
      </c>
      <c r="C190" s="5" t="s">
        <v>49</v>
      </c>
      <c r="D190" s="3">
        <v>4918904.3987499997</v>
      </c>
      <c r="E190" s="3">
        <v>6114113.1500000004</v>
      </c>
      <c r="F190" s="3">
        <f t="shared" si="2"/>
        <v>1195208.7512500007</v>
      </c>
      <c r="G190" s="9" t="s">
        <v>137</v>
      </c>
    </row>
    <row r="191" spans="1:7" x14ac:dyDescent="0.2">
      <c r="A191" s="2" t="s">
        <v>157</v>
      </c>
      <c r="B191" s="5" t="s">
        <v>154</v>
      </c>
      <c r="C191" s="5" t="s">
        <v>21</v>
      </c>
      <c r="D191" s="3">
        <v>7516302.2000000002</v>
      </c>
      <c r="E191" s="3">
        <v>7516302.2000000002</v>
      </c>
      <c r="F191" s="3">
        <f t="shared" si="2"/>
        <v>0</v>
      </c>
      <c r="G191" s="9" t="s">
        <v>137</v>
      </c>
    </row>
    <row r="192" spans="1:7" x14ac:dyDescent="0.2">
      <c r="A192" s="2" t="s">
        <v>156</v>
      </c>
      <c r="B192" s="5" t="s">
        <v>154</v>
      </c>
      <c r="C192" s="5" t="s">
        <v>45</v>
      </c>
      <c r="D192" s="3">
        <v>4149487.88625</v>
      </c>
      <c r="E192" s="3">
        <v>4080599.63</v>
      </c>
      <c r="F192" s="3">
        <f t="shared" si="2"/>
        <v>-68888.256250000093</v>
      </c>
      <c r="G192" s="9" t="s">
        <v>137</v>
      </c>
    </row>
    <row r="193" spans="1:7" x14ac:dyDescent="0.2">
      <c r="A193" s="2" t="s">
        <v>155</v>
      </c>
      <c r="B193" s="5" t="s">
        <v>154</v>
      </c>
      <c r="C193" s="5" t="s">
        <v>43</v>
      </c>
      <c r="D193" s="3">
        <v>1098826.3500000001</v>
      </c>
      <c r="E193" s="3">
        <v>1098826.3500000001</v>
      </c>
      <c r="F193" s="3">
        <f t="shared" si="2"/>
        <v>0</v>
      </c>
      <c r="G193" s="9" t="s">
        <v>137</v>
      </c>
    </row>
    <row r="194" spans="1:7" x14ac:dyDescent="0.2">
      <c r="A194" s="2" t="s">
        <v>403</v>
      </c>
      <c r="B194" s="5" t="s">
        <v>154</v>
      </c>
      <c r="C194" s="5" t="s">
        <v>414</v>
      </c>
      <c r="D194" s="3">
        <v>1646141.3149999999</v>
      </c>
      <c r="E194" s="3">
        <v>1807992.53</v>
      </c>
      <c r="F194" s="3">
        <f t="shared" si="2"/>
        <v>161851.21500000008</v>
      </c>
      <c r="G194" s="9" t="s">
        <v>137</v>
      </c>
    </row>
    <row r="195" spans="1:7" x14ac:dyDescent="0.2">
      <c r="A195" s="2" t="s">
        <v>403</v>
      </c>
      <c r="B195" s="5" t="s">
        <v>154</v>
      </c>
      <c r="C195" s="5" t="s">
        <v>414</v>
      </c>
      <c r="D195" s="3">
        <v>677197.61</v>
      </c>
      <c r="E195" s="3">
        <v>677197.61</v>
      </c>
      <c r="F195" s="3">
        <f t="shared" si="2"/>
        <v>0</v>
      </c>
      <c r="G195" s="9" t="s">
        <v>137</v>
      </c>
    </row>
    <row r="196" spans="1:7" x14ac:dyDescent="0.2">
      <c r="A196" s="2" t="s">
        <v>153</v>
      </c>
      <c r="B196" s="5" t="s">
        <v>143</v>
      </c>
      <c r="C196" s="5" t="s">
        <v>51</v>
      </c>
      <c r="D196" s="3">
        <v>4028985.6037499998</v>
      </c>
      <c r="E196" s="3">
        <v>4059160.68</v>
      </c>
      <c r="F196" s="3">
        <f t="shared" si="2"/>
        <v>30175.076250000391</v>
      </c>
      <c r="G196" s="9" t="s">
        <v>137</v>
      </c>
    </row>
    <row r="197" spans="1:7" x14ac:dyDescent="0.2">
      <c r="A197" s="2" t="s">
        <v>152</v>
      </c>
      <c r="B197" s="5" t="s">
        <v>143</v>
      </c>
      <c r="C197" s="5" t="s">
        <v>27</v>
      </c>
      <c r="D197" s="3">
        <v>1163226.5258333299</v>
      </c>
      <c r="E197" s="3">
        <v>1235588.3899999999</v>
      </c>
      <c r="F197" s="3">
        <f t="shared" si="2"/>
        <v>72361.864166670013</v>
      </c>
      <c r="G197" s="9" t="s">
        <v>137</v>
      </c>
    </row>
    <row r="198" spans="1:7" x14ac:dyDescent="0.2">
      <c r="A198" s="2" t="s">
        <v>151</v>
      </c>
      <c r="B198" s="5" t="s">
        <v>143</v>
      </c>
      <c r="C198" s="5" t="s">
        <v>20</v>
      </c>
      <c r="D198" s="3">
        <v>4256262.9400000004</v>
      </c>
      <c r="E198" s="3">
        <v>4256262.9400000004</v>
      </c>
      <c r="F198" s="3">
        <f t="shared" ref="F198:F261" si="3">E198+-D198</f>
        <v>0</v>
      </c>
      <c r="G198" s="9" t="s">
        <v>137</v>
      </c>
    </row>
    <row r="199" spans="1:7" x14ac:dyDescent="0.2">
      <c r="A199" s="2" t="s">
        <v>150</v>
      </c>
      <c r="B199" s="5" t="s">
        <v>143</v>
      </c>
      <c r="C199" s="5" t="s">
        <v>19</v>
      </c>
      <c r="D199" s="3">
        <v>3330663.2833333299</v>
      </c>
      <c r="E199" s="3">
        <v>3330702.04</v>
      </c>
      <c r="F199" s="3">
        <f t="shared" si="3"/>
        <v>38.756666670087725</v>
      </c>
      <c r="G199" s="9" t="s">
        <v>137</v>
      </c>
    </row>
    <row r="200" spans="1:7" x14ac:dyDescent="0.2">
      <c r="A200" s="2" t="s">
        <v>149</v>
      </c>
      <c r="B200" s="5" t="s">
        <v>143</v>
      </c>
      <c r="C200" s="5" t="s">
        <v>63</v>
      </c>
      <c r="D200" s="3">
        <v>8183670.0012499997</v>
      </c>
      <c r="E200" s="3">
        <v>8207714.9400000004</v>
      </c>
      <c r="F200" s="3">
        <f t="shared" si="3"/>
        <v>24044.938750000671</v>
      </c>
      <c r="G200" s="9" t="s">
        <v>137</v>
      </c>
    </row>
    <row r="201" spans="1:7" x14ac:dyDescent="0.2">
      <c r="A201" s="2" t="s">
        <v>380</v>
      </c>
      <c r="B201" s="5" t="s">
        <v>143</v>
      </c>
      <c r="C201" s="5" t="s">
        <v>415</v>
      </c>
      <c r="D201" s="3">
        <v>11539926.2345833</v>
      </c>
      <c r="E201" s="3">
        <v>11705337.42</v>
      </c>
      <c r="F201" s="3">
        <f t="shared" si="3"/>
        <v>165411.18541670032</v>
      </c>
      <c r="G201" s="9" t="s">
        <v>137</v>
      </c>
    </row>
    <row r="202" spans="1:7" x14ac:dyDescent="0.2">
      <c r="A202" s="2" t="s">
        <v>148</v>
      </c>
      <c r="B202" s="5" t="s">
        <v>143</v>
      </c>
      <c r="C202" s="5" t="s">
        <v>61</v>
      </c>
      <c r="D202" s="3">
        <v>22429.3</v>
      </c>
      <c r="E202" s="3">
        <v>22429.3</v>
      </c>
      <c r="F202" s="3">
        <f t="shared" si="3"/>
        <v>0</v>
      </c>
      <c r="G202" s="9" t="s">
        <v>137</v>
      </c>
    </row>
    <row r="203" spans="1:7" x14ac:dyDescent="0.2">
      <c r="A203" s="2" t="s">
        <v>147</v>
      </c>
      <c r="B203" s="5" t="s">
        <v>143</v>
      </c>
      <c r="C203" s="5" t="s">
        <v>49</v>
      </c>
      <c r="D203" s="3">
        <v>40137596.750416704</v>
      </c>
      <c r="E203" s="3">
        <v>39510644.049999997</v>
      </c>
      <c r="F203" s="3">
        <f t="shared" si="3"/>
        <v>-626952.7004167065</v>
      </c>
      <c r="G203" s="9" t="s">
        <v>137</v>
      </c>
    </row>
    <row r="204" spans="1:7" x14ac:dyDescent="0.2">
      <c r="A204" s="2" t="s">
        <v>146</v>
      </c>
      <c r="B204" s="5" t="s">
        <v>143</v>
      </c>
      <c r="C204" s="5" t="s">
        <v>21</v>
      </c>
      <c r="D204" s="3">
        <v>96607418.291250005</v>
      </c>
      <c r="E204" s="3">
        <v>96548450.510000005</v>
      </c>
      <c r="F204" s="3">
        <f t="shared" si="3"/>
        <v>-58967.78125</v>
      </c>
      <c r="G204" s="9" t="s">
        <v>137</v>
      </c>
    </row>
    <row r="205" spans="1:7" x14ac:dyDescent="0.2">
      <c r="A205" s="2" t="s">
        <v>145</v>
      </c>
      <c r="B205" s="5" t="s">
        <v>143</v>
      </c>
      <c r="C205" s="5" t="s">
        <v>45</v>
      </c>
      <c r="D205" s="3">
        <v>44205179.780833296</v>
      </c>
      <c r="E205" s="3">
        <v>44173529.5</v>
      </c>
      <c r="F205" s="3">
        <f t="shared" si="3"/>
        <v>-31650.280833296478</v>
      </c>
      <c r="G205" s="9" t="s">
        <v>137</v>
      </c>
    </row>
    <row r="206" spans="1:7" x14ac:dyDescent="0.2">
      <c r="A206" s="2" t="s">
        <v>144</v>
      </c>
      <c r="B206" s="5" t="s">
        <v>143</v>
      </c>
      <c r="C206" s="5" t="s">
        <v>43</v>
      </c>
      <c r="D206" s="3">
        <v>13904893.5641667</v>
      </c>
      <c r="E206" s="3">
        <v>13944364.9</v>
      </c>
      <c r="F206" s="3">
        <f t="shared" si="3"/>
        <v>39471.335833299905</v>
      </c>
      <c r="G206" s="9" t="s">
        <v>137</v>
      </c>
    </row>
    <row r="207" spans="1:7" x14ac:dyDescent="0.2">
      <c r="A207" s="2" t="s">
        <v>404</v>
      </c>
      <c r="B207" s="5" t="s">
        <v>143</v>
      </c>
      <c r="C207" s="5" t="s">
        <v>414</v>
      </c>
      <c r="D207" s="3">
        <v>14685172.981249999</v>
      </c>
      <c r="E207" s="3">
        <v>15018435.65</v>
      </c>
      <c r="F207" s="3">
        <f t="shared" si="3"/>
        <v>333262.66875000112</v>
      </c>
      <c r="G207" s="9" t="s">
        <v>137</v>
      </c>
    </row>
    <row r="208" spans="1:7" x14ac:dyDescent="0.2">
      <c r="A208" s="2" t="s">
        <v>404</v>
      </c>
      <c r="B208" s="5" t="s">
        <v>143</v>
      </c>
      <c r="C208" s="5" t="s">
        <v>414</v>
      </c>
      <c r="D208" s="3">
        <v>3847027.3779166699</v>
      </c>
      <c r="E208" s="3">
        <v>3887040.64</v>
      </c>
      <c r="F208" s="3">
        <f t="shared" si="3"/>
        <v>40013.262083330192</v>
      </c>
      <c r="G208" s="9" t="s">
        <v>137</v>
      </c>
    </row>
    <row r="209" spans="1:9" x14ac:dyDescent="0.2">
      <c r="A209" s="2" t="s">
        <v>142</v>
      </c>
      <c r="B209" s="5" t="s">
        <v>131</v>
      </c>
      <c r="C209" s="5" t="s">
        <v>51</v>
      </c>
      <c r="D209" s="3">
        <v>169589.900833333</v>
      </c>
      <c r="E209" s="3">
        <v>141165.29</v>
      </c>
      <c r="F209" s="3">
        <f t="shared" si="3"/>
        <v>-28424.61083333299</v>
      </c>
      <c r="G209" s="9" t="s">
        <v>137</v>
      </c>
      <c r="I209" s="7"/>
    </row>
    <row r="210" spans="1:9" x14ac:dyDescent="0.2">
      <c r="A210" s="2" t="s">
        <v>141</v>
      </c>
      <c r="B210" s="5" t="s">
        <v>131</v>
      </c>
      <c r="C210" s="5" t="s">
        <v>27</v>
      </c>
      <c r="D210" s="3">
        <v>16822.297916666699</v>
      </c>
      <c r="E210" s="3">
        <v>10033.549999999999</v>
      </c>
      <c r="F210" s="3">
        <f t="shared" si="3"/>
        <v>-6788.7479166666999</v>
      </c>
      <c r="G210" s="9" t="s">
        <v>137</v>
      </c>
    </row>
    <row r="211" spans="1:9" x14ac:dyDescent="0.2">
      <c r="A211" s="2" t="s">
        <v>140</v>
      </c>
      <c r="B211" s="5" t="s">
        <v>131</v>
      </c>
      <c r="C211" s="5" t="s">
        <v>20</v>
      </c>
      <c r="D211" s="3">
        <v>2247032.6237499998</v>
      </c>
      <c r="E211" s="3">
        <v>2437056.77</v>
      </c>
      <c r="F211" s="3">
        <f t="shared" si="3"/>
        <v>190024.14625000022</v>
      </c>
      <c r="G211" s="9" t="s">
        <v>137</v>
      </c>
    </row>
    <row r="212" spans="1:9" x14ac:dyDescent="0.2">
      <c r="A212" s="2" t="s">
        <v>139</v>
      </c>
      <c r="B212" s="5" t="s">
        <v>131</v>
      </c>
      <c r="C212" s="5" t="s">
        <v>19</v>
      </c>
      <c r="D212" s="3">
        <v>567402.01083333301</v>
      </c>
      <c r="E212" s="3">
        <v>528167.68000000005</v>
      </c>
      <c r="F212" s="3">
        <f t="shared" si="3"/>
        <v>-39234.330833332962</v>
      </c>
      <c r="G212" s="9" t="s">
        <v>137</v>
      </c>
    </row>
    <row r="213" spans="1:9" x14ac:dyDescent="0.2">
      <c r="A213" s="2" t="s">
        <v>138</v>
      </c>
      <c r="B213" s="5" t="s">
        <v>131</v>
      </c>
      <c r="C213" s="5" t="s">
        <v>63</v>
      </c>
      <c r="D213" s="3">
        <v>4590639.5012499997</v>
      </c>
      <c r="E213" s="3">
        <v>4040675.46</v>
      </c>
      <c r="F213" s="3">
        <f t="shared" si="3"/>
        <v>-549964.04124999978</v>
      </c>
      <c r="G213" s="9" t="s">
        <v>137</v>
      </c>
    </row>
    <row r="214" spans="1:9" x14ac:dyDescent="0.2">
      <c r="A214" s="2" t="s">
        <v>381</v>
      </c>
      <c r="B214" s="5" t="s">
        <v>131</v>
      </c>
      <c r="C214" s="5" t="s">
        <v>415</v>
      </c>
      <c r="D214" s="3">
        <v>383154.48499999999</v>
      </c>
      <c r="E214" s="3">
        <v>383444.22</v>
      </c>
      <c r="F214" s="3">
        <f t="shared" si="3"/>
        <v>289.73499999998603</v>
      </c>
      <c r="G214" s="9" t="s">
        <v>137</v>
      </c>
    </row>
    <row r="215" spans="1:9" x14ac:dyDescent="0.2">
      <c r="A215" s="2" t="s">
        <v>136</v>
      </c>
      <c r="B215" s="5" t="s">
        <v>131</v>
      </c>
      <c r="C215" s="5" t="s">
        <v>61</v>
      </c>
      <c r="D215" s="3">
        <v>214201.12375</v>
      </c>
      <c r="E215" s="3">
        <v>222109.86</v>
      </c>
      <c r="F215" s="3">
        <f t="shared" si="3"/>
        <v>7908.7362499999872</v>
      </c>
      <c r="G215" s="9" t="s">
        <v>137</v>
      </c>
    </row>
    <row r="216" spans="1:9" x14ac:dyDescent="0.2">
      <c r="A216" s="2" t="s">
        <v>135</v>
      </c>
      <c r="B216" s="5" t="s">
        <v>131</v>
      </c>
      <c r="C216" s="5" t="s">
        <v>49</v>
      </c>
      <c r="D216" s="3">
        <v>2323740.1120833298</v>
      </c>
      <c r="E216" s="3">
        <v>2191142.7799999998</v>
      </c>
      <c r="F216" s="3">
        <f t="shared" si="3"/>
        <v>-132597.33208333002</v>
      </c>
      <c r="G216" s="9" t="s">
        <v>137</v>
      </c>
    </row>
    <row r="217" spans="1:9" x14ac:dyDescent="0.2">
      <c r="A217" s="2" t="s">
        <v>134</v>
      </c>
      <c r="B217" s="5" t="s">
        <v>131</v>
      </c>
      <c r="C217" s="5" t="s">
        <v>21</v>
      </c>
      <c r="D217" s="3">
        <v>62323442.5279167</v>
      </c>
      <c r="E217" s="3">
        <v>51456014.420000002</v>
      </c>
      <c r="F217" s="3">
        <f t="shared" si="3"/>
        <v>-10867428.107916698</v>
      </c>
      <c r="G217" s="9" t="s">
        <v>137</v>
      </c>
    </row>
    <row r="218" spans="1:9" x14ac:dyDescent="0.2">
      <c r="A218" s="2" t="s">
        <v>133</v>
      </c>
      <c r="B218" s="5" t="s">
        <v>131</v>
      </c>
      <c r="C218" s="5" t="s">
        <v>45</v>
      </c>
      <c r="D218" s="3">
        <v>1257926.9737499999</v>
      </c>
      <c r="E218" s="3">
        <v>1254945.83</v>
      </c>
      <c r="F218" s="3">
        <f t="shared" si="3"/>
        <v>-2981.1437499998137</v>
      </c>
      <c r="G218" s="9" t="s">
        <v>137</v>
      </c>
    </row>
    <row r="219" spans="1:9" x14ac:dyDescent="0.2">
      <c r="A219" s="2" t="s">
        <v>132</v>
      </c>
      <c r="B219" s="5" t="s">
        <v>131</v>
      </c>
      <c r="C219" s="5" t="s">
        <v>43</v>
      </c>
      <c r="D219" s="3">
        <v>320839.11375000002</v>
      </c>
      <c r="E219" s="3">
        <v>308216.82</v>
      </c>
      <c r="F219" s="3">
        <f t="shared" si="3"/>
        <v>-12622.293750000012</v>
      </c>
      <c r="G219" s="9" t="s">
        <v>137</v>
      </c>
    </row>
    <row r="220" spans="1:9" x14ac:dyDescent="0.2">
      <c r="A220" s="2" t="s">
        <v>405</v>
      </c>
      <c r="B220" s="5" t="s">
        <v>131</v>
      </c>
      <c r="C220" s="5" t="s">
        <v>414</v>
      </c>
      <c r="D220" s="3">
        <v>2275166.6933333301</v>
      </c>
      <c r="E220" s="3">
        <v>2175201.92</v>
      </c>
      <c r="F220" s="3">
        <f t="shared" si="3"/>
        <v>-99964.773333330173</v>
      </c>
      <c r="G220" s="9" t="s">
        <v>137</v>
      </c>
    </row>
    <row r="221" spans="1:9" x14ac:dyDescent="0.2">
      <c r="A221" s="2" t="s">
        <v>405</v>
      </c>
      <c r="B221" s="5" t="s">
        <v>131</v>
      </c>
      <c r="C221" s="5" t="s">
        <v>414</v>
      </c>
      <c r="D221" s="3">
        <v>70569.979583333305</v>
      </c>
      <c r="E221" s="3">
        <v>68629.460000000006</v>
      </c>
      <c r="F221" s="3">
        <f t="shared" si="3"/>
        <v>-1940.5195833332982</v>
      </c>
      <c r="G221" s="9" t="s">
        <v>137</v>
      </c>
    </row>
    <row r="222" spans="1:9" x14ac:dyDescent="0.2">
      <c r="A222" s="2" t="s">
        <v>130</v>
      </c>
      <c r="B222" s="5" t="s">
        <v>121</v>
      </c>
      <c r="C222" s="5" t="s">
        <v>51</v>
      </c>
      <c r="D222" s="3">
        <v>2151644.4187500002</v>
      </c>
      <c r="E222" s="3">
        <v>2071004.46</v>
      </c>
      <c r="F222" s="3">
        <f t="shared" si="3"/>
        <v>-80639.958750000224</v>
      </c>
      <c r="G222" s="9" t="s">
        <v>137</v>
      </c>
    </row>
    <row r="223" spans="1:9" x14ac:dyDescent="0.2">
      <c r="A223" s="2" t="s">
        <v>129</v>
      </c>
      <c r="B223" s="5" t="s">
        <v>121</v>
      </c>
      <c r="C223" s="5" t="s">
        <v>27</v>
      </c>
      <c r="D223" s="3">
        <v>515447.19124999997</v>
      </c>
      <c r="E223" s="3">
        <v>488091.95</v>
      </c>
      <c r="F223" s="3">
        <f t="shared" si="3"/>
        <v>-27355.241249999963</v>
      </c>
      <c r="G223" s="9" t="s">
        <v>137</v>
      </c>
    </row>
    <row r="224" spans="1:9" x14ac:dyDescent="0.2">
      <c r="A224" s="2" t="s">
        <v>128</v>
      </c>
      <c r="B224" s="5" t="s">
        <v>121</v>
      </c>
      <c r="C224" s="5" t="s">
        <v>20</v>
      </c>
      <c r="D224" s="3">
        <v>13456434.4079167</v>
      </c>
      <c r="E224" s="3">
        <v>13496736.43</v>
      </c>
      <c r="F224" s="3">
        <f t="shared" si="3"/>
        <v>40302.022083299235</v>
      </c>
      <c r="G224" s="9" t="s">
        <v>137</v>
      </c>
    </row>
    <row r="225" spans="1:7" x14ac:dyDescent="0.2">
      <c r="A225" s="2" t="s">
        <v>127</v>
      </c>
      <c r="B225" s="5" t="s">
        <v>121</v>
      </c>
      <c r="C225" s="5" t="s">
        <v>19</v>
      </c>
      <c r="D225" s="3">
        <v>5730349.0291666696</v>
      </c>
      <c r="E225" s="3">
        <v>5803953.6299999999</v>
      </c>
      <c r="F225" s="3">
        <f t="shared" si="3"/>
        <v>73604.600833330303</v>
      </c>
      <c r="G225" s="9" t="s">
        <v>137</v>
      </c>
    </row>
    <row r="226" spans="1:7" x14ac:dyDescent="0.2">
      <c r="A226" s="2" t="s">
        <v>382</v>
      </c>
      <c r="B226" s="5" t="s">
        <v>121</v>
      </c>
      <c r="C226" s="5" t="s">
        <v>415</v>
      </c>
      <c r="D226" s="3">
        <v>6651879.11583333</v>
      </c>
      <c r="E226" s="3">
        <v>6584703.1799999997</v>
      </c>
      <c r="F226" s="3">
        <f t="shared" si="3"/>
        <v>-67175.935833330266</v>
      </c>
      <c r="G226" s="9" t="s">
        <v>137</v>
      </c>
    </row>
    <row r="227" spans="1:7" x14ac:dyDescent="0.2">
      <c r="A227" s="2" t="s">
        <v>126</v>
      </c>
      <c r="B227" s="5" t="s">
        <v>121</v>
      </c>
      <c r="C227" s="5" t="s">
        <v>61</v>
      </c>
      <c r="D227" s="3">
        <v>2516531.5825</v>
      </c>
      <c r="E227" s="3">
        <v>2599004.1800000002</v>
      </c>
      <c r="F227" s="3">
        <f t="shared" si="3"/>
        <v>82472.597500000149</v>
      </c>
      <c r="G227" s="9" t="s">
        <v>137</v>
      </c>
    </row>
    <row r="228" spans="1:7" x14ac:dyDescent="0.2">
      <c r="A228" s="2" t="s">
        <v>125</v>
      </c>
      <c r="B228" s="5" t="s">
        <v>121</v>
      </c>
      <c r="C228" s="5" t="s">
        <v>49</v>
      </c>
      <c r="D228" s="3">
        <v>25470642.14875</v>
      </c>
      <c r="E228" s="3">
        <v>24809265.739999998</v>
      </c>
      <c r="F228" s="3">
        <f t="shared" si="3"/>
        <v>-661376.40875000134</v>
      </c>
      <c r="G228" s="9" t="s">
        <v>137</v>
      </c>
    </row>
    <row r="229" spans="1:7" x14ac:dyDescent="0.2">
      <c r="A229" s="2" t="s">
        <v>124</v>
      </c>
      <c r="B229" s="5" t="s">
        <v>121</v>
      </c>
      <c r="C229" s="5" t="s">
        <v>21</v>
      </c>
      <c r="D229" s="3">
        <v>7441968.3879166702</v>
      </c>
      <c r="E229" s="3">
        <v>6893824.7199999997</v>
      </c>
      <c r="F229" s="3">
        <f t="shared" si="3"/>
        <v>-548143.66791667044</v>
      </c>
      <c r="G229" s="9" t="s">
        <v>137</v>
      </c>
    </row>
    <row r="230" spans="1:7" x14ac:dyDescent="0.2">
      <c r="A230" s="2" t="s">
        <v>123</v>
      </c>
      <c r="B230" s="5" t="s">
        <v>121</v>
      </c>
      <c r="C230" s="5" t="s">
        <v>45</v>
      </c>
      <c r="D230" s="3">
        <v>36132185.459583297</v>
      </c>
      <c r="E230" s="3">
        <v>37410598.149999999</v>
      </c>
      <c r="F230" s="3">
        <f t="shared" si="3"/>
        <v>1278412.6904167011</v>
      </c>
      <c r="G230" s="9" t="s">
        <v>137</v>
      </c>
    </row>
    <row r="231" spans="1:7" x14ac:dyDescent="0.2">
      <c r="A231" s="2" t="s">
        <v>122</v>
      </c>
      <c r="B231" s="5" t="s">
        <v>121</v>
      </c>
      <c r="C231" s="5" t="s">
        <v>43</v>
      </c>
      <c r="D231" s="3">
        <v>5344910.09</v>
      </c>
      <c r="E231" s="3">
        <v>5327124.99</v>
      </c>
      <c r="F231" s="3">
        <f t="shared" si="3"/>
        <v>-17785.099999999627</v>
      </c>
      <c r="G231" s="9" t="s">
        <v>137</v>
      </c>
    </row>
    <row r="232" spans="1:7" x14ac:dyDescent="0.2">
      <c r="A232" s="2" t="s">
        <v>406</v>
      </c>
      <c r="B232" s="5" t="s">
        <v>121</v>
      </c>
      <c r="C232" s="5" t="s">
        <v>414</v>
      </c>
      <c r="D232" s="3">
        <v>9507802.1545833293</v>
      </c>
      <c r="E232" s="3">
        <v>9863755.5700000003</v>
      </c>
      <c r="F232" s="3">
        <f t="shared" si="3"/>
        <v>355953.41541667096</v>
      </c>
      <c r="G232" s="9" t="s">
        <v>98</v>
      </c>
    </row>
    <row r="233" spans="1:7" x14ac:dyDescent="0.2">
      <c r="A233" s="2" t="s">
        <v>406</v>
      </c>
      <c r="B233" s="5" t="s">
        <v>121</v>
      </c>
      <c r="C233" s="5" t="s">
        <v>414</v>
      </c>
      <c r="D233" s="3">
        <v>1947132.22958333</v>
      </c>
      <c r="E233" s="3">
        <v>2071724.56</v>
      </c>
      <c r="F233" s="3">
        <f t="shared" si="3"/>
        <v>124592.33041667007</v>
      </c>
      <c r="G233" s="9" t="s">
        <v>98</v>
      </c>
    </row>
    <row r="234" spans="1:7" x14ac:dyDescent="0.2">
      <c r="A234" s="2" t="s">
        <v>120</v>
      </c>
      <c r="B234" s="5" t="s">
        <v>112</v>
      </c>
      <c r="C234" s="5" t="s">
        <v>51</v>
      </c>
      <c r="D234" s="3">
        <v>195267.38333333301</v>
      </c>
      <c r="E234" s="3">
        <v>180052.08</v>
      </c>
      <c r="F234" s="3">
        <f t="shared" si="3"/>
        <v>-15215.303333333024</v>
      </c>
      <c r="G234" s="9" t="s">
        <v>98</v>
      </c>
    </row>
    <row r="235" spans="1:7" x14ac:dyDescent="0.2">
      <c r="A235" s="2" t="s">
        <v>119</v>
      </c>
      <c r="B235" s="5" t="s">
        <v>112</v>
      </c>
      <c r="C235" s="5" t="s">
        <v>20</v>
      </c>
      <c r="D235" s="3">
        <v>4279935.5583333299</v>
      </c>
      <c r="E235" s="3">
        <v>4254204.92</v>
      </c>
      <c r="F235" s="3">
        <f t="shared" si="3"/>
        <v>-25730.638333329931</v>
      </c>
      <c r="G235" s="9" t="s">
        <v>98</v>
      </c>
    </row>
    <row r="236" spans="1:7" x14ac:dyDescent="0.2">
      <c r="A236" s="2" t="s">
        <v>118</v>
      </c>
      <c r="B236" s="5" t="s">
        <v>112</v>
      </c>
      <c r="C236" s="5" t="s">
        <v>19</v>
      </c>
      <c r="D236" s="3">
        <v>759222.18416666705</v>
      </c>
      <c r="E236" s="3">
        <v>783227.43</v>
      </c>
      <c r="F236" s="3">
        <f t="shared" si="3"/>
        <v>24005.245833333</v>
      </c>
      <c r="G236" s="9" t="s">
        <v>98</v>
      </c>
    </row>
    <row r="237" spans="1:7" x14ac:dyDescent="0.2">
      <c r="A237" s="2" t="s">
        <v>383</v>
      </c>
      <c r="B237" s="5" t="s">
        <v>112</v>
      </c>
      <c r="C237" s="5" t="s">
        <v>415</v>
      </c>
      <c r="D237" s="3">
        <v>494983.36</v>
      </c>
      <c r="E237" s="3">
        <v>494983.36</v>
      </c>
      <c r="F237" s="3">
        <f t="shared" si="3"/>
        <v>0</v>
      </c>
      <c r="G237" s="9" t="s">
        <v>98</v>
      </c>
    </row>
    <row r="238" spans="1:7" x14ac:dyDescent="0.2">
      <c r="A238" s="2" t="s">
        <v>117</v>
      </c>
      <c r="B238" s="5" t="s">
        <v>112</v>
      </c>
      <c r="C238" s="5" t="s">
        <v>61</v>
      </c>
      <c r="D238" s="3">
        <v>807954.27791666705</v>
      </c>
      <c r="E238" s="3">
        <v>876733.57</v>
      </c>
      <c r="F238" s="3">
        <f t="shared" si="3"/>
        <v>68779.292083332897</v>
      </c>
      <c r="G238" s="9" t="s">
        <v>98</v>
      </c>
    </row>
    <row r="239" spans="1:7" x14ac:dyDescent="0.2">
      <c r="A239" s="2" t="s">
        <v>116</v>
      </c>
      <c r="B239" s="5" t="s">
        <v>112</v>
      </c>
      <c r="C239" s="5" t="s">
        <v>49</v>
      </c>
      <c r="D239" s="3">
        <v>2767091.6845833301</v>
      </c>
      <c r="E239" s="3">
        <v>2635106.2799999998</v>
      </c>
      <c r="F239" s="3">
        <f t="shared" si="3"/>
        <v>-131985.40458333027</v>
      </c>
      <c r="G239" s="9" t="s">
        <v>98</v>
      </c>
    </row>
    <row r="240" spans="1:7" x14ac:dyDescent="0.2">
      <c r="A240" s="2" t="s">
        <v>115</v>
      </c>
      <c r="B240" s="5" t="s">
        <v>112</v>
      </c>
      <c r="C240" s="5" t="s">
        <v>21</v>
      </c>
      <c r="D240" s="3">
        <v>255084.57</v>
      </c>
      <c r="E240" s="3">
        <v>255084.57</v>
      </c>
      <c r="F240" s="3">
        <f t="shared" si="3"/>
        <v>0</v>
      </c>
      <c r="G240" s="9" t="s">
        <v>98</v>
      </c>
    </row>
    <row r="241" spans="1:7" x14ac:dyDescent="0.2">
      <c r="A241" s="2" t="s">
        <v>114</v>
      </c>
      <c r="B241" s="5" t="s">
        <v>112</v>
      </c>
      <c r="C241" s="5" t="s">
        <v>45</v>
      </c>
      <c r="D241" s="3">
        <v>3223241.1491666702</v>
      </c>
      <c r="E241" s="3">
        <v>3327829.31</v>
      </c>
      <c r="F241" s="3">
        <f t="shared" si="3"/>
        <v>104588.16083332989</v>
      </c>
      <c r="G241" s="9" t="s">
        <v>98</v>
      </c>
    </row>
    <row r="242" spans="1:7" x14ac:dyDescent="0.2">
      <c r="A242" s="2" t="s">
        <v>113</v>
      </c>
      <c r="B242" s="5" t="s">
        <v>112</v>
      </c>
      <c r="C242" s="5" t="s">
        <v>43</v>
      </c>
      <c r="D242" s="3">
        <v>717967.05541666702</v>
      </c>
      <c r="E242" s="3">
        <v>697109.07</v>
      </c>
      <c r="F242" s="3">
        <f t="shared" si="3"/>
        <v>-20857.98541666707</v>
      </c>
      <c r="G242" s="9" t="s">
        <v>98</v>
      </c>
    </row>
    <row r="243" spans="1:7" x14ac:dyDescent="0.2">
      <c r="A243" s="2" t="s">
        <v>407</v>
      </c>
      <c r="B243" s="5" t="s">
        <v>112</v>
      </c>
      <c r="C243" s="5" t="s">
        <v>414</v>
      </c>
      <c r="D243" s="3">
        <v>1095194.87458333</v>
      </c>
      <c r="E243" s="3">
        <v>1103805.3</v>
      </c>
      <c r="F243" s="3">
        <f t="shared" si="3"/>
        <v>8610.4254166700412</v>
      </c>
      <c r="G243" s="9" t="s">
        <v>98</v>
      </c>
    </row>
    <row r="244" spans="1:7" x14ac:dyDescent="0.2">
      <c r="A244" s="2" t="s">
        <v>407</v>
      </c>
      <c r="B244" s="5" t="s">
        <v>112</v>
      </c>
      <c r="C244" s="5" t="s">
        <v>414</v>
      </c>
      <c r="D244" s="3">
        <v>11346.1075</v>
      </c>
      <c r="E244" s="3">
        <v>1337.57</v>
      </c>
      <c r="F244" s="3">
        <f t="shared" si="3"/>
        <v>-10008.5375</v>
      </c>
      <c r="G244" s="9" t="s">
        <v>98</v>
      </c>
    </row>
    <row r="245" spans="1:7" x14ac:dyDescent="0.2">
      <c r="A245" s="2" t="s">
        <v>111</v>
      </c>
      <c r="B245" s="5" t="s">
        <v>102</v>
      </c>
      <c r="C245" s="5" t="s">
        <v>51</v>
      </c>
      <c r="D245" s="3">
        <v>752903.56041666702</v>
      </c>
      <c r="E245" s="3">
        <v>781650.16</v>
      </c>
      <c r="F245" s="3">
        <f t="shared" si="3"/>
        <v>28746.599583333009</v>
      </c>
      <c r="G245" s="9" t="s">
        <v>98</v>
      </c>
    </row>
    <row r="246" spans="1:7" x14ac:dyDescent="0.2">
      <c r="A246" s="2" t="s">
        <v>110</v>
      </c>
      <c r="B246" s="5" t="s">
        <v>102</v>
      </c>
      <c r="C246" s="5" t="s">
        <v>27</v>
      </c>
      <c r="D246" s="3">
        <v>109044.38</v>
      </c>
      <c r="E246" s="3">
        <v>109044.38</v>
      </c>
      <c r="F246" s="3">
        <f t="shared" si="3"/>
        <v>0</v>
      </c>
      <c r="G246" s="9" t="s">
        <v>98</v>
      </c>
    </row>
    <row r="247" spans="1:7" x14ac:dyDescent="0.2">
      <c r="A247" s="2" t="s">
        <v>109</v>
      </c>
      <c r="B247" s="5" t="s">
        <v>102</v>
      </c>
      <c r="C247" s="5" t="s">
        <v>20</v>
      </c>
      <c r="D247" s="3">
        <v>18499240.289999999</v>
      </c>
      <c r="E247" s="3">
        <v>18500576.690000001</v>
      </c>
      <c r="F247" s="3">
        <f t="shared" si="3"/>
        <v>1336.4000000022352</v>
      </c>
      <c r="G247" s="9" t="s">
        <v>98</v>
      </c>
    </row>
    <row r="248" spans="1:7" x14ac:dyDescent="0.2">
      <c r="A248" s="2" t="s">
        <v>108</v>
      </c>
      <c r="B248" s="5" t="s">
        <v>102</v>
      </c>
      <c r="C248" s="5" t="s">
        <v>19</v>
      </c>
      <c r="D248" s="3">
        <v>2741538.8537499998</v>
      </c>
      <c r="E248" s="3">
        <v>2676861.94</v>
      </c>
      <c r="F248" s="3">
        <f t="shared" si="3"/>
        <v>-64676.913749999832</v>
      </c>
      <c r="G248" s="9" t="s">
        <v>98</v>
      </c>
    </row>
    <row r="249" spans="1:7" x14ac:dyDescent="0.2">
      <c r="A249" s="2" t="s">
        <v>384</v>
      </c>
      <c r="B249" s="5" t="s">
        <v>102</v>
      </c>
      <c r="C249" s="5" t="s">
        <v>415</v>
      </c>
      <c r="D249" s="3">
        <v>2061639.2641666699</v>
      </c>
      <c r="E249" s="3">
        <v>2036504.85</v>
      </c>
      <c r="F249" s="3">
        <f t="shared" si="3"/>
        <v>-25134.414166669827</v>
      </c>
      <c r="G249" s="9" t="s">
        <v>98</v>
      </c>
    </row>
    <row r="250" spans="1:7" x14ac:dyDescent="0.2">
      <c r="A250" s="2" t="s">
        <v>107</v>
      </c>
      <c r="B250" s="5" t="s">
        <v>102</v>
      </c>
      <c r="C250" s="5" t="s">
        <v>61</v>
      </c>
      <c r="D250" s="3">
        <v>3021149.3875000002</v>
      </c>
      <c r="E250" s="3">
        <v>3064459.72</v>
      </c>
      <c r="F250" s="3">
        <f t="shared" si="3"/>
        <v>43310.332500000019</v>
      </c>
      <c r="G250" s="9" t="s">
        <v>98</v>
      </c>
    </row>
    <row r="251" spans="1:7" x14ac:dyDescent="0.2">
      <c r="A251" s="2" t="s">
        <v>106</v>
      </c>
      <c r="B251" s="5" t="s">
        <v>102</v>
      </c>
      <c r="C251" s="5" t="s">
        <v>49</v>
      </c>
      <c r="D251" s="3">
        <v>10512742.6383333</v>
      </c>
      <c r="E251" s="3">
        <v>10475442.24</v>
      </c>
      <c r="F251" s="3">
        <f t="shared" si="3"/>
        <v>-37300.398333299905</v>
      </c>
      <c r="G251" s="9" t="s">
        <v>98</v>
      </c>
    </row>
    <row r="252" spans="1:7" x14ac:dyDescent="0.2">
      <c r="A252" s="2" t="s">
        <v>105</v>
      </c>
      <c r="B252" s="5" t="s">
        <v>102</v>
      </c>
      <c r="C252" s="5" t="s">
        <v>21</v>
      </c>
      <c r="D252" s="3">
        <v>2596429.9500000002</v>
      </c>
      <c r="E252" s="3">
        <v>2127183.5499999998</v>
      </c>
      <c r="F252" s="3">
        <f t="shared" si="3"/>
        <v>-469246.40000000037</v>
      </c>
      <c r="G252" s="9" t="s">
        <v>98</v>
      </c>
    </row>
    <row r="253" spans="1:7" x14ac:dyDescent="0.2">
      <c r="A253" s="2" t="s">
        <v>104</v>
      </c>
      <c r="B253" s="5" t="s">
        <v>102</v>
      </c>
      <c r="C253" s="5" t="s">
        <v>45</v>
      </c>
      <c r="D253" s="3">
        <v>13957096.4583333</v>
      </c>
      <c r="E253" s="3">
        <v>14176598.439999999</v>
      </c>
      <c r="F253" s="3">
        <f t="shared" si="3"/>
        <v>219501.98166669905</v>
      </c>
      <c r="G253" s="9" t="s">
        <v>98</v>
      </c>
    </row>
    <row r="254" spans="1:7" x14ac:dyDescent="0.2">
      <c r="A254" s="2" t="s">
        <v>103</v>
      </c>
      <c r="B254" s="5" t="s">
        <v>102</v>
      </c>
      <c r="C254" s="5" t="s">
        <v>43</v>
      </c>
      <c r="D254" s="3">
        <v>2795319.8729166701</v>
      </c>
      <c r="E254" s="3">
        <v>2744153.21</v>
      </c>
      <c r="F254" s="3">
        <f t="shared" si="3"/>
        <v>-51166.662916670088</v>
      </c>
      <c r="G254" s="9" t="s">
        <v>98</v>
      </c>
    </row>
    <row r="255" spans="1:7" x14ac:dyDescent="0.2">
      <c r="A255" s="2" t="s">
        <v>408</v>
      </c>
      <c r="B255" s="5" t="s">
        <v>102</v>
      </c>
      <c r="C255" s="5" t="s">
        <v>414</v>
      </c>
      <c r="D255" s="3">
        <v>3767242.9720833302</v>
      </c>
      <c r="E255" s="3">
        <v>3747499.5</v>
      </c>
      <c r="F255" s="3">
        <f t="shared" si="3"/>
        <v>-19743.472083330154</v>
      </c>
      <c r="G255" s="9" t="s">
        <v>98</v>
      </c>
    </row>
    <row r="256" spans="1:7" x14ac:dyDescent="0.2">
      <c r="A256" s="2" t="s">
        <v>408</v>
      </c>
      <c r="B256" s="5" t="s">
        <v>102</v>
      </c>
      <c r="C256" s="5" t="s">
        <v>414</v>
      </c>
      <c r="D256" s="3">
        <v>403737.53416666703</v>
      </c>
      <c r="E256" s="3">
        <v>402200.36</v>
      </c>
      <c r="F256" s="3">
        <f t="shared" si="3"/>
        <v>-1537.1741666670423</v>
      </c>
      <c r="G256" s="9" t="s">
        <v>98</v>
      </c>
    </row>
    <row r="257" spans="1:7" x14ac:dyDescent="0.2">
      <c r="A257" s="2" t="s">
        <v>101</v>
      </c>
      <c r="B257" s="5" t="s">
        <v>91</v>
      </c>
      <c r="C257" s="5" t="s">
        <v>51</v>
      </c>
      <c r="D257" s="3">
        <v>297273.05</v>
      </c>
      <c r="E257" s="3">
        <v>305383.02</v>
      </c>
      <c r="F257" s="3">
        <f t="shared" si="3"/>
        <v>8109.9700000000303</v>
      </c>
      <c r="G257" s="9" t="s">
        <v>98</v>
      </c>
    </row>
    <row r="258" spans="1:7" x14ac:dyDescent="0.2">
      <c r="A258" s="2" t="s">
        <v>100</v>
      </c>
      <c r="B258" s="5" t="s">
        <v>91</v>
      </c>
      <c r="C258" s="5" t="s">
        <v>27</v>
      </c>
      <c r="D258" s="3">
        <v>1211257.7241666701</v>
      </c>
      <c r="E258" s="3">
        <v>1257983.8600000001</v>
      </c>
      <c r="F258" s="3">
        <f t="shared" si="3"/>
        <v>46726.135833329987</v>
      </c>
      <c r="G258" s="9" t="s">
        <v>98</v>
      </c>
    </row>
    <row r="259" spans="1:7" x14ac:dyDescent="0.2">
      <c r="A259" s="2" t="s">
        <v>99</v>
      </c>
      <c r="B259" s="5" t="s">
        <v>91</v>
      </c>
      <c r="C259" s="5" t="s">
        <v>20</v>
      </c>
      <c r="D259" s="3">
        <v>4815582.4166666698</v>
      </c>
      <c r="E259" s="3">
        <v>4923228.62</v>
      </c>
      <c r="F259" s="3">
        <f t="shared" si="3"/>
        <v>107646.20333333034</v>
      </c>
      <c r="G259" s="9" t="s">
        <v>98</v>
      </c>
    </row>
    <row r="260" spans="1:7" x14ac:dyDescent="0.2">
      <c r="A260" s="2" t="s">
        <v>97</v>
      </c>
      <c r="B260" s="5" t="s">
        <v>91</v>
      </c>
      <c r="C260" s="5" t="s">
        <v>19</v>
      </c>
      <c r="D260" s="3">
        <v>1337331.0683333301</v>
      </c>
      <c r="E260" s="3">
        <v>1334354.22</v>
      </c>
      <c r="F260" s="3">
        <f t="shared" si="3"/>
        <v>-2976.8483333301265</v>
      </c>
      <c r="G260" s="9" t="s">
        <v>98</v>
      </c>
    </row>
    <row r="261" spans="1:7" x14ac:dyDescent="0.2">
      <c r="A261" s="2" t="s">
        <v>385</v>
      </c>
      <c r="B261" s="5" t="s">
        <v>91</v>
      </c>
      <c r="C261" s="5" t="s">
        <v>415</v>
      </c>
      <c r="D261" s="3">
        <v>1319495.3079166701</v>
      </c>
      <c r="E261" s="3">
        <v>1292666.6499999999</v>
      </c>
      <c r="F261" s="3">
        <f t="shared" si="3"/>
        <v>-26828.657916670199</v>
      </c>
      <c r="G261" s="9" t="s">
        <v>98</v>
      </c>
    </row>
    <row r="262" spans="1:7" x14ac:dyDescent="0.2">
      <c r="A262" s="2" t="s">
        <v>96</v>
      </c>
      <c r="B262" s="5" t="s">
        <v>91</v>
      </c>
      <c r="C262" s="5" t="s">
        <v>61</v>
      </c>
      <c r="D262" s="3">
        <v>326496.1275</v>
      </c>
      <c r="E262" s="3">
        <v>357754.56</v>
      </c>
      <c r="F262" s="3">
        <f t="shared" ref="F262:F325" si="4">E262+-D262</f>
        <v>31258.432499999995</v>
      </c>
      <c r="G262" s="9" t="s">
        <v>98</v>
      </c>
    </row>
    <row r="263" spans="1:7" x14ac:dyDescent="0.2">
      <c r="A263" s="2" t="s">
        <v>95</v>
      </c>
      <c r="B263" s="5" t="s">
        <v>91</v>
      </c>
      <c r="C263" s="5" t="s">
        <v>49</v>
      </c>
      <c r="D263" s="3">
        <v>7850759.5449999999</v>
      </c>
      <c r="E263" s="3">
        <v>7887803.5800000001</v>
      </c>
      <c r="F263" s="3">
        <f t="shared" si="4"/>
        <v>37044.035000000149</v>
      </c>
      <c r="G263" s="9" t="s">
        <v>98</v>
      </c>
    </row>
    <row r="264" spans="1:7" x14ac:dyDescent="0.2">
      <c r="A264" s="2" t="s">
        <v>94</v>
      </c>
      <c r="B264" s="5" t="s">
        <v>91</v>
      </c>
      <c r="C264" s="5" t="s">
        <v>21</v>
      </c>
      <c r="D264" s="3">
        <v>4830177.46</v>
      </c>
      <c r="E264" s="3">
        <v>4973535.3899999997</v>
      </c>
      <c r="F264" s="3">
        <f t="shared" si="4"/>
        <v>143357.9299999997</v>
      </c>
      <c r="G264" s="9" t="s">
        <v>98</v>
      </c>
    </row>
    <row r="265" spans="1:7" x14ac:dyDescent="0.2">
      <c r="A265" s="2" t="s">
        <v>93</v>
      </c>
      <c r="B265" s="5" t="s">
        <v>91</v>
      </c>
      <c r="C265" s="5" t="s">
        <v>45</v>
      </c>
      <c r="D265" s="3">
        <v>7974036.2258333303</v>
      </c>
      <c r="E265" s="3">
        <v>7829106.5499999998</v>
      </c>
      <c r="F265" s="3">
        <f t="shared" si="4"/>
        <v>-144929.67583333049</v>
      </c>
      <c r="G265" s="9" t="s">
        <v>98</v>
      </c>
    </row>
    <row r="266" spans="1:7" x14ac:dyDescent="0.2">
      <c r="A266" s="2" t="s">
        <v>92</v>
      </c>
      <c r="B266" s="5" t="s">
        <v>91</v>
      </c>
      <c r="C266" s="5" t="s">
        <v>43</v>
      </c>
      <c r="D266" s="3">
        <v>1287220.49041667</v>
      </c>
      <c r="E266" s="3">
        <v>1277394.56</v>
      </c>
      <c r="F266" s="3">
        <f t="shared" si="4"/>
        <v>-9825.9304166699294</v>
      </c>
      <c r="G266" s="9" t="s">
        <v>98</v>
      </c>
    </row>
    <row r="267" spans="1:7" x14ac:dyDescent="0.2">
      <c r="A267" s="2" t="s">
        <v>409</v>
      </c>
      <c r="B267" s="5" t="s">
        <v>91</v>
      </c>
      <c r="C267" s="5" t="s">
        <v>414</v>
      </c>
      <c r="D267" s="3">
        <v>2485127.9866666701</v>
      </c>
      <c r="E267" s="3">
        <v>2476746.23</v>
      </c>
      <c r="F267" s="3">
        <f t="shared" si="4"/>
        <v>-8381.7566666700877</v>
      </c>
      <c r="G267" s="9" t="s">
        <v>98</v>
      </c>
    </row>
    <row r="268" spans="1:7" x14ac:dyDescent="0.2">
      <c r="A268" s="2" t="s">
        <v>409</v>
      </c>
      <c r="B268" s="5" t="s">
        <v>91</v>
      </c>
      <c r="C268" s="5" t="s">
        <v>414</v>
      </c>
      <c r="D268" s="3">
        <v>149994.23000000001</v>
      </c>
      <c r="E268" s="3">
        <v>120799.74</v>
      </c>
      <c r="F268" s="3">
        <f t="shared" si="4"/>
        <v>-29194.490000000005</v>
      </c>
      <c r="G268" s="9" t="s">
        <v>98</v>
      </c>
    </row>
    <row r="269" spans="1:7" x14ac:dyDescent="0.2">
      <c r="A269" s="2" t="s">
        <v>90</v>
      </c>
      <c r="B269" s="5" t="s">
        <v>81</v>
      </c>
      <c r="C269" s="5" t="s">
        <v>51</v>
      </c>
      <c r="D269" s="3">
        <v>4602003.0354166701</v>
      </c>
      <c r="E269" s="3">
        <v>4419281.8</v>
      </c>
      <c r="F269" s="3">
        <f t="shared" si="4"/>
        <v>-182721.23541667033</v>
      </c>
      <c r="G269" s="9" t="s">
        <v>98</v>
      </c>
    </row>
    <row r="270" spans="1:7" x14ac:dyDescent="0.2">
      <c r="A270" s="2" t="s">
        <v>89</v>
      </c>
      <c r="B270" s="5" t="s">
        <v>81</v>
      </c>
      <c r="C270" s="5" t="s">
        <v>27</v>
      </c>
      <c r="D270" s="3">
        <v>327247.39124999999</v>
      </c>
      <c r="E270" s="3">
        <v>236685.93</v>
      </c>
      <c r="F270" s="3">
        <f t="shared" si="4"/>
        <v>-90561.461249999993</v>
      </c>
      <c r="G270" s="9" t="s">
        <v>98</v>
      </c>
    </row>
    <row r="271" spans="1:7" x14ac:dyDescent="0.2">
      <c r="A271" s="2" t="s">
        <v>88</v>
      </c>
      <c r="B271" s="5" t="s">
        <v>81</v>
      </c>
      <c r="C271" s="5" t="s">
        <v>20</v>
      </c>
      <c r="D271" s="3">
        <v>32697529.627500001</v>
      </c>
      <c r="E271" s="3">
        <v>33053142.760000002</v>
      </c>
      <c r="F271" s="3">
        <f t="shared" si="4"/>
        <v>355613.1325000003</v>
      </c>
      <c r="G271" s="9" t="s">
        <v>98</v>
      </c>
    </row>
    <row r="272" spans="1:7" x14ac:dyDescent="0.2">
      <c r="A272" s="2" t="s">
        <v>87</v>
      </c>
      <c r="B272" s="5" t="s">
        <v>81</v>
      </c>
      <c r="C272" s="5" t="s">
        <v>19</v>
      </c>
      <c r="D272" s="3">
        <v>3592571.0762499999</v>
      </c>
      <c r="E272" s="3">
        <v>3587235.83</v>
      </c>
      <c r="F272" s="3">
        <f t="shared" si="4"/>
        <v>-5335.246249999851</v>
      </c>
      <c r="G272" s="9" t="s">
        <v>98</v>
      </c>
    </row>
    <row r="273" spans="1:7" x14ac:dyDescent="0.2">
      <c r="A273" s="2" t="s">
        <v>386</v>
      </c>
      <c r="B273" s="5" t="s">
        <v>81</v>
      </c>
      <c r="C273" s="5" t="s">
        <v>415</v>
      </c>
      <c r="D273" s="3">
        <v>10092729.05625</v>
      </c>
      <c r="E273" s="3">
        <v>10592058.050000001</v>
      </c>
      <c r="F273" s="3">
        <f t="shared" si="4"/>
        <v>499328.99375000037</v>
      </c>
      <c r="G273" s="9" t="s">
        <v>98</v>
      </c>
    </row>
    <row r="274" spans="1:7" x14ac:dyDescent="0.2">
      <c r="A274" s="2" t="s">
        <v>86</v>
      </c>
      <c r="B274" s="5" t="s">
        <v>81</v>
      </c>
      <c r="C274" s="5" t="s">
        <v>61</v>
      </c>
      <c r="D274" s="3">
        <v>10066212.362500001</v>
      </c>
      <c r="E274" s="3">
        <v>10051559.68</v>
      </c>
      <c r="F274" s="3">
        <f t="shared" si="4"/>
        <v>-14652.682500001043</v>
      </c>
      <c r="G274" s="9" t="s">
        <v>98</v>
      </c>
    </row>
    <row r="275" spans="1:7" x14ac:dyDescent="0.2">
      <c r="A275" s="2" t="s">
        <v>85</v>
      </c>
      <c r="B275" s="5" t="s">
        <v>81</v>
      </c>
      <c r="C275" s="5" t="s">
        <v>49</v>
      </c>
      <c r="D275" s="3">
        <v>39473885.274999999</v>
      </c>
      <c r="E275" s="3">
        <v>40611943.520000003</v>
      </c>
      <c r="F275" s="3">
        <f t="shared" si="4"/>
        <v>1138058.2450000048</v>
      </c>
      <c r="G275" s="9" t="s">
        <v>98</v>
      </c>
    </row>
    <row r="276" spans="1:7" x14ac:dyDescent="0.2">
      <c r="A276" s="2" t="s">
        <v>84</v>
      </c>
      <c r="B276" s="5" t="s">
        <v>81</v>
      </c>
      <c r="C276" s="5" t="s">
        <v>21</v>
      </c>
      <c r="D276" s="3">
        <v>6102850.5970833302</v>
      </c>
      <c r="E276" s="3">
        <v>6093192.7699999996</v>
      </c>
      <c r="F276" s="3">
        <f t="shared" si="4"/>
        <v>-9657.8270833306015</v>
      </c>
      <c r="G276" s="9" t="s">
        <v>98</v>
      </c>
    </row>
    <row r="277" spans="1:7" x14ac:dyDescent="0.2">
      <c r="A277" s="2" t="s">
        <v>83</v>
      </c>
      <c r="B277" s="5" t="s">
        <v>81</v>
      </c>
      <c r="C277" s="5" t="s">
        <v>45</v>
      </c>
      <c r="D277" s="3">
        <v>50246111.090833299</v>
      </c>
      <c r="E277" s="3">
        <v>50392056.219999999</v>
      </c>
      <c r="F277" s="3">
        <f t="shared" si="4"/>
        <v>145945.12916669995</v>
      </c>
      <c r="G277" s="9" t="s">
        <v>98</v>
      </c>
    </row>
    <row r="278" spans="1:7" x14ac:dyDescent="0.2">
      <c r="A278" s="2" t="s">
        <v>82</v>
      </c>
      <c r="B278" s="5" t="s">
        <v>81</v>
      </c>
      <c r="C278" s="5" t="s">
        <v>43</v>
      </c>
      <c r="D278" s="3">
        <v>8939005.8291666694</v>
      </c>
      <c r="E278" s="3">
        <v>8938492.0700000003</v>
      </c>
      <c r="F278" s="3">
        <f t="shared" si="4"/>
        <v>-513.75916666910052</v>
      </c>
      <c r="G278" s="9" t="s">
        <v>98</v>
      </c>
    </row>
    <row r="279" spans="1:7" x14ac:dyDescent="0.2">
      <c r="A279" s="2" t="s">
        <v>410</v>
      </c>
      <c r="B279" s="5" t="s">
        <v>81</v>
      </c>
      <c r="C279" s="5" t="s">
        <v>414</v>
      </c>
      <c r="D279" s="3">
        <v>17001665.849583302</v>
      </c>
      <c r="E279" s="3">
        <v>18069962.140000001</v>
      </c>
      <c r="F279" s="3">
        <f t="shared" si="4"/>
        <v>1068296.2904166989</v>
      </c>
      <c r="G279" s="9" t="s">
        <v>98</v>
      </c>
    </row>
    <row r="280" spans="1:7" x14ac:dyDescent="0.2">
      <c r="A280" s="2" t="s">
        <v>410</v>
      </c>
      <c r="B280" s="5" t="s">
        <v>81</v>
      </c>
      <c r="C280" s="5" t="s">
        <v>414</v>
      </c>
      <c r="D280" s="3">
        <v>3703857.2025000001</v>
      </c>
      <c r="E280" s="3">
        <v>3615725.42</v>
      </c>
      <c r="F280" s="3">
        <f t="shared" si="4"/>
        <v>-88131.782500000205</v>
      </c>
      <c r="G280" s="9" t="s">
        <v>98</v>
      </c>
    </row>
    <row r="281" spans="1:7" x14ac:dyDescent="0.2">
      <c r="A281" s="2" t="s">
        <v>80</v>
      </c>
      <c r="B281" s="5" t="s">
        <v>69</v>
      </c>
      <c r="C281" s="5" t="s">
        <v>51</v>
      </c>
      <c r="D281" s="3">
        <v>6364724.5774999997</v>
      </c>
      <c r="E281" s="3">
        <v>6532251.2599999998</v>
      </c>
      <c r="F281" s="3">
        <f t="shared" si="4"/>
        <v>167526.68250000011</v>
      </c>
      <c r="G281" s="9" t="s">
        <v>98</v>
      </c>
    </row>
    <row r="282" spans="1:7" x14ac:dyDescent="0.2">
      <c r="A282" s="2" t="s">
        <v>79</v>
      </c>
      <c r="B282" s="5" t="s">
        <v>69</v>
      </c>
      <c r="C282" s="5" t="s">
        <v>27</v>
      </c>
      <c r="D282" s="3">
        <v>341557.84</v>
      </c>
      <c r="E282" s="3">
        <v>341557.84</v>
      </c>
      <c r="F282" s="3">
        <f t="shared" si="4"/>
        <v>0</v>
      </c>
      <c r="G282" s="9" t="s">
        <v>53</v>
      </c>
    </row>
    <row r="283" spans="1:7" x14ac:dyDescent="0.2">
      <c r="A283" s="2" t="s">
        <v>78</v>
      </c>
      <c r="B283" s="5" t="s">
        <v>69</v>
      </c>
      <c r="C283" s="5" t="s">
        <v>20</v>
      </c>
      <c r="D283" s="3">
        <v>121125836.790417</v>
      </c>
      <c r="E283" s="3">
        <v>122208937.20999999</v>
      </c>
      <c r="F283" s="3">
        <f t="shared" si="4"/>
        <v>1083100.4195829928</v>
      </c>
      <c r="G283" s="9" t="s">
        <v>53</v>
      </c>
    </row>
    <row r="284" spans="1:7" x14ac:dyDescent="0.2">
      <c r="A284" s="2" t="s">
        <v>77</v>
      </c>
      <c r="B284" s="5" t="s">
        <v>69</v>
      </c>
      <c r="C284" s="5" t="s">
        <v>19</v>
      </c>
      <c r="D284" s="3">
        <v>51367255.708750002</v>
      </c>
      <c r="E284" s="3">
        <v>51931697.469999999</v>
      </c>
      <c r="F284" s="3">
        <f t="shared" si="4"/>
        <v>564441.76124999672</v>
      </c>
      <c r="G284" s="9" t="s">
        <v>53</v>
      </c>
    </row>
    <row r="285" spans="1:7" x14ac:dyDescent="0.2">
      <c r="A285" s="2" t="s">
        <v>76</v>
      </c>
      <c r="B285" s="5" t="s">
        <v>69</v>
      </c>
      <c r="C285" s="5" t="s">
        <v>63</v>
      </c>
      <c r="D285" s="3">
        <v>3848526.0529166702</v>
      </c>
      <c r="E285" s="3">
        <v>3848525.66</v>
      </c>
      <c r="F285" s="3">
        <f t="shared" si="4"/>
        <v>-0.39291667006909847</v>
      </c>
      <c r="G285" s="9" t="s">
        <v>53</v>
      </c>
    </row>
    <row r="286" spans="1:7" x14ac:dyDescent="0.2">
      <c r="A286" s="2" t="s">
        <v>387</v>
      </c>
      <c r="B286" s="5" t="s">
        <v>69</v>
      </c>
      <c r="C286" s="5" t="s">
        <v>415</v>
      </c>
      <c r="D286" s="3">
        <v>11310676.383333299</v>
      </c>
      <c r="E286" s="3">
        <v>11525363.82</v>
      </c>
      <c r="F286" s="3">
        <f t="shared" si="4"/>
        <v>214687.43666670099</v>
      </c>
      <c r="G286" s="9" t="s">
        <v>53</v>
      </c>
    </row>
    <row r="287" spans="1:7" x14ac:dyDescent="0.2">
      <c r="A287" s="2" t="s">
        <v>75</v>
      </c>
      <c r="B287" s="5" t="s">
        <v>69</v>
      </c>
      <c r="C287" s="5" t="s">
        <v>61</v>
      </c>
      <c r="D287" s="3">
        <v>4792061.1304166699</v>
      </c>
      <c r="E287" s="3">
        <v>4794416.68</v>
      </c>
      <c r="F287" s="3">
        <f t="shared" si="4"/>
        <v>2355.5495833298191</v>
      </c>
      <c r="G287" s="9" t="s">
        <v>53</v>
      </c>
    </row>
    <row r="288" spans="1:7" x14ac:dyDescent="0.2">
      <c r="A288" s="2" t="s">
        <v>74</v>
      </c>
      <c r="B288" s="5" t="s">
        <v>69</v>
      </c>
      <c r="C288" s="5" t="s">
        <v>49</v>
      </c>
      <c r="D288" s="3">
        <v>72628320.333333299</v>
      </c>
      <c r="E288" s="3">
        <v>76477521.310000002</v>
      </c>
      <c r="F288" s="3">
        <f t="shared" si="4"/>
        <v>3849200.9766667038</v>
      </c>
      <c r="G288" s="9" t="s">
        <v>53</v>
      </c>
    </row>
    <row r="289" spans="1:7" x14ac:dyDescent="0.2">
      <c r="A289" s="2" t="s">
        <v>73</v>
      </c>
      <c r="B289" s="5" t="s">
        <v>69</v>
      </c>
      <c r="C289" s="5" t="s">
        <v>16</v>
      </c>
      <c r="D289" s="3">
        <v>138683.51</v>
      </c>
      <c r="E289" s="3">
        <v>138683.51</v>
      </c>
      <c r="F289" s="3">
        <f t="shared" si="4"/>
        <v>0</v>
      </c>
      <c r="G289" s="9" t="s">
        <v>53</v>
      </c>
    </row>
    <row r="290" spans="1:7" x14ac:dyDescent="0.2">
      <c r="A290" s="2" t="s">
        <v>72</v>
      </c>
      <c r="B290" s="5" t="s">
        <v>69</v>
      </c>
      <c r="C290" s="5" t="s">
        <v>21</v>
      </c>
      <c r="D290" s="3">
        <v>91729684.948750004</v>
      </c>
      <c r="E290" s="3">
        <v>93060473.810000002</v>
      </c>
      <c r="F290" s="3">
        <f t="shared" si="4"/>
        <v>1330788.8612499982</v>
      </c>
      <c r="G290" s="9" t="s">
        <v>53</v>
      </c>
    </row>
    <row r="291" spans="1:7" x14ac:dyDescent="0.2">
      <c r="A291" s="2" t="s">
        <v>71</v>
      </c>
      <c r="B291" s="5" t="s">
        <v>69</v>
      </c>
      <c r="C291" s="5" t="s">
        <v>45</v>
      </c>
      <c r="D291" s="3">
        <v>62785447.141249999</v>
      </c>
      <c r="E291" s="3">
        <v>63058171.659999996</v>
      </c>
      <c r="F291" s="3">
        <f t="shared" si="4"/>
        <v>272724.51874999702</v>
      </c>
      <c r="G291" s="9" t="s">
        <v>53</v>
      </c>
    </row>
    <row r="292" spans="1:7" x14ac:dyDescent="0.2">
      <c r="A292" s="2" t="s">
        <v>70</v>
      </c>
      <c r="B292" s="5" t="s">
        <v>69</v>
      </c>
      <c r="C292" s="5" t="s">
        <v>43</v>
      </c>
      <c r="D292" s="3">
        <v>13681784.692916701</v>
      </c>
      <c r="E292" s="3">
        <v>13786849.560000001</v>
      </c>
      <c r="F292" s="3">
        <f t="shared" si="4"/>
        <v>105064.86708329991</v>
      </c>
      <c r="G292" s="9" t="s">
        <v>53</v>
      </c>
    </row>
    <row r="293" spans="1:7" x14ac:dyDescent="0.2">
      <c r="A293" s="2" t="s">
        <v>411</v>
      </c>
      <c r="B293" s="5" t="s">
        <v>69</v>
      </c>
      <c r="C293" s="5" t="s">
        <v>414</v>
      </c>
      <c r="D293" s="3">
        <v>24761377.3325</v>
      </c>
      <c r="E293" s="3">
        <v>24968518.940000001</v>
      </c>
      <c r="F293" s="3">
        <f t="shared" si="4"/>
        <v>207141.60750000179</v>
      </c>
      <c r="G293" s="9" t="s">
        <v>53</v>
      </c>
    </row>
    <row r="294" spans="1:7" x14ac:dyDescent="0.2">
      <c r="A294" s="2" t="s">
        <v>411</v>
      </c>
      <c r="B294" s="5" t="s">
        <v>69</v>
      </c>
      <c r="C294" s="5" t="s">
        <v>414</v>
      </c>
      <c r="D294" s="3">
        <v>6061118.2512499997</v>
      </c>
      <c r="E294" s="3">
        <v>6059379.3799999999</v>
      </c>
      <c r="F294" s="3">
        <f t="shared" si="4"/>
        <v>-1738.871249999851</v>
      </c>
      <c r="G294" s="9" t="s">
        <v>53</v>
      </c>
    </row>
    <row r="295" spans="1:7" x14ac:dyDescent="0.2">
      <c r="A295" s="2" t="s">
        <v>68</v>
      </c>
      <c r="B295" s="5" t="s">
        <v>56</v>
      </c>
      <c r="C295" s="5" t="s">
        <v>51</v>
      </c>
      <c r="D295" s="3">
        <v>50156.154999999999</v>
      </c>
      <c r="E295" s="3">
        <v>50392.99</v>
      </c>
      <c r="F295" s="3">
        <f t="shared" si="4"/>
        <v>236.83499999999913</v>
      </c>
      <c r="G295" s="9" t="s">
        <v>53</v>
      </c>
    </row>
    <row r="296" spans="1:7" x14ac:dyDescent="0.2">
      <c r="A296" s="2" t="s">
        <v>67</v>
      </c>
      <c r="B296" s="5" t="s">
        <v>56</v>
      </c>
      <c r="C296" s="5" t="s">
        <v>27</v>
      </c>
      <c r="D296" s="3">
        <v>4269.91</v>
      </c>
      <c r="E296" s="3">
        <v>3965.84</v>
      </c>
      <c r="F296" s="3">
        <f t="shared" si="4"/>
        <v>-304.06999999999971</v>
      </c>
      <c r="G296" s="9" t="s">
        <v>53</v>
      </c>
    </row>
    <row r="297" spans="1:7" x14ac:dyDescent="0.2">
      <c r="A297" s="2" t="s">
        <v>66</v>
      </c>
      <c r="B297" s="5" t="s">
        <v>56</v>
      </c>
      <c r="C297" s="5" t="s">
        <v>20</v>
      </c>
      <c r="D297" s="3">
        <v>2050079.04208333</v>
      </c>
      <c r="E297" s="3">
        <v>2097438.5499999998</v>
      </c>
      <c r="F297" s="3">
        <f t="shared" si="4"/>
        <v>47359.507916669827</v>
      </c>
      <c r="G297" s="9" t="s">
        <v>53</v>
      </c>
    </row>
    <row r="298" spans="1:7" x14ac:dyDescent="0.2">
      <c r="A298" s="2" t="s">
        <v>65</v>
      </c>
      <c r="B298" s="5" t="s">
        <v>56</v>
      </c>
      <c r="C298" s="5" t="s">
        <v>19</v>
      </c>
      <c r="D298" s="3">
        <v>407724.83083333302</v>
      </c>
      <c r="E298" s="3">
        <v>409466.99</v>
      </c>
      <c r="F298" s="3">
        <f t="shared" si="4"/>
        <v>1742.1591666669701</v>
      </c>
      <c r="G298" s="9" t="s">
        <v>53</v>
      </c>
    </row>
    <row r="299" spans="1:7" x14ac:dyDescent="0.2">
      <c r="A299" s="2" t="s">
        <v>64</v>
      </c>
      <c r="B299" s="5" t="s">
        <v>56</v>
      </c>
      <c r="C299" s="5" t="s">
        <v>63</v>
      </c>
      <c r="D299" s="3">
        <v>74544.153749999998</v>
      </c>
      <c r="E299" s="3">
        <v>82497.23</v>
      </c>
      <c r="F299" s="3">
        <f t="shared" si="4"/>
        <v>7953.0762499999983</v>
      </c>
      <c r="G299" s="9" t="s">
        <v>53</v>
      </c>
    </row>
    <row r="300" spans="1:7" x14ac:dyDescent="0.2">
      <c r="A300" s="2" t="s">
        <v>388</v>
      </c>
      <c r="B300" s="5" t="s">
        <v>56</v>
      </c>
      <c r="C300" s="5" t="s">
        <v>415</v>
      </c>
      <c r="D300" s="3">
        <v>82402.659166666694</v>
      </c>
      <c r="E300" s="3">
        <v>81873.58</v>
      </c>
      <c r="F300" s="3">
        <f t="shared" si="4"/>
        <v>-529.07916666669189</v>
      </c>
      <c r="G300" s="9" t="s">
        <v>53</v>
      </c>
    </row>
    <row r="301" spans="1:7" x14ac:dyDescent="0.2">
      <c r="A301" s="2" t="s">
        <v>62</v>
      </c>
      <c r="B301" s="5" t="s">
        <v>56</v>
      </c>
      <c r="C301" s="5" t="s">
        <v>61</v>
      </c>
      <c r="D301" s="3">
        <v>186493.40125</v>
      </c>
      <c r="E301" s="3">
        <v>207024.18</v>
      </c>
      <c r="F301" s="3">
        <f t="shared" si="4"/>
        <v>20530.778749999998</v>
      </c>
      <c r="G301" s="9" t="s">
        <v>53</v>
      </c>
    </row>
    <row r="302" spans="1:7" x14ac:dyDescent="0.2">
      <c r="A302" s="2" t="s">
        <v>60</v>
      </c>
      <c r="B302" s="5" t="s">
        <v>56</v>
      </c>
      <c r="C302" s="5" t="s">
        <v>49</v>
      </c>
      <c r="D302" s="3">
        <v>1103402.5470833301</v>
      </c>
      <c r="E302" s="3">
        <v>1107524.2</v>
      </c>
      <c r="F302" s="3">
        <f t="shared" si="4"/>
        <v>4121.6529166698456</v>
      </c>
      <c r="G302" s="9" t="s">
        <v>53</v>
      </c>
    </row>
    <row r="303" spans="1:7" x14ac:dyDescent="0.2">
      <c r="A303" s="2" t="s">
        <v>59</v>
      </c>
      <c r="B303" s="5" t="s">
        <v>56</v>
      </c>
      <c r="C303" s="5" t="s">
        <v>21</v>
      </c>
      <c r="D303" s="3">
        <v>2325844.7791666701</v>
      </c>
      <c r="E303" s="3">
        <v>2205143.81</v>
      </c>
      <c r="F303" s="3">
        <f t="shared" si="4"/>
        <v>-120700.96916666999</v>
      </c>
      <c r="G303" s="9" t="s">
        <v>53</v>
      </c>
    </row>
    <row r="304" spans="1:7" x14ac:dyDescent="0.2">
      <c r="A304" s="2" t="s">
        <v>58</v>
      </c>
      <c r="B304" s="5" t="s">
        <v>56</v>
      </c>
      <c r="C304" s="5" t="s">
        <v>45</v>
      </c>
      <c r="D304" s="3">
        <v>1305558.19833333</v>
      </c>
      <c r="E304" s="3">
        <v>1342647.39</v>
      </c>
      <c r="F304" s="3">
        <f t="shared" si="4"/>
        <v>37089.191666669911</v>
      </c>
      <c r="G304" s="9" t="s">
        <v>53</v>
      </c>
    </row>
    <row r="305" spans="1:7" x14ac:dyDescent="0.2">
      <c r="A305" s="2" t="s">
        <v>57</v>
      </c>
      <c r="B305" s="5" t="s">
        <v>56</v>
      </c>
      <c r="C305" s="5" t="s">
        <v>43</v>
      </c>
      <c r="D305" s="3">
        <v>182536.20333333299</v>
      </c>
      <c r="E305" s="3">
        <v>180963.03</v>
      </c>
      <c r="F305" s="3">
        <f t="shared" si="4"/>
        <v>-1573.1733333329903</v>
      </c>
      <c r="G305" s="9" t="s">
        <v>53</v>
      </c>
    </row>
    <row r="306" spans="1:7" x14ac:dyDescent="0.2">
      <c r="A306" s="2" t="s">
        <v>412</v>
      </c>
      <c r="B306" s="5" t="s">
        <v>56</v>
      </c>
      <c r="C306" s="5" t="s">
        <v>414</v>
      </c>
      <c r="D306" s="3">
        <v>184701.01749999999</v>
      </c>
      <c r="E306" s="3">
        <v>186005.48</v>
      </c>
      <c r="F306" s="3">
        <f t="shared" si="4"/>
        <v>1304.4625000000233</v>
      </c>
      <c r="G306" s="9" t="s">
        <v>53</v>
      </c>
    </row>
    <row r="307" spans="1:7" x14ac:dyDescent="0.2">
      <c r="A307" s="2" t="s">
        <v>412</v>
      </c>
      <c r="B307" s="5" t="s">
        <v>56</v>
      </c>
      <c r="C307" s="5" t="s">
        <v>414</v>
      </c>
      <c r="D307" s="3">
        <v>15968.7075</v>
      </c>
      <c r="E307" s="3">
        <v>17231.77</v>
      </c>
      <c r="F307" s="3">
        <f t="shared" si="4"/>
        <v>1263.0625</v>
      </c>
      <c r="G307" s="9" t="s">
        <v>53</v>
      </c>
    </row>
    <row r="308" spans="1:7" x14ac:dyDescent="0.2">
      <c r="A308" s="2" t="s">
        <v>55</v>
      </c>
      <c r="B308" s="5" t="s">
        <v>54</v>
      </c>
      <c r="C308" s="5" t="s">
        <v>27</v>
      </c>
      <c r="D308" s="3">
        <v>1854827.92</v>
      </c>
      <c r="E308" s="3">
        <v>1854827.92</v>
      </c>
      <c r="F308" s="3">
        <f t="shared" si="4"/>
        <v>0</v>
      </c>
      <c r="G308" s="9" t="s">
        <v>53</v>
      </c>
    </row>
    <row r="309" spans="1:7" x14ac:dyDescent="0.2">
      <c r="A309" s="2" t="s">
        <v>52</v>
      </c>
      <c r="B309" s="5" t="s">
        <v>42</v>
      </c>
      <c r="C309" s="5" t="s">
        <v>51</v>
      </c>
      <c r="D309" s="3">
        <v>2646161.9308333299</v>
      </c>
      <c r="E309" s="3">
        <v>1017059.98</v>
      </c>
      <c r="F309" s="3">
        <f t="shared" si="4"/>
        <v>-1629101.9508333299</v>
      </c>
      <c r="G309" s="9" t="s">
        <v>53</v>
      </c>
    </row>
    <row r="310" spans="1:7" x14ac:dyDescent="0.2">
      <c r="A310" s="2" t="s">
        <v>389</v>
      </c>
      <c r="B310" s="5" t="s">
        <v>42</v>
      </c>
      <c r="C310" s="5" t="s">
        <v>415</v>
      </c>
      <c r="D310" s="3">
        <v>2134152.6616666699</v>
      </c>
      <c r="E310" s="3">
        <v>3038483.62</v>
      </c>
      <c r="F310" s="3">
        <f t="shared" si="4"/>
        <v>904330.95833333023</v>
      </c>
      <c r="G310" s="9" t="s">
        <v>53</v>
      </c>
    </row>
    <row r="311" spans="1:7" x14ac:dyDescent="0.2">
      <c r="A311" s="2" t="s">
        <v>50</v>
      </c>
      <c r="B311" s="5" t="s">
        <v>42</v>
      </c>
      <c r="C311" s="5" t="s">
        <v>49</v>
      </c>
      <c r="D311" s="3">
        <v>16509125.305416699</v>
      </c>
      <c r="E311" s="3">
        <v>15304312.529999999</v>
      </c>
      <c r="F311" s="3">
        <f t="shared" si="4"/>
        <v>-1204812.7754167002</v>
      </c>
      <c r="G311" s="9" t="s">
        <v>53</v>
      </c>
    </row>
    <row r="312" spans="1:7" x14ac:dyDescent="0.2">
      <c r="A312" s="2" t="s">
        <v>48</v>
      </c>
      <c r="B312" s="5" t="s">
        <v>42</v>
      </c>
      <c r="C312" s="5" t="s">
        <v>47</v>
      </c>
      <c r="D312" s="3">
        <v>0</v>
      </c>
      <c r="E312" s="3">
        <v>0</v>
      </c>
      <c r="F312" s="3">
        <f t="shared" si="4"/>
        <v>0</v>
      </c>
      <c r="G312" s="9" t="s">
        <v>53</v>
      </c>
    </row>
    <row r="313" spans="1:7" x14ac:dyDescent="0.2">
      <c r="A313" s="2" t="s">
        <v>46</v>
      </c>
      <c r="B313" s="5" t="s">
        <v>42</v>
      </c>
      <c r="C313" s="5" t="s">
        <v>45</v>
      </c>
      <c r="D313" s="3">
        <v>22839792.883333299</v>
      </c>
      <c r="E313" s="3">
        <v>29976470.18</v>
      </c>
      <c r="F313" s="3">
        <f t="shared" si="4"/>
        <v>7136677.2966667004</v>
      </c>
      <c r="G313" s="9" t="s">
        <v>53</v>
      </c>
    </row>
    <row r="314" spans="1:7" x14ac:dyDescent="0.2">
      <c r="A314" s="2" t="s">
        <v>44</v>
      </c>
      <c r="B314" s="5" t="s">
        <v>42</v>
      </c>
      <c r="C314" s="5" t="s">
        <v>43</v>
      </c>
      <c r="D314" s="3">
        <v>6981707.5337500004</v>
      </c>
      <c r="E314" s="3">
        <v>4546566.7</v>
      </c>
      <c r="F314" s="3">
        <f t="shared" si="4"/>
        <v>-2435140.8337500002</v>
      </c>
      <c r="G314" s="9" t="s">
        <v>53</v>
      </c>
    </row>
    <row r="315" spans="1:7" x14ac:dyDescent="0.2">
      <c r="A315" s="2" t="s">
        <v>413</v>
      </c>
      <c r="B315" s="5" t="s">
        <v>42</v>
      </c>
      <c r="C315" s="5" t="s">
        <v>414</v>
      </c>
      <c r="D315" s="3">
        <v>6067394.2350000003</v>
      </c>
      <c r="E315" s="3">
        <v>7537828.3600000003</v>
      </c>
      <c r="F315" s="3">
        <f t="shared" si="4"/>
        <v>1470434.125</v>
      </c>
      <c r="G315" s="9" t="s">
        <v>53</v>
      </c>
    </row>
    <row r="316" spans="1:7" x14ac:dyDescent="0.2">
      <c r="A316" s="2" t="s">
        <v>41</v>
      </c>
      <c r="B316" s="5" t="s">
        <v>37</v>
      </c>
      <c r="C316" s="5" t="s">
        <v>20</v>
      </c>
      <c r="D316" s="3">
        <v>6845.7591666666704</v>
      </c>
      <c r="E316" s="3">
        <v>0</v>
      </c>
      <c r="F316" s="3">
        <f t="shared" si="4"/>
        <v>-6845.7591666666704</v>
      </c>
      <c r="G316" s="9" t="s">
        <v>53</v>
      </c>
    </row>
    <row r="317" spans="1:7" x14ac:dyDescent="0.2">
      <c r="A317" s="2" t="s">
        <v>40</v>
      </c>
      <c r="B317" s="5" t="s">
        <v>37</v>
      </c>
      <c r="C317" s="5" t="s">
        <v>19</v>
      </c>
      <c r="D317" s="3">
        <v>0</v>
      </c>
      <c r="E317" s="3">
        <v>0</v>
      </c>
      <c r="F317" s="3">
        <f t="shared" si="4"/>
        <v>0</v>
      </c>
      <c r="G317" s="9" t="s">
        <v>53</v>
      </c>
    </row>
    <row r="318" spans="1:7" x14ac:dyDescent="0.2">
      <c r="A318" s="2" t="s">
        <v>39</v>
      </c>
      <c r="B318" s="5" t="s">
        <v>37</v>
      </c>
      <c r="C318" s="5" t="s">
        <v>16</v>
      </c>
      <c r="D318" s="3">
        <v>-6845.7591666666704</v>
      </c>
      <c r="E318" s="3">
        <v>0</v>
      </c>
      <c r="F318" s="3">
        <f t="shared" si="4"/>
        <v>6845.7591666666704</v>
      </c>
      <c r="G318" s="9" t="s">
        <v>53</v>
      </c>
    </row>
    <row r="319" spans="1:7" x14ac:dyDescent="0.2">
      <c r="A319" s="2" t="s">
        <v>38</v>
      </c>
      <c r="B319" s="5" t="s">
        <v>37</v>
      </c>
      <c r="C319" s="5" t="s">
        <v>21</v>
      </c>
      <c r="D319" s="3">
        <v>26642707.891666699</v>
      </c>
      <c r="E319" s="3">
        <v>39436686.560000002</v>
      </c>
      <c r="F319" s="3">
        <f t="shared" si="4"/>
        <v>12793978.668333303</v>
      </c>
      <c r="G319" s="9" t="s">
        <v>53</v>
      </c>
    </row>
    <row r="320" spans="1:7" x14ac:dyDescent="0.2">
      <c r="A320" s="2" t="s">
        <v>36</v>
      </c>
      <c r="B320" s="5" t="s">
        <v>35</v>
      </c>
      <c r="C320" s="5" t="s">
        <v>21</v>
      </c>
      <c r="D320" s="3">
        <v>0</v>
      </c>
      <c r="E320" s="3">
        <v>0</v>
      </c>
      <c r="F320" s="3">
        <f t="shared" si="4"/>
        <v>0</v>
      </c>
      <c r="G320" s="9" t="s">
        <v>53</v>
      </c>
    </row>
    <row r="321" spans="1:7" x14ac:dyDescent="0.2">
      <c r="A321" s="2" t="s">
        <v>34</v>
      </c>
      <c r="B321" s="5" t="s">
        <v>18</v>
      </c>
      <c r="C321" s="5" t="s">
        <v>20</v>
      </c>
      <c r="D321" s="3">
        <v>0</v>
      </c>
      <c r="E321" s="3">
        <v>0</v>
      </c>
      <c r="F321" s="3">
        <f t="shared" si="4"/>
        <v>0</v>
      </c>
      <c r="G321" s="9" t="s">
        <v>53</v>
      </c>
    </row>
    <row r="322" spans="1:7" x14ac:dyDescent="0.2">
      <c r="A322" s="2" t="s">
        <v>33</v>
      </c>
      <c r="B322" s="5" t="s">
        <v>18</v>
      </c>
      <c r="C322" s="5" t="s">
        <v>19</v>
      </c>
      <c r="D322" s="3">
        <v>-553173</v>
      </c>
      <c r="E322" s="3">
        <v>-553173</v>
      </c>
      <c r="F322" s="3">
        <f t="shared" si="4"/>
        <v>0</v>
      </c>
      <c r="G322" s="9" t="s">
        <v>53</v>
      </c>
    </row>
    <row r="323" spans="1:7" x14ac:dyDescent="0.2">
      <c r="A323" s="2" t="s">
        <v>32</v>
      </c>
      <c r="B323" s="5" t="s">
        <v>18</v>
      </c>
      <c r="C323" s="5" t="s">
        <v>16</v>
      </c>
      <c r="D323" s="3">
        <v>0</v>
      </c>
      <c r="E323" s="3">
        <v>0</v>
      </c>
      <c r="F323" s="3">
        <f t="shared" si="4"/>
        <v>0</v>
      </c>
      <c r="G323" s="9" t="s">
        <v>53</v>
      </c>
    </row>
    <row r="324" spans="1:7" x14ac:dyDescent="0.2">
      <c r="A324" s="2" t="s">
        <v>31</v>
      </c>
      <c r="B324" s="5" t="s">
        <v>17</v>
      </c>
      <c r="C324" s="5" t="s">
        <v>20</v>
      </c>
      <c r="D324" s="3">
        <v>-11695324.375</v>
      </c>
      <c r="E324" s="3">
        <v>-14223180</v>
      </c>
      <c r="F324" s="3">
        <f t="shared" si="4"/>
        <v>-2527855.625</v>
      </c>
      <c r="G324" s="9" t="s">
        <v>53</v>
      </c>
    </row>
    <row r="325" spans="1:7" x14ac:dyDescent="0.2">
      <c r="A325" s="2" t="s">
        <v>30</v>
      </c>
      <c r="B325" s="5" t="s">
        <v>17</v>
      </c>
      <c r="C325" s="5" t="s">
        <v>19</v>
      </c>
      <c r="D325" s="3">
        <v>553173</v>
      </c>
      <c r="E325" s="3">
        <v>553173</v>
      </c>
      <c r="F325" s="3">
        <f t="shared" si="4"/>
        <v>0</v>
      </c>
      <c r="G325" s="9" t="s">
        <v>53</v>
      </c>
    </row>
    <row r="326" spans="1:7" x14ac:dyDescent="0.2">
      <c r="A326" s="2" t="s">
        <v>29</v>
      </c>
      <c r="B326" s="5" t="s">
        <v>17</v>
      </c>
      <c r="C326" s="5" t="s">
        <v>16</v>
      </c>
      <c r="D326" s="3">
        <v>56959454.567916699</v>
      </c>
      <c r="E326" s="3">
        <v>69880198.980000004</v>
      </c>
      <c r="F326" s="3">
        <f t="shared" ref="F326:F331" si="5">E326+-D326</f>
        <v>12920744.412083305</v>
      </c>
      <c r="G326" s="9" t="s">
        <v>53</v>
      </c>
    </row>
    <row r="327" spans="1:7" x14ac:dyDescent="0.2">
      <c r="A327" s="2" t="s">
        <v>28</v>
      </c>
      <c r="B327" s="5" t="s">
        <v>22</v>
      </c>
      <c r="C327" s="5" t="s">
        <v>27</v>
      </c>
      <c r="D327" s="3">
        <v>0</v>
      </c>
      <c r="E327" s="3">
        <v>0</v>
      </c>
      <c r="F327" s="3">
        <f t="shared" si="5"/>
        <v>0</v>
      </c>
      <c r="G327" s="9" t="s">
        <v>53</v>
      </c>
    </row>
    <row r="328" spans="1:7" x14ac:dyDescent="0.2">
      <c r="A328" s="2" t="s">
        <v>26</v>
      </c>
      <c r="B328" s="5" t="s">
        <v>22</v>
      </c>
      <c r="C328" s="5" t="s">
        <v>20</v>
      </c>
      <c r="D328" s="3">
        <v>57423455.947499998</v>
      </c>
      <c r="E328" s="3">
        <v>59816710.539999999</v>
      </c>
      <c r="F328" s="3">
        <f t="shared" si="5"/>
        <v>2393254.5925000012</v>
      </c>
      <c r="G328" s="9" t="s">
        <v>53</v>
      </c>
    </row>
    <row r="329" spans="1:7" x14ac:dyDescent="0.2">
      <c r="A329" s="2" t="s">
        <v>25</v>
      </c>
      <c r="B329" s="5" t="s">
        <v>22</v>
      </c>
      <c r="C329" s="5" t="s">
        <v>19</v>
      </c>
      <c r="D329" s="3">
        <v>52604042.061250001</v>
      </c>
      <c r="E329" s="3">
        <v>57598002.609999999</v>
      </c>
      <c r="F329" s="3">
        <f t="shared" si="5"/>
        <v>4993960.5487499982</v>
      </c>
      <c r="G329" s="9" t="s">
        <v>53</v>
      </c>
    </row>
    <row r="330" spans="1:7" x14ac:dyDescent="0.2">
      <c r="A330" s="2" t="s">
        <v>24</v>
      </c>
      <c r="B330" s="5" t="s">
        <v>22</v>
      </c>
      <c r="C330" s="5" t="s">
        <v>16</v>
      </c>
      <c r="D330" s="3">
        <v>-8978581.5999999996</v>
      </c>
      <c r="E330" s="3">
        <v>-8978581.5999999996</v>
      </c>
      <c r="F330" s="3">
        <f t="shared" si="5"/>
        <v>0</v>
      </c>
      <c r="G330" s="9" t="s">
        <v>53</v>
      </c>
    </row>
    <row r="331" spans="1:7" x14ac:dyDescent="0.2">
      <c r="A331" s="2" t="s">
        <v>23</v>
      </c>
      <c r="B331" s="5" t="s">
        <v>22</v>
      </c>
      <c r="C331" s="5" t="s">
        <v>21</v>
      </c>
      <c r="D331" s="3">
        <v>0</v>
      </c>
      <c r="E331" s="3">
        <v>0</v>
      </c>
      <c r="F331" s="3">
        <f t="shared" si="5"/>
        <v>0</v>
      </c>
      <c r="G331" s="9" t="s">
        <v>53</v>
      </c>
    </row>
    <row r="332" spans="1:7" ht="13.5" thickBot="1" x14ac:dyDescent="0.25">
      <c r="D332" s="8">
        <f>SUM(D6:D331)</f>
        <v>27890085516.744598</v>
      </c>
      <c r="E332" s="8">
        <f>SUM(E6:E331)</f>
        <v>28149544982.470009</v>
      </c>
      <c r="F332" s="8">
        <f>SUM(F6:F331)</f>
        <v>259459465.72541386</v>
      </c>
      <c r="G332" s="6"/>
    </row>
    <row r="333" spans="1:7" ht="13.5" thickTop="1" x14ac:dyDescent="0.2">
      <c r="D333" s="7"/>
      <c r="E333" s="7"/>
      <c r="G333" s="6"/>
    </row>
    <row r="334" spans="1:7" x14ac:dyDescent="0.2">
      <c r="G334" s="6"/>
    </row>
    <row r="335" spans="1:7" x14ac:dyDescent="0.2">
      <c r="G335" s="6"/>
    </row>
    <row r="336" spans="1:7" x14ac:dyDescent="0.2">
      <c r="D336" s="7"/>
      <c r="F336" s="7"/>
      <c r="G336" s="6"/>
    </row>
    <row r="337" spans="5:7" x14ac:dyDescent="0.2">
      <c r="E337" s="7"/>
      <c r="G337" s="6"/>
    </row>
    <row r="338" spans="5:7" x14ac:dyDescent="0.2">
      <c r="G338" s="6"/>
    </row>
    <row r="339" spans="5:7" x14ac:dyDescent="0.2">
      <c r="G339" s="6"/>
    </row>
    <row r="340" spans="5:7" x14ac:dyDescent="0.2">
      <c r="G340" s="6"/>
    </row>
    <row r="341" spans="5:7" x14ac:dyDescent="0.2">
      <c r="G341" s="6"/>
    </row>
    <row r="342" spans="5:7" x14ac:dyDescent="0.2">
      <c r="G342" s="6"/>
    </row>
    <row r="343" spans="5:7" x14ac:dyDescent="0.2">
      <c r="G343" s="6"/>
    </row>
    <row r="344" spans="5:7" x14ac:dyDescent="0.2">
      <c r="G344" s="6"/>
    </row>
    <row r="345" spans="5:7" x14ac:dyDescent="0.2">
      <c r="G345" s="6"/>
    </row>
    <row r="346" spans="5:7" x14ac:dyDescent="0.2">
      <c r="G346" s="6"/>
    </row>
    <row r="347" spans="5:7" x14ac:dyDescent="0.2">
      <c r="G347" s="6"/>
    </row>
    <row r="348" spans="5:7" x14ac:dyDescent="0.2">
      <c r="G348" s="6"/>
    </row>
    <row r="349" spans="5:7" x14ac:dyDescent="0.2">
      <c r="G349" s="6"/>
    </row>
    <row r="350" spans="5:7" x14ac:dyDescent="0.2">
      <c r="G350" s="6"/>
    </row>
    <row r="351" spans="5:7" x14ac:dyDescent="0.2">
      <c r="G351" s="6"/>
    </row>
    <row r="352" spans="5:7" x14ac:dyDescent="0.2">
      <c r="G352" s="6"/>
    </row>
    <row r="353" spans="7:7" x14ac:dyDescent="0.2">
      <c r="G353" s="6"/>
    </row>
    <row r="354" spans="7:7" x14ac:dyDescent="0.2">
      <c r="G354" s="6"/>
    </row>
    <row r="355" spans="7:7" x14ac:dyDescent="0.2">
      <c r="G355" s="6"/>
    </row>
    <row r="356" spans="7:7" x14ac:dyDescent="0.2">
      <c r="G356" s="6"/>
    </row>
    <row r="357" spans="7:7" x14ac:dyDescent="0.2">
      <c r="G357" s="6"/>
    </row>
    <row r="358" spans="7:7" x14ac:dyDescent="0.2">
      <c r="G358" s="6"/>
    </row>
    <row r="359" spans="7:7" x14ac:dyDescent="0.2">
      <c r="G359" s="6"/>
    </row>
    <row r="360" spans="7:7" x14ac:dyDescent="0.2">
      <c r="G360" s="6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5" spans="7:7" x14ac:dyDescent="0.2">
      <c r="G365" s="6"/>
    </row>
    <row r="366" spans="7:7" x14ac:dyDescent="0.2">
      <c r="G366" s="6"/>
    </row>
    <row r="367" spans="7:7" x14ac:dyDescent="0.2">
      <c r="G367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2" spans="7:7" x14ac:dyDescent="0.2">
      <c r="G372" s="6"/>
    </row>
    <row r="373" spans="7:7" x14ac:dyDescent="0.2">
      <c r="G373" s="6"/>
    </row>
    <row r="374" spans="7:7" x14ac:dyDescent="0.2">
      <c r="G374" s="6"/>
    </row>
    <row r="375" spans="7:7" x14ac:dyDescent="0.2">
      <c r="G375" s="6"/>
    </row>
    <row r="376" spans="7:7" x14ac:dyDescent="0.2">
      <c r="G376" s="6"/>
    </row>
    <row r="377" spans="7:7" x14ac:dyDescent="0.2">
      <c r="G377" s="6"/>
    </row>
    <row r="378" spans="7:7" x14ac:dyDescent="0.2">
      <c r="G378" s="6"/>
    </row>
    <row r="379" spans="7:7" x14ac:dyDescent="0.2">
      <c r="G379" s="6"/>
    </row>
    <row r="380" spans="7:7" x14ac:dyDescent="0.2">
      <c r="G380" s="6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5" spans="7:7" x14ac:dyDescent="0.2">
      <c r="G385" s="6"/>
    </row>
    <row r="386" spans="7:7" x14ac:dyDescent="0.2">
      <c r="G386" s="6"/>
    </row>
    <row r="387" spans="7:7" x14ac:dyDescent="0.2">
      <c r="G387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2" spans="7:7" x14ac:dyDescent="0.2">
      <c r="G392" s="6"/>
    </row>
    <row r="393" spans="7:7" x14ac:dyDescent="0.2">
      <c r="G393" s="6"/>
    </row>
    <row r="394" spans="7:7" x14ac:dyDescent="0.2">
      <c r="G394" s="6"/>
    </row>
    <row r="395" spans="7:7" x14ac:dyDescent="0.2">
      <c r="G395" s="6"/>
    </row>
    <row r="396" spans="7:7" x14ac:dyDescent="0.2">
      <c r="G396" s="6"/>
    </row>
    <row r="397" spans="7:7" x14ac:dyDescent="0.2">
      <c r="G397" s="6"/>
    </row>
    <row r="398" spans="7:7" x14ac:dyDescent="0.2">
      <c r="G398" s="6"/>
    </row>
    <row r="399" spans="7:7" x14ac:dyDescent="0.2">
      <c r="G399" s="6"/>
    </row>
    <row r="400" spans="7:7" x14ac:dyDescent="0.2">
      <c r="G400" s="6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5" spans="7:7" x14ac:dyDescent="0.2">
      <c r="G405" s="6"/>
    </row>
    <row r="406" spans="7:7" x14ac:dyDescent="0.2">
      <c r="G406" s="6"/>
    </row>
    <row r="407" spans="7:7" x14ac:dyDescent="0.2">
      <c r="G407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2" spans="7:7" x14ac:dyDescent="0.2">
      <c r="G412" s="6"/>
    </row>
    <row r="413" spans="7:7" x14ac:dyDescent="0.2">
      <c r="G413" s="6"/>
    </row>
    <row r="414" spans="7:7" x14ac:dyDescent="0.2">
      <c r="G414" s="6"/>
    </row>
    <row r="415" spans="7:7" x14ac:dyDescent="0.2">
      <c r="G415" s="6"/>
    </row>
    <row r="416" spans="7:7" x14ac:dyDescent="0.2">
      <c r="G416" s="6"/>
    </row>
    <row r="417" spans="7:7" x14ac:dyDescent="0.2">
      <c r="G417" s="6"/>
    </row>
    <row r="418" spans="7:7" x14ac:dyDescent="0.2">
      <c r="G418" s="6"/>
    </row>
    <row r="419" spans="7:7" x14ac:dyDescent="0.2">
      <c r="G419" s="6"/>
    </row>
    <row r="420" spans="7:7" x14ac:dyDescent="0.2">
      <c r="G420" s="6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5" spans="7:7" x14ac:dyDescent="0.2">
      <c r="G425" s="6"/>
    </row>
    <row r="426" spans="7:7" x14ac:dyDescent="0.2">
      <c r="G426" s="6"/>
    </row>
    <row r="427" spans="7:7" x14ac:dyDescent="0.2">
      <c r="G427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2" spans="7:7" x14ac:dyDescent="0.2">
      <c r="G432" s="6"/>
    </row>
    <row r="433" spans="7:7" x14ac:dyDescent="0.2">
      <c r="G433" s="6"/>
    </row>
    <row r="434" spans="7:7" x14ac:dyDescent="0.2">
      <c r="G434" s="6"/>
    </row>
    <row r="435" spans="7:7" x14ac:dyDescent="0.2">
      <c r="G435" s="6"/>
    </row>
    <row r="436" spans="7:7" x14ac:dyDescent="0.2">
      <c r="G436" s="6"/>
    </row>
    <row r="437" spans="7:7" x14ac:dyDescent="0.2">
      <c r="G437" s="6"/>
    </row>
    <row r="438" spans="7:7" x14ac:dyDescent="0.2">
      <c r="G438" s="6"/>
    </row>
    <row r="439" spans="7:7" x14ac:dyDescent="0.2">
      <c r="G439" s="6"/>
    </row>
    <row r="440" spans="7:7" x14ac:dyDescent="0.2">
      <c r="G440" s="6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5" spans="7:7" x14ac:dyDescent="0.2">
      <c r="G445" s="6"/>
    </row>
    <row r="446" spans="7:7" x14ac:dyDescent="0.2">
      <c r="G446" s="6"/>
    </row>
    <row r="447" spans="7:7" x14ac:dyDescent="0.2">
      <c r="G447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2" spans="7:7" x14ac:dyDescent="0.2">
      <c r="G452" s="6"/>
    </row>
    <row r="453" spans="7:7" x14ac:dyDescent="0.2">
      <c r="G453" s="6"/>
    </row>
    <row r="454" spans="7:7" x14ac:dyDescent="0.2">
      <c r="G454" s="6"/>
    </row>
    <row r="455" spans="7:7" x14ac:dyDescent="0.2">
      <c r="G455" s="6"/>
    </row>
    <row r="456" spans="7:7" x14ac:dyDescent="0.2">
      <c r="G456" s="6"/>
    </row>
    <row r="457" spans="7:7" x14ac:dyDescent="0.2">
      <c r="G457" s="6"/>
    </row>
    <row r="458" spans="7:7" x14ac:dyDescent="0.2">
      <c r="G458" s="6"/>
    </row>
    <row r="459" spans="7:7" x14ac:dyDescent="0.2">
      <c r="G459" s="6"/>
    </row>
    <row r="460" spans="7:7" x14ac:dyDescent="0.2">
      <c r="G460" s="6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5" spans="7:7" x14ac:dyDescent="0.2">
      <c r="G465" s="6"/>
    </row>
    <row r="466" spans="7:7" x14ac:dyDescent="0.2">
      <c r="G466" s="6"/>
    </row>
    <row r="467" spans="7:7" x14ac:dyDescent="0.2">
      <c r="G467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2" spans="7:7" x14ac:dyDescent="0.2">
      <c r="G472" s="6"/>
    </row>
    <row r="473" spans="7:7" x14ac:dyDescent="0.2">
      <c r="G473" s="6"/>
    </row>
    <row r="474" spans="7:7" x14ac:dyDescent="0.2">
      <c r="G474" s="6"/>
    </row>
    <row r="475" spans="7:7" x14ac:dyDescent="0.2">
      <c r="G475" s="6"/>
    </row>
    <row r="476" spans="7:7" x14ac:dyDescent="0.2">
      <c r="G476" s="6"/>
    </row>
    <row r="477" spans="7:7" x14ac:dyDescent="0.2">
      <c r="G477" s="6"/>
    </row>
    <row r="478" spans="7:7" x14ac:dyDescent="0.2">
      <c r="G478" s="6"/>
    </row>
    <row r="479" spans="7:7" x14ac:dyDescent="0.2">
      <c r="G479" s="6"/>
    </row>
    <row r="480" spans="7:7" x14ac:dyDescent="0.2">
      <c r="G480" s="6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5" spans="7:7" x14ac:dyDescent="0.2">
      <c r="G485" s="6"/>
    </row>
    <row r="486" spans="7:7" x14ac:dyDescent="0.2">
      <c r="G486" s="6"/>
    </row>
    <row r="487" spans="7:7" x14ac:dyDescent="0.2">
      <c r="G487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2" spans="7:7" x14ac:dyDescent="0.2">
      <c r="G492" s="6"/>
    </row>
    <row r="493" spans="7:7" x14ac:dyDescent="0.2">
      <c r="G493" s="6"/>
    </row>
    <row r="494" spans="7:7" x14ac:dyDescent="0.2">
      <c r="G494" s="6"/>
    </row>
    <row r="495" spans="7:7" x14ac:dyDescent="0.2">
      <c r="G495" s="6"/>
    </row>
    <row r="496" spans="7:7" x14ac:dyDescent="0.2">
      <c r="G496" s="6"/>
    </row>
    <row r="497" spans="7:7" x14ac:dyDescent="0.2">
      <c r="G497" s="6"/>
    </row>
    <row r="498" spans="7:7" x14ac:dyDescent="0.2">
      <c r="G498" s="6"/>
    </row>
    <row r="499" spans="7:7" x14ac:dyDescent="0.2">
      <c r="G499" s="6"/>
    </row>
    <row r="500" spans="7:7" x14ac:dyDescent="0.2">
      <c r="G500" s="6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5" spans="7:7" x14ac:dyDescent="0.2">
      <c r="G505" s="6"/>
    </row>
    <row r="506" spans="7:7" x14ac:dyDescent="0.2">
      <c r="G506" s="6"/>
    </row>
    <row r="507" spans="7:7" x14ac:dyDescent="0.2">
      <c r="G507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2" spans="7:7" x14ac:dyDescent="0.2">
      <c r="G512" s="6"/>
    </row>
    <row r="513" spans="7:7" x14ac:dyDescent="0.2">
      <c r="G513" s="6"/>
    </row>
    <row r="514" spans="7:7" x14ac:dyDescent="0.2">
      <c r="G514" s="6"/>
    </row>
    <row r="515" spans="7:7" x14ac:dyDescent="0.2">
      <c r="G515" s="6"/>
    </row>
    <row r="516" spans="7:7" x14ac:dyDescent="0.2">
      <c r="G516" s="6"/>
    </row>
    <row r="517" spans="7:7" x14ac:dyDescent="0.2">
      <c r="G517" s="6"/>
    </row>
    <row r="518" spans="7:7" x14ac:dyDescent="0.2">
      <c r="G518" s="6"/>
    </row>
    <row r="519" spans="7:7" x14ac:dyDescent="0.2">
      <c r="G519" s="6"/>
    </row>
    <row r="520" spans="7:7" x14ac:dyDescent="0.2">
      <c r="G520" s="6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5" spans="7:7" x14ac:dyDescent="0.2">
      <c r="G525" s="6"/>
    </row>
    <row r="526" spans="7:7" x14ac:dyDescent="0.2">
      <c r="G526" s="6"/>
    </row>
    <row r="527" spans="7:7" x14ac:dyDescent="0.2">
      <c r="G527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2" spans="7:7" x14ac:dyDescent="0.2">
      <c r="G532" s="6"/>
    </row>
    <row r="533" spans="7:7" x14ac:dyDescent="0.2">
      <c r="G533" s="6"/>
    </row>
    <row r="534" spans="7:7" x14ac:dyDescent="0.2">
      <c r="G534" s="6"/>
    </row>
    <row r="535" spans="7:7" x14ac:dyDescent="0.2">
      <c r="G535" s="6"/>
    </row>
    <row r="536" spans="7:7" x14ac:dyDescent="0.2">
      <c r="G536" s="6"/>
    </row>
    <row r="537" spans="7:7" x14ac:dyDescent="0.2">
      <c r="G537" s="6"/>
    </row>
    <row r="538" spans="7:7" x14ac:dyDescent="0.2">
      <c r="G538" s="6"/>
    </row>
    <row r="539" spans="7:7" x14ac:dyDescent="0.2">
      <c r="G539" s="6"/>
    </row>
  </sheetData>
  <printOptions horizontalCentered="1"/>
  <pageMargins left="0.7" right="0.7" top="0.75" bottom="0.75" header="0.3" footer="0.3"/>
  <pageSetup scale="94" firstPageNumber="6" fitToHeight="0" orientation="portrait" useFirstPageNumber="1" r:id="rId1"/>
  <headerFooter alignWithMargins="0">
    <oddHeader>&amp;RPAGE     8.10.&amp;P</oddHeader>
  </headerFooter>
  <ignoredErrors>
    <ignoredError sqref="B6 B7:B33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DB7F23-0D9D-4CC0-91AE-DCCC41EEBDBD}"/>
</file>

<file path=customXml/itemProps2.xml><?xml version="1.0" encoding="utf-8"?>
<ds:datastoreItem xmlns:ds="http://schemas.openxmlformats.org/officeDocument/2006/customXml" ds:itemID="{A6A4D52B-F685-499F-B35F-14617650E342}"/>
</file>

<file path=customXml/itemProps3.xml><?xml version="1.0" encoding="utf-8"?>
<ds:datastoreItem xmlns:ds="http://schemas.openxmlformats.org/officeDocument/2006/customXml" ds:itemID="{EA9A7B8F-3B3A-4B84-BB21-860D190133A3}"/>
</file>

<file path=customXml/itemProps4.xml><?xml version="1.0" encoding="utf-8"?>
<ds:datastoreItem xmlns:ds="http://schemas.openxmlformats.org/officeDocument/2006/customXml" ds:itemID="{742D2DAA-ACE6-4370-B4F7-923EAD9C60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Page 8.10</vt:lpstr>
      <vt:lpstr>Page 8.10.1</vt:lpstr>
      <vt:lpstr>Page 8.10.2</vt:lpstr>
      <vt:lpstr>Page 8.10.3</vt:lpstr>
      <vt:lpstr>Page 8.10.4</vt:lpstr>
      <vt:lpstr>Page 8.10.5</vt:lpstr>
      <vt:lpstr>Page 8.10.6 - 8.10.11</vt:lpstr>
      <vt:lpstr>'Page 8.10'!Print_Area</vt:lpstr>
      <vt:lpstr>'Page 8.10.1'!Print_Area</vt:lpstr>
      <vt:lpstr>'Page 8.10.2'!Print_Area</vt:lpstr>
      <vt:lpstr>'Page 8.10.3'!Print_Area</vt:lpstr>
      <vt:lpstr>'Page 8.10.4'!Print_Area</vt:lpstr>
      <vt:lpstr>'Page 8.10.5'!Print_Area</vt:lpstr>
      <vt:lpstr>'Page 8.10.6 - 8.10.11'!Print_Area</vt:lpstr>
      <vt:lpstr>'Page 8.10.6 - 8.10.11'!Print_Titles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2019-11-20T00:50:58Z</dcterms:created>
  <dcterms:modified xsi:type="dcterms:W3CDTF">2019-12-19T23:40:34Z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