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4400" windowHeight="12675" tabRatio="916"/>
  </bookViews>
  <sheets>
    <sheet name="Page 7.12" sheetId="44" r:id="rId1"/>
    <sheet name="Page 7.12.1" sheetId="66" r:id="rId2"/>
    <sheet name="Page 7.12.2" sheetId="56" r:id="rId3"/>
  </sheets>
  <externalReferences>
    <externalReference r:id="rId4"/>
    <externalReference r:id="rId5"/>
    <externalReference r:id="rId6"/>
    <externalReference r:id="rId7"/>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0"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7.12'!$A$1:$J$69</definedName>
    <definedName name="_xlnm.Print_Area" localSheetId="1">'Page 7.12.1'!$A$1:$J$58</definedName>
    <definedName name="retail" localSheetId="0"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"45EQYSCWE9WJMGB34OOD1BOQZ"</definedName>
    <definedName name="shit" localSheetId="0"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52511" iterate="1"/>
</workbook>
</file>

<file path=xl/calcChain.xml><?xml version="1.0" encoding="utf-8"?>
<calcChain xmlns="http://schemas.openxmlformats.org/spreadsheetml/2006/main">
  <c r="F20" i="44" l="1"/>
  <c r="F19" i="44"/>
  <c r="F18" i="44"/>
  <c r="F16" i="44"/>
  <c r="F15" i="44"/>
  <c r="F31" i="44"/>
  <c r="F30" i="44"/>
  <c r="F29" i="44"/>
  <c r="F28" i="44"/>
  <c r="F27" i="44"/>
  <c r="F26" i="44"/>
  <c r="F25" i="44"/>
  <c r="F24" i="44"/>
  <c r="F23" i="44"/>
  <c r="F22" i="44"/>
  <c r="F21" i="44"/>
  <c r="F17" i="44"/>
  <c r="F14" i="44"/>
  <c r="F11" i="44" l="1"/>
  <c r="I46" i="44"/>
  <c r="I44" i="44"/>
  <c r="I43" i="44"/>
  <c r="I42" i="44"/>
  <c r="I41" i="44"/>
  <c r="I31" i="44"/>
  <c r="I30" i="44"/>
  <c r="I29" i="44"/>
  <c r="I28" i="44"/>
  <c r="I27" i="44"/>
  <c r="I26" i="44"/>
  <c r="I25" i="44"/>
  <c r="I24" i="44"/>
  <c r="I23" i="44"/>
  <c r="I22" i="44"/>
  <c r="I21" i="44"/>
  <c r="I20" i="44"/>
  <c r="I19" i="44"/>
  <c r="I18" i="44"/>
  <c r="I17" i="44"/>
  <c r="I16" i="44"/>
  <c r="I15" i="44"/>
  <c r="I14" i="44"/>
  <c r="I35" i="66"/>
  <c r="I34" i="66"/>
  <c r="I33" i="66"/>
  <c r="I32" i="66"/>
  <c r="I31" i="66"/>
  <c r="I22" i="66"/>
  <c r="I20" i="66"/>
  <c r="I19" i="66"/>
  <c r="I18" i="66"/>
  <c r="I17" i="66"/>
  <c r="F34" i="66"/>
  <c r="F33" i="66"/>
  <c r="F39" i="56"/>
  <c r="I32" i="44" l="1"/>
  <c r="D41" i="56"/>
  <c r="E41" i="56" s="1"/>
  <c r="D42" i="56"/>
  <c r="E42" i="56" s="1"/>
  <c r="D43" i="56"/>
  <c r="E43" i="56" s="1"/>
  <c r="D44" i="56"/>
  <c r="E44" i="56" s="1"/>
  <c r="D45" i="56"/>
  <c r="E45" i="56" s="1"/>
  <c r="D46" i="56"/>
  <c r="E46" i="56" s="1"/>
  <c r="D47" i="56"/>
  <c r="E47" i="56" s="1"/>
  <c r="D48" i="56"/>
  <c r="E48" i="56" s="1"/>
  <c r="D49" i="56"/>
  <c r="E49" i="56" s="1"/>
  <c r="D50" i="56"/>
  <c r="E50" i="56" s="1"/>
  <c r="D51" i="56"/>
  <c r="E51" i="56" s="1"/>
  <c r="D40" i="56"/>
  <c r="E40" i="56" s="1"/>
  <c r="E52" i="56" l="1"/>
  <c r="F10" i="44" s="1"/>
  <c r="I10" i="44" s="1"/>
  <c r="D52" i="56"/>
  <c r="F9" i="44" s="1"/>
  <c r="I9" i="44" s="1"/>
  <c r="F40" i="56"/>
  <c r="F41" i="56" s="1"/>
  <c r="F42" i="56" s="1"/>
  <c r="F43" i="56" s="1"/>
  <c r="F44" i="56" s="1"/>
  <c r="F45" i="56" s="1"/>
  <c r="F46" i="56" s="1"/>
  <c r="F47" i="56" s="1"/>
  <c r="F48" i="56" s="1"/>
  <c r="F49" i="56" s="1"/>
  <c r="F50" i="56" s="1"/>
  <c r="F51" i="56" s="1"/>
  <c r="G52" i="56" s="1"/>
  <c r="I11" i="44" l="1"/>
  <c r="F40" i="44" l="1"/>
  <c r="F16" i="66" l="1"/>
  <c r="I16" i="66" s="1"/>
  <c r="I40" i="44"/>
  <c r="F36" i="44"/>
  <c r="F12" i="66" l="1"/>
  <c r="I12" i="66" s="1"/>
  <c r="I36" i="44"/>
  <c r="F41" i="44"/>
  <c r="F17" i="66" s="1"/>
  <c r="F38" i="44" l="1"/>
  <c r="F14" i="66" l="1"/>
  <c r="I14" i="66" s="1"/>
  <c r="I38" i="44"/>
  <c r="F34" i="44"/>
  <c r="I34" i="44" s="1"/>
  <c r="F35" i="44"/>
  <c r="F11" i="66" l="1"/>
  <c r="I11" i="66" s="1"/>
  <c r="I35" i="44"/>
  <c r="F10" i="66"/>
  <c r="I10" i="66" s="1"/>
  <c r="F50" i="44"/>
  <c r="F47" i="44"/>
  <c r="F39" i="44"/>
  <c r="F48" i="44"/>
  <c r="F24" i="66" l="1"/>
  <c r="I24" i="66" s="1"/>
  <c r="I48" i="44"/>
  <c r="F15" i="66"/>
  <c r="I15" i="66" s="1"/>
  <c r="I39" i="44"/>
  <c r="F23" i="66"/>
  <c r="I23" i="66" s="1"/>
  <c r="I47" i="44"/>
  <c r="F26" i="66"/>
  <c r="I26" i="66" s="1"/>
  <c r="I50" i="44"/>
  <c r="F42" i="44"/>
  <c r="F18" i="66" s="1"/>
  <c r="F45" i="44"/>
  <c r="F21" i="66" l="1"/>
  <c r="I21" i="66" s="1"/>
  <c r="I45" i="44"/>
  <c r="F49" i="44"/>
  <c r="F43" i="44"/>
  <c r="F19" i="66" s="1"/>
  <c r="F25" i="66" l="1"/>
  <c r="I25" i="66" s="1"/>
  <c r="I49" i="44"/>
  <c r="F44" i="44"/>
  <c r="F20" i="66" s="1"/>
  <c r="F37" i="44" l="1"/>
  <c r="I37" i="44" s="1"/>
  <c r="F46" i="44"/>
  <c r="F22" i="66" s="1"/>
  <c r="F13" i="66" l="1"/>
  <c r="I13" i="66" s="1"/>
  <c r="F51" i="44"/>
  <c r="F27" i="66" l="1"/>
  <c r="I51" i="44"/>
  <c r="I52" i="44" s="1"/>
  <c r="F52" i="44"/>
  <c r="F32" i="44"/>
  <c r="F28" i="66" l="1"/>
  <c r="I27" i="66"/>
  <c r="I28" i="66" s="1"/>
</calcChain>
</file>

<file path=xl/sharedStrings.xml><?xml version="1.0" encoding="utf-8"?>
<sst xmlns="http://schemas.openxmlformats.org/spreadsheetml/2006/main" count="458" uniqueCount="207">
  <si>
    <t>UT</t>
  </si>
  <si>
    <t>OR</t>
  </si>
  <si>
    <t>ID</t>
  </si>
  <si>
    <t>WA</t>
  </si>
  <si>
    <t>PAGE</t>
  </si>
  <si>
    <t>TOTAL</t>
  </si>
  <si>
    <t>ACCOUNT</t>
  </si>
  <si>
    <t>Type</t>
  </si>
  <si>
    <t>COMPANY</t>
  </si>
  <si>
    <t>FACTOR</t>
  </si>
  <si>
    <t>FACTOR %</t>
  </si>
  <si>
    <t>ALLOCATED</t>
  </si>
  <si>
    <t>REF#</t>
  </si>
  <si>
    <t>CA</t>
  </si>
  <si>
    <t>Description of Adjustment:</t>
  </si>
  <si>
    <t>SG</t>
  </si>
  <si>
    <t>SO</t>
  </si>
  <si>
    <t>CN</t>
  </si>
  <si>
    <t>DITEXP</t>
  </si>
  <si>
    <t>DITBAL</t>
  </si>
  <si>
    <t>SCHMDEXP</t>
  </si>
  <si>
    <t>403GP</t>
  </si>
  <si>
    <t>403HP</t>
  </si>
  <si>
    <t>403OP</t>
  </si>
  <si>
    <t>403SP</t>
  </si>
  <si>
    <t>403TP</t>
  </si>
  <si>
    <t>SCHMAT</t>
  </si>
  <si>
    <t>Situs</t>
  </si>
  <si>
    <t>SG-P</t>
  </si>
  <si>
    <t>SG-U</t>
  </si>
  <si>
    <t>DGP</t>
  </si>
  <si>
    <t>DGU</t>
  </si>
  <si>
    <t>SC</t>
  </si>
  <si>
    <t>SE</t>
  </si>
  <si>
    <t>DEP</t>
  </si>
  <si>
    <t>DEU</t>
  </si>
  <si>
    <t>SO-P</t>
  </si>
  <si>
    <t>SO-U</t>
  </si>
  <si>
    <t>DOP</t>
  </si>
  <si>
    <t>DOU</t>
  </si>
  <si>
    <t>GPS</t>
  </si>
  <si>
    <t>SNP</t>
  </si>
  <si>
    <t>SNPD</t>
  </si>
  <si>
    <t>DNPGMP</t>
  </si>
  <si>
    <t>DNPGMU</t>
  </si>
  <si>
    <t>DNPPHP</t>
  </si>
  <si>
    <t>DNPPHU</t>
  </si>
  <si>
    <t>CNP</t>
  </si>
  <si>
    <t>CNU</t>
  </si>
  <si>
    <t>WBTAX</t>
  </si>
  <si>
    <t>OPRVWY</t>
  </si>
  <si>
    <t>EXCTAX</t>
  </si>
  <si>
    <t>INT</t>
  </si>
  <si>
    <t>CIAC</t>
  </si>
  <si>
    <t>IDSIT</t>
  </si>
  <si>
    <t>BADDEBT</t>
  </si>
  <si>
    <t>ITC84</t>
  </si>
  <si>
    <t>ITC85</t>
  </si>
  <si>
    <t>ITC86</t>
  </si>
  <si>
    <t>ITC88</t>
  </si>
  <si>
    <t>ITC89</t>
  </si>
  <si>
    <t>ITC90</t>
  </si>
  <si>
    <t>OTHER</t>
  </si>
  <si>
    <t>NUTIL</t>
  </si>
  <si>
    <t>SNPPS</t>
  </si>
  <si>
    <t>SNPT</t>
  </si>
  <si>
    <t>SNPP</t>
  </si>
  <si>
    <t>SNPPH</t>
  </si>
  <si>
    <t>SNPPN</t>
  </si>
  <si>
    <t>SNPPO</t>
  </si>
  <si>
    <t>SNPG</t>
  </si>
  <si>
    <t>SNPI</t>
  </si>
  <si>
    <t>TROJP</t>
  </si>
  <si>
    <t>TROJD</t>
  </si>
  <si>
    <t>IBT</t>
  </si>
  <si>
    <t>TAXDEPR</t>
  </si>
  <si>
    <t>SCHMAEXP</t>
  </si>
  <si>
    <t>SGCT</t>
  </si>
  <si>
    <t>108SP</t>
  </si>
  <si>
    <t>108HP</t>
  </si>
  <si>
    <t>108OP</t>
  </si>
  <si>
    <t>108TP</t>
  </si>
  <si>
    <t>108GP</t>
  </si>
  <si>
    <t>SE-P</t>
  </si>
  <si>
    <t>SE-U</t>
  </si>
  <si>
    <t>DNPIP</t>
  </si>
  <si>
    <t>DNPIU</t>
  </si>
  <si>
    <t>DNPPSP</t>
  </si>
  <si>
    <t>DNPPSU</t>
  </si>
  <si>
    <t>PacifiCorp</t>
  </si>
  <si>
    <t>CAGE</t>
  </si>
  <si>
    <t>CAGW</t>
  </si>
  <si>
    <t>JBG</t>
  </si>
  <si>
    <t>CAEE</t>
  </si>
  <si>
    <t>Account List</t>
  </si>
  <si>
    <t>Factor List</t>
  </si>
  <si>
    <t>SGPP</t>
  </si>
  <si>
    <t>SGPU</t>
  </si>
  <si>
    <t>DNPP</t>
  </si>
  <si>
    <t>DNPU</t>
  </si>
  <si>
    <t>DNPPOP</t>
  </si>
  <si>
    <t>DNPPOU</t>
  </si>
  <si>
    <t>DNPPNP</t>
  </si>
  <si>
    <t>DNPPNU</t>
  </si>
  <si>
    <t>DNPPP</t>
  </si>
  <si>
    <t>DNPPU</t>
  </si>
  <si>
    <t>DNPDP</t>
  </si>
  <si>
    <t>DNPDU</t>
  </si>
  <si>
    <t>DNPGP</t>
  </si>
  <si>
    <t>DNPGU</t>
  </si>
  <si>
    <t>DNPTP</t>
  </si>
  <si>
    <t>DNPTU</t>
  </si>
  <si>
    <t>OPRVID</t>
  </si>
  <si>
    <t>DITEXPRL</t>
  </si>
  <si>
    <t>DITBALRL</t>
  </si>
  <si>
    <t>TAXDEPRL</t>
  </si>
  <si>
    <t>DITEXPMA</t>
  </si>
  <si>
    <t>DITBALMA</t>
  </si>
  <si>
    <t>TAXDEPRMA</t>
  </si>
  <si>
    <t>MT</t>
  </si>
  <si>
    <t>WYE</t>
  </si>
  <si>
    <t>108D</t>
  </si>
  <si>
    <t>108D00</t>
  </si>
  <si>
    <t>108DS</t>
  </si>
  <si>
    <t>108EP</t>
  </si>
  <si>
    <t>108MP</t>
  </si>
  <si>
    <t>108NP</t>
  </si>
  <si>
    <t>111CLG</t>
  </si>
  <si>
    <t>111CLH</t>
  </si>
  <si>
    <t>111CLS</t>
  </si>
  <si>
    <t>111IP</t>
  </si>
  <si>
    <t>182M</t>
  </si>
  <si>
    <t>186M</t>
  </si>
  <si>
    <t>390L</t>
  </si>
  <si>
    <t>392L</t>
  </si>
  <si>
    <t>399G</t>
  </si>
  <si>
    <t>399L</t>
  </si>
  <si>
    <t>403EP</t>
  </si>
  <si>
    <t>403GV0</t>
  </si>
  <si>
    <t>403MP</t>
  </si>
  <si>
    <t>403NP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</si>
  <si>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</si>
  <si>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</si>
  <si>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</si>
  <si>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</si>
  <si>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</si>
  <si>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</si>
  <si>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</si>
  <si>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</si>
  <si>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</si>
  <si>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</si>
  <si>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</si>
  <si>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</si>
  <si>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</si>
  <si>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</si>
  <si>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</si>
  <si>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</si>
  <si>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</si>
  <si>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</si>
  <si>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</si>
  <si>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</si>
  <si>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</si>
  <si>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</si>
  <si>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</si>
  <si>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SCHMDF</t>
  </si>
  <si>
    <t>SCHMDP</t>
  </si>
  <si>
    <t>SCHMDT</t>
  </si>
  <si>
    <t>T00</t>
  </si>
  <si>
    <t>TS0</t>
  </si>
  <si>
    <t>182W</t>
  </si>
  <si>
    <t>OWC230</t>
  </si>
  <si>
    <t>PRO</t>
  </si>
  <si>
    <t>Balance</t>
  </si>
  <si>
    <t>Spend</t>
  </si>
  <si>
    <t>Accruals</t>
  </si>
  <si>
    <t>Hydro Decommissioning</t>
  </si>
  <si>
    <t>Tax</t>
  </si>
  <si>
    <t>ADIT</t>
  </si>
  <si>
    <t>Adjustment to Tax:</t>
  </si>
  <si>
    <t>Schedule M Adjustment</t>
  </si>
  <si>
    <t>Schedule M Adjustment - Non emitting</t>
  </si>
  <si>
    <t>Schedule M Adjustment - Transmission</t>
  </si>
  <si>
    <t>Schedule M Adjustment - Steam &amp; General</t>
  </si>
  <si>
    <t>Deferred Inc Tax Exp - Steam &amp; General</t>
  </si>
  <si>
    <t>Deferred Inc Tax Exp - Non emiting</t>
  </si>
  <si>
    <t>Deferred Inc Tax Exp - Transmission</t>
  </si>
  <si>
    <t>Deferred Inc Tax Exp</t>
  </si>
  <si>
    <t>ADIT - Steam &amp; General</t>
  </si>
  <si>
    <t>ADIT - Non emiting</t>
  </si>
  <si>
    <t>ADIT - Transmission</t>
  </si>
  <si>
    <t>Deferred Income Tax Expense</t>
  </si>
  <si>
    <t>Adjustment to Tax for 2020 Major Plant Adds:</t>
  </si>
  <si>
    <t>Schedule M Adjustment - Hydro decomm</t>
  </si>
  <si>
    <t>Adjustment to Tax for New Book Depreciation Rates:</t>
  </si>
  <si>
    <t>ADIT  Balance</t>
  </si>
  <si>
    <t>Ref 6.5.16</t>
  </si>
  <si>
    <t>Ref 7.12</t>
  </si>
  <si>
    <t>6.5, 6.5.1</t>
  </si>
  <si>
    <t>6.5, 6.5.1, 6.5.6</t>
  </si>
  <si>
    <t>WASHINGTON</t>
  </si>
  <si>
    <t>Depreciation Study Adjustment Tax Impacts</t>
  </si>
  <si>
    <t>WY-ALL</t>
  </si>
  <si>
    <t>Washington General Rate Case - 2021</t>
  </si>
  <si>
    <t>7.12.2</t>
  </si>
  <si>
    <t>7.12.1</t>
  </si>
  <si>
    <t>This adjustment adds into test period results the tax impacts of the depreciation study adjustment reflected on Page 6.5 - 6.5.16 in this exhibit (Exhibit No. SEM-3).</t>
  </si>
  <si>
    <t>(cont.) Depreciation Study Adjustment Tax Impacts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</si>
</sst>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0.0000%"/>
    <numFmt numFmtId="166" formatCode="[$-409]mmmm\-yy;@"/>
    <numFmt numFmtId="167" formatCode="0.0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2"/>
      <name val="Times New Roman"/>
      <family val="1"/>
    </font>
    <font>
      <b/>
      <sz val="10"/>
      <name val="Arial"/>
      <family val="2"/>
    </font>
    <font>
      <sz val="9"/>
      <name val="Arial"/>
      <family val="2"/>
    </font>
    <font>
      <sz val="10"/>
      <name val="Arial"/>
      <family val="2"/>
    </font>
    <font>
      <sz val="11"/>
      <color theme="1"/>
      <name val="Arial"/>
      <family val="2"/>
    </font>
    <font>
      <sz val="10"/>
      <color theme="1"/>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0"/>
      <color indexed="10"/>
      <name val="Arial"/>
      <family val="2"/>
    </font>
    <font>
      <b/>
      <sz val="8"/>
      <color indexed="8"/>
      <name val="Arial"/>
      <family val="2"/>
    </font>
    <font>
      <sz val="8"/>
      <color indexed="18"/>
      <name val="Arial"/>
      <family val="2"/>
    </font>
    <font>
      <b/>
      <u/>
      <sz val="10"/>
      <name val="Arial"/>
      <family val="2"/>
    </font>
    <font>
      <u/>
      <sz val="10"/>
      <name val="Arial"/>
      <family val="2"/>
    </font>
  </fonts>
  <fills count="25">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15"/>
      </patternFill>
    </fill>
    <fill>
      <patternFill patternType="solid">
        <fgColor indexed="9"/>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top style="thin">
        <color indexed="64"/>
      </top>
      <bottom style="thin">
        <color indexed="64"/>
      </bottom>
      <diagonal/>
    </border>
  </borders>
  <cellStyleXfs count="65">
    <xf numFmtId="0" fontId="0" fillId="0" borderId="0"/>
    <xf numFmtId="43" fontId="4"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xf numFmtId="0" fontId="9" fillId="0" borderId="0"/>
    <xf numFmtId="0" fontId="10" fillId="0" borderId="0"/>
    <xf numFmtId="0" fontId="11" fillId="0" borderId="0"/>
    <xf numFmtId="0" fontId="6" fillId="0" borderId="0"/>
    <xf numFmtId="9" fontId="4" fillId="0" borderId="0" applyFont="0" applyFill="0" applyBorder="0" applyAlignment="0" applyProtection="0"/>
    <xf numFmtId="9" fontId="10" fillId="0" borderId="0" applyFont="0" applyFill="0" applyBorder="0" applyAlignment="0" applyProtection="0"/>
    <xf numFmtId="4" fontId="12" fillId="2" borderId="10" applyNumberFormat="0" applyProtection="0">
      <alignment vertical="center"/>
    </xf>
    <xf numFmtId="4" fontId="13" fillId="3" borderId="10" applyNumberFormat="0" applyProtection="0">
      <alignment vertical="center"/>
    </xf>
    <xf numFmtId="4" fontId="12" fillId="3" borderId="10" applyNumberFormat="0" applyProtection="0">
      <alignment horizontal="left" vertical="center" indent="1"/>
    </xf>
    <xf numFmtId="0" fontId="12" fillId="3" borderId="10" applyNumberFormat="0" applyProtection="0">
      <alignment horizontal="left" vertical="top" indent="1"/>
    </xf>
    <xf numFmtId="4" fontId="12" fillId="4" borderId="10" applyNumberFormat="0" applyProtection="0"/>
    <xf numFmtId="4" fontId="14" fillId="5" borderId="10" applyNumberFormat="0" applyProtection="0">
      <alignment horizontal="right" vertical="center"/>
    </xf>
    <xf numFmtId="4" fontId="14" fillId="6" borderId="10" applyNumberFormat="0" applyProtection="0">
      <alignment horizontal="right" vertical="center"/>
    </xf>
    <xf numFmtId="4" fontId="14" fillId="7" borderId="10" applyNumberFormat="0" applyProtection="0">
      <alignment horizontal="right" vertical="center"/>
    </xf>
    <xf numFmtId="4" fontId="14" fillId="8" borderId="10" applyNumberFormat="0" applyProtection="0">
      <alignment horizontal="right" vertical="center"/>
    </xf>
    <xf numFmtId="4" fontId="14" fillId="9" borderId="10" applyNumberFormat="0" applyProtection="0">
      <alignment horizontal="right" vertical="center"/>
    </xf>
    <xf numFmtId="4" fontId="14" fillId="10" borderId="10" applyNumberFormat="0" applyProtection="0">
      <alignment horizontal="right" vertical="center"/>
    </xf>
    <xf numFmtId="4" fontId="14" fillId="11" borderId="10" applyNumberFormat="0" applyProtection="0">
      <alignment horizontal="right" vertical="center"/>
    </xf>
    <xf numFmtId="4" fontId="14" fillId="12" borderId="10" applyNumberFormat="0" applyProtection="0">
      <alignment horizontal="right" vertical="center"/>
    </xf>
    <xf numFmtId="4" fontId="14" fillId="13" borderId="10" applyNumberFormat="0" applyProtection="0">
      <alignment horizontal="right" vertical="center"/>
    </xf>
    <xf numFmtId="4" fontId="12" fillId="14" borderId="11" applyNumberFormat="0" applyProtection="0">
      <alignment horizontal="left" vertical="center" indent="1"/>
    </xf>
    <xf numFmtId="4" fontId="14" fillId="15" borderId="0" applyNumberFormat="0" applyProtection="0">
      <alignment horizontal="left" indent="1"/>
    </xf>
    <xf numFmtId="4" fontId="15" fillId="16" borderId="0" applyNumberFormat="0" applyProtection="0">
      <alignment horizontal="left" vertical="center" indent="1"/>
    </xf>
    <xf numFmtId="4" fontId="14" fillId="17" borderId="10" applyNumberFormat="0" applyProtection="0">
      <alignment horizontal="right" vertical="center"/>
    </xf>
    <xf numFmtId="4" fontId="19" fillId="18" borderId="0" applyNumberFormat="0" applyProtection="0">
      <alignment horizontal="left" indent="1"/>
    </xf>
    <xf numFmtId="4" fontId="18" fillId="19" borderId="0" applyNumberFormat="0" applyProtection="0"/>
    <xf numFmtId="0" fontId="4" fillId="16" borderId="10" applyNumberFormat="0" applyProtection="0">
      <alignment horizontal="left" vertical="center" indent="1"/>
    </xf>
    <xf numFmtId="0" fontId="4" fillId="16" borderId="10" applyNumberFormat="0" applyProtection="0">
      <alignment horizontal="left" vertical="top" indent="1"/>
    </xf>
    <xf numFmtId="0" fontId="4" fillId="4" borderId="10" applyNumberFormat="0" applyProtection="0">
      <alignment horizontal="left" vertical="center" indent="1"/>
    </xf>
    <xf numFmtId="0" fontId="4" fillId="4" borderId="10" applyNumberFormat="0" applyProtection="0">
      <alignment horizontal="left" vertical="top" indent="1"/>
    </xf>
    <xf numFmtId="0" fontId="4" fillId="20" borderId="10" applyNumberFormat="0" applyProtection="0">
      <alignment horizontal="left" vertical="center" indent="1"/>
    </xf>
    <xf numFmtId="0" fontId="4" fillId="20" borderId="10" applyNumberFormat="0" applyProtection="0">
      <alignment horizontal="left" vertical="top" indent="1"/>
    </xf>
    <xf numFmtId="0" fontId="4" fillId="21" borderId="10" applyNumberFormat="0" applyProtection="0">
      <alignment horizontal="left" vertical="center" indent="1"/>
    </xf>
    <xf numFmtId="0" fontId="4" fillId="21" borderId="10" applyNumberFormat="0" applyProtection="0">
      <alignment horizontal="left" vertical="top" indent="1"/>
    </xf>
    <xf numFmtId="4" fontId="14" fillId="22" borderId="10" applyNumberFormat="0" applyProtection="0">
      <alignment vertical="center"/>
    </xf>
    <xf numFmtId="4" fontId="16" fillId="22" borderId="10" applyNumberFormat="0" applyProtection="0">
      <alignment vertical="center"/>
    </xf>
    <xf numFmtId="4" fontId="14" fillId="22" borderId="10" applyNumberFormat="0" applyProtection="0">
      <alignment horizontal="left" vertical="center" indent="1"/>
    </xf>
    <xf numFmtId="0" fontId="14" fillId="22" borderId="10" applyNumberFormat="0" applyProtection="0">
      <alignment horizontal="left" vertical="top" indent="1"/>
    </xf>
    <xf numFmtId="4" fontId="14" fillId="0" borderId="10" applyNumberFormat="0" applyProtection="0">
      <alignment horizontal="right" vertical="center"/>
    </xf>
    <xf numFmtId="4" fontId="16" fillId="15" borderId="10" applyNumberFormat="0" applyProtection="0">
      <alignment horizontal="right" vertical="center"/>
    </xf>
    <xf numFmtId="4" fontId="14" fillId="0" borderId="10" applyNumberFormat="0" applyProtection="0">
      <alignment horizontal="left" vertical="center" indent="1"/>
    </xf>
    <xf numFmtId="0" fontId="14" fillId="4" borderId="10" applyNumberFormat="0" applyProtection="0">
      <alignment horizontal="left" vertical="top"/>
    </xf>
    <xf numFmtId="4" fontId="5" fillId="23" borderId="0" applyNumberFormat="0" applyProtection="0">
      <alignment horizontal="left"/>
    </xf>
    <xf numFmtId="4" fontId="17" fillId="15" borderId="10" applyNumberFormat="0" applyProtection="0">
      <alignment horizontal="right" vertical="center"/>
    </xf>
    <xf numFmtId="43" fontId="4" fillId="0" borderId="0" applyFont="0" applyFill="0" applyBorder="0" applyAlignment="0" applyProtection="0"/>
    <xf numFmtId="9" fontId="4" fillId="0" borderId="0" applyFont="0" applyFill="0" applyBorder="0" applyAlignment="0" applyProtection="0"/>
    <xf numFmtId="0" fontId="4" fillId="0" borderId="0"/>
    <xf numFmtId="4" fontId="14" fillId="24" borderId="10" applyNumberFormat="0" applyProtection="0">
      <alignment horizontal="left" vertical="center" indent="1"/>
    </xf>
    <xf numFmtId="0" fontId="3" fillId="0" borderId="0"/>
    <xf numFmtId="9" fontId="3" fillId="0" borderId="0" applyFont="0" applyFill="0" applyBorder="0" applyAlignment="0" applyProtection="0"/>
    <xf numFmtId="43" fontId="3" fillId="0" borderId="0" applyFont="0" applyFill="0" applyBorder="0" applyAlignment="0" applyProtection="0"/>
    <xf numFmtId="0" fontId="11"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1" fillId="0" borderId="0"/>
    <xf numFmtId="0" fontId="4" fillId="0" borderId="0"/>
    <xf numFmtId="0" fontId="1" fillId="0" borderId="0"/>
    <xf numFmtId="43" fontId="4" fillId="0" borderId="0" applyFont="0" applyFill="0" applyBorder="0" applyAlignment="0" applyProtection="0"/>
  </cellStyleXfs>
  <cellXfs count="106">
    <xf numFmtId="0" fontId="0" fillId="0" borderId="0" xfId="0"/>
    <xf numFmtId="0" fontId="4" fillId="0" borderId="0" xfId="52"/>
    <xf numFmtId="0" fontId="7" fillId="0" borderId="0" xfId="52" applyFont="1" applyAlignment="1">
      <alignment horizontal="center"/>
    </xf>
    <xf numFmtId="0" fontId="4" fillId="0" borderId="0" xfId="52" applyAlignment="1">
      <alignment horizontal="center"/>
    </xf>
    <xf numFmtId="0" fontId="4" fillId="0" borderId="0" xfId="52" applyBorder="1"/>
    <xf numFmtId="0" fontId="7" fillId="0" borderId="13" xfId="52" applyFont="1" applyBorder="1" applyAlignment="1">
      <alignment vertical="top"/>
    </xf>
    <xf numFmtId="0" fontId="20" fillId="0" borderId="12" xfId="52" applyFont="1" applyBorder="1" applyAlignment="1">
      <alignment horizontal="center"/>
    </xf>
    <xf numFmtId="0" fontId="20" fillId="0" borderId="14" xfId="52" applyFont="1" applyBorder="1" applyAlignment="1">
      <alignment horizontal="center"/>
    </xf>
    <xf numFmtId="166" fontId="4" fillId="0" borderId="15" xfId="52" applyNumberFormat="1" applyBorder="1" applyAlignment="1"/>
    <xf numFmtId="164" fontId="4" fillId="0" borderId="0" xfId="1" applyNumberFormat="1" applyBorder="1"/>
    <xf numFmtId="164" fontId="4" fillId="0" borderId="0" xfId="1" applyNumberFormat="1" applyFont="1" applyBorder="1" applyAlignment="1">
      <alignment horizontal="center" wrapText="1"/>
    </xf>
    <xf numFmtId="164" fontId="4" fillId="0" borderId="16" xfId="1" applyNumberFormat="1" applyFont="1" applyBorder="1" applyAlignment="1">
      <alignment horizontal="center" wrapText="1"/>
    </xf>
    <xf numFmtId="164" fontId="4" fillId="0" borderId="16" xfId="1" applyNumberFormat="1" applyBorder="1"/>
    <xf numFmtId="166" fontId="4" fillId="0" borderId="15" xfId="52" applyNumberFormat="1" applyFont="1" applyBorder="1" applyAlignment="1"/>
    <xf numFmtId="164" fontId="7" fillId="0" borderId="0" xfId="1" applyNumberFormat="1" applyFont="1" applyBorder="1" applyAlignment="1">
      <alignment horizontal="right"/>
    </xf>
    <xf numFmtId="164" fontId="7" fillId="0" borderId="16" xfId="1" applyNumberFormat="1" applyFont="1" applyBorder="1"/>
    <xf numFmtId="0" fontId="7" fillId="0" borderId="15" xfId="52" applyFont="1" applyFill="1" applyBorder="1" applyAlignment="1">
      <alignment horizontal="left"/>
    </xf>
    <xf numFmtId="164" fontId="7" fillId="0" borderId="0" xfId="52" applyNumberFormat="1" applyFont="1" applyFill="1" applyBorder="1"/>
    <xf numFmtId="0" fontId="4" fillId="0" borderId="17" xfId="52" applyBorder="1"/>
    <xf numFmtId="0" fontId="4" fillId="0" borderId="9" xfId="52" applyBorder="1"/>
    <xf numFmtId="0" fontId="4" fillId="0" borderId="18" xfId="52" applyBorder="1"/>
    <xf numFmtId="0" fontId="7" fillId="0" borderId="15" xfId="52" applyFont="1" applyBorder="1" applyAlignment="1">
      <alignment vertical="top"/>
    </xf>
    <xf numFmtId="0" fontId="20" fillId="0" borderId="0" xfId="52" applyFont="1" applyBorder="1" applyAlignment="1">
      <alignment horizontal="center"/>
    </xf>
    <xf numFmtId="0" fontId="20" fillId="0" borderId="16" xfId="52" applyFont="1" applyBorder="1" applyAlignment="1">
      <alignment horizontal="center"/>
    </xf>
    <xf numFmtId="166" fontId="4" fillId="0" borderId="15" xfId="52" applyNumberFormat="1" applyBorder="1"/>
    <xf numFmtId="0" fontId="7" fillId="0" borderId="9" xfId="52" applyFont="1" applyBorder="1" applyAlignment="1">
      <alignment horizontal="right"/>
    </xf>
    <xf numFmtId="164" fontId="7" fillId="0" borderId="18" xfId="52" applyNumberFormat="1" applyFont="1" applyBorder="1"/>
    <xf numFmtId="164" fontId="7" fillId="0" borderId="9" xfId="52" applyNumberFormat="1" applyFont="1" applyBorder="1" applyAlignment="1">
      <alignment horizontal="right"/>
    </xf>
    <xf numFmtId="164" fontId="4" fillId="0" borderId="16" xfId="1" applyNumberFormat="1" applyFont="1" applyBorder="1" applyAlignment="1">
      <alignment horizontal="center"/>
    </xf>
    <xf numFmtId="0" fontId="8" fillId="0" borderId="0" xfId="9" applyFont="1" applyFill="1"/>
    <xf numFmtId="0" fontId="20" fillId="0" borderId="19" xfId="52" applyFont="1" applyBorder="1" applyAlignment="1">
      <alignment horizontal="center"/>
    </xf>
    <xf numFmtId="0" fontId="4" fillId="0" borderId="19" xfId="52" applyBorder="1"/>
    <xf numFmtId="164" fontId="7" fillId="0" borderId="16" xfId="52" applyNumberFormat="1" applyFont="1" applyFill="1" applyBorder="1" applyAlignment="1">
      <alignment horizontal="right"/>
    </xf>
    <xf numFmtId="164" fontId="7" fillId="0" borderId="0" xfId="52" applyNumberFormat="1" applyFont="1" applyFill="1" applyBorder="1" applyAlignment="1">
      <alignment horizontal="right"/>
    </xf>
    <xf numFmtId="0" fontId="7" fillId="0" borderId="0" xfId="52" applyFont="1" applyBorder="1" applyAlignment="1">
      <alignment horizontal="right"/>
    </xf>
    <xf numFmtId="17" fontId="20" fillId="0" borderId="15" xfId="52" applyNumberFormat="1" applyFont="1" applyBorder="1" applyAlignment="1">
      <alignment horizontal="center"/>
    </xf>
    <xf numFmtId="0" fontId="7" fillId="0" borderId="0" xfId="9" applyFont="1" applyFill="1"/>
    <xf numFmtId="0" fontId="4" fillId="0" borderId="0" xfId="9" applyFont="1" applyFill="1"/>
    <xf numFmtId="0" fontId="4" fillId="0" borderId="0" xfId="9" applyFont="1" applyFill="1" applyAlignment="1">
      <alignment horizontal="center"/>
    </xf>
    <xf numFmtId="0" fontId="4" fillId="0" borderId="0" xfId="9" applyNumberFormat="1" applyFont="1" applyFill="1" applyAlignment="1">
      <alignment horizontal="center"/>
    </xf>
    <xf numFmtId="0" fontId="4" fillId="0" borderId="0" xfId="9" applyFont="1"/>
    <xf numFmtId="0" fontId="7" fillId="0" borderId="0" xfId="9" applyFont="1"/>
    <xf numFmtId="164" fontId="4" fillId="0" borderId="0" xfId="1" applyNumberFormat="1" applyFont="1"/>
    <xf numFmtId="0" fontId="21" fillId="0" borderId="0" xfId="9" applyFont="1" applyFill="1" applyAlignment="1">
      <alignment horizontal="center"/>
    </xf>
    <xf numFmtId="0" fontId="21" fillId="0" borderId="0" xfId="9" applyNumberFormat="1" applyFont="1" applyFill="1" applyAlignment="1">
      <alignment horizontal="center"/>
    </xf>
    <xf numFmtId="0" fontId="4" fillId="0" borderId="0" xfId="9" applyFont="1" applyFill="1" applyBorder="1"/>
    <xf numFmtId="0" fontId="7" fillId="0" borderId="0" xfId="9" applyFont="1" applyFill="1" applyBorder="1" applyAlignment="1"/>
    <xf numFmtId="0" fontId="4" fillId="0" borderId="0" xfId="9" applyFont="1" applyFill="1" applyBorder="1" applyAlignment="1"/>
    <xf numFmtId="0" fontId="4" fillId="0" borderId="0" xfId="9" applyFont="1" applyFill="1" applyBorder="1" applyAlignment="1">
      <alignment horizontal="center"/>
    </xf>
    <xf numFmtId="41" fontId="4" fillId="0" borderId="0" xfId="50" applyNumberFormat="1" applyFont="1" applyFill="1" applyBorder="1" applyAlignment="1">
      <alignment horizontal="center"/>
    </xf>
    <xf numFmtId="167" fontId="4" fillId="0" borderId="0" xfId="10" applyNumberFormat="1" applyFont="1" applyFill="1" applyBorder="1" applyAlignment="1">
      <alignment horizontal="center"/>
    </xf>
    <xf numFmtId="167" fontId="4" fillId="0" borderId="0" xfId="9" applyNumberFormat="1" applyFont="1" applyFill="1" applyBorder="1" applyAlignment="1">
      <alignment horizontal="center"/>
    </xf>
    <xf numFmtId="167" fontId="4" fillId="0" borderId="0" xfId="50" applyNumberFormat="1" applyFont="1" applyFill="1" applyBorder="1" applyAlignment="1">
      <alignment horizontal="center"/>
    </xf>
    <xf numFmtId="164" fontId="4" fillId="0" borderId="0" xfId="50" applyNumberFormat="1" applyFont="1" applyFill="1" applyBorder="1" applyAlignment="1"/>
    <xf numFmtId="0" fontId="4" fillId="0" borderId="0" xfId="9" applyNumberFormat="1" applyFont="1" applyFill="1" applyBorder="1" applyAlignment="1">
      <alignment horizontal="center"/>
    </xf>
    <xf numFmtId="41" fontId="4" fillId="0" borderId="0" xfId="9" applyNumberFormat="1" applyFont="1" applyFill="1"/>
    <xf numFmtId="164" fontId="4" fillId="0" borderId="0" xfId="9" applyNumberFormat="1" applyFont="1"/>
    <xf numFmtId="41" fontId="4" fillId="0" borderId="20" xfId="9" applyNumberFormat="1" applyFont="1" applyFill="1" applyBorder="1"/>
    <xf numFmtId="167" fontId="4" fillId="0" borderId="0" xfId="51" applyNumberFormat="1" applyFont="1" applyFill="1" applyBorder="1" applyAlignment="1">
      <alignment horizontal="center"/>
    </xf>
    <xf numFmtId="0" fontId="4" fillId="0" borderId="0" xfId="9" applyFont="1" applyFill="1" applyBorder="1" applyAlignment="1">
      <alignment horizontal="left"/>
    </xf>
    <xf numFmtId="164" fontId="4" fillId="0" borderId="0" xfId="50" applyNumberFormat="1" applyFont="1" applyFill="1" applyBorder="1" applyAlignment="1">
      <alignment horizontal="center"/>
    </xf>
    <xf numFmtId="164" fontId="4" fillId="0" borderId="20" xfId="50" applyNumberFormat="1" applyFont="1" applyFill="1" applyBorder="1" applyAlignment="1">
      <alignment horizontal="center"/>
    </xf>
    <xf numFmtId="165" fontId="4" fillId="0" borderId="0" xfId="51" applyNumberFormat="1" applyFont="1" applyFill="1" applyBorder="1" applyAlignment="1">
      <alignment horizontal="center"/>
    </xf>
    <xf numFmtId="0" fontId="4" fillId="0" borderId="0" xfId="9" applyFont="1" applyAlignment="1">
      <alignment horizontal="center"/>
    </xf>
    <xf numFmtId="0" fontId="4" fillId="0" borderId="0" xfId="9" applyFont="1" applyBorder="1"/>
    <xf numFmtId="0" fontId="4" fillId="0" borderId="0" xfId="9" applyFont="1" applyBorder="1" applyAlignment="1">
      <alignment horizontal="left"/>
    </xf>
    <xf numFmtId="0" fontId="4" fillId="0" borderId="0" xfId="9" applyFont="1" applyBorder="1" applyAlignment="1">
      <alignment horizontal="center"/>
    </xf>
    <xf numFmtId="164" fontId="4" fillId="0" borderId="0" xfId="50" applyNumberFormat="1" applyFont="1" applyBorder="1" applyAlignment="1">
      <alignment horizontal="center"/>
    </xf>
    <xf numFmtId="0" fontId="4" fillId="0" borderId="0" xfId="9" applyNumberFormat="1" applyFont="1" applyBorder="1" applyAlignment="1">
      <alignment horizontal="center"/>
    </xf>
    <xf numFmtId="0" fontId="4" fillId="0" borderId="0" xfId="9" quotePrefix="1" applyFont="1" applyBorder="1" applyAlignment="1">
      <alignment horizontal="left"/>
    </xf>
    <xf numFmtId="0" fontId="4" fillId="0" borderId="0" xfId="9" applyFont="1" applyBorder="1" applyAlignment="1"/>
    <xf numFmtId="0" fontId="7" fillId="0" borderId="0" xfId="9" applyFont="1" applyBorder="1"/>
    <xf numFmtId="0" fontId="4" fillId="0" borderId="1" xfId="9" applyFont="1" applyBorder="1"/>
    <xf numFmtId="0" fontId="4" fillId="0" borderId="4" xfId="9" applyFont="1" applyBorder="1"/>
    <xf numFmtId="0" fontId="4" fillId="0" borderId="6" xfId="9" applyFont="1" applyBorder="1"/>
    <xf numFmtId="0" fontId="21" fillId="0" borderId="0" xfId="9" applyFont="1" applyAlignment="1">
      <alignment horizontal="center"/>
    </xf>
    <xf numFmtId="0" fontId="21" fillId="0" borderId="0" xfId="9" applyFont="1" applyBorder="1" applyAlignment="1">
      <alignment horizontal="center"/>
    </xf>
    <xf numFmtId="0" fontId="4" fillId="0" borderId="0" xfId="9" applyFont="1" applyAlignment="1">
      <alignment horizontal="right"/>
    </xf>
    <xf numFmtId="164" fontId="4" fillId="0" borderId="9" xfId="1" applyNumberFormat="1" applyFont="1" applyBorder="1"/>
    <xf numFmtId="0" fontId="4" fillId="0" borderId="0" xfId="0" applyFont="1"/>
    <xf numFmtId="0" fontId="4" fillId="0" borderId="0" xfId="9" applyFont="1" applyFill="1" applyAlignment="1">
      <alignment horizontal="right"/>
    </xf>
    <xf numFmtId="164" fontId="4" fillId="0" borderId="0" xfId="1" applyNumberFormat="1" applyFont="1" applyFill="1"/>
    <xf numFmtId="165" fontId="4" fillId="0" borderId="0" xfId="10" applyNumberFormat="1" applyFont="1" applyFill="1" applyBorder="1" applyAlignment="1">
      <alignment horizontal="center"/>
    </xf>
    <xf numFmtId="0" fontId="7" fillId="0" borderId="0" xfId="9" applyFont="1" applyFill="1" applyBorder="1" applyAlignment="1">
      <alignment horizontal="left"/>
    </xf>
    <xf numFmtId="43" fontId="4" fillId="0" borderId="0" xfId="50" applyFont="1" applyFill="1" applyBorder="1" applyAlignment="1">
      <alignment horizontal="center"/>
    </xf>
    <xf numFmtId="164" fontId="4" fillId="0" borderId="0" xfId="9" applyNumberFormat="1" applyFont="1" applyFill="1"/>
    <xf numFmtId="0" fontId="4" fillId="0" borderId="0" xfId="9" quotePrefix="1" applyFont="1" applyFill="1" applyBorder="1" applyAlignment="1">
      <alignment horizontal="left"/>
    </xf>
    <xf numFmtId="0" fontId="7" fillId="0" borderId="0" xfId="9" applyFont="1" applyFill="1" applyBorder="1"/>
    <xf numFmtId="0" fontId="4" fillId="0" borderId="1" xfId="9" applyFont="1" applyFill="1" applyBorder="1"/>
    <xf numFmtId="0" fontId="4" fillId="0" borderId="4" xfId="9" applyFont="1" applyFill="1" applyBorder="1"/>
    <xf numFmtId="0" fontId="4" fillId="0" borderId="6" xfId="9" applyFont="1" applyFill="1" applyBorder="1"/>
    <xf numFmtId="0" fontId="21" fillId="0" borderId="0" xfId="9" applyFont="1" applyFill="1" applyBorder="1" applyAlignment="1">
      <alignment horizontal="center"/>
    </xf>
    <xf numFmtId="164" fontId="4" fillId="0" borderId="9" xfId="1" applyNumberFormat="1" applyFont="1" applyFill="1" applyBorder="1"/>
    <xf numFmtId="0" fontId="4" fillId="0" borderId="0" xfId="0" applyFont="1" applyFill="1"/>
    <xf numFmtId="0" fontId="4" fillId="0" borderId="2" xfId="9" quotePrefix="1" applyFont="1" applyBorder="1" applyAlignment="1">
      <alignment horizontal="left" vertical="top" wrapText="1"/>
    </xf>
    <xf numFmtId="0" fontId="4" fillId="0" borderId="3" xfId="9" quotePrefix="1" applyFont="1" applyBorder="1" applyAlignment="1">
      <alignment horizontal="left" vertical="top" wrapText="1"/>
    </xf>
    <xf numFmtId="0" fontId="4" fillId="0" borderId="0" xfId="9" quotePrefix="1" applyFont="1" applyBorder="1" applyAlignment="1">
      <alignment horizontal="left" vertical="top" wrapText="1"/>
    </xf>
    <xf numFmtId="0" fontId="4" fillId="0" borderId="5" xfId="9" quotePrefix="1" applyFont="1" applyBorder="1" applyAlignment="1">
      <alignment horizontal="left" vertical="top" wrapText="1"/>
    </xf>
    <xf numFmtId="0" fontId="4" fillId="0" borderId="7" xfId="9" quotePrefix="1" applyFont="1" applyBorder="1" applyAlignment="1">
      <alignment horizontal="left" vertical="top" wrapText="1"/>
    </xf>
    <xf numFmtId="0" fontId="4" fillId="0" borderId="8" xfId="9" quotePrefix="1" applyFont="1" applyBorder="1" applyAlignment="1">
      <alignment horizontal="left" vertical="top" wrapText="1"/>
    </xf>
    <xf numFmtId="0" fontId="4" fillId="0" borderId="2" xfId="9" quotePrefix="1" applyFont="1" applyFill="1" applyBorder="1" applyAlignment="1">
      <alignment horizontal="left" vertical="top" wrapText="1"/>
    </xf>
    <xf numFmtId="0" fontId="4" fillId="0" borderId="3" xfId="9" quotePrefix="1" applyFont="1" applyFill="1" applyBorder="1" applyAlignment="1">
      <alignment horizontal="left" vertical="top" wrapText="1"/>
    </xf>
    <xf numFmtId="0" fontId="4" fillId="0" borderId="0" xfId="9" quotePrefix="1" applyFont="1" applyFill="1" applyBorder="1" applyAlignment="1">
      <alignment horizontal="left" vertical="top" wrapText="1"/>
    </xf>
    <xf numFmtId="0" fontId="4" fillId="0" borderId="5" xfId="9" quotePrefix="1" applyFont="1" applyFill="1" applyBorder="1" applyAlignment="1">
      <alignment horizontal="left" vertical="top" wrapText="1"/>
    </xf>
    <xf numFmtId="0" fontId="4" fillId="0" borderId="7" xfId="9" quotePrefix="1" applyFont="1" applyFill="1" applyBorder="1" applyAlignment="1">
      <alignment horizontal="left" vertical="top" wrapText="1"/>
    </xf>
    <xf numFmtId="0" fontId="4" fillId="0" borderId="8" xfId="9" quotePrefix="1" applyFont="1" applyFill="1" applyBorder="1" applyAlignment="1">
      <alignment horizontal="left" vertical="top" wrapText="1"/>
    </xf>
  </cellXfs>
  <cellStyles count="65">
    <cellStyle name="Comma" xfId="1" builtinId="3"/>
    <cellStyle name="Comma 10 6" xfId="64"/>
    <cellStyle name="Comma 11" xfId="2"/>
    <cellStyle name="Comma 2" xfId="3"/>
    <cellStyle name="Comma 2 2" xfId="50"/>
    <cellStyle name="Comma 3" xfId="56"/>
    <cellStyle name="Comma 4" xfId="59"/>
    <cellStyle name="Comma 6" xfId="4"/>
    <cellStyle name="Normal" xfId="0" builtinId="0"/>
    <cellStyle name="Normal 10" xfId="5"/>
    <cellStyle name="Normal 11" xfId="6"/>
    <cellStyle name="Normal 15" xfId="61"/>
    <cellStyle name="Normal 18" xfId="7"/>
    <cellStyle name="Normal 2" xfId="8"/>
    <cellStyle name="Normal 2 2" xfId="52"/>
    <cellStyle name="Normal 2 3" xfId="62"/>
    <cellStyle name="Normal 3" xfId="54"/>
    <cellStyle name="Normal 3 2" xfId="57"/>
    <cellStyle name="Normal 4" xfId="58"/>
    <cellStyle name="Normal 5" xfId="63"/>
    <cellStyle name="Normal_Copy of File50007" xfId="9"/>
    <cellStyle name="Percent" xfId="10" builtinId="5"/>
    <cellStyle name="Percent 2" xfId="51"/>
    <cellStyle name="Percent 3" xfId="55"/>
    <cellStyle name="Percent 4" xfId="60"/>
    <cellStyle name="Percent 6" xfId="11"/>
    <cellStyle name="SAPBEXaggData" xfId="12"/>
    <cellStyle name="SAPBEXaggDataEmph" xfId="13"/>
    <cellStyle name="SAPBEXaggItem" xfId="14"/>
    <cellStyle name="SAPBEXaggItemX" xfId="15"/>
    <cellStyle name="SAPBEXchaText" xfId="16"/>
    <cellStyle name="SAPBEXexcBad7" xfId="17"/>
    <cellStyle name="SAPBEXexcBad8" xfId="18"/>
    <cellStyle name="SAPBEXexcBad9" xfId="19"/>
    <cellStyle name="SAPBEXexcCritical4" xfId="20"/>
    <cellStyle name="SAPBEXexcCritical5" xfId="21"/>
    <cellStyle name="SAPBEXexcCritical6" xfId="22"/>
    <cellStyle name="SAPBEXexcGood1" xfId="23"/>
    <cellStyle name="SAPBEXexcGood2" xfId="24"/>
    <cellStyle name="SAPBEXexcGood3" xfId="25"/>
    <cellStyle name="SAPBEXfilterDrill" xfId="26"/>
    <cellStyle name="SAPBEXfilterItem" xfId="27"/>
    <cellStyle name="SAPBEXfilterText" xfId="28"/>
    <cellStyle name="SAPBEXformats" xfId="29"/>
    <cellStyle name="SAPBEXheaderItem" xfId="30"/>
    <cellStyle name="SAPBEXheaderText" xfId="31"/>
    <cellStyle name="SAPBEXHLevel0" xfId="32"/>
    <cellStyle name="SAPBEXHLevel0X" xfId="33"/>
    <cellStyle name="SAPBEXHLevel1" xfId="34"/>
    <cellStyle name="SAPBEXHLevel1X" xfId="35"/>
    <cellStyle name="SAPBEXHLevel2" xfId="36"/>
    <cellStyle name="SAPBEXHLevel2X" xfId="37"/>
    <cellStyle name="SAPBEXHLevel3" xfId="38"/>
    <cellStyle name="SAPBEXHLevel3X" xfId="39"/>
    <cellStyle name="SAPBEXresData" xfId="40"/>
    <cellStyle name="SAPBEXresDataEmph" xfId="41"/>
    <cellStyle name="SAPBEXresItem" xfId="42"/>
    <cellStyle name="SAPBEXresItemX" xfId="43"/>
    <cellStyle name="SAPBEXstdData" xfId="44"/>
    <cellStyle name="SAPBEXstdDataEmph" xfId="45"/>
    <cellStyle name="SAPBEXstdItem" xfId="46"/>
    <cellStyle name="SAPBEXstdItem 2" xfId="53"/>
    <cellStyle name="SAPBEXstdItemX" xfId="47"/>
    <cellStyle name="SAPBEXtitle" xfId="48"/>
    <cellStyle name="SAPBEXundefined" xfId="49"/>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redo\12.31.19%20Non-CONF%20flash%20drive\10%20Shelley%20E%20McCoy\Non-Conf%20WP%20SEM\6%20-%20Depr%20Amort\6-5%20-%20Depreciation%20Stu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6.5"/>
      <sheetName val="Page 6.5.1"/>
      <sheetName val="Page 6.5.2"/>
      <sheetName val="Page 6.5.3"/>
      <sheetName val="Page 6.5.4"/>
      <sheetName val="Page 6.5.5"/>
      <sheetName val="Page 6.5.6 - 6.5.7"/>
      <sheetName val="Page 6.5.8 - 6.5.9"/>
      <sheetName val="Page 6.5.10"/>
      <sheetName val="Page 6.5.11 - 6.5.14"/>
      <sheetName val="Page 6.5.15"/>
      <sheetName val="Page 6.5.16"/>
    </sheetNames>
    <sheetDataSet>
      <sheetData sheetId="0">
        <row r="10">
          <cell r="G10">
            <v>135760387.91800776</v>
          </cell>
        </row>
        <row r="11">
          <cell r="G11">
            <v>-2476947.8318041554</v>
          </cell>
        </row>
        <row r="12">
          <cell r="G12">
            <v>1998573.6908280007</v>
          </cell>
        </row>
        <row r="13">
          <cell r="G13">
            <v>3885134.4021414248</v>
          </cell>
        </row>
        <row r="14">
          <cell r="G14">
            <v>-39929475.802629471</v>
          </cell>
        </row>
        <row r="15">
          <cell r="G15">
            <v>-1783846.2354516732</v>
          </cell>
        </row>
        <row r="16">
          <cell r="G16">
            <v>4780771.3397156373</v>
          </cell>
        </row>
        <row r="17">
          <cell r="G17">
            <v>8541509.3947346881</v>
          </cell>
        </row>
        <row r="18">
          <cell r="G18">
            <v>3385156.3360415678</v>
          </cell>
        </row>
        <row r="19">
          <cell r="G19">
            <v>19830836.176657669</v>
          </cell>
        </row>
        <row r="20">
          <cell r="G20">
            <v>11131675.920188468</v>
          </cell>
        </row>
        <row r="21">
          <cell r="G21">
            <v>8101101.8162147133</v>
          </cell>
        </row>
        <row r="22">
          <cell r="G22">
            <v>3413678.7355184979</v>
          </cell>
        </row>
        <row r="23">
          <cell r="G23">
            <v>-7296.1022181262379</v>
          </cell>
        </row>
        <row r="24">
          <cell r="G24">
            <v>-172129.21251609293</v>
          </cell>
        </row>
        <row r="37">
          <cell r="G37">
            <v>17076.118062183261</v>
          </cell>
        </row>
        <row r="38">
          <cell r="G38">
            <v>159100.6216084864</v>
          </cell>
        </row>
        <row r="39">
          <cell r="G39">
            <v>-28095.136716620298</v>
          </cell>
        </row>
        <row r="40">
          <cell r="G40">
            <v>137493.10519101168</v>
          </cell>
        </row>
        <row r="41">
          <cell r="G41">
            <v>1136682.7327265115</v>
          </cell>
        </row>
        <row r="42">
          <cell r="G42">
            <v>55296.113702594419</v>
          </cell>
        </row>
        <row r="43">
          <cell r="G43">
            <v>18870.351285522571</v>
          </cell>
        </row>
        <row r="44">
          <cell r="G44">
            <v>121201.57557880785</v>
          </cell>
        </row>
        <row r="45">
          <cell r="G45">
            <v>187458.19868634874</v>
          </cell>
        </row>
        <row r="46">
          <cell r="G46">
            <v>0</v>
          </cell>
        </row>
        <row r="47">
          <cell r="G47">
            <v>1438182.7422293033</v>
          </cell>
        </row>
        <row r="48">
          <cell r="G48">
            <v>3622.8026867097942</v>
          </cell>
        </row>
        <row r="50">
          <cell r="G50">
            <v>19945.732774031116</v>
          </cell>
        </row>
        <row r="51">
          <cell r="G51">
            <v>11930.091976542724</v>
          </cell>
        </row>
      </sheetData>
      <sheetData sheetId="1">
        <row r="9">
          <cell r="G9">
            <v>2239.2901600218306</v>
          </cell>
        </row>
        <row r="10">
          <cell r="G10">
            <v>-12401.562864262611</v>
          </cell>
        </row>
        <row r="11">
          <cell r="G11">
            <v>0</v>
          </cell>
        </row>
        <row r="12">
          <cell r="G12">
            <v>-2.7278306489643001</v>
          </cell>
        </row>
        <row r="13">
          <cell r="G13">
            <v>776.04801248813601</v>
          </cell>
        </row>
        <row r="14">
          <cell r="G14">
            <v>0</v>
          </cell>
        </row>
        <row r="15">
          <cell r="G15">
            <v>0</v>
          </cell>
        </row>
        <row r="16">
          <cell r="G16">
            <v>-27148.916488382965</v>
          </cell>
        </row>
        <row r="17">
          <cell r="G17">
            <v>-47675.101826327853</v>
          </cell>
        </row>
        <row r="18">
          <cell r="G18">
            <v>581154.04731576517</v>
          </cell>
        </row>
        <row r="19">
          <cell r="G19">
            <v>-1082.6071380986832</v>
          </cell>
        </row>
        <row r="20">
          <cell r="G20">
            <v>0</v>
          </cell>
        </row>
        <row r="21">
          <cell r="G21">
            <v>-1579.1902312892344</v>
          </cell>
        </row>
      </sheetData>
      <sheetData sheetId="2"/>
      <sheetData sheetId="3"/>
      <sheetData sheetId="4"/>
      <sheetData sheetId="5"/>
      <sheetData sheetId="6">
        <row r="45">
          <cell r="K45">
            <v>2733412.7501624823</v>
          </cell>
        </row>
        <row r="46">
          <cell r="K46">
            <v>139584.43427439407</v>
          </cell>
        </row>
        <row r="47">
          <cell r="K47">
            <v>-756821.25193168968</v>
          </cell>
        </row>
        <row r="48">
          <cell r="K48">
            <v>2859789.2228737622</v>
          </cell>
        </row>
        <row r="49">
          <cell r="K49">
            <v>86163.937916874886</v>
          </cell>
        </row>
        <row r="50">
          <cell r="K50">
            <v>-286316.71847258136</v>
          </cell>
        </row>
        <row r="51">
          <cell r="K51">
            <v>5282274.4280511225</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9"/>
  <sheetViews>
    <sheetView tabSelected="1" view="pageBreakPreview" zoomScale="85" zoomScaleNormal="100" zoomScaleSheetLayoutView="85" workbookViewId="0"/>
  </sheetViews>
  <sheetFormatPr defaultColWidth="10" defaultRowHeight="12.75" x14ac:dyDescent="0.2"/>
  <cols>
    <col min="1" max="1" width="2.5703125" style="40" customWidth="1"/>
    <col min="2" max="2" width="7.140625" style="40" customWidth="1"/>
    <col min="3" max="3" width="28.140625" style="40" customWidth="1"/>
    <col min="4" max="4" width="11.42578125" style="40" bestFit="1" customWidth="1"/>
    <col min="5" max="5" width="5.140625" style="40" bestFit="1" customWidth="1"/>
    <col min="6" max="6" width="12.5703125" style="40" bestFit="1" customWidth="1"/>
    <col min="7" max="7" width="12.28515625" style="40" bestFit="1" customWidth="1"/>
    <col min="8" max="8" width="10.7109375" style="40" bestFit="1" customWidth="1"/>
    <col min="9" max="9" width="13.7109375" style="40" bestFit="1" customWidth="1"/>
    <col min="10" max="10" width="14.28515625" style="40" bestFit="1" customWidth="1"/>
    <col min="11" max="11" width="18.140625" style="40" bestFit="1" customWidth="1"/>
    <col min="12" max="12" width="12" style="40" bestFit="1" customWidth="1"/>
    <col min="13" max="17" width="10" style="40"/>
    <col min="18" max="18" width="13.28515625" style="40" customWidth="1"/>
    <col min="19" max="19" width="11.5703125" style="40" bestFit="1" customWidth="1"/>
    <col min="20" max="255" width="10" style="40"/>
    <col min="256" max="256" width="2.5703125" style="40" customWidth="1"/>
    <col min="257" max="257" width="7.140625" style="40" customWidth="1"/>
    <col min="258" max="258" width="23.5703125" style="40" customWidth="1"/>
    <col min="259" max="259" width="9.7109375" style="40" customWidth="1"/>
    <col min="260" max="260" width="0" style="40" hidden="1" customWidth="1"/>
    <col min="261" max="261" width="4.7109375" style="40" customWidth="1"/>
    <col min="262" max="262" width="14.42578125" style="40" customWidth="1"/>
    <col min="263" max="263" width="11.140625" style="40" customWidth="1"/>
    <col min="264" max="264" width="10.28515625" style="40" customWidth="1"/>
    <col min="265" max="265" width="13" style="40" customWidth="1"/>
    <col min="266" max="266" width="8.28515625" style="40" customWidth="1"/>
    <col min="267" max="511" width="10" style="40"/>
    <col min="512" max="512" width="2.5703125" style="40" customWidth="1"/>
    <col min="513" max="513" width="7.140625" style="40" customWidth="1"/>
    <col min="514" max="514" width="23.5703125" style="40" customWidth="1"/>
    <col min="515" max="515" width="9.7109375" style="40" customWidth="1"/>
    <col min="516" max="516" width="0" style="40" hidden="1" customWidth="1"/>
    <col min="517" max="517" width="4.7109375" style="40" customWidth="1"/>
    <col min="518" max="518" width="14.42578125" style="40" customWidth="1"/>
    <col min="519" max="519" width="11.140625" style="40" customWidth="1"/>
    <col min="520" max="520" width="10.28515625" style="40" customWidth="1"/>
    <col min="521" max="521" width="13" style="40" customWidth="1"/>
    <col min="522" max="522" width="8.28515625" style="40" customWidth="1"/>
    <col min="523" max="767" width="10" style="40"/>
    <col min="768" max="768" width="2.5703125" style="40" customWidth="1"/>
    <col min="769" max="769" width="7.140625" style="40" customWidth="1"/>
    <col min="770" max="770" width="23.5703125" style="40" customWidth="1"/>
    <col min="771" max="771" width="9.7109375" style="40" customWidth="1"/>
    <col min="772" max="772" width="0" style="40" hidden="1" customWidth="1"/>
    <col min="773" max="773" width="4.7109375" style="40" customWidth="1"/>
    <col min="774" max="774" width="14.42578125" style="40" customWidth="1"/>
    <col min="775" max="775" width="11.140625" style="40" customWidth="1"/>
    <col min="776" max="776" width="10.28515625" style="40" customWidth="1"/>
    <col min="777" max="777" width="13" style="40" customWidth="1"/>
    <col min="778" max="778" width="8.28515625" style="40" customWidth="1"/>
    <col min="779" max="1023" width="10" style="40"/>
    <col min="1024" max="1024" width="2.5703125" style="40" customWidth="1"/>
    <col min="1025" max="1025" width="7.140625" style="40" customWidth="1"/>
    <col min="1026" max="1026" width="23.5703125" style="40" customWidth="1"/>
    <col min="1027" max="1027" width="9.7109375" style="40" customWidth="1"/>
    <col min="1028" max="1028" width="0" style="40" hidden="1" customWidth="1"/>
    <col min="1029" max="1029" width="4.7109375" style="40" customWidth="1"/>
    <col min="1030" max="1030" width="14.42578125" style="40" customWidth="1"/>
    <col min="1031" max="1031" width="11.140625" style="40" customWidth="1"/>
    <col min="1032" max="1032" width="10.28515625" style="40" customWidth="1"/>
    <col min="1033" max="1033" width="13" style="40" customWidth="1"/>
    <col min="1034" max="1034" width="8.28515625" style="40" customWidth="1"/>
    <col min="1035" max="1279" width="10" style="40"/>
    <col min="1280" max="1280" width="2.5703125" style="40" customWidth="1"/>
    <col min="1281" max="1281" width="7.140625" style="40" customWidth="1"/>
    <col min="1282" max="1282" width="23.5703125" style="40" customWidth="1"/>
    <col min="1283" max="1283" width="9.7109375" style="40" customWidth="1"/>
    <col min="1284" max="1284" width="0" style="40" hidden="1" customWidth="1"/>
    <col min="1285" max="1285" width="4.7109375" style="40" customWidth="1"/>
    <col min="1286" max="1286" width="14.42578125" style="40" customWidth="1"/>
    <col min="1287" max="1287" width="11.140625" style="40" customWidth="1"/>
    <col min="1288" max="1288" width="10.28515625" style="40" customWidth="1"/>
    <col min="1289" max="1289" width="13" style="40" customWidth="1"/>
    <col min="1290" max="1290" width="8.28515625" style="40" customWidth="1"/>
    <col min="1291" max="1535" width="10" style="40"/>
    <col min="1536" max="1536" width="2.5703125" style="40" customWidth="1"/>
    <col min="1537" max="1537" width="7.140625" style="40" customWidth="1"/>
    <col min="1538" max="1538" width="23.5703125" style="40" customWidth="1"/>
    <col min="1539" max="1539" width="9.7109375" style="40" customWidth="1"/>
    <col min="1540" max="1540" width="0" style="40" hidden="1" customWidth="1"/>
    <col min="1541" max="1541" width="4.7109375" style="40" customWidth="1"/>
    <col min="1542" max="1542" width="14.42578125" style="40" customWidth="1"/>
    <col min="1543" max="1543" width="11.140625" style="40" customWidth="1"/>
    <col min="1544" max="1544" width="10.28515625" style="40" customWidth="1"/>
    <col min="1545" max="1545" width="13" style="40" customWidth="1"/>
    <col min="1546" max="1546" width="8.28515625" style="40" customWidth="1"/>
    <col min="1547" max="1791" width="10" style="40"/>
    <col min="1792" max="1792" width="2.5703125" style="40" customWidth="1"/>
    <col min="1793" max="1793" width="7.140625" style="40" customWidth="1"/>
    <col min="1794" max="1794" width="23.5703125" style="40" customWidth="1"/>
    <col min="1795" max="1795" width="9.7109375" style="40" customWidth="1"/>
    <col min="1796" max="1796" width="0" style="40" hidden="1" customWidth="1"/>
    <col min="1797" max="1797" width="4.7109375" style="40" customWidth="1"/>
    <col min="1798" max="1798" width="14.42578125" style="40" customWidth="1"/>
    <col min="1799" max="1799" width="11.140625" style="40" customWidth="1"/>
    <col min="1800" max="1800" width="10.28515625" style="40" customWidth="1"/>
    <col min="1801" max="1801" width="13" style="40" customWidth="1"/>
    <col min="1802" max="1802" width="8.28515625" style="40" customWidth="1"/>
    <col min="1803" max="2047" width="10" style="40"/>
    <col min="2048" max="2048" width="2.5703125" style="40" customWidth="1"/>
    <col min="2049" max="2049" width="7.140625" style="40" customWidth="1"/>
    <col min="2050" max="2050" width="23.5703125" style="40" customWidth="1"/>
    <col min="2051" max="2051" width="9.7109375" style="40" customWidth="1"/>
    <col min="2052" max="2052" width="0" style="40" hidden="1" customWidth="1"/>
    <col min="2053" max="2053" width="4.7109375" style="40" customWidth="1"/>
    <col min="2054" max="2054" width="14.42578125" style="40" customWidth="1"/>
    <col min="2055" max="2055" width="11.140625" style="40" customWidth="1"/>
    <col min="2056" max="2056" width="10.28515625" style="40" customWidth="1"/>
    <col min="2057" max="2057" width="13" style="40" customWidth="1"/>
    <col min="2058" max="2058" width="8.28515625" style="40" customWidth="1"/>
    <col min="2059" max="2303" width="10" style="40"/>
    <col min="2304" max="2304" width="2.5703125" style="40" customWidth="1"/>
    <col min="2305" max="2305" width="7.140625" style="40" customWidth="1"/>
    <col min="2306" max="2306" width="23.5703125" style="40" customWidth="1"/>
    <col min="2307" max="2307" width="9.7109375" style="40" customWidth="1"/>
    <col min="2308" max="2308" width="0" style="40" hidden="1" customWidth="1"/>
    <col min="2309" max="2309" width="4.7109375" style="40" customWidth="1"/>
    <col min="2310" max="2310" width="14.42578125" style="40" customWidth="1"/>
    <col min="2311" max="2311" width="11.140625" style="40" customWidth="1"/>
    <col min="2312" max="2312" width="10.28515625" style="40" customWidth="1"/>
    <col min="2313" max="2313" width="13" style="40" customWidth="1"/>
    <col min="2314" max="2314" width="8.28515625" style="40" customWidth="1"/>
    <col min="2315" max="2559" width="10" style="40"/>
    <col min="2560" max="2560" width="2.5703125" style="40" customWidth="1"/>
    <col min="2561" max="2561" width="7.140625" style="40" customWidth="1"/>
    <col min="2562" max="2562" width="23.5703125" style="40" customWidth="1"/>
    <col min="2563" max="2563" width="9.7109375" style="40" customWidth="1"/>
    <col min="2564" max="2564" width="0" style="40" hidden="1" customWidth="1"/>
    <col min="2565" max="2565" width="4.7109375" style="40" customWidth="1"/>
    <col min="2566" max="2566" width="14.42578125" style="40" customWidth="1"/>
    <col min="2567" max="2567" width="11.140625" style="40" customWidth="1"/>
    <col min="2568" max="2568" width="10.28515625" style="40" customWidth="1"/>
    <col min="2569" max="2569" width="13" style="40" customWidth="1"/>
    <col min="2570" max="2570" width="8.28515625" style="40" customWidth="1"/>
    <col min="2571" max="2815" width="10" style="40"/>
    <col min="2816" max="2816" width="2.5703125" style="40" customWidth="1"/>
    <col min="2817" max="2817" width="7.140625" style="40" customWidth="1"/>
    <col min="2818" max="2818" width="23.5703125" style="40" customWidth="1"/>
    <col min="2819" max="2819" width="9.7109375" style="40" customWidth="1"/>
    <col min="2820" max="2820" width="0" style="40" hidden="1" customWidth="1"/>
    <col min="2821" max="2821" width="4.7109375" style="40" customWidth="1"/>
    <col min="2822" max="2822" width="14.42578125" style="40" customWidth="1"/>
    <col min="2823" max="2823" width="11.140625" style="40" customWidth="1"/>
    <col min="2824" max="2824" width="10.28515625" style="40" customWidth="1"/>
    <col min="2825" max="2825" width="13" style="40" customWidth="1"/>
    <col min="2826" max="2826" width="8.28515625" style="40" customWidth="1"/>
    <col min="2827" max="3071" width="10" style="40"/>
    <col min="3072" max="3072" width="2.5703125" style="40" customWidth="1"/>
    <col min="3073" max="3073" width="7.140625" style="40" customWidth="1"/>
    <col min="3074" max="3074" width="23.5703125" style="40" customWidth="1"/>
    <col min="3075" max="3075" width="9.7109375" style="40" customWidth="1"/>
    <col min="3076" max="3076" width="0" style="40" hidden="1" customWidth="1"/>
    <col min="3077" max="3077" width="4.7109375" style="40" customWidth="1"/>
    <col min="3078" max="3078" width="14.42578125" style="40" customWidth="1"/>
    <col min="3079" max="3079" width="11.140625" style="40" customWidth="1"/>
    <col min="3080" max="3080" width="10.28515625" style="40" customWidth="1"/>
    <col min="3081" max="3081" width="13" style="40" customWidth="1"/>
    <col min="3082" max="3082" width="8.28515625" style="40" customWidth="1"/>
    <col min="3083" max="3327" width="10" style="40"/>
    <col min="3328" max="3328" width="2.5703125" style="40" customWidth="1"/>
    <col min="3329" max="3329" width="7.140625" style="40" customWidth="1"/>
    <col min="3330" max="3330" width="23.5703125" style="40" customWidth="1"/>
    <col min="3331" max="3331" width="9.7109375" style="40" customWidth="1"/>
    <col min="3332" max="3332" width="0" style="40" hidden="1" customWidth="1"/>
    <col min="3333" max="3333" width="4.7109375" style="40" customWidth="1"/>
    <col min="3334" max="3334" width="14.42578125" style="40" customWidth="1"/>
    <col min="3335" max="3335" width="11.140625" style="40" customWidth="1"/>
    <col min="3336" max="3336" width="10.28515625" style="40" customWidth="1"/>
    <col min="3337" max="3337" width="13" style="40" customWidth="1"/>
    <col min="3338" max="3338" width="8.28515625" style="40" customWidth="1"/>
    <col min="3339" max="3583" width="10" style="40"/>
    <col min="3584" max="3584" width="2.5703125" style="40" customWidth="1"/>
    <col min="3585" max="3585" width="7.140625" style="40" customWidth="1"/>
    <col min="3586" max="3586" width="23.5703125" style="40" customWidth="1"/>
    <col min="3587" max="3587" width="9.7109375" style="40" customWidth="1"/>
    <col min="3588" max="3588" width="0" style="40" hidden="1" customWidth="1"/>
    <col min="3589" max="3589" width="4.7109375" style="40" customWidth="1"/>
    <col min="3590" max="3590" width="14.42578125" style="40" customWidth="1"/>
    <col min="3591" max="3591" width="11.140625" style="40" customWidth="1"/>
    <col min="3592" max="3592" width="10.28515625" style="40" customWidth="1"/>
    <col min="3593" max="3593" width="13" style="40" customWidth="1"/>
    <col min="3594" max="3594" width="8.28515625" style="40" customWidth="1"/>
    <col min="3595" max="3839" width="10" style="40"/>
    <col min="3840" max="3840" width="2.5703125" style="40" customWidth="1"/>
    <col min="3841" max="3841" width="7.140625" style="40" customWidth="1"/>
    <col min="3842" max="3842" width="23.5703125" style="40" customWidth="1"/>
    <col min="3843" max="3843" width="9.7109375" style="40" customWidth="1"/>
    <col min="3844" max="3844" width="0" style="40" hidden="1" customWidth="1"/>
    <col min="3845" max="3845" width="4.7109375" style="40" customWidth="1"/>
    <col min="3846" max="3846" width="14.42578125" style="40" customWidth="1"/>
    <col min="3847" max="3847" width="11.140625" style="40" customWidth="1"/>
    <col min="3848" max="3848" width="10.28515625" style="40" customWidth="1"/>
    <col min="3849" max="3849" width="13" style="40" customWidth="1"/>
    <col min="3850" max="3850" width="8.28515625" style="40" customWidth="1"/>
    <col min="3851" max="4095" width="10" style="40"/>
    <col min="4096" max="4096" width="2.5703125" style="40" customWidth="1"/>
    <col min="4097" max="4097" width="7.140625" style="40" customWidth="1"/>
    <col min="4098" max="4098" width="23.5703125" style="40" customWidth="1"/>
    <col min="4099" max="4099" width="9.7109375" style="40" customWidth="1"/>
    <col min="4100" max="4100" width="0" style="40" hidden="1" customWidth="1"/>
    <col min="4101" max="4101" width="4.7109375" style="40" customWidth="1"/>
    <col min="4102" max="4102" width="14.42578125" style="40" customWidth="1"/>
    <col min="4103" max="4103" width="11.140625" style="40" customWidth="1"/>
    <col min="4104" max="4104" width="10.28515625" style="40" customWidth="1"/>
    <col min="4105" max="4105" width="13" style="40" customWidth="1"/>
    <col min="4106" max="4106" width="8.28515625" style="40" customWidth="1"/>
    <col min="4107" max="4351" width="10" style="40"/>
    <col min="4352" max="4352" width="2.5703125" style="40" customWidth="1"/>
    <col min="4353" max="4353" width="7.140625" style="40" customWidth="1"/>
    <col min="4354" max="4354" width="23.5703125" style="40" customWidth="1"/>
    <col min="4355" max="4355" width="9.7109375" style="40" customWidth="1"/>
    <col min="4356" max="4356" width="0" style="40" hidden="1" customWidth="1"/>
    <col min="4357" max="4357" width="4.7109375" style="40" customWidth="1"/>
    <col min="4358" max="4358" width="14.42578125" style="40" customWidth="1"/>
    <col min="4359" max="4359" width="11.140625" style="40" customWidth="1"/>
    <col min="4360" max="4360" width="10.28515625" style="40" customWidth="1"/>
    <col min="4361" max="4361" width="13" style="40" customWidth="1"/>
    <col min="4362" max="4362" width="8.28515625" style="40" customWidth="1"/>
    <col min="4363" max="4607" width="10" style="40"/>
    <col min="4608" max="4608" width="2.5703125" style="40" customWidth="1"/>
    <col min="4609" max="4609" width="7.140625" style="40" customWidth="1"/>
    <col min="4610" max="4610" width="23.5703125" style="40" customWidth="1"/>
    <col min="4611" max="4611" width="9.7109375" style="40" customWidth="1"/>
    <col min="4612" max="4612" width="0" style="40" hidden="1" customWidth="1"/>
    <col min="4613" max="4613" width="4.7109375" style="40" customWidth="1"/>
    <col min="4614" max="4614" width="14.42578125" style="40" customWidth="1"/>
    <col min="4615" max="4615" width="11.140625" style="40" customWidth="1"/>
    <col min="4616" max="4616" width="10.28515625" style="40" customWidth="1"/>
    <col min="4617" max="4617" width="13" style="40" customWidth="1"/>
    <col min="4618" max="4618" width="8.28515625" style="40" customWidth="1"/>
    <col min="4619" max="4863" width="10" style="40"/>
    <col min="4864" max="4864" width="2.5703125" style="40" customWidth="1"/>
    <col min="4865" max="4865" width="7.140625" style="40" customWidth="1"/>
    <col min="4866" max="4866" width="23.5703125" style="40" customWidth="1"/>
    <col min="4867" max="4867" width="9.7109375" style="40" customWidth="1"/>
    <col min="4868" max="4868" width="0" style="40" hidden="1" customWidth="1"/>
    <col min="4869" max="4869" width="4.7109375" style="40" customWidth="1"/>
    <col min="4870" max="4870" width="14.42578125" style="40" customWidth="1"/>
    <col min="4871" max="4871" width="11.140625" style="40" customWidth="1"/>
    <col min="4872" max="4872" width="10.28515625" style="40" customWidth="1"/>
    <col min="4873" max="4873" width="13" style="40" customWidth="1"/>
    <col min="4874" max="4874" width="8.28515625" style="40" customWidth="1"/>
    <col min="4875" max="5119" width="10" style="40"/>
    <col min="5120" max="5120" width="2.5703125" style="40" customWidth="1"/>
    <col min="5121" max="5121" width="7.140625" style="40" customWidth="1"/>
    <col min="5122" max="5122" width="23.5703125" style="40" customWidth="1"/>
    <col min="5123" max="5123" width="9.7109375" style="40" customWidth="1"/>
    <col min="5124" max="5124" width="0" style="40" hidden="1" customWidth="1"/>
    <col min="5125" max="5125" width="4.7109375" style="40" customWidth="1"/>
    <col min="5126" max="5126" width="14.42578125" style="40" customWidth="1"/>
    <col min="5127" max="5127" width="11.140625" style="40" customWidth="1"/>
    <col min="5128" max="5128" width="10.28515625" style="40" customWidth="1"/>
    <col min="5129" max="5129" width="13" style="40" customWidth="1"/>
    <col min="5130" max="5130" width="8.28515625" style="40" customWidth="1"/>
    <col min="5131" max="5375" width="10" style="40"/>
    <col min="5376" max="5376" width="2.5703125" style="40" customWidth="1"/>
    <col min="5377" max="5377" width="7.140625" style="40" customWidth="1"/>
    <col min="5378" max="5378" width="23.5703125" style="40" customWidth="1"/>
    <col min="5379" max="5379" width="9.7109375" style="40" customWidth="1"/>
    <col min="5380" max="5380" width="0" style="40" hidden="1" customWidth="1"/>
    <col min="5381" max="5381" width="4.7109375" style="40" customWidth="1"/>
    <col min="5382" max="5382" width="14.42578125" style="40" customWidth="1"/>
    <col min="5383" max="5383" width="11.140625" style="40" customWidth="1"/>
    <col min="5384" max="5384" width="10.28515625" style="40" customWidth="1"/>
    <col min="5385" max="5385" width="13" style="40" customWidth="1"/>
    <col min="5386" max="5386" width="8.28515625" style="40" customWidth="1"/>
    <col min="5387" max="5631" width="10" style="40"/>
    <col min="5632" max="5632" width="2.5703125" style="40" customWidth="1"/>
    <col min="5633" max="5633" width="7.140625" style="40" customWidth="1"/>
    <col min="5634" max="5634" width="23.5703125" style="40" customWidth="1"/>
    <col min="5635" max="5635" width="9.7109375" style="40" customWidth="1"/>
    <col min="5636" max="5636" width="0" style="40" hidden="1" customWidth="1"/>
    <col min="5637" max="5637" width="4.7109375" style="40" customWidth="1"/>
    <col min="5638" max="5638" width="14.42578125" style="40" customWidth="1"/>
    <col min="5639" max="5639" width="11.140625" style="40" customWidth="1"/>
    <col min="5640" max="5640" width="10.28515625" style="40" customWidth="1"/>
    <col min="5641" max="5641" width="13" style="40" customWidth="1"/>
    <col min="5642" max="5642" width="8.28515625" style="40" customWidth="1"/>
    <col min="5643" max="5887" width="10" style="40"/>
    <col min="5888" max="5888" width="2.5703125" style="40" customWidth="1"/>
    <col min="5889" max="5889" width="7.140625" style="40" customWidth="1"/>
    <col min="5890" max="5890" width="23.5703125" style="40" customWidth="1"/>
    <col min="5891" max="5891" width="9.7109375" style="40" customWidth="1"/>
    <col min="5892" max="5892" width="0" style="40" hidden="1" customWidth="1"/>
    <col min="5893" max="5893" width="4.7109375" style="40" customWidth="1"/>
    <col min="5894" max="5894" width="14.42578125" style="40" customWidth="1"/>
    <col min="5895" max="5895" width="11.140625" style="40" customWidth="1"/>
    <col min="5896" max="5896" width="10.28515625" style="40" customWidth="1"/>
    <col min="5897" max="5897" width="13" style="40" customWidth="1"/>
    <col min="5898" max="5898" width="8.28515625" style="40" customWidth="1"/>
    <col min="5899" max="6143" width="10" style="40"/>
    <col min="6144" max="6144" width="2.5703125" style="40" customWidth="1"/>
    <col min="6145" max="6145" width="7.140625" style="40" customWidth="1"/>
    <col min="6146" max="6146" width="23.5703125" style="40" customWidth="1"/>
    <col min="6147" max="6147" width="9.7109375" style="40" customWidth="1"/>
    <col min="6148" max="6148" width="0" style="40" hidden="1" customWidth="1"/>
    <col min="6149" max="6149" width="4.7109375" style="40" customWidth="1"/>
    <col min="6150" max="6150" width="14.42578125" style="40" customWidth="1"/>
    <col min="6151" max="6151" width="11.140625" style="40" customWidth="1"/>
    <col min="6152" max="6152" width="10.28515625" style="40" customWidth="1"/>
    <col min="6153" max="6153" width="13" style="40" customWidth="1"/>
    <col min="6154" max="6154" width="8.28515625" style="40" customWidth="1"/>
    <col min="6155" max="6399" width="10" style="40"/>
    <col min="6400" max="6400" width="2.5703125" style="40" customWidth="1"/>
    <col min="6401" max="6401" width="7.140625" style="40" customWidth="1"/>
    <col min="6402" max="6402" width="23.5703125" style="40" customWidth="1"/>
    <col min="6403" max="6403" width="9.7109375" style="40" customWidth="1"/>
    <col min="6404" max="6404" width="0" style="40" hidden="1" customWidth="1"/>
    <col min="6405" max="6405" width="4.7109375" style="40" customWidth="1"/>
    <col min="6406" max="6406" width="14.42578125" style="40" customWidth="1"/>
    <col min="6407" max="6407" width="11.140625" style="40" customWidth="1"/>
    <col min="6408" max="6408" width="10.28515625" style="40" customWidth="1"/>
    <col min="6409" max="6409" width="13" style="40" customWidth="1"/>
    <col min="6410" max="6410" width="8.28515625" style="40" customWidth="1"/>
    <col min="6411" max="6655" width="10" style="40"/>
    <col min="6656" max="6656" width="2.5703125" style="40" customWidth="1"/>
    <col min="6657" max="6657" width="7.140625" style="40" customWidth="1"/>
    <col min="6658" max="6658" width="23.5703125" style="40" customWidth="1"/>
    <col min="6659" max="6659" width="9.7109375" style="40" customWidth="1"/>
    <col min="6660" max="6660" width="0" style="40" hidden="1" customWidth="1"/>
    <col min="6661" max="6661" width="4.7109375" style="40" customWidth="1"/>
    <col min="6662" max="6662" width="14.42578125" style="40" customWidth="1"/>
    <col min="6663" max="6663" width="11.140625" style="40" customWidth="1"/>
    <col min="6664" max="6664" width="10.28515625" style="40" customWidth="1"/>
    <col min="6665" max="6665" width="13" style="40" customWidth="1"/>
    <col min="6666" max="6666" width="8.28515625" style="40" customWidth="1"/>
    <col min="6667" max="6911" width="10" style="40"/>
    <col min="6912" max="6912" width="2.5703125" style="40" customWidth="1"/>
    <col min="6913" max="6913" width="7.140625" style="40" customWidth="1"/>
    <col min="6914" max="6914" width="23.5703125" style="40" customWidth="1"/>
    <col min="6915" max="6915" width="9.7109375" style="40" customWidth="1"/>
    <col min="6916" max="6916" width="0" style="40" hidden="1" customWidth="1"/>
    <col min="6917" max="6917" width="4.7109375" style="40" customWidth="1"/>
    <col min="6918" max="6918" width="14.42578125" style="40" customWidth="1"/>
    <col min="6919" max="6919" width="11.140625" style="40" customWidth="1"/>
    <col min="6920" max="6920" width="10.28515625" style="40" customWidth="1"/>
    <col min="6921" max="6921" width="13" style="40" customWidth="1"/>
    <col min="6922" max="6922" width="8.28515625" style="40" customWidth="1"/>
    <col min="6923" max="7167" width="10" style="40"/>
    <col min="7168" max="7168" width="2.5703125" style="40" customWidth="1"/>
    <col min="7169" max="7169" width="7.140625" style="40" customWidth="1"/>
    <col min="7170" max="7170" width="23.5703125" style="40" customWidth="1"/>
    <col min="7171" max="7171" width="9.7109375" style="40" customWidth="1"/>
    <col min="7172" max="7172" width="0" style="40" hidden="1" customWidth="1"/>
    <col min="7173" max="7173" width="4.7109375" style="40" customWidth="1"/>
    <col min="7174" max="7174" width="14.42578125" style="40" customWidth="1"/>
    <col min="7175" max="7175" width="11.140625" style="40" customWidth="1"/>
    <col min="7176" max="7176" width="10.28515625" style="40" customWidth="1"/>
    <col min="7177" max="7177" width="13" style="40" customWidth="1"/>
    <col min="7178" max="7178" width="8.28515625" style="40" customWidth="1"/>
    <col min="7179" max="7423" width="10" style="40"/>
    <col min="7424" max="7424" width="2.5703125" style="40" customWidth="1"/>
    <col min="7425" max="7425" width="7.140625" style="40" customWidth="1"/>
    <col min="7426" max="7426" width="23.5703125" style="40" customWidth="1"/>
    <col min="7427" max="7427" width="9.7109375" style="40" customWidth="1"/>
    <col min="7428" max="7428" width="0" style="40" hidden="1" customWidth="1"/>
    <col min="7429" max="7429" width="4.7109375" style="40" customWidth="1"/>
    <col min="7430" max="7430" width="14.42578125" style="40" customWidth="1"/>
    <col min="7431" max="7431" width="11.140625" style="40" customWidth="1"/>
    <col min="7432" max="7432" width="10.28515625" style="40" customWidth="1"/>
    <col min="7433" max="7433" width="13" style="40" customWidth="1"/>
    <col min="7434" max="7434" width="8.28515625" style="40" customWidth="1"/>
    <col min="7435" max="7679" width="10" style="40"/>
    <col min="7680" max="7680" width="2.5703125" style="40" customWidth="1"/>
    <col min="7681" max="7681" width="7.140625" style="40" customWidth="1"/>
    <col min="7682" max="7682" width="23.5703125" style="40" customWidth="1"/>
    <col min="7683" max="7683" width="9.7109375" style="40" customWidth="1"/>
    <col min="7684" max="7684" width="0" style="40" hidden="1" customWidth="1"/>
    <col min="7685" max="7685" width="4.7109375" style="40" customWidth="1"/>
    <col min="7686" max="7686" width="14.42578125" style="40" customWidth="1"/>
    <col min="7687" max="7687" width="11.140625" style="40" customWidth="1"/>
    <col min="7688" max="7688" width="10.28515625" style="40" customWidth="1"/>
    <col min="7689" max="7689" width="13" style="40" customWidth="1"/>
    <col min="7690" max="7690" width="8.28515625" style="40" customWidth="1"/>
    <col min="7691" max="7935" width="10" style="40"/>
    <col min="7936" max="7936" width="2.5703125" style="40" customWidth="1"/>
    <col min="7937" max="7937" width="7.140625" style="40" customWidth="1"/>
    <col min="7938" max="7938" width="23.5703125" style="40" customWidth="1"/>
    <col min="7939" max="7939" width="9.7109375" style="40" customWidth="1"/>
    <col min="7940" max="7940" width="0" style="40" hidden="1" customWidth="1"/>
    <col min="7941" max="7941" width="4.7109375" style="40" customWidth="1"/>
    <col min="7942" max="7942" width="14.42578125" style="40" customWidth="1"/>
    <col min="7943" max="7943" width="11.140625" style="40" customWidth="1"/>
    <col min="7944" max="7944" width="10.28515625" style="40" customWidth="1"/>
    <col min="7945" max="7945" width="13" style="40" customWidth="1"/>
    <col min="7946" max="7946" width="8.28515625" style="40" customWidth="1"/>
    <col min="7947" max="8191" width="10" style="40"/>
    <col min="8192" max="8192" width="2.5703125" style="40" customWidth="1"/>
    <col min="8193" max="8193" width="7.140625" style="40" customWidth="1"/>
    <col min="8194" max="8194" width="23.5703125" style="40" customWidth="1"/>
    <col min="8195" max="8195" width="9.7109375" style="40" customWidth="1"/>
    <col min="8196" max="8196" width="0" style="40" hidden="1" customWidth="1"/>
    <col min="8197" max="8197" width="4.7109375" style="40" customWidth="1"/>
    <col min="8198" max="8198" width="14.42578125" style="40" customWidth="1"/>
    <col min="8199" max="8199" width="11.140625" style="40" customWidth="1"/>
    <col min="8200" max="8200" width="10.28515625" style="40" customWidth="1"/>
    <col min="8201" max="8201" width="13" style="40" customWidth="1"/>
    <col min="8202" max="8202" width="8.28515625" style="40" customWidth="1"/>
    <col min="8203" max="8447" width="10" style="40"/>
    <col min="8448" max="8448" width="2.5703125" style="40" customWidth="1"/>
    <col min="8449" max="8449" width="7.140625" style="40" customWidth="1"/>
    <col min="8450" max="8450" width="23.5703125" style="40" customWidth="1"/>
    <col min="8451" max="8451" width="9.7109375" style="40" customWidth="1"/>
    <col min="8452" max="8452" width="0" style="40" hidden="1" customWidth="1"/>
    <col min="8453" max="8453" width="4.7109375" style="40" customWidth="1"/>
    <col min="8454" max="8454" width="14.42578125" style="40" customWidth="1"/>
    <col min="8455" max="8455" width="11.140625" style="40" customWidth="1"/>
    <col min="8456" max="8456" width="10.28515625" style="40" customWidth="1"/>
    <col min="8457" max="8457" width="13" style="40" customWidth="1"/>
    <col min="8458" max="8458" width="8.28515625" style="40" customWidth="1"/>
    <col min="8459" max="8703" width="10" style="40"/>
    <col min="8704" max="8704" width="2.5703125" style="40" customWidth="1"/>
    <col min="8705" max="8705" width="7.140625" style="40" customWidth="1"/>
    <col min="8706" max="8706" width="23.5703125" style="40" customWidth="1"/>
    <col min="8707" max="8707" width="9.7109375" style="40" customWidth="1"/>
    <col min="8708" max="8708" width="0" style="40" hidden="1" customWidth="1"/>
    <col min="8709" max="8709" width="4.7109375" style="40" customWidth="1"/>
    <col min="8710" max="8710" width="14.42578125" style="40" customWidth="1"/>
    <col min="8711" max="8711" width="11.140625" style="40" customWidth="1"/>
    <col min="8712" max="8712" width="10.28515625" style="40" customWidth="1"/>
    <col min="8713" max="8713" width="13" style="40" customWidth="1"/>
    <col min="8714" max="8714" width="8.28515625" style="40" customWidth="1"/>
    <col min="8715" max="8959" width="10" style="40"/>
    <col min="8960" max="8960" width="2.5703125" style="40" customWidth="1"/>
    <col min="8961" max="8961" width="7.140625" style="40" customWidth="1"/>
    <col min="8962" max="8962" width="23.5703125" style="40" customWidth="1"/>
    <col min="8963" max="8963" width="9.7109375" style="40" customWidth="1"/>
    <col min="8964" max="8964" width="0" style="40" hidden="1" customWidth="1"/>
    <col min="8965" max="8965" width="4.7109375" style="40" customWidth="1"/>
    <col min="8966" max="8966" width="14.42578125" style="40" customWidth="1"/>
    <col min="8967" max="8967" width="11.140625" style="40" customWidth="1"/>
    <col min="8968" max="8968" width="10.28515625" style="40" customWidth="1"/>
    <col min="8969" max="8969" width="13" style="40" customWidth="1"/>
    <col min="8970" max="8970" width="8.28515625" style="40" customWidth="1"/>
    <col min="8971" max="9215" width="10" style="40"/>
    <col min="9216" max="9216" width="2.5703125" style="40" customWidth="1"/>
    <col min="9217" max="9217" width="7.140625" style="40" customWidth="1"/>
    <col min="9218" max="9218" width="23.5703125" style="40" customWidth="1"/>
    <col min="9219" max="9219" width="9.7109375" style="40" customWidth="1"/>
    <col min="9220" max="9220" width="0" style="40" hidden="1" customWidth="1"/>
    <col min="9221" max="9221" width="4.7109375" style="40" customWidth="1"/>
    <col min="9222" max="9222" width="14.42578125" style="40" customWidth="1"/>
    <col min="9223" max="9223" width="11.140625" style="40" customWidth="1"/>
    <col min="9224" max="9224" width="10.28515625" style="40" customWidth="1"/>
    <col min="9225" max="9225" width="13" style="40" customWidth="1"/>
    <col min="9226" max="9226" width="8.28515625" style="40" customWidth="1"/>
    <col min="9227" max="9471" width="10" style="40"/>
    <col min="9472" max="9472" width="2.5703125" style="40" customWidth="1"/>
    <col min="9473" max="9473" width="7.140625" style="40" customWidth="1"/>
    <col min="9474" max="9474" width="23.5703125" style="40" customWidth="1"/>
    <col min="9475" max="9475" width="9.7109375" style="40" customWidth="1"/>
    <col min="9476" max="9476" width="0" style="40" hidden="1" customWidth="1"/>
    <col min="9477" max="9477" width="4.7109375" style="40" customWidth="1"/>
    <col min="9478" max="9478" width="14.42578125" style="40" customWidth="1"/>
    <col min="9479" max="9479" width="11.140625" style="40" customWidth="1"/>
    <col min="9480" max="9480" width="10.28515625" style="40" customWidth="1"/>
    <col min="9481" max="9481" width="13" style="40" customWidth="1"/>
    <col min="9482" max="9482" width="8.28515625" style="40" customWidth="1"/>
    <col min="9483" max="9727" width="10" style="40"/>
    <col min="9728" max="9728" width="2.5703125" style="40" customWidth="1"/>
    <col min="9729" max="9729" width="7.140625" style="40" customWidth="1"/>
    <col min="9730" max="9730" width="23.5703125" style="40" customWidth="1"/>
    <col min="9731" max="9731" width="9.7109375" style="40" customWidth="1"/>
    <col min="9732" max="9732" width="0" style="40" hidden="1" customWidth="1"/>
    <col min="9733" max="9733" width="4.7109375" style="40" customWidth="1"/>
    <col min="9734" max="9734" width="14.42578125" style="40" customWidth="1"/>
    <col min="9735" max="9735" width="11.140625" style="40" customWidth="1"/>
    <col min="9736" max="9736" width="10.28515625" style="40" customWidth="1"/>
    <col min="9737" max="9737" width="13" style="40" customWidth="1"/>
    <col min="9738" max="9738" width="8.28515625" style="40" customWidth="1"/>
    <col min="9739" max="9983" width="10" style="40"/>
    <col min="9984" max="9984" width="2.5703125" style="40" customWidth="1"/>
    <col min="9985" max="9985" width="7.140625" style="40" customWidth="1"/>
    <col min="9986" max="9986" width="23.5703125" style="40" customWidth="1"/>
    <col min="9987" max="9987" width="9.7109375" style="40" customWidth="1"/>
    <col min="9988" max="9988" width="0" style="40" hidden="1" customWidth="1"/>
    <col min="9989" max="9989" width="4.7109375" style="40" customWidth="1"/>
    <col min="9990" max="9990" width="14.42578125" style="40" customWidth="1"/>
    <col min="9991" max="9991" width="11.140625" style="40" customWidth="1"/>
    <col min="9992" max="9992" width="10.28515625" style="40" customWidth="1"/>
    <col min="9993" max="9993" width="13" style="40" customWidth="1"/>
    <col min="9994" max="9994" width="8.28515625" style="40" customWidth="1"/>
    <col min="9995" max="10239" width="10" style="40"/>
    <col min="10240" max="10240" width="2.5703125" style="40" customWidth="1"/>
    <col min="10241" max="10241" width="7.140625" style="40" customWidth="1"/>
    <col min="10242" max="10242" width="23.5703125" style="40" customWidth="1"/>
    <col min="10243" max="10243" width="9.7109375" style="40" customWidth="1"/>
    <col min="10244" max="10244" width="0" style="40" hidden="1" customWidth="1"/>
    <col min="10245" max="10245" width="4.7109375" style="40" customWidth="1"/>
    <col min="10246" max="10246" width="14.42578125" style="40" customWidth="1"/>
    <col min="10247" max="10247" width="11.140625" style="40" customWidth="1"/>
    <col min="10248" max="10248" width="10.28515625" style="40" customWidth="1"/>
    <col min="10249" max="10249" width="13" style="40" customWidth="1"/>
    <col min="10250" max="10250" width="8.28515625" style="40" customWidth="1"/>
    <col min="10251" max="10495" width="10" style="40"/>
    <col min="10496" max="10496" width="2.5703125" style="40" customWidth="1"/>
    <col min="10497" max="10497" width="7.140625" style="40" customWidth="1"/>
    <col min="10498" max="10498" width="23.5703125" style="40" customWidth="1"/>
    <col min="10499" max="10499" width="9.7109375" style="40" customWidth="1"/>
    <col min="10500" max="10500" width="0" style="40" hidden="1" customWidth="1"/>
    <col min="10501" max="10501" width="4.7109375" style="40" customWidth="1"/>
    <col min="10502" max="10502" width="14.42578125" style="40" customWidth="1"/>
    <col min="10503" max="10503" width="11.140625" style="40" customWidth="1"/>
    <col min="10504" max="10504" width="10.28515625" style="40" customWidth="1"/>
    <col min="10505" max="10505" width="13" style="40" customWidth="1"/>
    <col min="10506" max="10506" width="8.28515625" style="40" customWidth="1"/>
    <col min="10507" max="10751" width="10" style="40"/>
    <col min="10752" max="10752" width="2.5703125" style="40" customWidth="1"/>
    <col min="10753" max="10753" width="7.140625" style="40" customWidth="1"/>
    <col min="10754" max="10754" width="23.5703125" style="40" customWidth="1"/>
    <col min="10755" max="10755" width="9.7109375" style="40" customWidth="1"/>
    <col min="10756" max="10756" width="0" style="40" hidden="1" customWidth="1"/>
    <col min="10757" max="10757" width="4.7109375" style="40" customWidth="1"/>
    <col min="10758" max="10758" width="14.42578125" style="40" customWidth="1"/>
    <col min="10759" max="10759" width="11.140625" style="40" customWidth="1"/>
    <col min="10760" max="10760" width="10.28515625" style="40" customWidth="1"/>
    <col min="10761" max="10761" width="13" style="40" customWidth="1"/>
    <col min="10762" max="10762" width="8.28515625" style="40" customWidth="1"/>
    <col min="10763" max="11007" width="10" style="40"/>
    <col min="11008" max="11008" width="2.5703125" style="40" customWidth="1"/>
    <col min="11009" max="11009" width="7.140625" style="40" customWidth="1"/>
    <col min="11010" max="11010" width="23.5703125" style="40" customWidth="1"/>
    <col min="11011" max="11011" width="9.7109375" style="40" customWidth="1"/>
    <col min="11012" max="11012" width="0" style="40" hidden="1" customWidth="1"/>
    <col min="11013" max="11013" width="4.7109375" style="40" customWidth="1"/>
    <col min="11014" max="11014" width="14.42578125" style="40" customWidth="1"/>
    <col min="11015" max="11015" width="11.140625" style="40" customWidth="1"/>
    <col min="11016" max="11016" width="10.28515625" style="40" customWidth="1"/>
    <col min="11017" max="11017" width="13" style="40" customWidth="1"/>
    <col min="11018" max="11018" width="8.28515625" style="40" customWidth="1"/>
    <col min="11019" max="11263" width="10" style="40"/>
    <col min="11264" max="11264" width="2.5703125" style="40" customWidth="1"/>
    <col min="11265" max="11265" width="7.140625" style="40" customWidth="1"/>
    <col min="11266" max="11266" width="23.5703125" style="40" customWidth="1"/>
    <col min="11267" max="11267" width="9.7109375" style="40" customWidth="1"/>
    <col min="11268" max="11268" width="0" style="40" hidden="1" customWidth="1"/>
    <col min="11269" max="11269" width="4.7109375" style="40" customWidth="1"/>
    <col min="11270" max="11270" width="14.42578125" style="40" customWidth="1"/>
    <col min="11271" max="11271" width="11.140625" style="40" customWidth="1"/>
    <col min="11272" max="11272" width="10.28515625" style="40" customWidth="1"/>
    <col min="11273" max="11273" width="13" style="40" customWidth="1"/>
    <col min="11274" max="11274" width="8.28515625" style="40" customWidth="1"/>
    <col min="11275" max="11519" width="10" style="40"/>
    <col min="11520" max="11520" width="2.5703125" style="40" customWidth="1"/>
    <col min="11521" max="11521" width="7.140625" style="40" customWidth="1"/>
    <col min="11522" max="11522" width="23.5703125" style="40" customWidth="1"/>
    <col min="11523" max="11523" width="9.7109375" style="40" customWidth="1"/>
    <col min="11524" max="11524" width="0" style="40" hidden="1" customWidth="1"/>
    <col min="11525" max="11525" width="4.7109375" style="40" customWidth="1"/>
    <col min="11526" max="11526" width="14.42578125" style="40" customWidth="1"/>
    <col min="11527" max="11527" width="11.140625" style="40" customWidth="1"/>
    <col min="11528" max="11528" width="10.28515625" style="40" customWidth="1"/>
    <col min="11529" max="11529" width="13" style="40" customWidth="1"/>
    <col min="11530" max="11530" width="8.28515625" style="40" customWidth="1"/>
    <col min="11531" max="11775" width="10" style="40"/>
    <col min="11776" max="11776" width="2.5703125" style="40" customWidth="1"/>
    <col min="11777" max="11777" width="7.140625" style="40" customWidth="1"/>
    <col min="11778" max="11778" width="23.5703125" style="40" customWidth="1"/>
    <col min="11779" max="11779" width="9.7109375" style="40" customWidth="1"/>
    <col min="11780" max="11780" width="0" style="40" hidden="1" customWidth="1"/>
    <col min="11781" max="11781" width="4.7109375" style="40" customWidth="1"/>
    <col min="11782" max="11782" width="14.42578125" style="40" customWidth="1"/>
    <col min="11783" max="11783" width="11.140625" style="40" customWidth="1"/>
    <col min="11784" max="11784" width="10.28515625" style="40" customWidth="1"/>
    <col min="11785" max="11785" width="13" style="40" customWidth="1"/>
    <col min="11786" max="11786" width="8.28515625" style="40" customWidth="1"/>
    <col min="11787" max="12031" width="10" style="40"/>
    <col min="12032" max="12032" width="2.5703125" style="40" customWidth="1"/>
    <col min="12033" max="12033" width="7.140625" style="40" customWidth="1"/>
    <col min="12034" max="12034" width="23.5703125" style="40" customWidth="1"/>
    <col min="12035" max="12035" width="9.7109375" style="40" customWidth="1"/>
    <col min="12036" max="12036" width="0" style="40" hidden="1" customWidth="1"/>
    <col min="12037" max="12037" width="4.7109375" style="40" customWidth="1"/>
    <col min="12038" max="12038" width="14.42578125" style="40" customWidth="1"/>
    <col min="12039" max="12039" width="11.140625" style="40" customWidth="1"/>
    <col min="12040" max="12040" width="10.28515625" style="40" customWidth="1"/>
    <col min="12041" max="12041" width="13" style="40" customWidth="1"/>
    <col min="12042" max="12042" width="8.28515625" style="40" customWidth="1"/>
    <col min="12043" max="12287" width="10" style="40"/>
    <col min="12288" max="12288" width="2.5703125" style="40" customWidth="1"/>
    <col min="12289" max="12289" width="7.140625" style="40" customWidth="1"/>
    <col min="12290" max="12290" width="23.5703125" style="40" customWidth="1"/>
    <col min="12291" max="12291" width="9.7109375" style="40" customWidth="1"/>
    <col min="12292" max="12292" width="0" style="40" hidden="1" customWidth="1"/>
    <col min="12293" max="12293" width="4.7109375" style="40" customWidth="1"/>
    <col min="12294" max="12294" width="14.42578125" style="40" customWidth="1"/>
    <col min="12295" max="12295" width="11.140625" style="40" customWidth="1"/>
    <col min="12296" max="12296" width="10.28515625" style="40" customWidth="1"/>
    <col min="12297" max="12297" width="13" style="40" customWidth="1"/>
    <col min="12298" max="12298" width="8.28515625" style="40" customWidth="1"/>
    <col min="12299" max="12543" width="10" style="40"/>
    <col min="12544" max="12544" width="2.5703125" style="40" customWidth="1"/>
    <col min="12545" max="12545" width="7.140625" style="40" customWidth="1"/>
    <col min="12546" max="12546" width="23.5703125" style="40" customWidth="1"/>
    <col min="12547" max="12547" width="9.7109375" style="40" customWidth="1"/>
    <col min="12548" max="12548" width="0" style="40" hidden="1" customWidth="1"/>
    <col min="12549" max="12549" width="4.7109375" style="40" customWidth="1"/>
    <col min="12550" max="12550" width="14.42578125" style="40" customWidth="1"/>
    <col min="12551" max="12551" width="11.140625" style="40" customWidth="1"/>
    <col min="12552" max="12552" width="10.28515625" style="40" customWidth="1"/>
    <col min="12553" max="12553" width="13" style="40" customWidth="1"/>
    <col min="12554" max="12554" width="8.28515625" style="40" customWidth="1"/>
    <col min="12555" max="12799" width="10" style="40"/>
    <col min="12800" max="12800" width="2.5703125" style="40" customWidth="1"/>
    <col min="12801" max="12801" width="7.140625" style="40" customWidth="1"/>
    <col min="12802" max="12802" width="23.5703125" style="40" customWidth="1"/>
    <col min="12803" max="12803" width="9.7109375" style="40" customWidth="1"/>
    <col min="12804" max="12804" width="0" style="40" hidden="1" customWidth="1"/>
    <col min="12805" max="12805" width="4.7109375" style="40" customWidth="1"/>
    <col min="12806" max="12806" width="14.42578125" style="40" customWidth="1"/>
    <col min="12807" max="12807" width="11.140625" style="40" customWidth="1"/>
    <col min="12808" max="12808" width="10.28515625" style="40" customWidth="1"/>
    <col min="12809" max="12809" width="13" style="40" customWidth="1"/>
    <col min="12810" max="12810" width="8.28515625" style="40" customWidth="1"/>
    <col min="12811" max="13055" width="10" style="40"/>
    <col min="13056" max="13056" width="2.5703125" style="40" customWidth="1"/>
    <col min="13057" max="13057" width="7.140625" style="40" customWidth="1"/>
    <col min="13058" max="13058" width="23.5703125" style="40" customWidth="1"/>
    <col min="13059" max="13059" width="9.7109375" style="40" customWidth="1"/>
    <col min="13060" max="13060" width="0" style="40" hidden="1" customWidth="1"/>
    <col min="13061" max="13061" width="4.7109375" style="40" customWidth="1"/>
    <col min="13062" max="13062" width="14.42578125" style="40" customWidth="1"/>
    <col min="13063" max="13063" width="11.140625" style="40" customWidth="1"/>
    <col min="13064" max="13064" width="10.28515625" style="40" customWidth="1"/>
    <col min="13065" max="13065" width="13" style="40" customWidth="1"/>
    <col min="13066" max="13066" width="8.28515625" style="40" customWidth="1"/>
    <col min="13067" max="13311" width="10" style="40"/>
    <col min="13312" max="13312" width="2.5703125" style="40" customWidth="1"/>
    <col min="13313" max="13313" width="7.140625" style="40" customWidth="1"/>
    <col min="13314" max="13314" width="23.5703125" style="40" customWidth="1"/>
    <col min="13315" max="13315" width="9.7109375" style="40" customWidth="1"/>
    <col min="13316" max="13316" width="0" style="40" hidden="1" customWidth="1"/>
    <col min="13317" max="13317" width="4.7109375" style="40" customWidth="1"/>
    <col min="13318" max="13318" width="14.42578125" style="40" customWidth="1"/>
    <col min="13319" max="13319" width="11.140625" style="40" customWidth="1"/>
    <col min="13320" max="13320" width="10.28515625" style="40" customWidth="1"/>
    <col min="13321" max="13321" width="13" style="40" customWidth="1"/>
    <col min="13322" max="13322" width="8.28515625" style="40" customWidth="1"/>
    <col min="13323" max="13567" width="10" style="40"/>
    <col min="13568" max="13568" width="2.5703125" style="40" customWidth="1"/>
    <col min="13569" max="13569" width="7.140625" style="40" customWidth="1"/>
    <col min="13570" max="13570" width="23.5703125" style="40" customWidth="1"/>
    <col min="13571" max="13571" width="9.7109375" style="40" customWidth="1"/>
    <col min="13572" max="13572" width="0" style="40" hidden="1" customWidth="1"/>
    <col min="13573" max="13573" width="4.7109375" style="40" customWidth="1"/>
    <col min="13574" max="13574" width="14.42578125" style="40" customWidth="1"/>
    <col min="13575" max="13575" width="11.140625" style="40" customWidth="1"/>
    <col min="13576" max="13576" width="10.28515625" style="40" customWidth="1"/>
    <col min="13577" max="13577" width="13" style="40" customWidth="1"/>
    <col min="13578" max="13578" width="8.28515625" style="40" customWidth="1"/>
    <col min="13579" max="13823" width="10" style="40"/>
    <col min="13824" max="13824" width="2.5703125" style="40" customWidth="1"/>
    <col min="13825" max="13825" width="7.140625" style="40" customWidth="1"/>
    <col min="13826" max="13826" width="23.5703125" style="40" customWidth="1"/>
    <col min="13827" max="13827" width="9.7109375" style="40" customWidth="1"/>
    <col min="13828" max="13828" width="0" style="40" hidden="1" customWidth="1"/>
    <col min="13829" max="13829" width="4.7109375" style="40" customWidth="1"/>
    <col min="13830" max="13830" width="14.42578125" style="40" customWidth="1"/>
    <col min="13831" max="13831" width="11.140625" style="40" customWidth="1"/>
    <col min="13832" max="13832" width="10.28515625" style="40" customWidth="1"/>
    <col min="13833" max="13833" width="13" style="40" customWidth="1"/>
    <col min="13834" max="13834" width="8.28515625" style="40" customWidth="1"/>
    <col min="13835" max="14079" width="10" style="40"/>
    <col min="14080" max="14080" width="2.5703125" style="40" customWidth="1"/>
    <col min="14081" max="14081" width="7.140625" style="40" customWidth="1"/>
    <col min="14082" max="14082" width="23.5703125" style="40" customWidth="1"/>
    <col min="14083" max="14083" width="9.7109375" style="40" customWidth="1"/>
    <col min="14084" max="14084" width="0" style="40" hidden="1" customWidth="1"/>
    <col min="14085" max="14085" width="4.7109375" style="40" customWidth="1"/>
    <col min="14086" max="14086" width="14.42578125" style="40" customWidth="1"/>
    <col min="14087" max="14087" width="11.140625" style="40" customWidth="1"/>
    <col min="14088" max="14088" width="10.28515625" style="40" customWidth="1"/>
    <col min="14089" max="14089" width="13" style="40" customWidth="1"/>
    <col min="14090" max="14090" width="8.28515625" style="40" customWidth="1"/>
    <col min="14091" max="14335" width="10" style="40"/>
    <col min="14336" max="14336" width="2.5703125" style="40" customWidth="1"/>
    <col min="14337" max="14337" width="7.140625" style="40" customWidth="1"/>
    <col min="14338" max="14338" width="23.5703125" style="40" customWidth="1"/>
    <col min="14339" max="14339" width="9.7109375" style="40" customWidth="1"/>
    <col min="14340" max="14340" width="0" style="40" hidden="1" customWidth="1"/>
    <col min="14341" max="14341" width="4.7109375" style="40" customWidth="1"/>
    <col min="14342" max="14342" width="14.42578125" style="40" customWidth="1"/>
    <col min="14343" max="14343" width="11.140625" style="40" customWidth="1"/>
    <col min="14344" max="14344" width="10.28515625" style="40" customWidth="1"/>
    <col min="14345" max="14345" width="13" style="40" customWidth="1"/>
    <col min="14346" max="14346" width="8.28515625" style="40" customWidth="1"/>
    <col min="14347" max="14591" width="10" style="40"/>
    <col min="14592" max="14592" width="2.5703125" style="40" customWidth="1"/>
    <col min="14593" max="14593" width="7.140625" style="40" customWidth="1"/>
    <col min="14594" max="14594" width="23.5703125" style="40" customWidth="1"/>
    <col min="14595" max="14595" width="9.7109375" style="40" customWidth="1"/>
    <col min="14596" max="14596" width="0" style="40" hidden="1" customWidth="1"/>
    <col min="14597" max="14597" width="4.7109375" style="40" customWidth="1"/>
    <col min="14598" max="14598" width="14.42578125" style="40" customWidth="1"/>
    <col min="14599" max="14599" width="11.140625" style="40" customWidth="1"/>
    <col min="14600" max="14600" width="10.28515625" style="40" customWidth="1"/>
    <col min="14601" max="14601" width="13" style="40" customWidth="1"/>
    <col min="14602" max="14602" width="8.28515625" style="40" customWidth="1"/>
    <col min="14603" max="14847" width="10" style="40"/>
    <col min="14848" max="14848" width="2.5703125" style="40" customWidth="1"/>
    <col min="14849" max="14849" width="7.140625" style="40" customWidth="1"/>
    <col min="14850" max="14850" width="23.5703125" style="40" customWidth="1"/>
    <col min="14851" max="14851" width="9.7109375" style="40" customWidth="1"/>
    <col min="14852" max="14852" width="0" style="40" hidden="1" customWidth="1"/>
    <col min="14853" max="14853" width="4.7109375" style="40" customWidth="1"/>
    <col min="14854" max="14854" width="14.42578125" style="40" customWidth="1"/>
    <col min="14855" max="14855" width="11.140625" style="40" customWidth="1"/>
    <col min="14856" max="14856" width="10.28515625" style="40" customWidth="1"/>
    <col min="14857" max="14857" width="13" style="40" customWidth="1"/>
    <col min="14858" max="14858" width="8.28515625" style="40" customWidth="1"/>
    <col min="14859" max="15103" width="10" style="40"/>
    <col min="15104" max="15104" width="2.5703125" style="40" customWidth="1"/>
    <col min="15105" max="15105" width="7.140625" style="40" customWidth="1"/>
    <col min="15106" max="15106" width="23.5703125" style="40" customWidth="1"/>
    <col min="15107" max="15107" width="9.7109375" style="40" customWidth="1"/>
    <col min="15108" max="15108" width="0" style="40" hidden="1" customWidth="1"/>
    <col min="15109" max="15109" width="4.7109375" style="40" customWidth="1"/>
    <col min="15110" max="15110" width="14.42578125" style="40" customWidth="1"/>
    <col min="15111" max="15111" width="11.140625" style="40" customWidth="1"/>
    <col min="15112" max="15112" width="10.28515625" style="40" customWidth="1"/>
    <col min="15113" max="15113" width="13" style="40" customWidth="1"/>
    <col min="15114" max="15114" width="8.28515625" style="40" customWidth="1"/>
    <col min="15115" max="15359" width="10" style="40"/>
    <col min="15360" max="15360" width="2.5703125" style="40" customWidth="1"/>
    <col min="15361" max="15361" width="7.140625" style="40" customWidth="1"/>
    <col min="15362" max="15362" width="23.5703125" style="40" customWidth="1"/>
    <col min="15363" max="15363" width="9.7109375" style="40" customWidth="1"/>
    <col min="15364" max="15364" width="0" style="40" hidden="1" customWidth="1"/>
    <col min="15365" max="15365" width="4.7109375" style="40" customWidth="1"/>
    <col min="15366" max="15366" width="14.42578125" style="40" customWidth="1"/>
    <col min="15367" max="15367" width="11.140625" style="40" customWidth="1"/>
    <col min="15368" max="15368" width="10.28515625" style="40" customWidth="1"/>
    <col min="15369" max="15369" width="13" style="40" customWidth="1"/>
    <col min="15370" max="15370" width="8.28515625" style="40" customWidth="1"/>
    <col min="15371" max="15615" width="10" style="40"/>
    <col min="15616" max="15616" width="2.5703125" style="40" customWidth="1"/>
    <col min="15617" max="15617" width="7.140625" style="40" customWidth="1"/>
    <col min="15618" max="15618" width="23.5703125" style="40" customWidth="1"/>
    <col min="15619" max="15619" width="9.7109375" style="40" customWidth="1"/>
    <col min="15620" max="15620" width="0" style="40" hidden="1" customWidth="1"/>
    <col min="15621" max="15621" width="4.7109375" style="40" customWidth="1"/>
    <col min="15622" max="15622" width="14.42578125" style="40" customWidth="1"/>
    <col min="15623" max="15623" width="11.140625" style="40" customWidth="1"/>
    <col min="15624" max="15624" width="10.28515625" style="40" customWidth="1"/>
    <col min="15625" max="15625" width="13" style="40" customWidth="1"/>
    <col min="15626" max="15626" width="8.28515625" style="40" customWidth="1"/>
    <col min="15627" max="15871" width="10" style="40"/>
    <col min="15872" max="15872" width="2.5703125" style="40" customWidth="1"/>
    <col min="15873" max="15873" width="7.140625" style="40" customWidth="1"/>
    <col min="15874" max="15874" width="23.5703125" style="40" customWidth="1"/>
    <col min="15875" max="15875" width="9.7109375" style="40" customWidth="1"/>
    <col min="15876" max="15876" width="0" style="40" hidden="1" customWidth="1"/>
    <col min="15877" max="15877" width="4.7109375" style="40" customWidth="1"/>
    <col min="15878" max="15878" width="14.42578125" style="40" customWidth="1"/>
    <col min="15879" max="15879" width="11.140625" style="40" customWidth="1"/>
    <col min="15880" max="15880" width="10.28515625" style="40" customWidth="1"/>
    <col min="15881" max="15881" width="13" style="40" customWidth="1"/>
    <col min="15882" max="15882" width="8.28515625" style="40" customWidth="1"/>
    <col min="15883" max="16127" width="10" style="40"/>
    <col min="16128" max="16128" width="2.5703125" style="40" customWidth="1"/>
    <col min="16129" max="16129" width="7.140625" style="40" customWidth="1"/>
    <col min="16130" max="16130" width="23.5703125" style="40" customWidth="1"/>
    <col min="16131" max="16131" width="9.7109375" style="40" customWidth="1"/>
    <col min="16132" max="16132" width="0" style="40" hidden="1" customWidth="1"/>
    <col min="16133" max="16133" width="4.7109375" style="40" customWidth="1"/>
    <col min="16134" max="16134" width="14.42578125" style="40" customWidth="1"/>
    <col min="16135" max="16135" width="11.140625" style="40" customWidth="1"/>
    <col min="16136" max="16136" width="10.28515625" style="40" customWidth="1"/>
    <col min="16137" max="16137" width="13" style="40" customWidth="1"/>
    <col min="16138" max="16138" width="8.28515625" style="40" customWidth="1"/>
    <col min="16139" max="16384" width="10" style="40"/>
  </cols>
  <sheetData>
    <row r="1" spans="1:19" ht="12" customHeight="1" x14ac:dyDescent="0.2">
      <c r="A1" s="37"/>
      <c r="B1" s="36" t="s">
        <v>89</v>
      </c>
      <c r="C1" s="37"/>
      <c r="D1" s="38"/>
      <c r="E1" s="38"/>
      <c r="F1" s="38"/>
      <c r="G1" s="38"/>
      <c r="H1" s="38"/>
      <c r="I1" s="80" t="s">
        <v>4</v>
      </c>
      <c r="J1" s="39">
        <v>7.12</v>
      </c>
      <c r="R1" s="41"/>
      <c r="S1" s="41"/>
    </row>
    <row r="2" spans="1:19" ht="12" customHeight="1" x14ac:dyDescent="0.2">
      <c r="A2" s="37"/>
      <c r="B2" s="36" t="s">
        <v>202</v>
      </c>
      <c r="C2" s="37"/>
      <c r="D2" s="38"/>
      <c r="E2" s="38"/>
      <c r="F2" s="38"/>
      <c r="G2" s="38"/>
      <c r="H2" s="38"/>
      <c r="I2" s="38"/>
      <c r="J2" s="39"/>
      <c r="S2" s="42"/>
    </row>
    <row r="3" spans="1:19" ht="12" customHeight="1" x14ac:dyDescent="0.2">
      <c r="A3" s="37"/>
      <c r="B3" s="36" t="s">
        <v>200</v>
      </c>
      <c r="C3" s="37"/>
      <c r="D3" s="38"/>
      <c r="E3" s="38"/>
      <c r="F3" s="38"/>
      <c r="G3" s="38"/>
      <c r="H3" s="38"/>
      <c r="I3" s="38"/>
      <c r="J3" s="39"/>
      <c r="S3" s="42"/>
    </row>
    <row r="4" spans="1:19" ht="12" customHeight="1" x14ac:dyDescent="0.2">
      <c r="A4" s="37"/>
      <c r="B4" s="37"/>
      <c r="C4" s="37"/>
      <c r="D4" s="38"/>
      <c r="E4" s="38"/>
      <c r="F4" s="38"/>
      <c r="G4" s="38"/>
      <c r="H4" s="38"/>
      <c r="I4" s="38"/>
      <c r="J4" s="39"/>
      <c r="S4" s="42"/>
    </row>
    <row r="5" spans="1:19" ht="12" customHeight="1" x14ac:dyDescent="0.2">
      <c r="A5" s="37"/>
      <c r="B5" s="37"/>
      <c r="C5" s="37"/>
      <c r="D5" s="38"/>
      <c r="E5" s="38"/>
      <c r="F5" s="38"/>
      <c r="G5" s="38"/>
      <c r="H5" s="38"/>
      <c r="I5" s="38"/>
      <c r="J5" s="39"/>
      <c r="S5" s="42"/>
    </row>
    <row r="6" spans="1:19" ht="12" customHeight="1" x14ac:dyDescent="0.2">
      <c r="A6" s="37"/>
      <c r="B6" s="37"/>
      <c r="C6" s="37"/>
      <c r="D6" s="38"/>
      <c r="E6" s="38"/>
      <c r="F6" s="38" t="s">
        <v>5</v>
      </c>
      <c r="G6" s="38"/>
      <c r="H6" s="38"/>
      <c r="I6" s="38" t="s">
        <v>199</v>
      </c>
      <c r="J6" s="39"/>
      <c r="S6" s="42"/>
    </row>
    <row r="7" spans="1:19" ht="12" customHeight="1" x14ac:dyDescent="0.2">
      <c r="A7" s="37"/>
      <c r="B7" s="37"/>
      <c r="C7" s="37"/>
      <c r="D7" s="43" t="s">
        <v>6</v>
      </c>
      <c r="E7" s="43" t="s">
        <v>7</v>
      </c>
      <c r="F7" s="43" t="s">
        <v>8</v>
      </c>
      <c r="G7" s="43" t="s">
        <v>9</v>
      </c>
      <c r="H7" s="43" t="s">
        <v>10</v>
      </c>
      <c r="I7" s="43" t="s">
        <v>11</v>
      </c>
      <c r="J7" s="44" t="s">
        <v>12</v>
      </c>
      <c r="S7" s="42"/>
    </row>
    <row r="8" spans="1:19" ht="12" customHeight="1" x14ac:dyDescent="0.2">
      <c r="A8" s="45"/>
      <c r="B8" s="46" t="s">
        <v>178</v>
      </c>
      <c r="C8" s="47"/>
      <c r="D8" s="48"/>
      <c r="E8" s="48"/>
      <c r="F8" s="49"/>
      <c r="G8" s="48"/>
      <c r="H8" s="48"/>
      <c r="I8" s="48"/>
      <c r="J8" s="48"/>
    </row>
    <row r="9" spans="1:19" ht="12" customHeight="1" x14ac:dyDescent="0.2">
      <c r="A9" s="45"/>
      <c r="B9" s="47" t="s">
        <v>192</v>
      </c>
      <c r="C9" s="47"/>
      <c r="D9" s="48" t="s">
        <v>26</v>
      </c>
      <c r="E9" s="48" t="s">
        <v>171</v>
      </c>
      <c r="F9" s="49">
        <f>+'Page 7.12.2'!D52</f>
        <v>-1624618.5599999994</v>
      </c>
      <c r="G9" s="48" t="s">
        <v>15</v>
      </c>
      <c r="H9" s="50">
        <v>7.8111041399714837E-2</v>
      </c>
      <c r="I9" s="49">
        <f>IF(H9="Situs",IF(G9="WA",F9,0),H9*F9)</f>
        <v>-126900.64759890505</v>
      </c>
      <c r="J9" s="48" t="s">
        <v>203</v>
      </c>
    </row>
    <row r="10" spans="1:19" ht="12" customHeight="1" x14ac:dyDescent="0.2">
      <c r="A10" s="45"/>
      <c r="B10" s="47" t="s">
        <v>190</v>
      </c>
      <c r="C10" s="47"/>
      <c r="D10" s="48">
        <v>41110</v>
      </c>
      <c r="E10" s="48" t="s">
        <v>171</v>
      </c>
      <c r="F10" s="49">
        <f>+'Page 7.12.2'!E52</f>
        <v>399444</v>
      </c>
      <c r="G10" s="48" t="s">
        <v>15</v>
      </c>
      <c r="H10" s="50">
        <v>7.8111041399714837E-2</v>
      </c>
      <c r="I10" s="49">
        <f>IF(H10="Situs",IF(G10="WA",F10,0),H10*F10)</f>
        <v>31200.986820867693</v>
      </c>
      <c r="J10" s="48" t="s">
        <v>203</v>
      </c>
    </row>
    <row r="11" spans="1:19" ht="12" customHeight="1" x14ac:dyDescent="0.2">
      <c r="A11" s="45"/>
      <c r="B11" s="47" t="s">
        <v>194</v>
      </c>
      <c r="C11" s="47"/>
      <c r="D11" s="48">
        <v>282</v>
      </c>
      <c r="E11" s="48" t="s">
        <v>171</v>
      </c>
      <c r="F11" s="49">
        <f>'Page 7.12.2'!G52</f>
        <v>1658853.5618940818</v>
      </c>
      <c r="G11" s="48" t="s">
        <v>15</v>
      </c>
      <c r="H11" s="50">
        <v>7.8111041399714837E-2</v>
      </c>
      <c r="I11" s="49">
        <f>IF(H11="Situs",IF(G11="WA",F11,0),H11*F11)</f>
        <v>129574.77924917304</v>
      </c>
      <c r="J11" s="48" t="s">
        <v>203</v>
      </c>
    </row>
    <row r="12" spans="1:19" ht="12" customHeight="1" x14ac:dyDescent="0.2">
      <c r="A12" s="45"/>
      <c r="B12" s="46"/>
      <c r="C12" s="47"/>
      <c r="D12" s="48"/>
      <c r="E12" s="48"/>
      <c r="F12" s="49"/>
      <c r="G12" s="48"/>
      <c r="H12" s="51"/>
      <c r="I12" s="48"/>
      <c r="J12" s="48"/>
    </row>
    <row r="13" spans="1:19" ht="12" customHeight="1" x14ac:dyDescent="0.2">
      <c r="A13" s="45"/>
      <c r="B13" s="36" t="s">
        <v>191</v>
      </c>
      <c r="C13" s="37"/>
      <c r="D13" s="38"/>
      <c r="E13" s="37"/>
      <c r="F13" s="37"/>
      <c r="G13" s="48"/>
      <c r="H13" s="52"/>
      <c r="I13" s="53"/>
      <c r="J13" s="54"/>
      <c r="S13" s="42"/>
    </row>
    <row r="14" spans="1:19" ht="12" customHeight="1" x14ac:dyDescent="0.2">
      <c r="A14" s="45"/>
      <c r="B14" s="37" t="s">
        <v>182</v>
      </c>
      <c r="C14" s="37"/>
      <c r="D14" s="38" t="s">
        <v>26</v>
      </c>
      <c r="E14" s="48" t="s">
        <v>171</v>
      </c>
      <c r="F14" s="55">
        <f>'[4]Page 6.5.1'!$G$16+'[4]Page 6.5'!$G$44+'[4]Page 6.5'!$G$17+'[4]Page 6.5'!$G$10</f>
        <v>144395949.97183287</v>
      </c>
      <c r="G14" s="48" t="s">
        <v>90</v>
      </c>
      <c r="H14" s="50">
        <v>0</v>
      </c>
      <c r="I14" s="49">
        <f t="shared" ref="I14:I31" si="0">IF(H14="Situs",IF(G14="WA",F14,0),H14*F14)</f>
        <v>0</v>
      </c>
      <c r="J14" s="54" t="s">
        <v>197</v>
      </c>
      <c r="K14" s="42"/>
      <c r="L14" s="56"/>
      <c r="S14" s="42"/>
    </row>
    <row r="15" spans="1:19" ht="12" customHeight="1" x14ac:dyDescent="0.2">
      <c r="A15" s="45"/>
      <c r="B15" s="37" t="s">
        <v>180</v>
      </c>
      <c r="C15" s="37"/>
      <c r="D15" s="38" t="s">
        <v>26</v>
      </c>
      <c r="E15" s="48" t="s">
        <v>171</v>
      </c>
      <c r="F15" s="55">
        <f>'[4]Page 6.5'!$G$13+'[4]Page 6.5'!$G$15+'[4]Page 6.5'!$G$19</f>
        <v>21932124.343347423</v>
      </c>
      <c r="G15" s="48" t="s">
        <v>90</v>
      </c>
      <c r="H15" s="50">
        <v>0</v>
      </c>
      <c r="I15" s="49">
        <f t="shared" si="0"/>
        <v>0</v>
      </c>
      <c r="J15" s="54">
        <v>6.5</v>
      </c>
      <c r="K15" s="42"/>
      <c r="L15" s="56"/>
      <c r="S15" s="42"/>
    </row>
    <row r="16" spans="1:19" ht="12" customHeight="1" x14ac:dyDescent="0.2">
      <c r="A16" s="45"/>
      <c r="B16" s="37" t="s">
        <v>181</v>
      </c>
      <c r="C16" s="37"/>
      <c r="D16" s="38" t="s">
        <v>26</v>
      </c>
      <c r="E16" s="48" t="s">
        <v>171</v>
      </c>
      <c r="F16" s="55">
        <f>'[4]Page 6.5'!$G$21</f>
        <v>8101101.8162147133</v>
      </c>
      <c r="G16" s="48" t="s">
        <v>90</v>
      </c>
      <c r="H16" s="50">
        <v>0</v>
      </c>
      <c r="I16" s="49">
        <f t="shared" si="0"/>
        <v>0</v>
      </c>
      <c r="J16" s="54">
        <v>6.5</v>
      </c>
      <c r="K16" s="42"/>
      <c r="L16" s="56"/>
      <c r="S16" s="42"/>
    </row>
    <row r="17" spans="1:19" ht="12" customHeight="1" x14ac:dyDescent="0.2">
      <c r="A17" s="45"/>
      <c r="B17" s="37" t="s">
        <v>182</v>
      </c>
      <c r="C17" s="37"/>
      <c r="D17" s="38" t="s">
        <v>26</v>
      </c>
      <c r="E17" s="48" t="s">
        <v>171</v>
      </c>
      <c r="F17" s="55">
        <f>'[4]Page 6.5.1'!$G$17+'[4]Page 6.5'!$G$45+'[4]Page 6.5'!$G$18+'[4]Page 6.5'!$G$11</f>
        <v>1047991.6010974334</v>
      </c>
      <c r="G17" s="48" t="s">
        <v>91</v>
      </c>
      <c r="H17" s="50">
        <v>0.21577192756641544</v>
      </c>
      <c r="I17" s="49">
        <f t="shared" si="0"/>
        <v>226127.16784220713</v>
      </c>
      <c r="J17" s="54" t="s">
        <v>197</v>
      </c>
      <c r="K17" s="42"/>
      <c r="L17" s="56"/>
      <c r="S17" s="42"/>
    </row>
    <row r="18" spans="1:19" ht="12" customHeight="1" x14ac:dyDescent="0.2">
      <c r="A18" s="45"/>
      <c r="B18" s="37" t="s">
        <v>180</v>
      </c>
      <c r="C18" s="37"/>
      <c r="D18" s="38" t="s">
        <v>26</v>
      </c>
      <c r="E18" s="48" t="s">
        <v>171</v>
      </c>
      <c r="F18" s="55">
        <f>'[4]Page 6.5'!$G$16+'[4]Page 6.5'!$G$20</f>
        <v>15912447.259904105</v>
      </c>
      <c r="G18" s="48" t="s">
        <v>91</v>
      </c>
      <c r="H18" s="50">
        <v>0.21577192756641544</v>
      </c>
      <c r="I18" s="49">
        <f t="shared" si="0"/>
        <v>3433459.4175684345</v>
      </c>
      <c r="J18" s="54">
        <v>6.5</v>
      </c>
      <c r="K18" s="42"/>
      <c r="L18" s="56"/>
      <c r="S18" s="42"/>
    </row>
    <row r="19" spans="1:19" ht="12" customHeight="1" x14ac:dyDescent="0.2">
      <c r="A19" s="45"/>
      <c r="B19" s="37" t="s">
        <v>181</v>
      </c>
      <c r="C19" s="37"/>
      <c r="D19" s="38" t="s">
        <v>26</v>
      </c>
      <c r="E19" s="48" t="s">
        <v>171</v>
      </c>
      <c r="F19" s="55">
        <f>'[4]Page 6.5'!$G$22</f>
        <v>3413678.7355184979</v>
      </c>
      <c r="G19" s="48" t="s">
        <v>91</v>
      </c>
      <c r="H19" s="50">
        <v>0.21577192756641544</v>
      </c>
      <c r="I19" s="49">
        <f t="shared" si="0"/>
        <v>736576.04085531004</v>
      </c>
      <c r="J19" s="54">
        <v>6.5</v>
      </c>
      <c r="K19" s="42"/>
      <c r="L19" s="56"/>
      <c r="S19" s="42"/>
    </row>
    <row r="20" spans="1:19" ht="12" customHeight="1" x14ac:dyDescent="0.2">
      <c r="A20" s="45"/>
      <c r="B20" s="37" t="s">
        <v>181</v>
      </c>
      <c r="C20" s="37"/>
      <c r="D20" s="38" t="s">
        <v>26</v>
      </c>
      <c r="E20" s="48" t="s">
        <v>171</v>
      </c>
      <c r="F20" s="55">
        <f>'[4]Page 6.5'!$G$24</f>
        <v>-172129.21251609293</v>
      </c>
      <c r="G20" s="48" t="s">
        <v>92</v>
      </c>
      <c r="H20" s="50">
        <v>0.21577192756641544</v>
      </c>
      <c r="I20" s="49">
        <f t="shared" si="0"/>
        <v>-37140.651975086534</v>
      </c>
      <c r="J20" s="54">
        <v>6.5</v>
      </c>
      <c r="K20" s="42"/>
      <c r="L20" s="56"/>
      <c r="S20" s="42"/>
    </row>
    <row r="21" spans="1:19" ht="12" customHeight="1" x14ac:dyDescent="0.2">
      <c r="A21" s="45"/>
      <c r="B21" s="37" t="s">
        <v>179</v>
      </c>
      <c r="C21" s="37"/>
      <c r="D21" s="38" t="s">
        <v>26</v>
      </c>
      <c r="E21" s="48" t="s">
        <v>171</v>
      </c>
      <c r="F21" s="55">
        <f>'[4]Page 6.5.6 - 6.5.7'!$K$45+'[4]Page 6.5'!$G$37+'[4]Page 6.5.1'!$G$9</f>
        <v>2752728.1583846873</v>
      </c>
      <c r="G21" s="48" t="s">
        <v>13</v>
      </c>
      <c r="H21" s="50" t="s">
        <v>27</v>
      </c>
      <c r="I21" s="49">
        <f t="shared" si="0"/>
        <v>0</v>
      </c>
      <c r="J21" s="54" t="s">
        <v>198</v>
      </c>
      <c r="K21" s="42"/>
      <c r="L21" s="56"/>
      <c r="S21" s="42"/>
    </row>
    <row r="22" spans="1:19" ht="12" customHeight="1" x14ac:dyDescent="0.2">
      <c r="A22" s="45"/>
      <c r="B22" s="37" t="s">
        <v>179</v>
      </c>
      <c r="C22" s="37"/>
      <c r="D22" s="38" t="s">
        <v>26</v>
      </c>
      <c r="E22" s="48" t="s">
        <v>171</v>
      </c>
      <c r="F22" s="55">
        <f>'[4]Page 6.5'!$G$42+'[4]Page 6.5.1'!$G$12+'[4]Page 6.5.6 - 6.5.7'!$K$50</f>
        <v>-231023.33260063588</v>
      </c>
      <c r="G22" s="48" t="s">
        <v>2</v>
      </c>
      <c r="H22" s="50" t="s">
        <v>27</v>
      </c>
      <c r="I22" s="49">
        <f t="shared" si="0"/>
        <v>0</v>
      </c>
      <c r="J22" s="54" t="s">
        <v>198</v>
      </c>
      <c r="K22" s="42"/>
      <c r="L22" s="56"/>
      <c r="S22" s="42"/>
    </row>
    <row r="23" spans="1:19" ht="12" customHeight="1" x14ac:dyDescent="0.2">
      <c r="A23" s="45"/>
      <c r="B23" s="37" t="s">
        <v>179</v>
      </c>
      <c r="C23" s="37"/>
      <c r="D23" s="38" t="s">
        <v>26</v>
      </c>
      <c r="E23" s="48" t="s">
        <v>171</v>
      </c>
      <c r="F23" s="55">
        <f>'[4]Page 6.5'!$G$38+'[4]Page 6.5.1'!$G$13+'[4]Page 6.5.6 - 6.5.7'!$K$46</f>
        <v>299461.10389536864</v>
      </c>
      <c r="G23" s="48" t="s">
        <v>1</v>
      </c>
      <c r="H23" s="50" t="s">
        <v>27</v>
      </c>
      <c r="I23" s="49">
        <f t="shared" si="0"/>
        <v>0</v>
      </c>
      <c r="J23" s="54" t="s">
        <v>198</v>
      </c>
      <c r="K23" s="42"/>
      <c r="L23" s="56"/>
      <c r="S23" s="42"/>
    </row>
    <row r="24" spans="1:19" ht="12" customHeight="1" x14ac:dyDescent="0.2">
      <c r="A24" s="45"/>
      <c r="B24" s="37" t="s">
        <v>179</v>
      </c>
      <c r="C24" s="37"/>
      <c r="D24" s="38" t="s">
        <v>26</v>
      </c>
      <c r="E24" s="48" t="s">
        <v>171</v>
      </c>
      <c r="F24" s="55">
        <f>'[4]Page 6.5'!$G$41+'[4]Page 6.5.1'!$G$19+'[4]Page 6.5.6 - 6.5.7'!$K$49</f>
        <v>1221764.0635052877</v>
      </c>
      <c r="G24" s="48" t="s">
        <v>0</v>
      </c>
      <c r="H24" s="50" t="s">
        <v>27</v>
      </c>
      <c r="I24" s="49">
        <f t="shared" si="0"/>
        <v>0</v>
      </c>
      <c r="J24" s="54" t="s">
        <v>198</v>
      </c>
      <c r="K24" s="42"/>
      <c r="L24" s="56"/>
      <c r="S24" s="42"/>
    </row>
    <row r="25" spans="1:19" ht="12" customHeight="1" x14ac:dyDescent="0.2">
      <c r="A25" s="45"/>
      <c r="B25" s="37" t="s">
        <v>179</v>
      </c>
      <c r="C25" s="37"/>
      <c r="D25" s="38" t="s">
        <v>26</v>
      </c>
      <c r="E25" s="48" t="s">
        <v>171</v>
      </c>
      <c r="F25" s="55">
        <f>'[4]Page 6.5'!$G$39+'[4]Page 6.5.1'!$G$20+'[4]Page 6.5.6 - 6.5.7'!$K$47</f>
        <v>-784916.38864830998</v>
      </c>
      <c r="G25" s="48" t="s">
        <v>3</v>
      </c>
      <c r="H25" s="50" t="s">
        <v>27</v>
      </c>
      <c r="I25" s="49">
        <f t="shared" si="0"/>
        <v>-784916.38864830998</v>
      </c>
      <c r="J25" s="54" t="s">
        <v>198</v>
      </c>
      <c r="K25" s="42"/>
      <c r="L25" s="56"/>
      <c r="S25" s="42"/>
    </row>
    <row r="26" spans="1:19" ht="12" customHeight="1" x14ac:dyDescent="0.2">
      <c r="A26" s="45"/>
      <c r="B26" s="37" t="s">
        <v>179</v>
      </c>
      <c r="C26" s="37"/>
      <c r="D26" s="38" t="s">
        <v>26</v>
      </c>
      <c r="E26" s="48" t="s">
        <v>171</v>
      </c>
      <c r="F26" s="55">
        <f>'[4]Page 6.5'!$G$40+'[4]Page 6.5'!$G$43+'[4]Page 6.5.1'!$G$21+'[4]Page 6.5.6 - 6.5.7'!$K$48+'[4]Page 6.5.6 - 6.5.7'!$K$51</f>
        <v>8296847.9171701297</v>
      </c>
      <c r="G26" s="48" t="s">
        <v>201</v>
      </c>
      <c r="H26" s="50" t="s">
        <v>27</v>
      </c>
      <c r="I26" s="49">
        <f t="shared" si="0"/>
        <v>0</v>
      </c>
      <c r="J26" s="54" t="s">
        <v>198</v>
      </c>
      <c r="K26" s="42"/>
      <c r="L26" s="56"/>
      <c r="S26" s="42"/>
    </row>
    <row r="27" spans="1:19" ht="12" customHeight="1" x14ac:dyDescent="0.2">
      <c r="A27" s="45"/>
      <c r="B27" s="37" t="s">
        <v>179</v>
      </c>
      <c r="C27" s="37"/>
      <c r="D27" s="38" t="s">
        <v>26</v>
      </c>
      <c r="E27" s="48" t="s">
        <v>171</v>
      </c>
      <c r="F27" s="55">
        <f>'[4]Page 6.5'!$G$47+'[4]Page 6.5.1'!$G$18</f>
        <v>2019336.7895450685</v>
      </c>
      <c r="G27" s="48" t="s">
        <v>16</v>
      </c>
      <c r="H27" s="50">
        <v>6.7017620954721469E-2</v>
      </c>
      <c r="I27" s="49">
        <f t="shared" si="0"/>
        <v>135331.14754165555</v>
      </c>
      <c r="J27" s="54" t="s">
        <v>197</v>
      </c>
      <c r="K27" s="42"/>
      <c r="L27" s="56"/>
      <c r="S27" s="42"/>
    </row>
    <row r="28" spans="1:19" ht="12" customHeight="1" x14ac:dyDescent="0.2">
      <c r="A28" s="45"/>
      <c r="B28" s="37" t="s">
        <v>179</v>
      </c>
      <c r="C28" s="37"/>
      <c r="D28" s="38" t="s">
        <v>26</v>
      </c>
      <c r="E28" s="48" t="s">
        <v>171</v>
      </c>
      <c r="F28" s="55">
        <f>'[4]Page 6.5.1'!$G$10+'[4]Page 6.5'!$G$50</f>
        <v>7544.169909768505</v>
      </c>
      <c r="G28" s="48" t="s">
        <v>17</v>
      </c>
      <c r="H28" s="50">
        <v>6.9360885492844845E-2</v>
      </c>
      <c r="I28" s="49">
        <f t="shared" si="0"/>
        <v>523.27030525001885</v>
      </c>
      <c r="J28" s="54" t="s">
        <v>197</v>
      </c>
      <c r="K28" s="42"/>
      <c r="L28" s="56"/>
      <c r="S28" s="42"/>
    </row>
    <row r="29" spans="1:19" ht="12" customHeight="1" x14ac:dyDescent="0.2">
      <c r="A29" s="45"/>
      <c r="B29" s="37" t="s">
        <v>179</v>
      </c>
      <c r="C29" s="37"/>
      <c r="D29" s="38" t="s">
        <v>26</v>
      </c>
      <c r="E29" s="48" t="s">
        <v>171</v>
      </c>
      <c r="F29" s="55">
        <f>'[4]Page 6.5'!$G$51+'[4]Page 6.5.1'!$G$14</f>
        <v>11930.091976542724</v>
      </c>
      <c r="G29" s="48" t="s">
        <v>93</v>
      </c>
      <c r="H29" s="50">
        <v>0</v>
      </c>
      <c r="I29" s="49">
        <f t="shared" si="0"/>
        <v>0</v>
      </c>
      <c r="J29" s="54" t="s">
        <v>197</v>
      </c>
      <c r="K29" s="42"/>
      <c r="L29" s="56"/>
      <c r="S29" s="42"/>
    </row>
    <row r="30" spans="1:19" ht="12" customHeight="1" x14ac:dyDescent="0.2">
      <c r="A30" s="45"/>
      <c r="B30" s="37" t="s">
        <v>179</v>
      </c>
      <c r="C30" s="37"/>
      <c r="D30" s="38" t="s">
        <v>26</v>
      </c>
      <c r="E30" s="48" t="s">
        <v>171</v>
      </c>
      <c r="F30" s="55">
        <f>'[4]Page 6.5'!$G$12+'[4]Page 6.5'!$G$23+'[4]Page 6.5'!$G$46+'[4]Page 6.5.1'!$G$15</f>
        <v>1991277.5886098745</v>
      </c>
      <c r="G30" s="48" t="s">
        <v>15</v>
      </c>
      <c r="H30" s="50">
        <v>7.8111041399714837E-2</v>
      </c>
      <c r="I30" s="49">
        <f t="shared" si="0"/>
        <v>155540.76616223023</v>
      </c>
      <c r="J30" s="54" t="s">
        <v>197</v>
      </c>
      <c r="K30" s="42"/>
      <c r="L30" s="56"/>
      <c r="S30" s="42"/>
    </row>
    <row r="31" spans="1:19" ht="12" customHeight="1" x14ac:dyDescent="0.2">
      <c r="A31" s="45"/>
      <c r="B31" s="37" t="s">
        <v>182</v>
      </c>
      <c r="C31" s="37"/>
      <c r="D31" s="38" t="s">
        <v>26</v>
      </c>
      <c r="E31" s="48" t="s">
        <v>171</v>
      </c>
      <c r="F31" s="55">
        <f>'[4]Page 6.5'!$G$14+'[4]Page 6.5'!$G$48+'[4]Page 6.5.1'!$G$11</f>
        <v>-39925852.999942765</v>
      </c>
      <c r="G31" s="48" t="s">
        <v>92</v>
      </c>
      <c r="H31" s="50">
        <v>0.21577192756641544</v>
      </c>
      <c r="I31" s="49">
        <f t="shared" si="0"/>
        <v>-8614878.261531001</v>
      </c>
      <c r="J31" s="54" t="s">
        <v>197</v>
      </c>
      <c r="K31" s="42"/>
      <c r="L31" s="56"/>
      <c r="S31" s="42"/>
    </row>
    <row r="32" spans="1:19" ht="12" customHeight="1" x14ac:dyDescent="0.2">
      <c r="A32" s="45"/>
      <c r="B32" s="37"/>
      <c r="C32" s="37"/>
      <c r="D32" s="38"/>
      <c r="E32" s="48"/>
      <c r="F32" s="57">
        <f>SUM(F14:F31)</f>
        <v>170290261.67720401</v>
      </c>
      <c r="G32" s="48"/>
      <c r="H32" s="58"/>
      <c r="I32" s="57">
        <f>SUM(I14:I31)</f>
        <v>-4749377.4918793105</v>
      </c>
      <c r="J32" s="54"/>
      <c r="S32" s="42"/>
    </row>
    <row r="33" spans="1:19" ht="12" customHeight="1" x14ac:dyDescent="0.2">
      <c r="A33" s="45"/>
      <c r="B33" s="37"/>
      <c r="C33" s="37"/>
      <c r="D33" s="38"/>
      <c r="E33" s="48"/>
      <c r="F33" s="37"/>
      <c r="G33" s="48"/>
      <c r="H33" s="58"/>
      <c r="I33" s="49"/>
      <c r="J33" s="54"/>
      <c r="S33" s="42"/>
    </row>
    <row r="34" spans="1:19" ht="12" customHeight="1" x14ac:dyDescent="0.2">
      <c r="A34" s="45"/>
      <c r="B34" s="59" t="s">
        <v>183</v>
      </c>
      <c r="C34" s="45"/>
      <c r="D34" s="48">
        <v>41010</v>
      </c>
      <c r="E34" s="48" t="s">
        <v>171</v>
      </c>
      <c r="F34" s="60">
        <f t="shared" ref="F34:F51" si="1">ROUND(-F14*0.245866,0)</f>
        <v>-35502055</v>
      </c>
      <c r="G34" s="48" t="s">
        <v>90</v>
      </c>
      <c r="H34" s="50">
        <v>0</v>
      </c>
      <c r="I34" s="49">
        <f t="shared" ref="I34:I51" si="2">IF(H34="Situs",IF(G34="WA",F34,0),H34*F34)</f>
        <v>0</v>
      </c>
      <c r="J34" s="54"/>
      <c r="S34" s="42"/>
    </row>
    <row r="35" spans="1:19" ht="12" customHeight="1" x14ac:dyDescent="0.2">
      <c r="A35" s="45"/>
      <c r="B35" s="59" t="s">
        <v>184</v>
      </c>
      <c r="C35" s="45"/>
      <c r="D35" s="48">
        <v>41010</v>
      </c>
      <c r="E35" s="48" t="s">
        <v>171</v>
      </c>
      <c r="F35" s="60">
        <f t="shared" si="1"/>
        <v>-5392364</v>
      </c>
      <c r="G35" s="48" t="s">
        <v>90</v>
      </c>
      <c r="H35" s="50">
        <v>0</v>
      </c>
      <c r="I35" s="49">
        <f t="shared" si="2"/>
        <v>0</v>
      </c>
      <c r="J35" s="54"/>
      <c r="S35" s="42"/>
    </row>
    <row r="36" spans="1:19" ht="12" customHeight="1" x14ac:dyDescent="0.2">
      <c r="A36" s="45"/>
      <c r="B36" s="59" t="s">
        <v>185</v>
      </c>
      <c r="C36" s="45"/>
      <c r="D36" s="48">
        <v>41010</v>
      </c>
      <c r="E36" s="48" t="s">
        <v>171</v>
      </c>
      <c r="F36" s="60">
        <f t="shared" si="1"/>
        <v>-1991785</v>
      </c>
      <c r="G36" s="48" t="s">
        <v>90</v>
      </c>
      <c r="H36" s="50">
        <v>0</v>
      </c>
      <c r="I36" s="49">
        <f t="shared" si="2"/>
        <v>0</v>
      </c>
      <c r="J36" s="54"/>
      <c r="S36" s="42"/>
    </row>
    <row r="37" spans="1:19" ht="12" customHeight="1" x14ac:dyDescent="0.2">
      <c r="A37" s="45"/>
      <c r="B37" s="59" t="s">
        <v>183</v>
      </c>
      <c r="C37" s="45"/>
      <c r="D37" s="48">
        <v>41010</v>
      </c>
      <c r="E37" s="48" t="s">
        <v>171</v>
      </c>
      <c r="F37" s="60">
        <f t="shared" si="1"/>
        <v>-257666</v>
      </c>
      <c r="G37" s="48" t="s">
        <v>91</v>
      </c>
      <c r="H37" s="50">
        <v>0.21577192756641544</v>
      </c>
      <c r="I37" s="49">
        <f t="shared" si="2"/>
        <v>-55597.089488328005</v>
      </c>
      <c r="J37" s="54"/>
      <c r="S37" s="42"/>
    </row>
    <row r="38" spans="1:19" ht="12" customHeight="1" x14ac:dyDescent="0.2">
      <c r="A38" s="45"/>
      <c r="B38" s="59" t="s">
        <v>184</v>
      </c>
      <c r="C38" s="45"/>
      <c r="D38" s="48">
        <v>41010</v>
      </c>
      <c r="E38" s="48" t="s">
        <v>171</v>
      </c>
      <c r="F38" s="60">
        <f t="shared" si="1"/>
        <v>-3912330</v>
      </c>
      <c r="G38" s="48" t="s">
        <v>91</v>
      </c>
      <c r="H38" s="50">
        <v>0.21577192756641544</v>
      </c>
      <c r="I38" s="49">
        <f t="shared" si="2"/>
        <v>-844170.98537591414</v>
      </c>
      <c r="J38" s="54"/>
      <c r="S38" s="42"/>
    </row>
    <row r="39" spans="1:19" ht="12" customHeight="1" x14ac:dyDescent="0.2">
      <c r="A39" s="45"/>
      <c r="B39" s="59" t="s">
        <v>185</v>
      </c>
      <c r="C39" s="45"/>
      <c r="D39" s="48">
        <v>41010</v>
      </c>
      <c r="E39" s="48" t="s">
        <v>171</v>
      </c>
      <c r="F39" s="60">
        <f t="shared" si="1"/>
        <v>-839308</v>
      </c>
      <c r="G39" s="48" t="s">
        <v>91</v>
      </c>
      <c r="H39" s="50">
        <v>0.21577192756641544</v>
      </c>
      <c r="I39" s="49">
        <f t="shared" si="2"/>
        <v>-181099.10498191303</v>
      </c>
      <c r="J39" s="54"/>
      <c r="S39" s="42"/>
    </row>
    <row r="40" spans="1:19" ht="12" customHeight="1" x14ac:dyDescent="0.2">
      <c r="A40" s="45"/>
      <c r="B40" s="59" t="s">
        <v>185</v>
      </c>
      <c r="C40" s="45"/>
      <c r="D40" s="48">
        <v>41010</v>
      </c>
      <c r="E40" s="48" t="s">
        <v>171</v>
      </c>
      <c r="F40" s="60">
        <f t="shared" si="1"/>
        <v>42321</v>
      </c>
      <c r="G40" s="48" t="s">
        <v>92</v>
      </c>
      <c r="H40" s="50">
        <v>0.21577192756641544</v>
      </c>
      <c r="I40" s="49">
        <f t="shared" si="2"/>
        <v>9131.6837465382687</v>
      </c>
      <c r="J40" s="54"/>
      <c r="S40" s="42"/>
    </row>
    <row r="41" spans="1:19" ht="12" customHeight="1" x14ac:dyDescent="0.2">
      <c r="A41" s="45"/>
      <c r="B41" s="59" t="s">
        <v>186</v>
      </c>
      <c r="C41" s="45"/>
      <c r="D41" s="48">
        <v>41010</v>
      </c>
      <c r="E41" s="48" t="s">
        <v>171</v>
      </c>
      <c r="F41" s="60">
        <f t="shared" si="1"/>
        <v>-676802</v>
      </c>
      <c r="G41" s="48" t="s">
        <v>13</v>
      </c>
      <c r="H41" s="50" t="s">
        <v>27</v>
      </c>
      <c r="I41" s="49">
        <f t="shared" si="2"/>
        <v>0</v>
      </c>
      <c r="J41" s="54"/>
      <c r="S41" s="42"/>
    </row>
    <row r="42" spans="1:19" ht="12" customHeight="1" x14ac:dyDescent="0.2">
      <c r="A42" s="45"/>
      <c r="B42" s="59" t="s">
        <v>186</v>
      </c>
      <c r="C42" s="45"/>
      <c r="D42" s="48">
        <v>41010</v>
      </c>
      <c r="E42" s="48" t="s">
        <v>171</v>
      </c>
      <c r="F42" s="60">
        <f t="shared" si="1"/>
        <v>56801</v>
      </c>
      <c r="G42" s="48" t="s">
        <v>2</v>
      </c>
      <c r="H42" s="50" t="s">
        <v>27</v>
      </c>
      <c r="I42" s="49">
        <f t="shared" si="2"/>
        <v>0</v>
      </c>
      <c r="J42" s="54"/>
      <c r="S42" s="42"/>
    </row>
    <row r="43" spans="1:19" ht="12" customHeight="1" x14ac:dyDescent="0.2">
      <c r="A43" s="45"/>
      <c r="B43" s="59" t="s">
        <v>186</v>
      </c>
      <c r="C43" s="45"/>
      <c r="D43" s="48">
        <v>41010</v>
      </c>
      <c r="E43" s="48" t="s">
        <v>171</v>
      </c>
      <c r="F43" s="60">
        <f t="shared" si="1"/>
        <v>-73627</v>
      </c>
      <c r="G43" s="48" t="s">
        <v>1</v>
      </c>
      <c r="H43" s="50" t="s">
        <v>27</v>
      </c>
      <c r="I43" s="49">
        <f t="shared" si="2"/>
        <v>0</v>
      </c>
      <c r="J43" s="54"/>
      <c r="S43" s="42"/>
    </row>
    <row r="44" spans="1:19" ht="12" customHeight="1" x14ac:dyDescent="0.2">
      <c r="A44" s="45"/>
      <c r="B44" s="59" t="s">
        <v>186</v>
      </c>
      <c r="C44" s="45"/>
      <c r="D44" s="48">
        <v>41010</v>
      </c>
      <c r="E44" s="48" t="s">
        <v>171</v>
      </c>
      <c r="F44" s="60">
        <f t="shared" si="1"/>
        <v>-300390</v>
      </c>
      <c r="G44" s="48" t="s">
        <v>0</v>
      </c>
      <c r="H44" s="50" t="s">
        <v>27</v>
      </c>
      <c r="I44" s="49">
        <f t="shared" si="2"/>
        <v>0</v>
      </c>
      <c r="J44" s="54"/>
      <c r="S44" s="42"/>
    </row>
    <row r="45" spans="1:19" ht="12" customHeight="1" x14ac:dyDescent="0.2">
      <c r="A45" s="45"/>
      <c r="B45" s="59" t="s">
        <v>186</v>
      </c>
      <c r="C45" s="45"/>
      <c r="D45" s="48">
        <v>41010</v>
      </c>
      <c r="E45" s="48" t="s">
        <v>171</v>
      </c>
      <c r="F45" s="60">
        <f t="shared" si="1"/>
        <v>192984</v>
      </c>
      <c r="G45" s="48" t="s">
        <v>3</v>
      </c>
      <c r="H45" s="50" t="s">
        <v>27</v>
      </c>
      <c r="I45" s="49">
        <f t="shared" si="2"/>
        <v>192984</v>
      </c>
      <c r="J45" s="54"/>
      <c r="S45" s="42"/>
    </row>
    <row r="46" spans="1:19" ht="12" customHeight="1" x14ac:dyDescent="0.2">
      <c r="A46" s="45"/>
      <c r="B46" s="59" t="s">
        <v>186</v>
      </c>
      <c r="C46" s="45"/>
      <c r="D46" s="48">
        <v>41010</v>
      </c>
      <c r="E46" s="48" t="s">
        <v>171</v>
      </c>
      <c r="F46" s="60">
        <f t="shared" si="1"/>
        <v>-2039913</v>
      </c>
      <c r="G46" s="48" t="s">
        <v>201</v>
      </c>
      <c r="H46" s="50" t="s">
        <v>27</v>
      </c>
      <c r="I46" s="49">
        <f t="shared" si="2"/>
        <v>0</v>
      </c>
      <c r="J46" s="54"/>
      <c r="S46" s="42"/>
    </row>
    <row r="47" spans="1:19" ht="12" customHeight="1" x14ac:dyDescent="0.2">
      <c r="A47" s="45"/>
      <c r="B47" s="59" t="s">
        <v>186</v>
      </c>
      <c r="C47" s="45"/>
      <c r="D47" s="48">
        <v>41010</v>
      </c>
      <c r="E47" s="48" t="s">
        <v>171</v>
      </c>
      <c r="F47" s="60">
        <f t="shared" si="1"/>
        <v>-496486</v>
      </c>
      <c r="G47" s="48" t="s">
        <v>16</v>
      </c>
      <c r="H47" s="50">
        <v>6.7017620954721469E-2</v>
      </c>
      <c r="I47" s="49">
        <f t="shared" si="2"/>
        <v>-33273.310557325844</v>
      </c>
      <c r="J47" s="54"/>
      <c r="S47" s="42"/>
    </row>
    <row r="48" spans="1:19" ht="12" customHeight="1" x14ac:dyDescent="0.2">
      <c r="A48" s="45"/>
      <c r="B48" s="59" t="s">
        <v>186</v>
      </c>
      <c r="C48" s="45"/>
      <c r="D48" s="48">
        <v>41010</v>
      </c>
      <c r="E48" s="48" t="s">
        <v>171</v>
      </c>
      <c r="F48" s="60">
        <f t="shared" si="1"/>
        <v>-1855</v>
      </c>
      <c r="G48" s="48" t="s">
        <v>17</v>
      </c>
      <c r="H48" s="50">
        <v>6.9360885492844845E-2</v>
      </c>
      <c r="I48" s="49">
        <f t="shared" si="2"/>
        <v>-128.66444258922718</v>
      </c>
      <c r="J48" s="54"/>
      <c r="S48" s="42"/>
    </row>
    <row r="49" spans="1:19" ht="12" customHeight="1" x14ac:dyDescent="0.2">
      <c r="A49" s="45"/>
      <c r="B49" s="59" t="s">
        <v>186</v>
      </c>
      <c r="C49" s="45"/>
      <c r="D49" s="48">
        <v>41010</v>
      </c>
      <c r="E49" s="48" t="s">
        <v>171</v>
      </c>
      <c r="F49" s="60">
        <f t="shared" si="1"/>
        <v>-2933</v>
      </c>
      <c r="G49" s="48" t="s">
        <v>93</v>
      </c>
      <c r="H49" s="50">
        <v>0</v>
      </c>
      <c r="I49" s="49">
        <f t="shared" si="2"/>
        <v>0</v>
      </c>
      <c r="J49" s="54"/>
      <c r="S49" s="42"/>
    </row>
    <row r="50" spans="1:19" ht="12" customHeight="1" x14ac:dyDescent="0.2">
      <c r="A50" s="45"/>
      <c r="B50" s="59" t="s">
        <v>186</v>
      </c>
      <c r="C50" s="45"/>
      <c r="D50" s="48">
        <v>41010</v>
      </c>
      <c r="E50" s="48" t="s">
        <v>171</v>
      </c>
      <c r="F50" s="60">
        <f t="shared" si="1"/>
        <v>-489587</v>
      </c>
      <c r="G50" s="48" t="s">
        <v>15</v>
      </c>
      <c r="H50" s="50">
        <v>7.8111041399714837E-2</v>
      </c>
      <c r="I50" s="49">
        <f t="shared" si="2"/>
        <v>-38242.150425762185</v>
      </c>
      <c r="J50" s="54"/>
      <c r="S50" s="42"/>
    </row>
    <row r="51" spans="1:19" ht="12" customHeight="1" x14ac:dyDescent="0.2">
      <c r="A51" s="45"/>
      <c r="B51" s="59" t="s">
        <v>183</v>
      </c>
      <c r="C51" s="45"/>
      <c r="D51" s="48">
        <v>41010</v>
      </c>
      <c r="E51" s="48" t="s">
        <v>171</v>
      </c>
      <c r="F51" s="60">
        <f t="shared" si="1"/>
        <v>9816410</v>
      </c>
      <c r="G51" s="48" t="s">
        <v>92</v>
      </c>
      <c r="H51" s="50">
        <v>0.21577192756641544</v>
      </c>
      <c r="I51" s="49">
        <f t="shared" si="2"/>
        <v>2118105.7074822364</v>
      </c>
      <c r="J51" s="54"/>
      <c r="S51" s="42"/>
    </row>
    <row r="52" spans="1:19" ht="12" customHeight="1" x14ac:dyDescent="0.2">
      <c r="A52" s="45"/>
      <c r="B52" s="59"/>
      <c r="C52" s="45"/>
      <c r="D52" s="48"/>
      <c r="E52" s="48"/>
      <c r="F52" s="61">
        <f>SUM(F34:F51)</f>
        <v>-41868585</v>
      </c>
      <c r="G52" s="48"/>
      <c r="H52" s="62"/>
      <c r="I52" s="61">
        <f>SUM(I34:I51)</f>
        <v>1167710.0859569423</v>
      </c>
      <c r="J52" s="54"/>
      <c r="S52" s="42"/>
    </row>
    <row r="53" spans="1:19" x14ac:dyDescent="0.2">
      <c r="A53" s="37"/>
      <c r="B53" s="37"/>
      <c r="C53" s="37"/>
      <c r="D53" s="38"/>
      <c r="E53" s="37"/>
      <c r="F53" s="37"/>
      <c r="G53" s="37"/>
      <c r="H53" s="37"/>
      <c r="I53" s="37"/>
      <c r="J53" s="37"/>
    </row>
    <row r="54" spans="1:19" x14ac:dyDescent="0.2">
      <c r="A54" s="37"/>
      <c r="B54" s="37"/>
      <c r="C54" s="37"/>
      <c r="D54" s="38"/>
      <c r="E54" s="37"/>
      <c r="F54" s="37"/>
      <c r="G54" s="37"/>
      <c r="H54" s="37"/>
      <c r="I54" s="37"/>
      <c r="J54" s="37"/>
    </row>
    <row r="55" spans="1:19" x14ac:dyDescent="0.2">
      <c r="D55" s="63"/>
    </row>
    <row r="56" spans="1:19" ht="12" customHeight="1" x14ac:dyDescent="0.2">
      <c r="A56" s="64"/>
      <c r="B56" s="65"/>
      <c r="C56" s="64"/>
      <c r="D56" s="66"/>
      <c r="E56" s="66"/>
      <c r="F56" s="67"/>
      <c r="G56" s="66"/>
      <c r="H56" s="66"/>
      <c r="I56" s="66"/>
      <c r="J56" s="68"/>
      <c r="S56" s="42"/>
    </row>
    <row r="57" spans="1:19" ht="12" customHeight="1" x14ac:dyDescent="0.2">
      <c r="A57" s="64"/>
      <c r="B57" s="65"/>
      <c r="C57" s="64"/>
      <c r="D57" s="66"/>
      <c r="E57" s="66"/>
      <c r="F57" s="67"/>
      <c r="G57" s="66"/>
      <c r="H57" s="66"/>
      <c r="I57" s="66"/>
      <c r="J57" s="68"/>
      <c r="S57" s="42"/>
    </row>
    <row r="58" spans="1:19" ht="12" customHeight="1" x14ac:dyDescent="0.2">
      <c r="A58" s="64"/>
      <c r="B58" s="69"/>
      <c r="C58" s="70"/>
      <c r="D58" s="66"/>
      <c r="E58" s="66"/>
      <c r="F58" s="66"/>
      <c r="G58" s="66"/>
      <c r="H58" s="66"/>
      <c r="I58" s="66"/>
      <c r="J58" s="66"/>
      <c r="S58" s="42"/>
    </row>
    <row r="59" spans="1:19" ht="12" customHeight="1" x14ac:dyDescent="0.2">
      <c r="A59" s="64"/>
      <c r="B59" s="69"/>
      <c r="C59" s="70"/>
      <c r="D59" s="66"/>
      <c r="E59" s="66"/>
      <c r="F59" s="66"/>
      <c r="G59" s="66"/>
      <c r="H59" s="66"/>
      <c r="I59" s="66"/>
      <c r="J59" s="68"/>
      <c r="S59" s="42"/>
    </row>
    <row r="60" spans="1:19" ht="12" customHeight="1" thickBot="1" x14ac:dyDescent="0.25">
      <c r="A60" s="64"/>
      <c r="B60" s="71" t="s">
        <v>14</v>
      </c>
      <c r="C60" s="64"/>
      <c r="D60" s="66"/>
      <c r="E60" s="66"/>
      <c r="F60" s="66"/>
      <c r="G60" s="66"/>
      <c r="H60" s="66"/>
      <c r="I60" s="66"/>
      <c r="J60" s="68"/>
      <c r="S60" s="42"/>
    </row>
    <row r="61" spans="1:19" ht="12" customHeight="1" x14ac:dyDescent="0.2">
      <c r="A61" s="72"/>
      <c r="B61" s="94" t="s">
        <v>205</v>
      </c>
      <c r="C61" s="94"/>
      <c r="D61" s="94"/>
      <c r="E61" s="94"/>
      <c r="F61" s="94"/>
      <c r="G61" s="94"/>
      <c r="H61" s="94"/>
      <c r="I61" s="94"/>
      <c r="J61" s="95"/>
      <c r="S61" s="42"/>
    </row>
    <row r="62" spans="1:19" ht="12" customHeight="1" x14ac:dyDescent="0.2">
      <c r="A62" s="73"/>
      <c r="B62" s="96"/>
      <c r="C62" s="96"/>
      <c r="D62" s="96"/>
      <c r="E62" s="96"/>
      <c r="F62" s="96"/>
      <c r="G62" s="96"/>
      <c r="H62" s="96"/>
      <c r="I62" s="96"/>
      <c r="J62" s="97"/>
      <c r="S62" s="42"/>
    </row>
    <row r="63" spans="1:19" ht="12" customHeight="1" x14ac:dyDescent="0.2">
      <c r="A63" s="73"/>
      <c r="B63" s="96"/>
      <c r="C63" s="96"/>
      <c r="D63" s="96"/>
      <c r="E63" s="96"/>
      <c r="F63" s="96"/>
      <c r="G63" s="96"/>
      <c r="H63" s="96"/>
      <c r="I63" s="96"/>
      <c r="J63" s="97"/>
      <c r="S63" s="42"/>
    </row>
    <row r="64" spans="1:19" ht="12" customHeight="1" x14ac:dyDescent="0.2">
      <c r="A64" s="73"/>
      <c r="B64" s="96"/>
      <c r="C64" s="96"/>
      <c r="D64" s="96"/>
      <c r="E64" s="96"/>
      <c r="F64" s="96"/>
      <c r="G64" s="96"/>
      <c r="H64" s="96"/>
      <c r="I64" s="96"/>
      <c r="J64" s="97"/>
      <c r="S64" s="42"/>
    </row>
    <row r="65" spans="1:19" ht="12" customHeight="1" x14ac:dyDescent="0.2">
      <c r="A65" s="73"/>
      <c r="B65" s="96"/>
      <c r="C65" s="96"/>
      <c r="D65" s="96"/>
      <c r="E65" s="96"/>
      <c r="F65" s="96"/>
      <c r="G65" s="96"/>
      <c r="H65" s="96"/>
      <c r="I65" s="96"/>
      <c r="J65" s="97"/>
      <c r="S65" s="42"/>
    </row>
    <row r="66" spans="1:19" ht="12" customHeight="1" x14ac:dyDescent="0.2">
      <c r="A66" s="73"/>
      <c r="B66" s="96"/>
      <c r="C66" s="96"/>
      <c r="D66" s="96"/>
      <c r="E66" s="96"/>
      <c r="F66" s="96"/>
      <c r="G66" s="96"/>
      <c r="H66" s="96"/>
      <c r="I66" s="96"/>
      <c r="J66" s="97"/>
      <c r="S66" s="42"/>
    </row>
    <row r="67" spans="1:19" ht="12" customHeight="1" x14ac:dyDescent="0.2">
      <c r="A67" s="73"/>
      <c r="B67" s="96"/>
      <c r="C67" s="96"/>
      <c r="D67" s="96"/>
      <c r="E67" s="96"/>
      <c r="F67" s="96"/>
      <c r="G67" s="96"/>
      <c r="H67" s="96"/>
      <c r="I67" s="96"/>
      <c r="J67" s="97"/>
      <c r="S67" s="42"/>
    </row>
    <row r="68" spans="1:19" ht="12" customHeight="1" x14ac:dyDescent="0.2">
      <c r="A68" s="73"/>
      <c r="B68" s="96"/>
      <c r="C68" s="96"/>
      <c r="D68" s="96"/>
      <c r="E68" s="96"/>
      <c r="F68" s="96"/>
      <c r="G68" s="96"/>
      <c r="H68" s="96"/>
      <c r="I68" s="96"/>
      <c r="J68" s="97"/>
      <c r="S68" s="42"/>
    </row>
    <row r="69" spans="1:19" ht="12" customHeight="1" thickBot="1" x14ac:dyDescent="0.25">
      <c r="A69" s="74"/>
      <c r="B69" s="98"/>
      <c r="C69" s="98"/>
      <c r="D69" s="98"/>
      <c r="E69" s="98"/>
      <c r="F69" s="98"/>
      <c r="G69" s="98"/>
      <c r="H69" s="98"/>
      <c r="I69" s="98"/>
      <c r="J69" s="99"/>
      <c r="S69" s="42"/>
    </row>
    <row r="70" spans="1:19" ht="12" customHeight="1" x14ac:dyDescent="0.2">
      <c r="A70" s="64"/>
      <c r="B70" s="64"/>
      <c r="C70" s="64"/>
      <c r="D70" s="66"/>
      <c r="E70" s="66"/>
      <c r="F70" s="66"/>
      <c r="G70" s="66"/>
      <c r="H70" s="66"/>
      <c r="I70" s="66"/>
      <c r="J70" s="66"/>
      <c r="S70" s="42"/>
    </row>
    <row r="71" spans="1:19" ht="12" customHeight="1" x14ac:dyDescent="0.2">
      <c r="A71" s="64"/>
      <c r="H71" s="66"/>
      <c r="I71" s="66"/>
      <c r="J71" s="66"/>
      <c r="S71" s="42"/>
    </row>
    <row r="72" spans="1:19" ht="12" customHeight="1" x14ac:dyDescent="0.2">
      <c r="S72" s="42"/>
    </row>
    <row r="73" spans="1:19" x14ac:dyDescent="0.2">
      <c r="D73" s="75" t="s">
        <v>94</v>
      </c>
      <c r="G73" s="76" t="s">
        <v>95</v>
      </c>
      <c r="S73" s="42"/>
    </row>
    <row r="74" spans="1:19" x14ac:dyDescent="0.2">
      <c r="D74" s="77">
        <v>103</v>
      </c>
      <c r="G74" s="40" t="s">
        <v>15</v>
      </c>
      <c r="S74" s="42"/>
    </row>
    <row r="75" spans="1:19" x14ac:dyDescent="0.2">
      <c r="D75" s="77">
        <v>105</v>
      </c>
      <c r="G75" s="40" t="s">
        <v>28</v>
      </c>
      <c r="S75" s="42"/>
    </row>
    <row r="76" spans="1:19" x14ac:dyDescent="0.2">
      <c r="D76" s="77">
        <v>114</v>
      </c>
      <c r="G76" s="40" t="s">
        <v>29</v>
      </c>
      <c r="S76" s="42"/>
    </row>
    <row r="77" spans="1:19" x14ac:dyDescent="0.2">
      <c r="D77" s="77">
        <v>120</v>
      </c>
      <c r="G77" s="40" t="s">
        <v>30</v>
      </c>
      <c r="S77" s="42"/>
    </row>
    <row r="78" spans="1:19" x14ac:dyDescent="0.2">
      <c r="D78" s="77">
        <v>124</v>
      </c>
      <c r="G78" s="40" t="s">
        <v>31</v>
      </c>
      <c r="S78" s="78"/>
    </row>
    <row r="79" spans="1:19" x14ac:dyDescent="0.2">
      <c r="D79" s="77">
        <v>141</v>
      </c>
      <c r="G79" s="40" t="s">
        <v>32</v>
      </c>
      <c r="R79" s="79"/>
      <c r="S79" s="56"/>
    </row>
    <row r="80" spans="1:19" x14ac:dyDescent="0.2">
      <c r="D80" s="77">
        <v>151</v>
      </c>
      <c r="G80" s="40" t="s">
        <v>33</v>
      </c>
      <c r="R80" s="79"/>
      <c r="S80" s="56"/>
    </row>
    <row r="81" spans="4:18" x14ac:dyDescent="0.2">
      <c r="D81" s="77">
        <v>152</v>
      </c>
      <c r="G81" s="40" t="s">
        <v>83</v>
      </c>
      <c r="R81" s="79"/>
    </row>
    <row r="82" spans="4:18" x14ac:dyDescent="0.2">
      <c r="D82" s="77">
        <v>154</v>
      </c>
      <c r="G82" s="40" t="s">
        <v>84</v>
      </c>
      <c r="R82" s="79"/>
    </row>
    <row r="83" spans="4:18" x14ac:dyDescent="0.2">
      <c r="D83" s="77">
        <v>163</v>
      </c>
      <c r="G83" s="40" t="s">
        <v>34</v>
      </c>
      <c r="R83" s="79"/>
    </row>
    <row r="84" spans="4:18" x14ac:dyDescent="0.2">
      <c r="D84" s="77">
        <v>165</v>
      </c>
      <c r="G84" s="40" t="s">
        <v>35</v>
      </c>
      <c r="R84" s="79"/>
    </row>
    <row r="85" spans="4:18" x14ac:dyDescent="0.2">
      <c r="D85" s="77">
        <v>190</v>
      </c>
      <c r="G85" s="40" t="s">
        <v>16</v>
      </c>
      <c r="R85" s="79"/>
    </row>
    <row r="86" spans="4:18" x14ac:dyDescent="0.2">
      <c r="D86" s="77">
        <v>228</v>
      </c>
      <c r="G86" s="40" t="s">
        <v>36</v>
      </c>
      <c r="R86" s="79"/>
    </row>
    <row r="87" spans="4:18" x14ac:dyDescent="0.2">
      <c r="D87" s="77">
        <v>235</v>
      </c>
      <c r="G87" s="40" t="s">
        <v>37</v>
      </c>
      <c r="R87" s="79"/>
    </row>
    <row r="88" spans="4:18" x14ac:dyDescent="0.2">
      <c r="D88" s="77">
        <v>252</v>
      </c>
      <c r="G88" s="40" t="s">
        <v>38</v>
      </c>
      <c r="R88" s="79"/>
    </row>
    <row r="89" spans="4:18" x14ac:dyDescent="0.2">
      <c r="D89" s="77">
        <v>255</v>
      </c>
      <c r="G89" s="40" t="s">
        <v>39</v>
      </c>
      <c r="R89" s="79"/>
    </row>
    <row r="90" spans="4:18" x14ac:dyDescent="0.2">
      <c r="D90" s="77">
        <v>281</v>
      </c>
      <c r="G90" s="40" t="s">
        <v>40</v>
      </c>
      <c r="R90" s="79"/>
    </row>
    <row r="91" spans="4:18" x14ac:dyDescent="0.2">
      <c r="D91" s="77">
        <v>282</v>
      </c>
      <c r="G91" s="40" t="s">
        <v>96</v>
      </c>
      <c r="R91" s="79"/>
    </row>
    <row r="92" spans="4:18" x14ac:dyDescent="0.2">
      <c r="D92" s="77">
        <v>283</v>
      </c>
      <c r="G92" s="40" t="s">
        <v>97</v>
      </c>
      <c r="R92" s="79"/>
    </row>
    <row r="93" spans="4:18" x14ac:dyDescent="0.2">
      <c r="D93" s="77">
        <v>301</v>
      </c>
      <c r="G93" s="40" t="s">
        <v>41</v>
      </c>
      <c r="R93" s="79"/>
    </row>
    <row r="94" spans="4:18" x14ac:dyDescent="0.2">
      <c r="D94" s="77">
        <v>302</v>
      </c>
      <c r="G94" s="40" t="s">
        <v>98</v>
      </c>
      <c r="R94" s="79"/>
    </row>
    <row r="95" spans="4:18" x14ac:dyDescent="0.2">
      <c r="D95" s="77">
        <v>303</v>
      </c>
      <c r="G95" s="40" t="s">
        <v>99</v>
      </c>
      <c r="R95" s="79"/>
    </row>
    <row r="96" spans="4:18" x14ac:dyDescent="0.2">
      <c r="D96" s="77">
        <v>303</v>
      </c>
      <c r="G96" s="40" t="s">
        <v>100</v>
      </c>
      <c r="R96" s="79"/>
    </row>
    <row r="97" spans="4:18" x14ac:dyDescent="0.2">
      <c r="D97" s="77">
        <v>310</v>
      </c>
      <c r="G97" s="40" t="s">
        <v>101</v>
      </c>
      <c r="R97" s="79"/>
    </row>
    <row r="98" spans="4:18" x14ac:dyDescent="0.2">
      <c r="D98" s="77">
        <v>311</v>
      </c>
      <c r="G98" s="40" t="s">
        <v>102</v>
      </c>
      <c r="R98" s="79"/>
    </row>
    <row r="99" spans="4:18" x14ac:dyDescent="0.2">
      <c r="D99" s="77">
        <v>312</v>
      </c>
      <c r="G99" s="40" t="s">
        <v>103</v>
      </c>
      <c r="R99" s="79"/>
    </row>
    <row r="100" spans="4:18" x14ac:dyDescent="0.2">
      <c r="D100" s="77">
        <v>314</v>
      </c>
      <c r="G100" s="40" t="s">
        <v>104</v>
      </c>
      <c r="R100" s="79"/>
    </row>
    <row r="101" spans="4:18" x14ac:dyDescent="0.2">
      <c r="D101" s="77">
        <v>315</v>
      </c>
      <c r="G101" s="40" t="s">
        <v>105</v>
      </c>
      <c r="R101" s="79"/>
    </row>
    <row r="102" spans="4:18" x14ac:dyDescent="0.2">
      <c r="D102" s="77">
        <v>316</v>
      </c>
      <c r="G102" s="40" t="s">
        <v>106</v>
      </c>
      <c r="R102" s="79"/>
    </row>
    <row r="103" spans="4:18" x14ac:dyDescent="0.2">
      <c r="D103" s="77">
        <v>320</v>
      </c>
      <c r="G103" s="40" t="s">
        <v>107</v>
      </c>
      <c r="R103" s="79"/>
    </row>
    <row r="104" spans="4:18" x14ac:dyDescent="0.2">
      <c r="D104" s="77">
        <v>321</v>
      </c>
      <c r="G104" s="40" t="s">
        <v>42</v>
      </c>
      <c r="R104" s="79"/>
    </row>
    <row r="105" spans="4:18" x14ac:dyDescent="0.2">
      <c r="D105" s="77">
        <v>322</v>
      </c>
      <c r="G105" s="40" t="s">
        <v>108</v>
      </c>
      <c r="R105" s="79"/>
    </row>
    <row r="106" spans="4:18" x14ac:dyDescent="0.2">
      <c r="D106" s="77">
        <v>323</v>
      </c>
      <c r="G106" s="40" t="s">
        <v>109</v>
      </c>
      <c r="R106" s="79"/>
    </row>
    <row r="107" spans="4:18" x14ac:dyDescent="0.2">
      <c r="D107" s="77">
        <v>324</v>
      </c>
      <c r="G107" s="40" t="s">
        <v>43</v>
      </c>
      <c r="R107" s="79"/>
    </row>
    <row r="108" spans="4:18" x14ac:dyDescent="0.2">
      <c r="D108" s="77">
        <v>325</v>
      </c>
      <c r="G108" s="40" t="s">
        <v>44</v>
      </c>
      <c r="R108" s="79"/>
    </row>
    <row r="109" spans="4:18" x14ac:dyDescent="0.2">
      <c r="D109" s="77">
        <v>330</v>
      </c>
      <c r="G109" s="40" t="s">
        <v>85</v>
      </c>
      <c r="R109" s="79"/>
    </row>
    <row r="110" spans="4:18" x14ac:dyDescent="0.2">
      <c r="D110" s="77">
        <v>331</v>
      </c>
      <c r="G110" s="40" t="s">
        <v>86</v>
      </c>
      <c r="R110" s="79"/>
    </row>
    <row r="111" spans="4:18" x14ac:dyDescent="0.2">
      <c r="D111" s="77">
        <v>332</v>
      </c>
      <c r="G111" s="40" t="s">
        <v>87</v>
      </c>
      <c r="R111" s="79"/>
    </row>
    <row r="112" spans="4:18" x14ac:dyDescent="0.2">
      <c r="D112" s="77">
        <v>333</v>
      </c>
      <c r="G112" s="40" t="s">
        <v>88</v>
      </c>
      <c r="R112" s="79"/>
    </row>
    <row r="113" spans="4:18" x14ac:dyDescent="0.2">
      <c r="D113" s="77">
        <v>334</v>
      </c>
      <c r="G113" s="40" t="s">
        <v>45</v>
      </c>
      <c r="R113" s="79"/>
    </row>
    <row r="114" spans="4:18" x14ac:dyDescent="0.2">
      <c r="D114" s="77">
        <v>335</v>
      </c>
      <c r="G114" s="40" t="s">
        <v>46</v>
      </c>
      <c r="R114" s="79"/>
    </row>
    <row r="115" spans="4:18" x14ac:dyDescent="0.2">
      <c r="D115" s="77">
        <v>336</v>
      </c>
      <c r="G115" s="40" t="s">
        <v>110</v>
      </c>
      <c r="R115" s="79"/>
    </row>
    <row r="116" spans="4:18" x14ac:dyDescent="0.2">
      <c r="D116" s="77">
        <v>340</v>
      </c>
      <c r="G116" s="40" t="s">
        <v>111</v>
      </c>
      <c r="R116" s="79"/>
    </row>
    <row r="117" spans="4:18" x14ac:dyDescent="0.2">
      <c r="D117" s="77">
        <v>341</v>
      </c>
      <c r="G117" s="40" t="s">
        <v>17</v>
      </c>
      <c r="R117" s="79"/>
    </row>
    <row r="118" spans="4:18" x14ac:dyDescent="0.2">
      <c r="D118" s="77">
        <v>342</v>
      </c>
      <c r="G118" s="40" t="s">
        <v>47</v>
      </c>
      <c r="R118" s="79"/>
    </row>
    <row r="119" spans="4:18" x14ac:dyDescent="0.2">
      <c r="D119" s="77">
        <v>343</v>
      </c>
      <c r="G119" s="40" t="s">
        <v>48</v>
      </c>
      <c r="R119" s="79"/>
    </row>
    <row r="120" spans="4:18" x14ac:dyDescent="0.2">
      <c r="D120" s="77">
        <v>344</v>
      </c>
      <c r="G120" s="40" t="s">
        <v>49</v>
      </c>
      <c r="R120" s="79"/>
    </row>
    <row r="121" spans="4:18" x14ac:dyDescent="0.2">
      <c r="D121" s="77">
        <v>345</v>
      </c>
      <c r="G121" s="40" t="s">
        <v>112</v>
      </c>
      <c r="R121" s="79"/>
    </row>
    <row r="122" spans="4:18" x14ac:dyDescent="0.2">
      <c r="D122" s="77">
        <v>346</v>
      </c>
      <c r="G122" s="40" t="s">
        <v>50</v>
      </c>
      <c r="R122" s="79"/>
    </row>
    <row r="123" spans="4:18" x14ac:dyDescent="0.2">
      <c r="D123" s="77">
        <v>350</v>
      </c>
      <c r="G123" s="40" t="s">
        <v>51</v>
      </c>
      <c r="R123" s="79"/>
    </row>
    <row r="124" spans="4:18" x14ac:dyDescent="0.2">
      <c r="D124" s="77">
        <v>352</v>
      </c>
      <c r="G124" s="40" t="s">
        <v>52</v>
      </c>
      <c r="R124" s="79"/>
    </row>
    <row r="125" spans="4:18" x14ac:dyDescent="0.2">
      <c r="D125" s="77">
        <v>353</v>
      </c>
      <c r="G125" s="40" t="s">
        <v>53</v>
      </c>
      <c r="R125" s="79"/>
    </row>
    <row r="126" spans="4:18" x14ac:dyDescent="0.2">
      <c r="D126" s="77">
        <v>354</v>
      </c>
      <c r="G126" s="40" t="s">
        <v>54</v>
      </c>
      <c r="R126" s="79"/>
    </row>
    <row r="127" spans="4:18" x14ac:dyDescent="0.2">
      <c r="D127" s="77">
        <v>355</v>
      </c>
      <c r="G127" s="40" t="s">
        <v>75</v>
      </c>
      <c r="R127" s="79"/>
    </row>
    <row r="128" spans="4:18" x14ac:dyDescent="0.2">
      <c r="D128" s="77">
        <v>356</v>
      </c>
      <c r="G128" s="40" t="s">
        <v>55</v>
      </c>
      <c r="R128" s="79"/>
    </row>
    <row r="129" spans="4:18" x14ac:dyDescent="0.2">
      <c r="D129" s="77">
        <v>357</v>
      </c>
      <c r="G129" s="40" t="s">
        <v>18</v>
      </c>
      <c r="R129" s="79"/>
    </row>
    <row r="130" spans="4:18" x14ac:dyDescent="0.2">
      <c r="D130" s="77">
        <v>358</v>
      </c>
      <c r="G130" s="40" t="s">
        <v>19</v>
      </c>
      <c r="R130" s="79"/>
    </row>
    <row r="131" spans="4:18" x14ac:dyDescent="0.2">
      <c r="D131" s="77">
        <v>359</v>
      </c>
      <c r="G131" s="40" t="s">
        <v>56</v>
      </c>
      <c r="R131" s="79"/>
    </row>
    <row r="132" spans="4:18" x14ac:dyDescent="0.2">
      <c r="D132" s="77">
        <v>360</v>
      </c>
      <c r="G132" s="40" t="s">
        <v>57</v>
      </c>
      <c r="R132" s="79"/>
    </row>
    <row r="133" spans="4:18" x14ac:dyDescent="0.2">
      <c r="D133" s="77">
        <v>361</v>
      </c>
      <c r="G133" s="40" t="s">
        <v>58</v>
      </c>
      <c r="R133" s="79"/>
    </row>
    <row r="134" spans="4:18" x14ac:dyDescent="0.2">
      <c r="D134" s="77">
        <v>362</v>
      </c>
      <c r="G134" s="40" t="s">
        <v>59</v>
      </c>
      <c r="R134" s="79"/>
    </row>
    <row r="135" spans="4:18" x14ac:dyDescent="0.2">
      <c r="D135" s="77">
        <v>364</v>
      </c>
      <c r="G135" s="40" t="s">
        <v>60</v>
      </c>
      <c r="R135" s="79"/>
    </row>
    <row r="136" spans="4:18" x14ac:dyDescent="0.2">
      <c r="D136" s="77">
        <v>365</v>
      </c>
      <c r="G136" s="40" t="s">
        <v>61</v>
      </c>
      <c r="R136" s="79"/>
    </row>
    <row r="137" spans="4:18" x14ac:dyDescent="0.2">
      <c r="D137" s="77">
        <v>366</v>
      </c>
      <c r="G137" s="40" t="s">
        <v>62</v>
      </c>
      <c r="R137" s="79"/>
    </row>
    <row r="138" spans="4:18" x14ac:dyDescent="0.2">
      <c r="D138" s="77">
        <v>367</v>
      </c>
      <c r="G138" s="40" t="s">
        <v>63</v>
      </c>
      <c r="R138" s="79"/>
    </row>
    <row r="139" spans="4:18" x14ac:dyDescent="0.2">
      <c r="D139" s="77">
        <v>368</v>
      </c>
      <c r="G139" s="40" t="s">
        <v>64</v>
      </c>
      <c r="R139" s="79"/>
    </row>
    <row r="140" spans="4:18" x14ac:dyDescent="0.2">
      <c r="D140" s="77">
        <v>369</v>
      </c>
      <c r="G140" s="40" t="s">
        <v>65</v>
      </c>
      <c r="R140" s="79"/>
    </row>
    <row r="141" spans="4:18" x14ac:dyDescent="0.2">
      <c r="D141" s="77">
        <v>370</v>
      </c>
      <c r="G141" s="40" t="s">
        <v>66</v>
      </c>
      <c r="R141" s="79"/>
    </row>
    <row r="142" spans="4:18" x14ac:dyDescent="0.2">
      <c r="D142" s="77">
        <v>371</v>
      </c>
      <c r="G142" s="40" t="s">
        <v>67</v>
      </c>
      <c r="R142" s="79"/>
    </row>
    <row r="143" spans="4:18" x14ac:dyDescent="0.2">
      <c r="D143" s="77">
        <v>372</v>
      </c>
      <c r="G143" s="40" t="s">
        <v>68</v>
      </c>
      <c r="R143" s="79"/>
    </row>
    <row r="144" spans="4:18" x14ac:dyDescent="0.2">
      <c r="D144" s="77">
        <v>373</v>
      </c>
      <c r="G144" s="40" t="s">
        <v>69</v>
      </c>
      <c r="R144" s="79"/>
    </row>
    <row r="145" spans="4:18" x14ac:dyDescent="0.2">
      <c r="D145" s="77">
        <v>389</v>
      </c>
      <c r="G145" s="40" t="s">
        <v>70</v>
      </c>
      <c r="R145" s="79"/>
    </row>
    <row r="146" spans="4:18" x14ac:dyDescent="0.2">
      <c r="D146" s="77">
        <v>390</v>
      </c>
      <c r="G146" s="40" t="s">
        <v>71</v>
      </c>
      <c r="R146" s="79"/>
    </row>
    <row r="147" spans="4:18" x14ac:dyDescent="0.2">
      <c r="D147" s="77">
        <v>391</v>
      </c>
      <c r="G147" s="40" t="s">
        <v>72</v>
      </c>
      <c r="R147" s="79"/>
    </row>
    <row r="148" spans="4:18" x14ac:dyDescent="0.2">
      <c r="D148" s="77">
        <v>392</v>
      </c>
      <c r="G148" s="40" t="s">
        <v>73</v>
      </c>
      <c r="R148" s="79"/>
    </row>
    <row r="149" spans="4:18" x14ac:dyDescent="0.2">
      <c r="D149" s="77">
        <v>393</v>
      </c>
      <c r="G149" s="40" t="s">
        <v>74</v>
      </c>
      <c r="R149" s="79"/>
    </row>
    <row r="150" spans="4:18" x14ac:dyDescent="0.2">
      <c r="D150" s="77">
        <v>394</v>
      </c>
      <c r="G150" s="40" t="s">
        <v>113</v>
      </c>
      <c r="R150" s="79"/>
    </row>
    <row r="151" spans="4:18" x14ac:dyDescent="0.2">
      <c r="D151" s="77">
        <v>395</v>
      </c>
      <c r="G151" s="40" t="s">
        <v>114</v>
      </c>
      <c r="R151" s="79"/>
    </row>
    <row r="152" spans="4:18" x14ac:dyDescent="0.2">
      <c r="D152" s="77">
        <v>396</v>
      </c>
      <c r="G152" s="40" t="s">
        <v>115</v>
      </c>
      <c r="R152" s="79"/>
    </row>
    <row r="153" spans="4:18" x14ac:dyDescent="0.2">
      <c r="D153" s="77">
        <v>397</v>
      </c>
      <c r="G153" s="40" t="s">
        <v>116</v>
      </c>
      <c r="R153" s="79"/>
    </row>
    <row r="154" spans="4:18" x14ac:dyDescent="0.2">
      <c r="D154" s="77">
        <v>398</v>
      </c>
      <c r="G154" s="40" t="s">
        <v>117</v>
      </c>
      <c r="R154" s="79"/>
    </row>
    <row r="155" spans="4:18" x14ac:dyDescent="0.2">
      <c r="D155" s="77">
        <v>399</v>
      </c>
      <c r="G155" s="40" t="s">
        <v>118</v>
      </c>
      <c r="R155" s="79"/>
    </row>
    <row r="156" spans="4:18" x14ac:dyDescent="0.2">
      <c r="D156" s="77">
        <v>405</v>
      </c>
      <c r="G156" s="40" t="s">
        <v>20</v>
      </c>
      <c r="R156" s="79"/>
    </row>
    <row r="157" spans="4:18" x14ac:dyDescent="0.2">
      <c r="D157" s="77">
        <v>406</v>
      </c>
      <c r="G157" s="40" t="s">
        <v>76</v>
      </c>
      <c r="R157" s="79"/>
    </row>
    <row r="158" spans="4:18" x14ac:dyDescent="0.2">
      <c r="D158" s="77">
        <v>407</v>
      </c>
      <c r="G158" s="40" t="s">
        <v>77</v>
      </c>
      <c r="R158" s="79"/>
    </row>
    <row r="159" spans="4:18" x14ac:dyDescent="0.2">
      <c r="D159" s="77">
        <v>408</v>
      </c>
      <c r="G159" s="40" t="s">
        <v>13</v>
      </c>
      <c r="R159" s="79"/>
    </row>
    <row r="160" spans="4:18" x14ac:dyDescent="0.2">
      <c r="D160" s="77">
        <v>419</v>
      </c>
      <c r="G160" s="40" t="s">
        <v>1</v>
      </c>
      <c r="R160" s="79"/>
    </row>
    <row r="161" spans="4:18" x14ac:dyDescent="0.2">
      <c r="D161" s="77">
        <v>421</v>
      </c>
      <c r="G161" s="40" t="s">
        <v>3</v>
      </c>
      <c r="R161" s="79"/>
    </row>
    <row r="162" spans="4:18" x14ac:dyDescent="0.2">
      <c r="D162" s="77">
        <v>427</v>
      </c>
      <c r="G162" s="40" t="s">
        <v>119</v>
      </c>
      <c r="R162" s="79"/>
    </row>
    <row r="163" spans="4:18" x14ac:dyDescent="0.2">
      <c r="D163" s="77">
        <v>428</v>
      </c>
      <c r="G163" s="40" t="s">
        <v>120</v>
      </c>
      <c r="R163" s="79"/>
    </row>
    <row r="164" spans="4:18" x14ac:dyDescent="0.2">
      <c r="D164" s="77">
        <v>429</v>
      </c>
      <c r="G164" s="40" t="s">
        <v>0</v>
      </c>
      <c r="R164" s="79"/>
    </row>
    <row r="165" spans="4:18" x14ac:dyDescent="0.2">
      <c r="D165" s="77">
        <v>431</v>
      </c>
      <c r="G165" s="40" t="s">
        <v>2</v>
      </c>
      <c r="R165" s="79"/>
    </row>
    <row r="166" spans="4:18" x14ac:dyDescent="0.2">
      <c r="D166" s="77">
        <v>432</v>
      </c>
      <c r="R166" s="79"/>
    </row>
    <row r="167" spans="4:18" x14ac:dyDescent="0.2">
      <c r="D167" s="77">
        <v>440</v>
      </c>
      <c r="R167" s="79"/>
    </row>
    <row r="168" spans="4:18" x14ac:dyDescent="0.2">
      <c r="D168" s="77">
        <v>442</v>
      </c>
      <c r="R168" s="79"/>
    </row>
    <row r="169" spans="4:18" x14ac:dyDescent="0.2">
      <c r="D169" s="77">
        <v>444</v>
      </c>
      <c r="R169" s="79"/>
    </row>
    <row r="170" spans="4:18" x14ac:dyDescent="0.2">
      <c r="D170" s="77">
        <v>445</v>
      </c>
      <c r="R170" s="79"/>
    </row>
    <row r="171" spans="4:18" x14ac:dyDescent="0.2">
      <c r="D171" s="77">
        <v>447</v>
      </c>
      <c r="R171" s="79"/>
    </row>
    <row r="172" spans="4:18" x14ac:dyDescent="0.2">
      <c r="D172" s="77">
        <v>448</v>
      </c>
      <c r="R172" s="79"/>
    </row>
    <row r="173" spans="4:18" x14ac:dyDescent="0.2">
      <c r="D173" s="77">
        <v>449</v>
      </c>
      <c r="R173" s="79"/>
    </row>
    <row r="174" spans="4:18" x14ac:dyDescent="0.2">
      <c r="D174" s="77">
        <v>450</v>
      </c>
      <c r="R174" s="79"/>
    </row>
    <row r="175" spans="4:18" x14ac:dyDescent="0.2">
      <c r="D175" s="77">
        <v>451</v>
      </c>
      <c r="R175" s="79"/>
    </row>
    <row r="176" spans="4:18" x14ac:dyDescent="0.2">
      <c r="D176" s="77">
        <v>453</v>
      </c>
      <c r="R176" s="79"/>
    </row>
    <row r="177" spans="4:18" x14ac:dyDescent="0.2">
      <c r="D177" s="77">
        <v>454</v>
      </c>
      <c r="R177" s="79"/>
    </row>
    <row r="178" spans="4:18" x14ac:dyDescent="0.2">
      <c r="D178" s="77">
        <v>456</v>
      </c>
      <c r="R178" s="79"/>
    </row>
    <row r="179" spans="4:18" x14ac:dyDescent="0.2">
      <c r="D179" s="77">
        <v>500</v>
      </c>
      <c r="R179" s="79"/>
    </row>
    <row r="180" spans="4:18" x14ac:dyDescent="0.2">
      <c r="D180" s="77">
        <v>501</v>
      </c>
      <c r="R180" s="79"/>
    </row>
    <row r="181" spans="4:18" x14ac:dyDescent="0.2">
      <c r="D181" s="77">
        <v>502</v>
      </c>
      <c r="R181" s="79"/>
    </row>
    <row r="182" spans="4:18" x14ac:dyDescent="0.2">
      <c r="D182" s="77">
        <v>503</v>
      </c>
      <c r="R182" s="79"/>
    </row>
    <row r="183" spans="4:18" x14ac:dyDescent="0.2">
      <c r="D183" s="77">
        <v>505</v>
      </c>
      <c r="R183" s="79"/>
    </row>
    <row r="184" spans="4:18" x14ac:dyDescent="0.2">
      <c r="D184" s="77">
        <v>506</v>
      </c>
      <c r="R184" s="79"/>
    </row>
    <row r="185" spans="4:18" x14ac:dyDescent="0.2">
      <c r="D185" s="77">
        <v>507</v>
      </c>
      <c r="R185" s="79"/>
    </row>
    <row r="186" spans="4:18" x14ac:dyDescent="0.2">
      <c r="D186" s="77">
        <v>510</v>
      </c>
      <c r="R186" s="79"/>
    </row>
    <row r="187" spans="4:18" x14ac:dyDescent="0.2">
      <c r="D187" s="77">
        <v>511</v>
      </c>
      <c r="R187" s="79"/>
    </row>
    <row r="188" spans="4:18" x14ac:dyDescent="0.2">
      <c r="D188" s="77">
        <v>512</v>
      </c>
      <c r="R188" s="79"/>
    </row>
    <row r="189" spans="4:18" x14ac:dyDescent="0.2">
      <c r="D189" s="77">
        <v>513</v>
      </c>
      <c r="R189" s="79"/>
    </row>
    <row r="190" spans="4:18" x14ac:dyDescent="0.2">
      <c r="D190" s="77">
        <v>514</v>
      </c>
      <c r="R190" s="79"/>
    </row>
    <row r="191" spans="4:18" x14ac:dyDescent="0.2">
      <c r="D191" s="77">
        <v>517</v>
      </c>
      <c r="R191" s="79"/>
    </row>
    <row r="192" spans="4:18" x14ac:dyDescent="0.2">
      <c r="D192" s="77">
        <v>518</v>
      </c>
      <c r="R192" s="79"/>
    </row>
    <row r="193" spans="4:18" x14ac:dyDescent="0.2">
      <c r="D193" s="77">
        <v>519</v>
      </c>
      <c r="R193" s="79"/>
    </row>
    <row r="194" spans="4:18" x14ac:dyDescent="0.2">
      <c r="D194" s="77">
        <v>520</v>
      </c>
      <c r="R194" s="79"/>
    </row>
    <row r="195" spans="4:18" x14ac:dyDescent="0.2">
      <c r="D195" s="77">
        <v>523</v>
      </c>
      <c r="R195" s="79"/>
    </row>
    <row r="196" spans="4:18" x14ac:dyDescent="0.2">
      <c r="D196" s="77">
        <v>524</v>
      </c>
      <c r="R196" s="79"/>
    </row>
    <row r="197" spans="4:18" x14ac:dyDescent="0.2">
      <c r="D197" s="77">
        <v>528</v>
      </c>
      <c r="R197" s="79"/>
    </row>
    <row r="198" spans="4:18" x14ac:dyDescent="0.2">
      <c r="D198" s="77">
        <v>529</v>
      </c>
      <c r="R198" s="79"/>
    </row>
    <row r="199" spans="4:18" x14ac:dyDescent="0.2">
      <c r="D199" s="77">
        <v>530</v>
      </c>
      <c r="R199" s="79"/>
    </row>
    <row r="200" spans="4:18" x14ac:dyDescent="0.2">
      <c r="D200" s="77">
        <v>531</v>
      </c>
      <c r="R200" s="79"/>
    </row>
    <row r="201" spans="4:18" x14ac:dyDescent="0.2">
      <c r="D201" s="77">
        <v>532</v>
      </c>
      <c r="R201" s="79"/>
    </row>
    <row r="202" spans="4:18" x14ac:dyDescent="0.2">
      <c r="D202" s="77">
        <v>535</v>
      </c>
      <c r="R202" s="79"/>
    </row>
    <row r="203" spans="4:18" x14ac:dyDescent="0.2">
      <c r="D203" s="77">
        <v>536</v>
      </c>
      <c r="R203" s="79"/>
    </row>
    <row r="204" spans="4:18" x14ac:dyDescent="0.2">
      <c r="D204" s="77">
        <v>537</v>
      </c>
      <c r="R204" s="79"/>
    </row>
    <row r="205" spans="4:18" x14ac:dyDescent="0.2">
      <c r="D205" s="77">
        <v>538</v>
      </c>
      <c r="R205" s="79"/>
    </row>
    <row r="206" spans="4:18" x14ac:dyDescent="0.2">
      <c r="D206" s="77">
        <v>539</v>
      </c>
      <c r="R206" s="79"/>
    </row>
    <row r="207" spans="4:18" x14ac:dyDescent="0.2">
      <c r="D207" s="77">
        <v>540</v>
      </c>
      <c r="R207" s="79"/>
    </row>
    <row r="208" spans="4:18" x14ac:dyDescent="0.2">
      <c r="D208" s="77">
        <v>541</v>
      </c>
      <c r="R208" s="79"/>
    </row>
    <row r="209" spans="4:18" x14ac:dyDescent="0.2">
      <c r="D209" s="77">
        <v>542</v>
      </c>
      <c r="R209" s="79"/>
    </row>
    <row r="210" spans="4:18" x14ac:dyDescent="0.2">
      <c r="D210" s="77">
        <v>543</v>
      </c>
      <c r="R210" s="79"/>
    </row>
    <row r="211" spans="4:18" x14ac:dyDescent="0.2">
      <c r="D211" s="77">
        <v>544</v>
      </c>
      <c r="R211" s="79"/>
    </row>
    <row r="212" spans="4:18" x14ac:dyDescent="0.2">
      <c r="D212" s="77">
        <v>545</v>
      </c>
      <c r="R212" s="79"/>
    </row>
    <row r="213" spans="4:18" x14ac:dyDescent="0.2">
      <c r="D213" s="77">
        <v>546</v>
      </c>
      <c r="R213" s="79"/>
    </row>
    <row r="214" spans="4:18" x14ac:dyDescent="0.2">
      <c r="D214" s="77">
        <v>547</v>
      </c>
      <c r="R214" s="79"/>
    </row>
    <row r="215" spans="4:18" x14ac:dyDescent="0.2">
      <c r="D215" s="77">
        <v>548</v>
      </c>
      <c r="R215" s="79"/>
    </row>
    <row r="216" spans="4:18" x14ac:dyDescent="0.2">
      <c r="D216" s="77">
        <v>549</v>
      </c>
      <c r="R216" s="79"/>
    </row>
    <row r="217" spans="4:18" x14ac:dyDescent="0.2">
      <c r="D217" s="77">
        <v>550</v>
      </c>
      <c r="R217" s="79"/>
    </row>
    <row r="218" spans="4:18" x14ac:dyDescent="0.2">
      <c r="D218" s="77">
        <v>551</v>
      </c>
      <c r="R218" s="79"/>
    </row>
    <row r="219" spans="4:18" x14ac:dyDescent="0.2">
      <c r="D219" s="77">
        <v>552</v>
      </c>
      <c r="R219" s="79"/>
    </row>
    <row r="220" spans="4:18" x14ac:dyDescent="0.2">
      <c r="D220" s="77">
        <v>553</v>
      </c>
      <c r="R220" s="79"/>
    </row>
    <row r="221" spans="4:18" x14ac:dyDescent="0.2">
      <c r="D221" s="77">
        <v>554</v>
      </c>
      <c r="R221" s="79"/>
    </row>
    <row r="222" spans="4:18" x14ac:dyDescent="0.2">
      <c r="D222" s="77">
        <v>555</v>
      </c>
      <c r="R222" s="79"/>
    </row>
    <row r="223" spans="4:18" x14ac:dyDescent="0.2">
      <c r="D223" s="77">
        <v>556</v>
      </c>
      <c r="R223" s="79"/>
    </row>
    <row r="224" spans="4:18" x14ac:dyDescent="0.2">
      <c r="D224" s="77">
        <v>557</v>
      </c>
      <c r="R224" s="79"/>
    </row>
    <row r="225" spans="4:18" x14ac:dyDescent="0.2">
      <c r="D225" s="77">
        <v>560</v>
      </c>
      <c r="R225" s="79"/>
    </row>
    <row r="226" spans="4:18" x14ac:dyDescent="0.2">
      <c r="D226" s="77">
        <v>561</v>
      </c>
      <c r="R226" s="79"/>
    </row>
    <row r="227" spans="4:18" x14ac:dyDescent="0.2">
      <c r="D227" s="77">
        <v>562</v>
      </c>
      <c r="R227" s="79"/>
    </row>
    <row r="228" spans="4:18" x14ac:dyDescent="0.2">
      <c r="D228" s="77">
        <v>563</v>
      </c>
      <c r="R228" s="79"/>
    </row>
    <row r="229" spans="4:18" x14ac:dyDescent="0.2">
      <c r="D229" s="77">
        <v>564</v>
      </c>
      <c r="R229" s="79"/>
    </row>
    <row r="230" spans="4:18" x14ac:dyDescent="0.2">
      <c r="D230" s="77">
        <v>565</v>
      </c>
      <c r="R230" s="79"/>
    </row>
    <row r="231" spans="4:18" x14ac:dyDescent="0.2">
      <c r="D231" s="77">
        <v>566</v>
      </c>
      <c r="R231" s="79"/>
    </row>
    <row r="232" spans="4:18" x14ac:dyDescent="0.2">
      <c r="D232" s="77">
        <v>567</v>
      </c>
      <c r="R232" s="79"/>
    </row>
    <row r="233" spans="4:18" x14ac:dyDescent="0.2">
      <c r="D233" s="77">
        <v>568</v>
      </c>
      <c r="R233" s="79"/>
    </row>
    <row r="234" spans="4:18" x14ac:dyDescent="0.2">
      <c r="D234" s="77">
        <v>569</v>
      </c>
      <c r="R234" s="79"/>
    </row>
    <row r="235" spans="4:18" x14ac:dyDescent="0.2">
      <c r="D235" s="77">
        <v>570</v>
      </c>
      <c r="R235" s="79"/>
    </row>
    <row r="236" spans="4:18" x14ac:dyDescent="0.2">
      <c r="D236" s="77">
        <v>571</v>
      </c>
      <c r="R236" s="79"/>
    </row>
    <row r="237" spans="4:18" x14ac:dyDescent="0.2">
      <c r="D237" s="77">
        <v>572</v>
      </c>
      <c r="R237" s="79"/>
    </row>
    <row r="238" spans="4:18" x14ac:dyDescent="0.2">
      <c r="D238" s="77">
        <v>573</v>
      </c>
      <c r="R238" s="79"/>
    </row>
    <row r="239" spans="4:18" x14ac:dyDescent="0.2">
      <c r="D239" s="77">
        <v>580</v>
      </c>
      <c r="R239" s="79"/>
    </row>
    <row r="240" spans="4:18" x14ac:dyDescent="0.2">
      <c r="D240" s="77">
        <v>581</v>
      </c>
      <c r="R240" s="79"/>
    </row>
    <row r="241" spans="4:18" x14ac:dyDescent="0.2">
      <c r="D241" s="77">
        <v>582</v>
      </c>
      <c r="R241" s="79"/>
    </row>
    <row r="242" spans="4:18" x14ac:dyDescent="0.2">
      <c r="D242" s="77">
        <v>583</v>
      </c>
      <c r="R242" s="79"/>
    </row>
    <row r="243" spans="4:18" x14ac:dyDescent="0.2">
      <c r="D243" s="77">
        <v>584</v>
      </c>
      <c r="R243" s="79"/>
    </row>
    <row r="244" spans="4:18" x14ac:dyDescent="0.2">
      <c r="D244" s="77">
        <v>585</v>
      </c>
      <c r="R244" s="79"/>
    </row>
    <row r="245" spans="4:18" x14ac:dyDescent="0.2">
      <c r="D245" s="77">
        <v>586</v>
      </c>
      <c r="R245" s="79"/>
    </row>
    <row r="246" spans="4:18" x14ac:dyDescent="0.2">
      <c r="D246" s="77">
        <v>587</v>
      </c>
      <c r="R246" s="79"/>
    </row>
    <row r="247" spans="4:18" x14ac:dyDescent="0.2">
      <c r="D247" s="77">
        <v>588</v>
      </c>
      <c r="R247" s="79"/>
    </row>
    <row r="248" spans="4:18" x14ac:dyDescent="0.2">
      <c r="D248" s="77">
        <v>589</v>
      </c>
      <c r="R248" s="79"/>
    </row>
    <row r="249" spans="4:18" x14ac:dyDescent="0.2">
      <c r="D249" s="77">
        <v>590</v>
      </c>
      <c r="R249" s="79"/>
    </row>
    <row r="250" spans="4:18" x14ac:dyDescent="0.2">
      <c r="D250" s="77">
        <v>591</v>
      </c>
      <c r="R250" s="79"/>
    </row>
    <row r="251" spans="4:18" x14ac:dyDescent="0.2">
      <c r="D251" s="77">
        <v>592</v>
      </c>
      <c r="R251" s="79"/>
    </row>
    <row r="252" spans="4:18" x14ac:dyDescent="0.2">
      <c r="D252" s="77">
        <v>593</v>
      </c>
      <c r="R252" s="79"/>
    </row>
    <row r="253" spans="4:18" x14ac:dyDescent="0.2">
      <c r="D253" s="77">
        <v>594</v>
      </c>
      <c r="R253" s="79"/>
    </row>
    <row r="254" spans="4:18" x14ac:dyDescent="0.2">
      <c r="D254" s="77">
        <v>595</v>
      </c>
      <c r="R254" s="79"/>
    </row>
    <row r="255" spans="4:18" x14ac:dyDescent="0.2">
      <c r="D255" s="77">
        <v>596</v>
      </c>
      <c r="R255" s="79"/>
    </row>
    <row r="256" spans="4:18" x14ac:dyDescent="0.2">
      <c r="D256" s="77">
        <v>597</v>
      </c>
      <c r="R256" s="79"/>
    </row>
    <row r="257" spans="4:18" x14ac:dyDescent="0.2">
      <c r="D257" s="77">
        <v>598</v>
      </c>
      <c r="R257" s="79"/>
    </row>
    <row r="258" spans="4:18" x14ac:dyDescent="0.2">
      <c r="D258" s="77">
        <v>901</v>
      </c>
      <c r="R258" s="79"/>
    </row>
    <row r="259" spans="4:18" x14ac:dyDescent="0.2">
      <c r="D259" s="77">
        <v>902</v>
      </c>
      <c r="R259" s="79"/>
    </row>
    <row r="260" spans="4:18" x14ac:dyDescent="0.2">
      <c r="D260" s="77">
        <v>903</v>
      </c>
      <c r="R260" s="79"/>
    </row>
    <row r="261" spans="4:18" x14ac:dyDescent="0.2">
      <c r="D261" s="77">
        <v>904</v>
      </c>
      <c r="R261" s="79"/>
    </row>
    <row r="262" spans="4:18" x14ac:dyDescent="0.2">
      <c r="D262" s="77">
        <v>905</v>
      </c>
      <c r="R262" s="79"/>
    </row>
    <row r="263" spans="4:18" x14ac:dyDescent="0.2">
      <c r="D263" s="77">
        <v>907</v>
      </c>
      <c r="R263" s="79"/>
    </row>
    <row r="264" spans="4:18" x14ac:dyDescent="0.2">
      <c r="D264" s="77">
        <v>908</v>
      </c>
      <c r="R264" s="79"/>
    </row>
    <row r="265" spans="4:18" x14ac:dyDescent="0.2">
      <c r="D265" s="77">
        <v>909</v>
      </c>
      <c r="R265" s="79"/>
    </row>
    <row r="266" spans="4:18" x14ac:dyDescent="0.2">
      <c r="D266" s="77">
        <v>910</v>
      </c>
      <c r="R266" s="79"/>
    </row>
    <row r="267" spans="4:18" x14ac:dyDescent="0.2">
      <c r="D267" s="77">
        <v>911</v>
      </c>
      <c r="R267" s="79"/>
    </row>
    <row r="268" spans="4:18" x14ac:dyDescent="0.2">
      <c r="D268" s="77">
        <v>912</v>
      </c>
      <c r="R268" s="79"/>
    </row>
    <row r="269" spans="4:18" x14ac:dyDescent="0.2">
      <c r="D269" s="77">
        <v>913</v>
      </c>
      <c r="R269" s="79"/>
    </row>
    <row r="270" spans="4:18" x14ac:dyDescent="0.2">
      <c r="D270" s="77">
        <v>916</v>
      </c>
      <c r="R270" s="79"/>
    </row>
    <row r="271" spans="4:18" x14ac:dyDescent="0.2">
      <c r="D271" s="77">
        <v>920</v>
      </c>
      <c r="R271" s="79"/>
    </row>
    <row r="272" spans="4:18" x14ac:dyDescent="0.2">
      <c r="D272" s="77">
        <v>921</v>
      </c>
      <c r="R272" s="79"/>
    </row>
    <row r="273" spans="4:18" x14ac:dyDescent="0.2">
      <c r="D273" s="77">
        <v>922</v>
      </c>
      <c r="R273" s="79"/>
    </row>
    <row r="274" spans="4:18" x14ac:dyDescent="0.2">
      <c r="D274" s="77">
        <v>923</v>
      </c>
      <c r="R274" s="79"/>
    </row>
    <row r="275" spans="4:18" x14ac:dyDescent="0.2">
      <c r="D275" s="77">
        <v>924</v>
      </c>
      <c r="R275" s="79"/>
    </row>
    <row r="276" spans="4:18" x14ac:dyDescent="0.2">
      <c r="D276" s="77">
        <v>925</v>
      </c>
      <c r="R276" s="79"/>
    </row>
    <row r="277" spans="4:18" x14ac:dyDescent="0.2">
      <c r="D277" s="77">
        <v>926</v>
      </c>
      <c r="R277" s="79"/>
    </row>
    <row r="278" spans="4:18" x14ac:dyDescent="0.2">
      <c r="D278" s="77">
        <v>927</v>
      </c>
      <c r="R278" s="79"/>
    </row>
    <row r="279" spans="4:18" x14ac:dyDescent="0.2">
      <c r="D279" s="77">
        <v>928</v>
      </c>
      <c r="R279" s="79"/>
    </row>
    <row r="280" spans="4:18" x14ac:dyDescent="0.2">
      <c r="D280" s="77">
        <v>929</v>
      </c>
      <c r="R280" s="79"/>
    </row>
    <row r="281" spans="4:18" x14ac:dyDescent="0.2">
      <c r="D281" s="77">
        <v>930</v>
      </c>
      <c r="R281" s="79"/>
    </row>
    <row r="282" spans="4:18" x14ac:dyDescent="0.2">
      <c r="D282" s="77">
        <v>931</v>
      </c>
      <c r="R282" s="79"/>
    </row>
    <row r="283" spans="4:18" x14ac:dyDescent="0.2">
      <c r="D283" s="77">
        <v>935</v>
      </c>
      <c r="R283" s="79"/>
    </row>
    <row r="284" spans="4:18" x14ac:dyDescent="0.2">
      <c r="D284" s="77">
        <v>1869</v>
      </c>
      <c r="R284" s="79"/>
    </row>
    <row r="285" spans="4:18" x14ac:dyDescent="0.2">
      <c r="D285" s="77">
        <v>2281</v>
      </c>
      <c r="R285" s="79"/>
    </row>
    <row r="286" spans="4:18" x14ac:dyDescent="0.2">
      <c r="D286" s="77">
        <v>2282</v>
      </c>
      <c r="R286" s="79"/>
    </row>
    <row r="287" spans="4:18" x14ac:dyDescent="0.2">
      <c r="D287" s="77">
        <v>4118</v>
      </c>
      <c r="R287" s="79"/>
    </row>
    <row r="288" spans="4:18" x14ac:dyDescent="0.2">
      <c r="D288" s="77">
        <v>4194</v>
      </c>
      <c r="R288" s="79"/>
    </row>
    <row r="289" spans="4:18" x14ac:dyDescent="0.2">
      <c r="D289" s="77">
        <v>4311</v>
      </c>
      <c r="R289" s="79"/>
    </row>
    <row r="290" spans="4:18" x14ac:dyDescent="0.2">
      <c r="D290" s="77">
        <v>18221</v>
      </c>
      <c r="R290" s="79"/>
    </row>
    <row r="291" spans="4:18" x14ac:dyDescent="0.2">
      <c r="D291" s="77">
        <v>18222</v>
      </c>
      <c r="R291" s="79"/>
    </row>
    <row r="292" spans="4:18" x14ac:dyDescent="0.2">
      <c r="D292" s="77">
        <v>22842</v>
      </c>
      <c r="R292" s="79"/>
    </row>
    <row r="293" spans="4:18" x14ac:dyDescent="0.2">
      <c r="D293" s="77">
        <v>25316</v>
      </c>
      <c r="R293" s="79"/>
    </row>
    <row r="294" spans="4:18" x14ac:dyDescent="0.2">
      <c r="D294" s="77">
        <v>25317</v>
      </c>
      <c r="R294" s="79"/>
    </row>
    <row r="295" spans="4:18" x14ac:dyDescent="0.2">
      <c r="D295" s="77">
        <v>25318</v>
      </c>
      <c r="R295" s="79"/>
    </row>
    <row r="296" spans="4:18" x14ac:dyDescent="0.2">
      <c r="D296" s="77">
        <v>25319</v>
      </c>
      <c r="R296" s="79"/>
    </row>
    <row r="297" spans="4:18" x14ac:dyDescent="0.2">
      <c r="D297" s="77">
        <v>25399</v>
      </c>
      <c r="R297" s="79"/>
    </row>
    <row r="298" spans="4:18" x14ac:dyDescent="0.2">
      <c r="D298" s="77">
        <v>40910</v>
      </c>
      <c r="R298" s="79"/>
    </row>
    <row r="299" spans="4:18" x14ac:dyDescent="0.2">
      <c r="D299" s="77">
        <v>40911</v>
      </c>
      <c r="R299" s="79"/>
    </row>
    <row r="300" spans="4:18" x14ac:dyDescent="0.2">
      <c r="D300" s="77">
        <v>41010</v>
      </c>
      <c r="R300" s="79"/>
    </row>
    <row r="301" spans="4:18" x14ac:dyDescent="0.2">
      <c r="D301" s="77">
        <v>41011</v>
      </c>
      <c r="R301" s="79"/>
    </row>
    <row r="302" spans="4:18" x14ac:dyDescent="0.2">
      <c r="D302" s="77">
        <v>41110</v>
      </c>
      <c r="R302" s="79"/>
    </row>
    <row r="303" spans="4:18" x14ac:dyDescent="0.2">
      <c r="D303" s="77">
        <v>41111</v>
      </c>
      <c r="R303" s="79"/>
    </row>
    <row r="304" spans="4:18" x14ac:dyDescent="0.2">
      <c r="D304" s="77">
        <v>41140</v>
      </c>
      <c r="R304" s="79"/>
    </row>
    <row r="305" spans="4:18" x14ac:dyDescent="0.2">
      <c r="D305" s="77">
        <v>41141</v>
      </c>
      <c r="R305" s="79"/>
    </row>
    <row r="306" spans="4:18" x14ac:dyDescent="0.2">
      <c r="D306" s="77">
        <v>41160</v>
      </c>
      <c r="R306" s="79"/>
    </row>
    <row r="307" spans="4:18" x14ac:dyDescent="0.2">
      <c r="D307" s="77">
        <v>41170</v>
      </c>
      <c r="R307" s="79"/>
    </row>
    <row r="308" spans="4:18" x14ac:dyDescent="0.2">
      <c r="D308" s="77">
        <v>41181</v>
      </c>
      <c r="R308" s="79"/>
    </row>
    <row r="309" spans="4:18" x14ac:dyDescent="0.2">
      <c r="D309" s="77">
        <v>108360</v>
      </c>
      <c r="R309" s="79"/>
    </row>
    <row r="310" spans="4:18" x14ac:dyDescent="0.2">
      <c r="D310" s="77">
        <v>108361</v>
      </c>
      <c r="R310" s="79"/>
    </row>
    <row r="311" spans="4:18" x14ac:dyDescent="0.2">
      <c r="D311" s="77">
        <v>108362</v>
      </c>
      <c r="R311" s="79"/>
    </row>
    <row r="312" spans="4:18" x14ac:dyDescent="0.2">
      <c r="D312" s="77">
        <v>108364</v>
      </c>
      <c r="R312" s="79"/>
    </row>
    <row r="313" spans="4:18" x14ac:dyDescent="0.2">
      <c r="D313" s="77">
        <v>108365</v>
      </c>
      <c r="R313" s="79"/>
    </row>
    <row r="314" spans="4:18" x14ac:dyDescent="0.2">
      <c r="D314" s="77">
        <v>108366</v>
      </c>
      <c r="R314" s="79"/>
    </row>
    <row r="315" spans="4:18" x14ac:dyDescent="0.2">
      <c r="D315" s="77">
        <v>108367</v>
      </c>
      <c r="R315" s="79"/>
    </row>
    <row r="316" spans="4:18" x14ac:dyDescent="0.2">
      <c r="D316" s="77">
        <v>108368</v>
      </c>
      <c r="R316" s="79"/>
    </row>
    <row r="317" spans="4:18" x14ac:dyDescent="0.2">
      <c r="D317" s="77">
        <v>108369</v>
      </c>
      <c r="R317" s="79"/>
    </row>
    <row r="318" spans="4:18" x14ac:dyDescent="0.2">
      <c r="D318" s="77">
        <v>108370</v>
      </c>
      <c r="R318" s="79"/>
    </row>
    <row r="319" spans="4:18" x14ac:dyDescent="0.2">
      <c r="D319" s="77">
        <v>108371</v>
      </c>
      <c r="R319" s="79"/>
    </row>
    <row r="320" spans="4:18" x14ac:dyDescent="0.2">
      <c r="D320" s="77">
        <v>108372</v>
      </c>
      <c r="R320" s="79"/>
    </row>
    <row r="321" spans="4:18" x14ac:dyDescent="0.2">
      <c r="D321" s="77">
        <v>108373</v>
      </c>
      <c r="R321" s="79"/>
    </row>
    <row r="322" spans="4:18" x14ac:dyDescent="0.2">
      <c r="D322" s="77">
        <v>111399</v>
      </c>
      <c r="R322" s="79"/>
    </row>
    <row r="323" spans="4:18" x14ac:dyDescent="0.2">
      <c r="D323" s="77">
        <v>403360</v>
      </c>
      <c r="R323" s="79"/>
    </row>
    <row r="324" spans="4:18" x14ac:dyDescent="0.2">
      <c r="D324" s="77">
        <v>403361</v>
      </c>
      <c r="R324" s="79"/>
    </row>
    <row r="325" spans="4:18" x14ac:dyDescent="0.2">
      <c r="D325" s="77">
        <v>403362</v>
      </c>
      <c r="R325" s="79"/>
    </row>
    <row r="326" spans="4:18" x14ac:dyDescent="0.2">
      <c r="D326" s="77">
        <v>403364</v>
      </c>
      <c r="R326" s="79"/>
    </row>
    <row r="327" spans="4:18" x14ac:dyDescent="0.2">
      <c r="D327" s="77">
        <v>403365</v>
      </c>
      <c r="R327" s="79"/>
    </row>
    <row r="328" spans="4:18" x14ac:dyDescent="0.2">
      <c r="D328" s="77">
        <v>403366</v>
      </c>
      <c r="R328" s="79"/>
    </row>
    <row r="329" spans="4:18" x14ac:dyDescent="0.2">
      <c r="D329" s="77">
        <v>403367</v>
      </c>
      <c r="R329" s="79"/>
    </row>
    <row r="330" spans="4:18" x14ac:dyDescent="0.2">
      <c r="D330" s="77">
        <v>403368</v>
      </c>
      <c r="R330" s="79"/>
    </row>
    <row r="331" spans="4:18" x14ac:dyDescent="0.2">
      <c r="D331" s="77">
        <v>403369</v>
      </c>
      <c r="R331" s="79"/>
    </row>
    <row r="332" spans="4:18" x14ac:dyDescent="0.2">
      <c r="D332" s="77">
        <v>403370</v>
      </c>
      <c r="R332" s="79"/>
    </row>
    <row r="333" spans="4:18" x14ac:dyDescent="0.2">
      <c r="D333" s="77">
        <v>403371</v>
      </c>
      <c r="R333" s="79"/>
    </row>
    <row r="334" spans="4:18" x14ac:dyDescent="0.2">
      <c r="D334" s="77">
        <v>403372</v>
      </c>
      <c r="R334" s="79"/>
    </row>
    <row r="335" spans="4:18" x14ac:dyDescent="0.2">
      <c r="D335" s="77">
        <v>403373</v>
      </c>
      <c r="R335" s="79"/>
    </row>
    <row r="336" spans="4:18" x14ac:dyDescent="0.2">
      <c r="D336" s="77">
        <v>404330</v>
      </c>
      <c r="R336" s="79"/>
    </row>
    <row r="337" spans="4:18" x14ac:dyDescent="0.2">
      <c r="D337" s="77">
        <v>1081390</v>
      </c>
      <c r="R337" s="79"/>
    </row>
    <row r="338" spans="4:18" x14ac:dyDescent="0.2">
      <c r="D338" s="77">
        <v>1081399</v>
      </c>
      <c r="R338" s="79"/>
    </row>
    <row r="339" spans="4:18" x14ac:dyDescent="0.2">
      <c r="D339" s="77" t="s">
        <v>121</v>
      </c>
      <c r="R339" s="79"/>
    </row>
    <row r="340" spans="4:18" x14ac:dyDescent="0.2">
      <c r="D340" s="77" t="s">
        <v>122</v>
      </c>
      <c r="R340" s="79"/>
    </row>
    <row r="341" spans="4:18" x14ac:dyDescent="0.2">
      <c r="D341" s="77" t="s">
        <v>123</v>
      </c>
      <c r="R341" s="79"/>
    </row>
    <row r="342" spans="4:18" x14ac:dyDescent="0.2">
      <c r="D342" s="77" t="s">
        <v>124</v>
      </c>
      <c r="R342" s="79"/>
    </row>
    <row r="343" spans="4:18" x14ac:dyDescent="0.2">
      <c r="D343" s="77" t="s">
        <v>82</v>
      </c>
      <c r="R343" s="79"/>
    </row>
    <row r="344" spans="4:18" x14ac:dyDescent="0.2">
      <c r="D344" s="77" t="s">
        <v>79</v>
      </c>
      <c r="R344" s="79"/>
    </row>
    <row r="345" spans="4:18" x14ac:dyDescent="0.2">
      <c r="D345" s="77" t="s">
        <v>125</v>
      </c>
      <c r="R345" s="79"/>
    </row>
    <row r="346" spans="4:18" x14ac:dyDescent="0.2">
      <c r="D346" s="77" t="s">
        <v>125</v>
      </c>
      <c r="R346" s="79"/>
    </row>
    <row r="347" spans="4:18" x14ac:dyDescent="0.2">
      <c r="D347" s="77" t="s">
        <v>126</v>
      </c>
      <c r="R347" s="79"/>
    </row>
    <row r="348" spans="4:18" x14ac:dyDescent="0.2">
      <c r="D348" s="77" t="s">
        <v>80</v>
      </c>
      <c r="R348" s="79"/>
    </row>
    <row r="349" spans="4:18" x14ac:dyDescent="0.2">
      <c r="D349" s="77" t="s">
        <v>78</v>
      </c>
      <c r="R349" s="79"/>
    </row>
    <row r="350" spans="4:18" x14ac:dyDescent="0.2">
      <c r="D350" s="77" t="s">
        <v>81</v>
      </c>
      <c r="R350" s="79"/>
    </row>
    <row r="351" spans="4:18" x14ac:dyDescent="0.2">
      <c r="D351" s="77" t="s">
        <v>127</v>
      </c>
      <c r="R351" s="79"/>
    </row>
    <row r="352" spans="4:18" x14ac:dyDescent="0.2">
      <c r="D352" s="77" t="s">
        <v>128</v>
      </c>
      <c r="R352" s="79"/>
    </row>
    <row r="353" spans="4:18" x14ac:dyDescent="0.2">
      <c r="D353" s="77" t="s">
        <v>129</v>
      </c>
      <c r="R353" s="79"/>
    </row>
    <row r="354" spans="4:18" x14ac:dyDescent="0.2">
      <c r="D354" s="77" t="s">
        <v>130</v>
      </c>
      <c r="R354" s="79"/>
    </row>
    <row r="355" spans="4:18" x14ac:dyDescent="0.2">
      <c r="D355" s="77" t="s">
        <v>130</v>
      </c>
      <c r="R355" s="79"/>
    </row>
    <row r="356" spans="4:18" x14ac:dyDescent="0.2">
      <c r="D356" s="77" t="s">
        <v>131</v>
      </c>
      <c r="R356" s="79"/>
    </row>
    <row r="357" spans="4:18" x14ac:dyDescent="0.2">
      <c r="D357" s="77" t="s">
        <v>132</v>
      </c>
      <c r="R357" s="79"/>
    </row>
    <row r="358" spans="4:18" x14ac:dyDescent="0.2">
      <c r="D358" s="77" t="s">
        <v>133</v>
      </c>
      <c r="R358" s="79"/>
    </row>
    <row r="359" spans="4:18" x14ac:dyDescent="0.2">
      <c r="D359" s="77" t="s">
        <v>134</v>
      </c>
      <c r="R359" s="79"/>
    </row>
    <row r="360" spans="4:18" x14ac:dyDescent="0.2">
      <c r="D360" s="77" t="s">
        <v>135</v>
      </c>
      <c r="R360" s="79"/>
    </row>
    <row r="361" spans="4:18" x14ac:dyDescent="0.2">
      <c r="D361" s="77" t="s">
        <v>136</v>
      </c>
      <c r="R361" s="79"/>
    </row>
    <row r="362" spans="4:18" x14ac:dyDescent="0.2">
      <c r="D362" s="77" t="s">
        <v>137</v>
      </c>
      <c r="R362" s="79"/>
    </row>
    <row r="363" spans="4:18" x14ac:dyDescent="0.2">
      <c r="D363" s="77" t="s">
        <v>21</v>
      </c>
      <c r="R363" s="79"/>
    </row>
    <row r="364" spans="4:18" x14ac:dyDescent="0.2">
      <c r="D364" s="77" t="s">
        <v>138</v>
      </c>
      <c r="R364" s="79"/>
    </row>
    <row r="365" spans="4:18" x14ac:dyDescent="0.2">
      <c r="D365" s="77" t="s">
        <v>22</v>
      </c>
      <c r="R365" s="79"/>
    </row>
    <row r="366" spans="4:18" x14ac:dyDescent="0.2">
      <c r="D366" s="77" t="s">
        <v>139</v>
      </c>
      <c r="R366" s="79"/>
    </row>
    <row r="367" spans="4:18" x14ac:dyDescent="0.2">
      <c r="D367" s="77" t="s">
        <v>140</v>
      </c>
      <c r="R367" s="79"/>
    </row>
    <row r="368" spans="4:18" x14ac:dyDescent="0.2">
      <c r="D368" s="77" t="s">
        <v>23</v>
      </c>
      <c r="R368" s="79"/>
    </row>
    <row r="369" spans="4:18" x14ac:dyDescent="0.2">
      <c r="D369" s="77" t="s">
        <v>24</v>
      </c>
      <c r="R369" s="79"/>
    </row>
    <row r="370" spans="4:18" x14ac:dyDescent="0.2">
      <c r="D370" s="77" t="s">
        <v>25</v>
      </c>
      <c r="R370" s="79"/>
    </row>
    <row r="371" spans="4:18" x14ac:dyDescent="0.2">
      <c r="D371" s="77" t="s">
        <v>141</v>
      </c>
      <c r="R371" s="79"/>
    </row>
    <row r="372" spans="4:18" x14ac:dyDescent="0.2">
      <c r="D372" s="77" t="s">
        <v>142</v>
      </c>
      <c r="R372" s="79"/>
    </row>
    <row r="373" spans="4:18" x14ac:dyDescent="0.2">
      <c r="D373" s="77" t="s">
        <v>143</v>
      </c>
      <c r="R373" s="79"/>
    </row>
    <row r="374" spans="4:18" x14ac:dyDescent="0.2">
      <c r="D374" s="77" t="s">
        <v>144</v>
      </c>
      <c r="R374" s="79"/>
    </row>
    <row r="375" spans="4:18" x14ac:dyDescent="0.2">
      <c r="D375" s="77" t="s">
        <v>145</v>
      </c>
      <c r="R375" s="79"/>
    </row>
    <row r="376" spans="4:18" x14ac:dyDescent="0.2">
      <c r="D376" s="77" t="s">
        <v>146</v>
      </c>
      <c r="R376" s="79"/>
    </row>
    <row r="377" spans="4:18" x14ac:dyDescent="0.2">
      <c r="D377" s="77" t="s">
        <v>147</v>
      </c>
      <c r="R377" s="79"/>
    </row>
    <row r="378" spans="4:18" x14ac:dyDescent="0.2">
      <c r="D378" s="77" t="s">
        <v>148</v>
      </c>
      <c r="R378" s="79"/>
    </row>
    <row r="379" spans="4:18" x14ac:dyDescent="0.2">
      <c r="D379" s="77" t="s">
        <v>149</v>
      </c>
      <c r="R379" s="79"/>
    </row>
    <row r="380" spans="4:18" x14ac:dyDescent="0.2">
      <c r="D380" s="77" t="s">
        <v>150</v>
      </c>
      <c r="R380" s="79"/>
    </row>
    <row r="381" spans="4:18" x14ac:dyDescent="0.2">
      <c r="D381" s="77" t="s">
        <v>151</v>
      </c>
      <c r="R381" s="79"/>
    </row>
    <row r="382" spans="4:18" x14ac:dyDescent="0.2">
      <c r="D382" s="77" t="s">
        <v>152</v>
      </c>
      <c r="R382" s="79"/>
    </row>
    <row r="383" spans="4:18" x14ac:dyDescent="0.2">
      <c r="D383" s="77" t="s">
        <v>153</v>
      </c>
      <c r="R383" s="79"/>
    </row>
    <row r="384" spans="4:18" x14ac:dyDescent="0.2">
      <c r="D384" s="77" t="s">
        <v>154</v>
      </c>
      <c r="R384" s="79"/>
    </row>
    <row r="385" spans="4:18" x14ac:dyDescent="0.2">
      <c r="D385" s="77" t="s">
        <v>155</v>
      </c>
      <c r="R385" s="79"/>
    </row>
    <row r="386" spans="4:18" x14ac:dyDescent="0.2">
      <c r="D386" s="77" t="s">
        <v>156</v>
      </c>
      <c r="R386" s="79"/>
    </row>
    <row r="387" spans="4:18" x14ac:dyDescent="0.2">
      <c r="D387" s="77" t="s">
        <v>157</v>
      </c>
      <c r="R387" s="79"/>
    </row>
    <row r="388" spans="4:18" x14ac:dyDescent="0.2">
      <c r="D388" s="77" t="s">
        <v>158</v>
      </c>
      <c r="R388" s="79"/>
    </row>
    <row r="389" spans="4:18" x14ac:dyDescent="0.2">
      <c r="D389" s="77" t="s">
        <v>159</v>
      </c>
      <c r="R389" s="79"/>
    </row>
    <row r="390" spans="4:18" x14ac:dyDescent="0.2">
      <c r="D390" s="77" t="s">
        <v>160</v>
      </c>
      <c r="R390" s="79"/>
    </row>
    <row r="391" spans="4:18" x14ac:dyDescent="0.2">
      <c r="D391" s="77" t="s">
        <v>161</v>
      </c>
      <c r="R391" s="79"/>
    </row>
    <row r="392" spans="4:18" x14ac:dyDescent="0.2">
      <c r="D392" s="77" t="s">
        <v>162</v>
      </c>
      <c r="R392" s="79"/>
    </row>
    <row r="393" spans="4:18" x14ac:dyDescent="0.2">
      <c r="D393" s="77" t="s">
        <v>163</v>
      </c>
      <c r="R393" s="79"/>
    </row>
    <row r="394" spans="4:18" x14ac:dyDescent="0.2">
      <c r="D394" s="77" t="s">
        <v>26</v>
      </c>
      <c r="R394" s="79"/>
    </row>
    <row r="395" spans="4:18" x14ac:dyDescent="0.2">
      <c r="D395" s="77" t="s">
        <v>164</v>
      </c>
      <c r="R395" s="79"/>
    </row>
    <row r="396" spans="4:18" x14ac:dyDescent="0.2">
      <c r="D396" s="77" t="s">
        <v>165</v>
      </c>
      <c r="R396" s="79"/>
    </row>
    <row r="397" spans="4:18" x14ac:dyDescent="0.2">
      <c r="D397" s="77" t="s">
        <v>166</v>
      </c>
      <c r="R397" s="79"/>
    </row>
    <row r="398" spans="4:18" x14ac:dyDescent="0.2">
      <c r="D398" s="77" t="s">
        <v>167</v>
      </c>
      <c r="R398" s="79"/>
    </row>
    <row r="399" spans="4:18" x14ac:dyDescent="0.2">
      <c r="D399" s="77" t="s">
        <v>168</v>
      </c>
      <c r="R399" s="79"/>
    </row>
    <row r="400" spans="4:18" x14ac:dyDescent="0.2">
      <c r="D400" s="77" t="s">
        <v>169</v>
      </c>
      <c r="R400" s="79"/>
    </row>
    <row r="401" spans="4:18" x14ac:dyDescent="0.2">
      <c r="D401" s="77">
        <v>115</v>
      </c>
      <c r="R401" s="79"/>
    </row>
    <row r="402" spans="4:18" x14ac:dyDescent="0.2">
      <c r="D402" s="77">
        <v>2283</v>
      </c>
      <c r="R402" s="79"/>
    </row>
    <row r="403" spans="4:18" x14ac:dyDescent="0.2">
      <c r="D403" s="77">
        <v>230</v>
      </c>
      <c r="R403" s="79"/>
    </row>
    <row r="404" spans="4:18" x14ac:dyDescent="0.2">
      <c r="D404" s="77">
        <v>254</v>
      </c>
      <c r="R404" s="79"/>
    </row>
    <row r="405" spans="4:18" x14ac:dyDescent="0.2">
      <c r="D405" s="77">
        <v>2533</v>
      </c>
      <c r="R405" s="79"/>
    </row>
    <row r="406" spans="4:18" x14ac:dyDescent="0.2">
      <c r="D406" s="77">
        <v>254105</v>
      </c>
      <c r="R406" s="79"/>
    </row>
    <row r="407" spans="4:18" x14ac:dyDescent="0.2">
      <c r="D407" s="77">
        <v>22844</v>
      </c>
      <c r="R407" s="79"/>
    </row>
    <row r="408" spans="4:18" x14ac:dyDescent="0.2">
      <c r="D408" s="77" t="s">
        <v>170</v>
      </c>
      <c r="R408" s="79"/>
    </row>
    <row r="409" spans="4:18" x14ac:dyDescent="0.2">
      <c r="R409" s="79"/>
    </row>
  </sheetData>
  <mergeCells count="1">
    <mergeCell ref="B61:J69"/>
  </mergeCells>
  <conditionalFormatting sqref="B34:B52">
    <cfRule type="cellIs" dxfId="4" priority="3" stopIfTrue="1" operator="equal">
      <formula>"Adjustment to Income/Expense/Rate Base:"</formula>
    </cfRule>
  </conditionalFormatting>
  <conditionalFormatting sqref="J1">
    <cfRule type="cellIs" dxfId="3" priority="2" stopIfTrue="1" operator="equal">
      <formula>"x.x"</formula>
    </cfRule>
  </conditionalFormatting>
  <conditionalFormatting sqref="B56:B57">
    <cfRule type="cellIs" dxfId="2" priority="1" stopIfTrue="1" operator="equal">
      <formula>"Adjustment to Income/Expense/Rate Base:"</formula>
    </cfRule>
  </conditionalFormatting>
  <dataValidations count="5">
    <dataValidation type="list" errorStyle="warning" allowBlank="1" showInputMessage="1" showErrorMessage="1" errorTitle="FERC ACCOUNT" error="This FERC Account is not included in the drop-down list. Is this the account you want to use?" sqref="WVK983092:WVL983095 D65587:D65590 IY65588:IZ65591 SU65588:SV65591 ACQ65588:ACR65591 AMM65588:AMN65591 AWI65588:AWJ65591 BGE65588:BGF65591 BQA65588:BQB65591 BZW65588:BZX65591 CJS65588:CJT65591 CTO65588:CTP65591 DDK65588:DDL65591 DNG65588:DNH65591 DXC65588:DXD65591 EGY65588:EGZ65591 EQU65588:EQV65591 FAQ65588:FAR65591 FKM65588:FKN65591 FUI65588:FUJ65591 GEE65588:GEF65591 GOA65588:GOB65591 GXW65588:GXX65591 HHS65588:HHT65591 HRO65588:HRP65591 IBK65588:IBL65591 ILG65588:ILH65591 IVC65588:IVD65591 JEY65588:JEZ65591 JOU65588:JOV65591 JYQ65588:JYR65591 KIM65588:KIN65591 KSI65588:KSJ65591 LCE65588:LCF65591 LMA65588:LMB65591 LVW65588:LVX65591 MFS65588:MFT65591 MPO65588:MPP65591 MZK65588:MZL65591 NJG65588:NJH65591 NTC65588:NTD65591 OCY65588:OCZ65591 OMU65588:OMV65591 OWQ65588:OWR65591 PGM65588:PGN65591 PQI65588:PQJ65591 QAE65588:QAF65591 QKA65588:QKB65591 QTW65588:QTX65591 RDS65588:RDT65591 RNO65588:RNP65591 RXK65588:RXL65591 SHG65588:SHH65591 SRC65588:SRD65591 TAY65588:TAZ65591 TKU65588:TKV65591 TUQ65588:TUR65591 UEM65588:UEN65591 UOI65588:UOJ65591 UYE65588:UYF65591 VIA65588:VIB65591 VRW65588:VRX65591 WBS65588:WBT65591 WLO65588:WLP65591 WVK65588:WVL65591 D131123:D131126 IY131124:IZ131127 SU131124:SV131127 ACQ131124:ACR131127 AMM131124:AMN131127 AWI131124:AWJ131127 BGE131124:BGF131127 BQA131124:BQB131127 BZW131124:BZX131127 CJS131124:CJT131127 CTO131124:CTP131127 DDK131124:DDL131127 DNG131124:DNH131127 DXC131124:DXD131127 EGY131124:EGZ131127 EQU131124:EQV131127 FAQ131124:FAR131127 FKM131124:FKN131127 FUI131124:FUJ131127 GEE131124:GEF131127 GOA131124:GOB131127 GXW131124:GXX131127 HHS131124:HHT131127 HRO131124:HRP131127 IBK131124:IBL131127 ILG131124:ILH131127 IVC131124:IVD131127 JEY131124:JEZ131127 JOU131124:JOV131127 JYQ131124:JYR131127 KIM131124:KIN131127 KSI131124:KSJ131127 LCE131124:LCF131127 LMA131124:LMB131127 LVW131124:LVX131127 MFS131124:MFT131127 MPO131124:MPP131127 MZK131124:MZL131127 NJG131124:NJH131127 NTC131124:NTD131127 OCY131124:OCZ131127 OMU131124:OMV131127 OWQ131124:OWR131127 PGM131124:PGN131127 PQI131124:PQJ131127 QAE131124:QAF131127 QKA131124:QKB131127 QTW131124:QTX131127 RDS131124:RDT131127 RNO131124:RNP131127 RXK131124:RXL131127 SHG131124:SHH131127 SRC131124:SRD131127 TAY131124:TAZ131127 TKU131124:TKV131127 TUQ131124:TUR131127 UEM131124:UEN131127 UOI131124:UOJ131127 UYE131124:UYF131127 VIA131124:VIB131127 VRW131124:VRX131127 WBS131124:WBT131127 WLO131124:WLP131127 WVK131124:WVL131127 D196659:D196662 IY196660:IZ196663 SU196660:SV196663 ACQ196660:ACR196663 AMM196660:AMN196663 AWI196660:AWJ196663 BGE196660:BGF196663 BQA196660:BQB196663 BZW196660:BZX196663 CJS196660:CJT196663 CTO196660:CTP196663 DDK196660:DDL196663 DNG196660:DNH196663 DXC196660:DXD196663 EGY196660:EGZ196663 EQU196660:EQV196663 FAQ196660:FAR196663 FKM196660:FKN196663 FUI196660:FUJ196663 GEE196660:GEF196663 GOA196660:GOB196663 GXW196660:GXX196663 HHS196660:HHT196663 HRO196660:HRP196663 IBK196660:IBL196663 ILG196660:ILH196663 IVC196660:IVD196663 JEY196660:JEZ196663 JOU196660:JOV196663 JYQ196660:JYR196663 KIM196660:KIN196663 KSI196660:KSJ196663 LCE196660:LCF196663 LMA196660:LMB196663 LVW196660:LVX196663 MFS196660:MFT196663 MPO196660:MPP196663 MZK196660:MZL196663 NJG196660:NJH196663 NTC196660:NTD196663 OCY196660:OCZ196663 OMU196660:OMV196663 OWQ196660:OWR196663 PGM196660:PGN196663 PQI196660:PQJ196663 QAE196660:QAF196663 QKA196660:QKB196663 QTW196660:QTX196663 RDS196660:RDT196663 RNO196660:RNP196663 RXK196660:RXL196663 SHG196660:SHH196663 SRC196660:SRD196663 TAY196660:TAZ196663 TKU196660:TKV196663 TUQ196660:TUR196663 UEM196660:UEN196663 UOI196660:UOJ196663 UYE196660:UYF196663 VIA196660:VIB196663 VRW196660:VRX196663 WBS196660:WBT196663 WLO196660:WLP196663 WVK196660:WVL196663 D262195:D262198 IY262196:IZ262199 SU262196:SV262199 ACQ262196:ACR262199 AMM262196:AMN262199 AWI262196:AWJ262199 BGE262196:BGF262199 BQA262196:BQB262199 BZW262196:BZX262199 CJS262196:CJT262199 CTO262196:CTP262199 DDK262196:DDL262199 DNG262196:DNH262199 DXC262196:DXD262199 EGY262196:EGZ262199 EQU262196:EQV262199 FAQ262196:FAR262199 FKM262196:FKN262199 FUI262196:FUJ262199 GEE262196:GEF262199 GOA262196:GOB262199 GXW262196:GXX262199 HHS262196:HHT262199 HRO262196:HRP262199 IBK262196:IBL262199 ILG262196:ILH262199 IVC262196:IVD262199 JEY262196:JEZ262199 JOU262196:JOV262199 JYQ262196:JYR262199 KIM262196:KIN262199 KSI262196:KSJ262199 LCE262196:LCF262199 LMA262196:LMB262199 LVW262196:LVX262199 MFS262196:MFT262199 MPO262196:MPP262199 MZK262196:MZL262199 NJG262196:NJH262199 NTC262196:NTD262199 OCY262196:OCZ262199 OMU262196:OMV262199 OWQ262196:OWR262199 PGM262196:PGN262199 PQI262196:PQJ262199 QAE262196:QAF262199 QKA262196:QKB262199 QTW262196:QTX262199 RDS262196:RDT262199 RNO262196:RNP262199 RXK262196:RXL262199 SHG262196:SHH262199 SRC262196:SRD262199 TAY262196:TAZ262199 TKU262196:TKV262199 TUQ262196:TUR262199 UEM262196:UEN262199 UOI262196:UOJ262199 UYE262196:UYF262199 VIA262196:VIB262199 VRW262196:VRX262199 WBS262196:WBT262199 WLO262196:WLP262199 WVK262196:WVL262199 D327731:D327734 IY327732:IZ327735 SU327732:SV327735 ACQ327732:ACR327735 AMM327732:AMN327735 AWI327732:AWJ327735 BGE327732:BGF327735 BQA327732:BQB327735 BZW327732:BZX327735 CJS327732:CJT327735 CTO327732:CTP327735 DDK327732:DDL327735 DNG327732:DNH327735 DXC327732:DXD327735 EGY327732:EGZ327735 EQU327732:EQV327735 FAQ327732:FAR327735 FKM327732:FKN327735 FUI327732:FUJ327735 GEE327732:GEF327735 GOA327732:GOB327735 GXW327732:GXX327735 HHS327732:HHT327735 HRO327732:HRP327735 IBK327732:IBL327735 ILG327732:ILH327735 IVC327732:IVD327735 JEY327732:JEZ327735 JOU327732:JOV327735 JYQ327732:JYR327735 KIM327732:KIN327735 KSI327732:KSJ327735 LCE327732:LCF327735 LMA327732:LMB327735 LVW327732:LVX327735 MFS327732:MFT327735 MPO327732:MPP327735 MZK327732:MZL327735 NJG327732:NJH327735 NTC327732:NTD327735 OCY327732:OCZ327735 OMU327732:OMV327735 OWQ327732:OWR327735 PGM327732:PGN327735 PQI327732:PQJ327735 QAE327732:QAF327735 QKA327732:QKB327735 QTW327732:QTX327735 RDS327732:RDT327735 RNO327732:RNP327735 RXK327732:RXL327735 SHG327732:SHH327735 SRC327732:SRD327735 TAY327732:TAZ327735 TKU327732:TKV327735 TUQ327732:TUR327735 UEM327732:UEN327735 UOI327732:UOJ327735 UYE327732:UYF327735 VIA327732:VIB327735 VRW327732:VRX327735 WBS327732:WBT327735 WLO327732:WLP327735 WVK327732:WVL327735 D393267:D393270 IY393268:IZ393271 SU393268:SV393271 ACQ393268:ACR393271 AMM393268:AMN393271 AWI393268:AWJ393271 BGE393268:BGF393271 BQA393268:BQB393271 BZW393268:BZX393271 CJS393268:CJT393271 CTO393268:CTP393271 DDK393268:DDL393271 DNG393268:DNH393271 DXC393268:DXD393271 EGY393268:EGZ393271 EQU393268:EQV393271 FAQ393268:FAR393271 FKM393268:FKN393271 FUI393268:FUJ393271 GEE393268:GEF393271 GOA393268:GOB393271 GXW393268:GXX393271 HHS393268:HHT393271 HRO393268:HRP393271 IBK393268:IBL393271 ILG393268:ILH393271 IVC393268:IVD393271 JEY393268:JEZ393271 JOU393268:JOV393271 JYQ393268:JYR393271 KIM393268:KIN393271 KSI393268:KSJ393271 LCE393268:LCF393271 LMA393268:LMB393271 LVW393268:LVX393271 MFS393268:MFT393271 MPO393268:MPP393271 MZK393268:MZL393271 NJG393268:NJH393271 NTC393268:NTD393271 OCY393268:OCZ393271 OMU393268:OMV393271 OWQ393268:OWR393271 PGM393268:PGN393271 PQI393268:PQJ393271 QAE393268:QAF393271 QKA393268:QKB393271 QTW393268:QTX393271 RDS393268:RDT393271 RNO393268:RNP393271 RXK393268:RXL393271 SHG393268:SHH393271 SRC393268:SRD393271 TAY393268:TAZ393271 TKU393268:TKV393271 TUQ393268:TUR393271 UEM393268:UEN393271 UOI393268:UOJ393271 UYE393268:UYF393271 VIA393268:VIB393271 VRW393268:VRX393271 WBS393268:WBT393271 WLO393268:WLP393271 WVK393268:WVL393271 D458803:D458806 IY458804:IZ458807 SU458804:SV458807 ACQ458804:ACR458807 AMM458804:AMN458807 AWI458804:AWJ458807 BGE458804:BGF458807 BQA458804:BQB458807 BZW458804:BZX458807 CJS458804:CJT458807 CTO458804:CTP458807 DDK458804:DDL458807 DNG458804:DNH458807 DXC458804:DXD458807 EGY458804:EGZ458807 EQU458804:EQV458807 FAQ458804:FAR458807 FKM458804:FKN458807 FUI458804:FUJ458807 GEE458804:GEF458807 GOA458804:GOB458807 GXW458804:GXX458807 HHS458804:HHT458807 HRO458804:HRP458807 IBK458804:IBL458807 ILG458804:ILH458807 IVC458804:IVD458807 JEY458804:JEZ458807 JOU458804:JOV458807 JYQ458804:JYR458807 KIM458804:KIN458807 KSI458804:KSJ458807 LCE458804:LCF458807 LMA458804:LMB458807 LVW458804:LVX458807 MFS458804:MFT458807 MPO458804:MPP458807 MZK458804:MZL458807 NJG458804:NJH458807 NTC458804:NTD458807 OCY458804:OCZ458807 OMU458804:OMV458807 OWQ458804:OWR458807 PGM458804:PGN458807 PQI458804:PQJ458807 QAE458804:QAF458807 QKA458804:QKB458807 QTW458804:QTX458807 RDS458804:RDT458807 RNO458804:RNP458807 RXK458804:RXL458807 SHG458804:SHH458807 SRC458804:SRD458807 TAY458804:TAZ458807 TKU458804:TKV458807 TUQ458804:TUR458807 UEM458804:UEN458807 UOI458804:UOJ458807 UYE458804:UYF458807 VIA458804:VIB458807 VRW458804:VRX458807 WBS458804:WBT458807 WLO458804:WLP458807 WVK458804:WVL458807 D524339:D524342 IY524340:IZ524343 SU524340:SV524343 ACQ524340:ACR524343 AMM524340:AMN524343 AWI524340:AWJ524343 BGE524340:BGF524343 BQA524340:BQB524343 BZW524340:BZX524343 CJS524340:CJT524343 CTO524340:CTP524343 DDK524340:DDL524343 DNG524340:DNH524343 DXC524340:DXD524343 EGY524340:EGZ524343 EQU524340:EQV524343 FAQ524340:FAR524343 FKM524340:FKN524343 FUI524340:FUJ524343 GEE524340:GEF524343 GOA524340:GOB524343 GXW524340:GXX524343 HHS524340:HHT524343 HRO524340:HRP524343 IBK524340:IBL524343 ILG524340:ILH524343 IVC524340:IVD524343 JEY524340:JEZ524343 JOU524340:JOV524343 JYQ524340:JYR524343 KIM524340:KIN524343 KSI524340:KSJ524343 LCE524340:LCF524343 LMA524340:LMB524343 LVW524340:LVX524343 MFS524340:MFT524343 MPO524340:MPP524343 MZK524340:MZL524343 NJG524340:NJH524343 NTC524340:NTD524343 OCY524340:OCZ524343 OMU524340:OMV524343 OWQ524340:OWR524343 PGM524340:PGN524343 PQI524340:PQJ524343 QAE524340:QAF524343 QKA524340:QKB524343 QTW524340:QTX524343 RDS524340:RDT524343 RNO524340:RNP524343 RXK524340:RXL524343 SHG524340:SHH524343 SRC524340:SRD524343 TAY524340:TAZ524343 TKU524340:TKV524343 TUQ524340:TUR524343 UEM524340:UEN524343 UOI524340:UOJ524343 UYE524340:UYF524343 VIA524340:VIB524343 VRW524340:VRX524343 WBS524340:WBT524343 WLO524340:WLP524343 WVK524340:WVL524343 D589875:D589878 IY589876:IZ589879 SU589876:SV589879 ACQ589876:ACR589879 AMM589876:AMN589879 AWI589876:AWJ589879 BGE589876:BGF589879 BQA589876:BQB589879 BZW589876:BZX589879 CJS589876:CJT589879 CTO589876:CTP589879 DDK589876:DDL589879 DNG589876:DNH589879 DXC589876:DXD589879 EGY589876:EGZ589879 EQU589876:EQV589879 FAQ589876:FAR589879 FKM589876:FKN589879 FUI589876:FUJ589879 GEE589876:GEF589879 GOA589876:GOB589879 GXW589876:GXX589879 HHS589876:HHT589879 HRO589876:HRP589879 IBK589876:IBL589879 ILG589876:ILH589879 IVC589876:IVD589879 JEY589876:JEZ589879 JOU589876:JOV589879 JYQ589876:JYR589879 KIM589876:KIN589879 KSI589876:KSJ589879 LCE589876:LCF589879 LMA589876:LMB589879 LVW589876:LVX589879 MFS589876:MFT589879 MPO589876:MPP589879 MZK589876:MZL589879 NJG589876:NJH589879 NTC589876:NTD589879 OCY589876:OCZ589879 OMU589876:OMV589879 OWQ589876:OWR589879 PGM589876:PGN589879 PQI589876:PQJ589879 QAE589876:QAF589879 QKA589876:QKB589879 QTW589876:QTX589879 RDS589876:RDT589879 RNO589876:RNP589879 RXK589876:RXL589879 SHG589876:SHH589879 SRC589876:SRD589879 TAY589876:TAZ589879 TKU589876:TKV589879 TUQ589876:TUR589879 UEM589876:UEN589879 UOI589876:UOJ589879 UYE589876:UYF589879 VIA589876:VIB589879 VRW589876:VRX589879 WBS589876:WBT589879 WLO589876:WLP589879 WVK589876:WVL589879 D655411:D655414 IY655412:IZ655415 SU655412:SV655415 ACQ655412:ACR655415 AMM655412:AMN655415 AWI655412:AWJ655415 BGE655412:BGF655415 BQA655412:BQB655415 BZW655412:BZX655415 CJS655412:CJT655415 CTO655412:CTP655415 DDK655412:DDL655415 DNG655412:DNH655415 DXC655412:DXD655415 EGY655412:EGZ655415 EQU655412:EQV655415 FAQ655412:FAR655415 FKM655412:FKN655415 FUI655412:FUJ655415 GEE655412:GEF655415 GOA655412:GOB655415 GXW655412:GXX655415 HHS655412:HHT655415 HRO655412:HRP655415 IBK655412:IBL655415 ILG655412:ILH655415 IVC655412:IVD655415 JEY655412:JEZ655415 JOU655412:JOV655415 JYQ655412:JYR655415 KIM655412:KIN655415 KSI655412:KSJ655415 LCE655412:LCF655415 LMA655412:LMB655415 LVW655412:LVX655415 MFS655412:MFT655415 MPO655412:MPP655415 MZK655412:MZL655415 NJG655412:NJH655415 NTC655412:NTD655415 OCY655412:OCZ655415 OMU655412:OMV655415 OWQ655412:OWR655415 PGM655412:PGN655415 PQI655412:PQJ655415 QAE655412:QAF655415 QKA655412:QKB655415 QTW655412:QTX655415 RDS655412:RDT655415 RNO655412:RNP655415 RXK655412:RXL655415 SHG655412:SHH655415 SRC655412:SRD655415 TAY655412:TAZ655415 TKU655412:TKV655415 TUQ655412:TUR655415 UEM655412:UEN655415 UOI655412:UOJ655415 UYE655412:UYF655415 VIA655412:VIB655415 VRW655412:VRX655415 WBS655412:WBT655415 WLO655412:WLP655415 WVK655412:WVL655415 D720947:D720950 IY720948:IZ720951 SU720948:SV720951 ACQ720948:ACR720951 AMM720948:AMN720951 AWI720948:AWJ720951 BGE720948:BGF720951 BQA720948:BQB720951 BZW720948:BZX720951 CJS720948:CJT720951 CTO720948:CTP720951 DDK720948:DDL720951 DNG720948:DNH720951 DXC720948:DXD720951 EGY720948:EGZ720951 EQU720948:EQV720951 FAQ720948:FAR720951 FKM720948:FKN720951 FUI720948:FUJ720951 GEE720948:GEF720951 GOA720948:GOB720951 GXW720948:GXX720951 HHS720948:HHT720951 HRO720948:HRP720951 IBK720948:IBL720951 ILG720948:ILH720951 IVC720948:IVD720951 JEY720948:JEZ720951 JOU720948:JOV720951 JYQ720948:JYR720951 KIM720948:KIN720951 KSI720948:KSJ720951 LCE720948:LCF720951 LMA720948:LMB720951 LVW720948:LVX720951 MFS720948:MFT720951 MPO720948:MPP720951 MZK720948:MZL720951 NJG720948:NJH720951 NTC720948:NTD720951 OCY720948:OCZ720951 OMU720948:OMV720951 OWQ720948:OWR720951 PGM720948:PGN720951 PQI720948:PQJ720951 QAE720948:QAF720951 QKA720948:QKB720951 QTW720948:QTX720951 RDS720948:RDT720951 RNO720948:RNP720951 RXK720948:RXL720951 SHG720948:SHH720951 SRC720948:SRD720951 TAY720948:TAZ720951 TKU720948:TKV720951 TUQ720948:TUR720951 UEM720948:UEN720951 UOI720948:UOJ720951 UYE720948:UYF720951 VIA720948:VIB720951 VRW720948:VRX720951 WBS720948:WBT720951 WLO720948:WLP720951 WVK720948:WVL720951 D786483:D786486 IY786484:IZ786487 SU786484:SV786487 ACQ786484:ACR786487 AMM786484:AMN786487 AWI786484:AWJ786487 BGE786484:BGF786487 BQA786484:BQB786487 BZW786484:BZX786487 CJS786484:CJT786487 CTO786484:CTP786487 DDK786484:DDL786487 DNG786484:DNH786487 DXC786484:DXD786487 EGY786484:EGZ786487 EQU786484:EQV786487 FAQ786484:FAR786487 FKM786484:FKN786487 FUI786484:FUJ786487 GEE786484:GEF786487 GOA786484:GOB786487 GXW786484:GXX786487 HHS786484:HHT786487 HRO786484:HRP786487 IBK786484:IBL786487 ILG786484:ILH786487 IVC786484:IVD786487 JEY786484:JEZ786487 JOU786484:JOV786487 JYQ786484:JYR786487 KIM786484:KIN786487 KSI786484:KSJ786487 LCE786484:LCF786487 LMA786484:LMB786487 LVW786484:LVX786487 MFS786484:MFT786487 MPO786484:MPP786487 MZK786484:MZL786487 NJG786484:NJH786487 NTC786484:NTD786487 OCY786484:OCZ786487 OMU786484:OMV786487 OWQ786484:OWR786487 PGM786484:PGN786487 PQI786484:PQJ786487 QAE786484:QAF786487 QKA786484:QKB786487 QTW786484:QTX786487 RDS786484:RDT786487 RNO786484:RNP786487 RXK786484:RXL786487 SHG786484:SHH786487 SRC786484:SRD786487 TAY786484:TAZ786487 TKU786484:TKV786487 TUQ786484:TUR786487 UEM786484:UEN786487 UOI786484:UOJ786487 UYE786484:UYF786487 VIA786484:VIB786487 VRW786484:VRX786487 WBS786484:WBT786487 WLO786484:WLP786487 WVK786484:WVL786487 D852019:D852022 IY852020:IZ852023 SU852020:SV852023 ACQ852020:ACR852023 AMM852020:AMN852023 AWI852020:AWJ852023 BGE852020:BGF852023 BQA852020:BQB852023 BZW852020:BZX852023 CJS852020:CJT852023 CTO852020:CTP852023 DDK852020:DDL852023 DNG852020:DNH852023 DXC852020:DXD852023 EGY852020:EGZ852023 EQU852020:EQV852023 FAQ852020:FAR852023 FKM852020:FKN852023 FUI852020:FUJ852023 GEE852020:GEF852023 GOA852020:GOB852023 GXW852020:GXX852023 HHS852020:HHT852023 HRO852020:HRP852023 IBK852020:IBL852023 ILG852020:ILH852023 IVC852020:IVD852023 JEY852020:JEZ852023 JOU852020:JOV852023 JYQ852020:JYR852023 KIM852020:KIN852023 KSI852020:KSJ852023 LCE852020:LCF852023 LMA852020:LMB852023 LVW852020:LVX852023 MFS852020:MFT852023 MPO852020:MPP852023 MZK852020:MZL852023 NJG852020:NJH852023 NTC852020:NTD852023 OCY852020:OCZ852023 OMU852020:OMV852023 OWQ852020:OWR852023 PGM852020:PGN852023 PQI852020:PQJ852023 QAE852020:QAF852023 QKA852020:QKB852023 QTW852020:QTX852023 RDS852020:RDT852023 RNO852020:RNP852023 RXK852020:RXL852023 SHG852020:SHH852023 SRC852020:SRD852023 TAY852020:TAZ852023 TKU852020:TKV852023 TUQ852020:TUR852023 UEM852020:UEN852023 UOI852020:UOJ852023 UYE852020:UYF852023 VIA852020:VIB852023 VRW852020:VRX852023 WBS852020:WBT852023 WLO852020:WLP852023 WVK852020:WVL852023 D917555:D917558 IY917556:IZ917559 SU917556:SV917559 ACQ917556:ACR917559 AMM917556:AMN917559 AWI917556:AWJ917559 BGE917556:BGF917559 BQA917556:BQB917559 BZW917556:BZX917559 CJS917556:CJT917559 CTO917556:CTP917559 DDK917556:DDL917559 DNG917556:DNH917559 DXC917556:DXD917559 EGY917556:EGZ917559 EQU917556:EQV917559 FAQ917556:FAR917559 FKM917556:FKN917559 FUI917556:FUJ917559 GEE917556:GEF917559 GOA917556:GOB917559 GXW917556:GXX917559 HHS917556:HHT917559 HRO917556:HRP917559 IBK917556:IBL917559 ILG917556:ILH917559 IVC917556:IVD917559 JEY917556:JEZ917559 JOU917556:JOV917559 JYQ917556:JYR917559 KIM917556:KIN917559 KSI917556:KSJ917559 LCE917556:LCF917559 LMA917556:LMB917559 LVW917556:LVX917559 MFS917556:MFT917559 MPO917556:MPP917559 MZK917556:MZL917559 NJG917556:NJH917559 NTC917556:NTD917559 OCY917556:OCZ917559 OMU917556:OMV917559 OWQ917556:OWR917559 PGM917556:PGN917559 PQI917556:PQJ917559 QAE917556:QAF917559 QKA917556:QKB917559 QTW917556:QTX917559 RDS917556:RDT917559 RNO917556:RNP917559 RXK917556:RXL917559 SHG917556:SHH917559 SRC917556:SRD917559 TAY917556:TAZ917559 TKU917556:TKV917559 TUQ917556:TUR917559 UEM917556:UEN917559 UOI917556:UOJ917559 UYE917556:UYF917559 VIA917556:VIB917559 VRW917556:VRX917559 WBS917556:WBT917559 WLO917556:WLP917559 WVK917556:WVL917559 D983091:D983094 IY983092:IZ983095 SU983092:SV983095 ACQ983092:ACR983095 AMM983092:AMN983095 AWI983092:AWJ983095 BGE983092:BGF983095 BQA983092:BQB983095 BZW983092:BZX983095 CJS983092:CJT983095 CTO983092:CTP983095 DDK983092:DDL983095 DNG983092:DNH983095 DXC983092:DXD983095 EGY983092:EGZ983095 EQU983092:EQV983095 FAQ983092:FAR983095 FKM983092:FKN983095 FUI983092:FUJ983095 GEE983092:GEF983095 GOA983092:GOB983095 GXW983092:GXX983095 HHS983092:HHT983095 HRO983092:HRP983095 IBK983092:IBL983095 ILG983092:ILH983095 IVC983092:IVD983095 JEY983092:JEZ983095 JOU983092:JOV983095 JYQ983092:JYR983095 KIM983092:KIN983095 KSI983092:KSJ983095 LCE983092:LCF983095 LMA983092:LMB983095 LVW983092:LVX983095 MFS983092:MFT983095 MPO983092:MPP983095 MZK983092:MZL983095 NJG983092:NJH983095 NTC983092:NTD983095 OCY983092:OCZ983095 OMU983092:OMV983095 OWQ983092:OWR983095 PGM983092:PGN983095 PQI983092:PQJ983095 QAE983092:QAF983095 QKA983092:QKB983095 QTW983092:QTX983095 RDS983092:RDT983095 RNO983092:RNP983095 RXK983092:RXL983095 SHG983092:SHH983095 SRC983092:SRD983095 TAY983092:TAZ983095 TKU983092:TKV983095 TUQ983092:TUR983095 UEM983092:UEN983095 UOI983092:UOJ983095 UYE983092:UYF983095 VIA983092:VIB983095 VRW983092:VRX983095 WBS983092:WBT983095 WLO983092:WLP983095 WVK52:WVL52 WLO52:WLP52 WBS52:WBT52 VRW52:VRX52 VIA52:VIB52 UYE52:UYF52 UOI52:UOJ52 UEM52:UEN52 TUQ52:TUR52 TKU52:TKV52 TAY52:TAZ52 SRC52:SRD52 SHG52:SHH52 RXK52:RXL52 RNO52:RNP52 RDS52:RDT52 QTW52:QTX52 QKA52:QKB52 QAE52:QAF52 PQI52:PQJ52 PGM52:PGN52 OWQ52:OWR52 OMU52:OMV52 OCY52:OCZ52 NTC52:NTD52 NJG52:NJH52 MZK52:MZL52 MPO52:MPP52 MFS52:MFT52 LVW52:LVX52 LMA52:LMB52 LCE52:LCF52 KSI52:KSJ52 KIM52:KIN52 JYQ52:JYR52 JOU52:JOV52 JEY52:JEZ52 IVC52:IVD52 ILG52:ILH52 IBK52:IBL52 HRO52:HRP52 HHS52:HHT52 GXW52:GXX52 GOA52:GOB52 GEE52:GEF52 FUI52:FUJ52 FKM52:FKN52 FAQ52:FAR52 EQU52:EQV52 EGY52:EGZ52 DXC52:DXD52 DNG52:DNH52 DDK52:DDL52 CTO52:CTP52 CJS52:CJT52 BZW52:BZX52 BQA52:BQB52 BGE52:BGF52 AWI52:AWJ52 AMM52:AMN52 ACQ52:ACR52 SU52:SV52 IY52:IZ52">
      <formula1>$D$74:$D$408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93:WVM983095 E65588:E65590 JA65589:JA65591 SW65589:SW65591 ACS65589:ACS65591 AMO65589:AMO65591 AWK65589:AWK65591 BGG65589:BGG65591 BQC65589:BQC65591 BZY65589:BZY65591 CJU65589:CJU65591 CTQ65589:CTQ65591 DDM65589:DDM65591 DNI65589:DNI65591 DXE65589:DXE65591 EHA65589:EHA65591 EQW65589:EQW65591 FAS65589:FAS65591 FKO65589:FKO65591 FUK65589:FUK65591 GEG65589:GEG65591 GOC65589:GOC65591 GXY65589:GXY65591 HHU65589:HHU65591 HRQ65589:HRQ65591 IBM65589:IBM65591 ILI65589:ILI65591 IVE65589:IVE65591 JFA65589:JFA65591 JOW65589:JOW65591 JYS65589:JYS65591 KIO65589:KIO65591 KSK65589:KSK65591 LCG65589:LCG65591 LMC65589:LMC65591 LVY65589:LVY65591 MFU65589:MFU65591 MPQ65589:MPQ65591 MZM65589:MZM65591 NJI65589:NJI65591 NTE65589:NTE65591 ODA65589:ODA65591 OMW65589:OMW65591 OWS65589:OWS65591 PGO65589:PGO65591 PQK65589:PQK65591 QAG65589:QAG65591 QKC65589:QKC65591 QTY65589:QTY65591 RDU65589:RDU65591 RNQ65589:RNQ65591 RXM65589:RXM65591 SHI65589:SHI65591 SRE65589:SRE65591 TBA65589:TBA65591 TKW65589:TKW65591 TUS65589:TUS65591 UEO65589:UEO65591 UOK65589:UOK65591 UYG65589:UYG65591 VIC65589:VIC65591 VRY65589:VRY65591 WBU65589:WBU65591 WLQ65589:WLQ65591 WVM65589:WVM65591 E131124:E131126 JA131125:JA131127 SW131125:SW131127 ACS131125:ACS131127 AMO131125:AMO131127 AWK131125:AWK131127 BGG131125:BGG131127 BQC131125:BQC131127 BZY131125:BZY131127 CJU131125:CJU131127 CTQ131125:CTQ131127 DDM131125:DDM131127 DNI131125:DNI131127 DXE131125:DXE131127 EHA131125:EHA131127 EQW131125:EQW131127 FAS131125:FAS131127 FKO131125:FKO131127 FUK131125:FUK131127 GEG131125:GEG131127 GOC131125:GOC131127 GXY131125:GXY131127 HHU131125:HHU131127 HRQ131125:HRQ131127 IBM131125:IBM131127 ILI131125:ILI131127 IVE131125:IVE131127 JFA131125:JFA131127 JOW131125:JOW131127 JYS131125:JYS131127 KIO131125:KIO131127 KSK131125:KSK131127 LCG131125:LCG131127 LMC131125:LMC131127 LVY131125:LVY131127 MFU131125:MFU131127 MPQ131125:MPQ131127 MZM131125:MZM131127 NJI131125:NJI131127 NTE131125:NTE131127 ODA131125:ODA131127 OMW131125:OMW131127 OWS131125:OWS131127 PGO131125:PGO131127 PQK131125:PQK131127 QAG131125:QAG131127 QKC131125:QKC131127 QTY131125:QTY131127 RDU131125:RDU131127 RNQ131125:RNQ131127 RXM131125:RXM131127 SHI131125:SHI131127 SRE131125:SRE131127 TBA131125:TBA131127 TKW131125:TKW131127 TUS131125:TUS131127 UEO131125:UEO131127 UOK131125:UOK131127 UYG131125:UYG131127 VIC131125:VIC131127 VRY131125:VRY131127 WBU131125:WBU131127 WLQ131125:WLQ131127 WVM131125:WVM131127 E196660:E196662 JA196661:JA196663 SW196661:SW196663 ACS196661:ACS196663 AMO196661:AMO196663 AWK196661:AWK196663 BGG196661:BGG196663 BQC196661:BQC196663 BZY196661:BZY196663 CJU196661:CJU196663 CTQ196661:CTQ196663 DDM196661:DDM196663 DNI196661:DNI196663 DXE196661:DXE196663 EHA196661:EHA196663 EQW196661:EQW196663 FAS196661:FAS196663 FKO196661:FKO196663 FUK196661:FUK196663 GEG196661:GEG196663 GOC196661:GOC196663 GXY196661:GXY196663 HHU196661:HHU196663 HRQ196661:HRQ196663 IBM196661:IBM196663 ILI196661:ILI196663 IVE196661:IVE196663 JFA196661:JFA196663 JOW196661:JOW196663 JYS196661:JYS196663 KIO196661:KIO196663 KSK196661:KSK196663 LCG196661:LCG196663 LMC196661:LMC196663 LVY196661:LVY196663 MFU196661:MFU196663 MPQ196661:MPQ196663 MZM196661:MZM196663 NJI196661:NJI196663 NTE196661:NTE196663 ODA196661:ODA196663 OMW196661:OMW196663 OWS196661:OWS196663 PGO196661:PGO196663 PQK196661:PQK196663 QAG196661:QAG196663 QKC196661:QKC196663 QTY196661:QTY196663 RDU196661:RDU196663 RNQ196661:RNQ196663 RXM196661:RXM196663 SHI196661:SHI196663 SRE196661:SRE196663 TBA196661:TBA196663 TKW196661:TKW196663 TUS196661:TUS196663 UEO196661:UEO196663 UOK196661:UOK196663 UYG196661:UYG196663 VIC196661:VIC196663 VRY196661:VRY196663 WBU196661:WBU196663 WLQ196661:WLQ196663 WVM196661:WVM196663 E262196:E262198 JA262197:JA262199 SW262197:SW262199 ACS262197:ACS262199 AMO262197:AMO262199 AWK262197:AWK262199 BGG262197:BGG262199 BQC262197:BQC262199 BZY262197:BZY262199 CJU262197:CJU262199 CTQ262197:CTQ262199 DDM262197:DDM262199 DNI262197:DNI262199 DXE262197:DXE262199 EHA262197:EHA262199 EQW262197:EQW262199 FAS262197:FAS262199 FKO262197:FKO262199 FUK262197:FUK262199 GEG262197:GEG262199 GOC262197:GOC262199 GXY262197:GXY262199 HHU262197:HHU262199 HRQ262197:HRQ262199 IBM262197:IBM262199 ILI262197:ILI262199 IVE262197:IVE262199 JFA262197:JFA262199 JOW262197:JOW262199 JYS262197:JYS262199 KIO262197:KIO262199 KSK262197:KSK262199 LCG262197:LCG262199 LMC262197:LMC262199 LVY262197:LVY262199 MFU262197:MFU262199 MPQ262197:MPQ262199 MZM262197:MZM262199 NJI262197:NJI262199 NTE262197:NTE262199 ODA262197:ODA262199 OMW262197:OMW262199 OWS262197:OWS262199 PGO262197:PGO262199 PQK262197:PQK262199 QAG262197:QAG262199 QKC262197:QKC262199 QTY262197:QTY262199 RDU262197:RDU262199 RNQ262197:RNQ262199 RXM262197:RXM262199 SHI262197:SHI262199 SRE262197:SRE262199 TBA262197:TBA262199 TKW262197:TKW262199 TUS262197:TUS262199 UEO262197:UEO262199 UOK262197:UOK262199 UYG262197:UYG262199 VIC262197:VIC262199 VRY262197:VRY262199 WBU262197:WBU262199 WLQ262197:WLQ262199 WVM262197:WVM262199 E327732:E327734 JA327733:JA327735 SW327733:SW327735 ACS327733:ACS327735 AMO327733:AMO327735 AWK327733:AWK327735 BGG327733:BGG327735 BQC327733:BQC327735 BZY327733:BZY327735 CJU327733:CJU327735 CTQ327733:CTQ327735 DDM327733:DDM327735 DNI327733:DNI327735 DXE327733:DXE327735 EHA327733:EHA327735 EQW327733:EQW327735 FAS327733:FAS327735 FKO327733:FKO327735 FUK327733:FUK327735 GEG327733:GEG327735 GOC327733:GOC327735 GXY327733:GXY327735 HHU327733:HHU327735 HRQ327733:HRQ327735 IBM327733:IBM327735 ILI327733:ILI327735 IVE327733:IVE327735 JFA327733:JFA327735 JOW327733:JOW327735 JYS327733:JYS327735 KIO327733:KIO327735 KSK327733:KSK327735 LCG327733:LCG327735 LMC327733:LMC327735 LVY327733:LVY327735 MFU327733:MFU327735 MPQ327733:MPQ327735 MZM327733:MZM327735 NJI327733:NJI327735 NTE327733:NTE327735 ODA327733:ODA327735 OMW327733:OMW327735 OWS327733:OWS327735 PGO327733:PGO327735 PQK327733:PQK327735 QAG327733:QAG327735 QKC327733:QKC327735 QTY327733:QTY327735 RDU327733:RDU327735 RNQ327733:RNQ327735 RXM327733:RXM327735 SHI327733:SHI327735 SRE327733:SRE327735 TBA327733:TBA327735 TKW327733:TKW327735 TUS327733:TUS327735 UEO327733:UEO327735 UOK327733:UOK327735 UYG327733:UYG327735 VIC327733:VIC327735 VRY327733:VRY327735 WBU327733:WBU327735 WLQ327733:WLQ327735 WVM327733:WVM327735 E393268:E393270 JA393269:JA393271 SW393269:SW393271 ACS393269:ACS393271 AMO393269:AMO393271 AWK393269:AWK393271 BGG393269:BGG393271 BQC393269:BQC393271 BZY393269:BZY393271 CJU393269:CJU393271 CTQ393269:CTQ393271 DDM393269:DDM393271 DNI393269:DNI393271 DXE393269:DXE393271 EHA393269:EHA393271 EQW393269:EQW393271 FAS393269:FAS393271 FKO393269:FKO393271 FUK393269:FUK393271 GEG393269:GEG393271 GOC393269:GOC393271 GXY393269:GXY393271 HHU393269:HHU393271 HRQ393269:HRQ393271 IBM393269:IBM393271 ILI393269:ILI393271 IVE393269:IVE393271 JFA393269:JFA393271 JOW393269:JOW393271 JYS393269:JYS393271 KIO393269:KIO393271 KSK393269:KSK393271 LCG393269:LCG393271 LMC393269:LMC393271 LVY393269:LVY393271 MFU393269:MFU393271 MPQ393269:MPQ393271 MZM393269:MZM393271 NJI393269:NJI393271 NTE393269:NTE393271 ODA393269:ODA393271 OMW393269:OMW393271 OWS393269:OWS393271 PGO393269:PGO393271 PQK393269:PQK393271 QAG393269:QAG393271 QKC393269:QKC393271 QTY393269:QTY393271 RDU393269:RDU393271 RNQ393269:RNQ393271 RXM393269:RXM393271 SHI393269:SHI393271 SRE393269:SRE393271 TBA393269:TBA393271 TKW393269:TKW393271 TUS393269:TUS393271 UEO393269:UEO393271 UOK393269:UOK393271 UYG393269:UYG393271 VIC393269:VIC393271 VRY393269:VRY393271 WBU393269:WBU393271 WLQ393269:WLQ393271 WVM393269:WVM393271 E458804:E458806 JA458805:JA458807 SW458805:SW458807 ACS458805:ACS458807 AMO458805:AMO458807 AWK458805:AWK458807 BGG458805:BGG458807 BQC458805:BQC458807 BZY458805:BZY458807 CJU458805:CJU458807 CTQ458805:CTQ458807 DDM458805:DDM458807 DNI458805:DNI458807 DXE458805:DXE458807 EHA458805:EHA458807 EQW458805:EQW458807 FAS458805:FAS458807 FKO458805:FKO458807 FUK458805:FUK458807 GEG458805:GEG458807 GOC458805:GOC458807 GXY458805:GXY458807 HHU458805:HHU458807 HRQ458805:HRQ458807 IBM458805:IBM458807 ILI458805:ILI458807 IVE458805:IVE458807 JFA458805:JFA458807 JOW458805:JOW458807 JYS458805:JYS458807 KIO458805:KIO458807 KSK458805:KSK458807 LCG458805:LCG458807 LMC458805:LMC458807 LVY458805:LVY458807 MFU458805:MFU458807 MPQ458805:MPQ458807 MZM458805:MZM458807 NJI458805:NJI458807 NTE458805:NTE458807 ODA458805:ODA458807 OMW458805:OMW458807 OWS458805:OWS458807 PGO458805:PGO458807 PQK458805:PQK458807 QAG458805:QAG458807 QKC458805:QKC458807 QTY458805:QTY458807 RDU458805:RDU458807 RNQ458805:RNQ458807 RXM458805:RXM458807 SHI458805:SHI458807 SRE458805:SRE458807 TBA458805:TBA458807 TKW458805:TKW458807 TUS458805:TUS458807 UEO458805:UEO458807 UOK458805:UOK458807 UYG458805:UYG458807 VIC458805:VIC458807 VRY458805:VRY458807 WBU458805:WBU458807 WLQ458805:WLQ458807 WVM458805:WVM458807 E524340:E524342 JA524341:JA524343 SW524341:SW524343 ACS524341:ACS524343 AMO524341:AMO524343 AWK524341:AWK524343 BGG524341:BGG524343 BQC524341:BQC524343 BZY524341:BZY524343 CJU524341:CJU524343 CTQ524341:CTQ524343 DDM524341:DDM524343 DNI524341:DNI524343 DXE524341:DXE524343 EHA524341:EHA524343 EQW524341:EQW524343 FAS524341:FAS524343 FKO524341:FKO524343 FUK524341:FUK524343 GEG524341:GEG524343 GOC524341:GOC524343 GXY524341:GXY524343 HHU524341:HHU524343 HRQ524341:HRQ524343 IBM524341:IBM524343 ILI524341:ILI524343 IVE524341:IVE524343 JFA524341:JFA524343 JOW524341:JOW524343 JYS524341:JYS524343 KIO524341:KIO524343 KSK524341:KSK524343 LCG524341:LCG524343 LMC524341:LMC524343 LVY524341:LVY524343 MFU524341:MFU524343 MPQ524341:MPQ524343 MZM524341:MZM524343 NJI524341:NJI524343 NTE524341:NTE524343 ODA524341:ODA524343 OMW524341:OMW524343 OWS524341:OWS524343 PGO524341:PGO524343 PQK524341:PQK524343 QAG524341:QAG524343 QKC524341:QKC524343 QTY524341:QTY524343 RDU524341:RDU524343 RNQ524341:RNQ524343 RXM524341:RXM524343 SHI524341:SHI524343 SRE524341:SRE524343 TBA524341:TBA524343 TKW524341:TKW524343 TUS524341:TUS524343 UEO524341:UEO524343 UOK524341:UOK524343 UYG524341:UYG524343 VIC524341:VIC524343 VRY524341:VRY524343 WBU524341:WBU524343 WLQ524341:WLQ524343 WVM524341:WVM524343 E589876:E589878 JA589877:JA589879 SW589877:SW589879 ACS589877:ACS589879 AMO589877:AMO589879 AWK589877:AWK589879 BGG589877:BGG589879 BQC589877:BQC589879 BZY589877:BZY589879 CJU589877:CJU589879 CTQ589877:CTQ589879 DDM589877:DDM589879 DNI589877:DNI589879 DXE589877:DXE589879 EHA589877:EHA589879 EQW589877:EQW589879 FAS589877:FAS589879 FKO589877:FKO589879 FUK589877:FUK589879 GEG589877:GEG589879 GOC589877:GOC589879 GXY589877:GXY589879 HHU589877:HHU589879 HRQ589877:HRQ589879 IBM589877:IBM589879 ILI589877:ILI589879 IVE589877:IVE589879 JFA589877:JFA589879 JOW589877:JOW589879 JYS589877:JYS589879 KIO589877:KIO589879 KSK589877:KSK589879 LCG589877:LCG589879 LMC589877:LMC589879 LVY589877:LVY589879 MFU589877:MFU589879 MPQ589877:MPQ589879 MZM589877:MZM589879 NJI589877:NJI589879 NTE589877:NTE589879 ODA589877:ODA589879 OMW589877:OMW589879 OWS589877:OWS589879 PGO589877:PGO589879 PQK589877:PQK589879 QAG589877:QAG589879 QKC589877:QKC589879 QTY589877:QTY589879 RDU589877:RDU589879 RNQ589877:RNQ589879 RXM589877:RXM589879 SHI589877:SHI589879 SRE589877:SRE589879 TBA589877:TBA589879 TKW589877:TKW589879 TUS589877:TUS589879 UEO589877:UEO589879 UOK589877:UOK589879 UYG589877:UYG589879 VIC589877:VIC589879 VRY589877:VRY589879 WBU589877:WBU589879 WLQ589877:WLQ589879 WVM589877:WVM589879 E655412:E655414 JA655413:JA655415 SW655413:SW655415 ACS655413:ACS655415 AMO655413:AMO655415 AWK655413:AWK655415 BGG655413:BGG655415 BQC655413:BQC655415 BZY655413:BZY655415 CJU655413:CJU655415 CTQ655413:CTQ655415 DDM655413:DDM655415 DNI655413:DNI655415 DXE655413:DXE655415 EHA655413:EHA655415 EQW655413:EQW655415 FAS655413:FAS655415 FKO655413:FKO655415 FUK655413:FUK655415 GEG655413:GEG655415 GOC655413:GOC655415 GXY655413:GXY655415 HHU655413:HHU655415 HRQ655413:HRQ655415 IBM655413:IBM655415 ILI655413:ILI655415 IVE655413:IVE655415 JFA655413:JFA655415 JOW655413:JOW655415 JYS655413:JYS655415 KIO655413:KIO655415 KSK655413:KSK655415 LCG655413:LCG655415 LMC655413:LMC655415 LVY655413:LVY655415 MFU655413:MFU655415 MPQ655413:MPQ655415 MZM655413:MZM655415 NJI655413:NJI655415 NTE655413:NTE655415 ODA655413:ODA655415 OMW655413:OMW655415 OWS655413:OWS655415 PGO655413:PGO655415 PQK655413:PQK655415 QAG655413:QAG655415 QKC655413:QKC655415 QTY655413:QTY655415 RDU655413:RDU655415 RNQ655413:RNQ655415 RXM655413:RXM655415 SHI655413:SHI655415 SRE655413:SRE655415 TBA655413:TBA655415 TKW655413:TKW655415 TUS655413:TUS655415 UEO655413:UEO655415 UOK655413:UOK655415 UYG655413:UYG655415 VIC655413:VIC655415 VRY655413:VRY655415 WBU655413:WBU655415 WLQ655413:WLQ655415 WVM655413:WVM655415 E720948:E720950 JA720949:JA720951 SW720949:SW720951 ACS720949:ACS720951 AMO720949:AMO720951 AWK720949:AWK720951 BGG720949:BGG720951 BQC720949:BQC720951 BZY720949:BZY720951 CJU720949:CJU720951 CTQ720949:CTQ720951 DDM720949:DDM720951 DNI720949:DNI720951 DXE720949:DXE720951 EHA720949:EHA720951 EQW720949:EQW720951 FAS720949:FAS720951 FKO720949:FKO720951 FUK720949:FUK720951 GEG720949:GEG720951 GOC720949:GOC720951 GXY720949:GXY720951 HHU720949:HHU720951 HRQ720949:HRQ720951 IBM720949:IBM720951 ILI720949:ILI720951 IVE720949:IVE720951 JFA720949:JFA720951 JOW720949:JOW720951 JYS720949:JYS720951 KIO720949:KIO720951 KSK720949:KSK720951 LCG720949:LCG720951 LMC720949:LMC720951 LVY720949:LVY720951 MFU720949:MFU720951 MPQ720949:MPQ720951 MZM720949:MZM720951 NJI720949:NJI720951 NTE720949:NTE720951 ODA720949:ODA720951 OMW720949:OMW720951 OWS720949:OWS720951 PGO720949:PGO720951 PQK720949:PQK720951 QAG720949:QAG720951 QKC720949:QKC720951 QTY720949:QTY720951 RDU720949:RDU720951 RNQ720949:RNQ720951 RXM720949:RXM720951 SHI720949:SHI720951 SRE720949:SRE720951 TBA720949:TBA720951 TKW720949:TKW720951 TUS720949:TUS720951 UEO720949:UEO720951 UOK720949:UOK720951 UYG720949:UYG720951 VIC720949:VIC720951 VRY720949:VRY720951 WBU720949:WBU720951 WLQ720949:WLQ720951 WVM720949:WVM720951 E786484:E786486 JA786485:JA786487 SW786485:SW786487 ACS786485:ACS786487 AMO786485:AMO786487 AWK786485:AWK786487 BGG786485:BGG786487 BQC786485:BQC786487 BZY786485:BZY786487 CJU786485:CJU786487 CTQ786485:CTQ786487 DDM786485:DDM786487 DNI786485:DNI786487 DXE786485:DXE786487 EHA786485:EHA786487 EQW786485:EQW786487 FAS786485:FAS786487 FKO786485:FKO786487 FUK786485:FUK786487 GEG786485:GEG786487 GOC786485:GOC786487 GXY786485:GXY786487 HHU786485:HHU786487 HRQ786485:HRQ786487 IBM786485:IBM786487 ILI786485:ILI786487 IVE786485:IVE786487 JFA786485:JFA786487 JOW786485:JOW786487 JYS786485:JYS786487 KIO786485:KIO786487 KSK786485:KSK786487 LCG786485:LCG786487 LMC786485:LMC786487 LVY786485:LVY786487 MFU786485:MFU786487 MPQ786485:MPQ786487 MZM786485:MZM786487 NJI786485:NJI786487 NTE786485:NTE786487 ODA786485:ODA786487 OMW786485:OMW786487 OWS786485:OWS786487 PGO786485:PGO786487 PQK786485:PQK786487 QAG786485:QAG786487 QKC786485:QKC786487 QTY786485:QTY786487 RDU786485:RDU786487 RNQ786485:RNQ786487 RXM786485:RXM786487 SHI786485:SHI786487 SRE786485:SRE786487 TBA786485:TBA786487 TKW786485:TKW786487 TUS786485:TUS786487 UEO786485:UEO786487 UOK786485:UOK786487 UYG786485:UYG786487 VIC786485:VIC786487 VRY786485:VRY786487 WBU786485:WBU786487 WLQ786485:WLQ786487 WVM786485:WVM786487 E852020:E852022 JA852021:JA852023 SW852021:SW852023 ACS852021:ACS852023 AMO852021:AMO852023 AWK852021:AWK852023 BGG852021:BGG852023 BQC852021:BQC852023 BZY852021:BZY852023 CJU852021:CJU852023 CTQ852021:CTQ852023 DDM852021:DDM852023 DNI852021:DNI852023 DXE852021:DXE852023 EHA852021:EHA852023 EQW852021:EQW852023 FAS852021:FAS852023 FKO852021:FKO852023 FUK852021:FUK852023 GEG852021:GEG852023 GOC852021:GOC852023 GXY852021:GXY852023 HHU852021:HHU852023 HRQ852021:HRQ852023 IBM852021:IBM852023 ILI852021:ILI852023 IVE852021:IVE852023 JFA852021:JFA852023 JOW852021:JOW852023 JYS852021:JYS852023 KIO852021:KIO852023 KSK852021:KSK852023 LCG852021:LCG852023 LMC852021:LMC852023 LVY852021:LVY852023 MFU852021:MFU852023 MPQ852021:MPQ852023 MZM852021:MZM852023 NJI852021:NJI852023 NTE852021:NTE852023 ODA852021:ODA852023 OMW852021:OMW852023 OWS852021:OWS852023 PGO852021:PGO852023 PQK852021:PQK852023 QAG852021:QAG852023 QKC852021:QKC852023 QTY852021:QTY852023 RDU852021:RDU852023 RNQ852021:RNQ852023 RXM852021:RXM852023 SHI852021:SHI852023 SRE852021:SRE852023 TBA852021:TBA852023 TKW852021:TKW852023 TUS852021:TUS852023 UEO852021:UEO852023 UOK852021:UOK852023 UYG852021:UYG852023 VIC852021:VIC852023 VRY852021:VRY852023 WBU852021:WBU852023 WLQ852021:WLQ852023 WVM852021:WVM852023 E917556:E917558 JA917557:JA917559 SW917557:SW917559 ACS917557:ACS917559 AMO917557:AMO917559 AWK917557:AWK917559 BGG917557:BGG917559 BQC917557:BQC917559 BZY917557:BZY917559 CJU917557:CJU917559 CTQ917557:CTQ917559 DDM917557:DDM917559 DNI917557:DNI917559 DXE917557:DXE917559 EHA917557:EHA917559 EQW917557:EQW917559 FAS917557:FAS917559 FKO917557:FKO917559 FUK917557:FUK917559 GEG917557:GEG917559 GOC917557:GOC917559 GXY917557:GXY917559 HHU917557:HHU917559 HRQ917557:HRQ917559 IBM917557:IBM917559 ILI917557:ILI917559 IVE917557:IVE917559 JFA917557:JFA917559 JOW917557:JOW917559 JYS917557:JYS917559 KIO917557:KIO917559 KSK917557:KSK917559 LCG917557:LCG917559 LMC917557:LMC917559 LVY917557:LVY917559 MFU917557:MFU917559 MPQ917557:MPQ917559 MZM917557:MZM917559 NJI917557:NJI917559 NTE917557:NTE917559 ODA917557:ODA917559 OMW917557:OMW917559 OWS917557:OWS917559 PGO917557:PGO917559 PQK917557:PQK917559 QAG917557:QAG917559 QKC917557:QKC917559 QTY917557:QTY917559 RDU917557:RDU917559 RNQ917557:RNQ917559 RXM917557:RXM917559 SHI917557:SHI917559 SRE917557:SRE917559 TBA917557:TBA917559 TKW917557:TKW917559 TUS917557:TUS917559 UEO917557:UEO917559 UOK917557:UOK917559 UYG917557:UYG917559 VIC917557:VIC917559 VRY917557:VRY917559 WBU917557:WBU917559 WLQ917557:WLQ917559 WVM917557:WVM917559 E983092:E983094 JA983093:JA983095 SW983093:SW983095 ACS983093:ACS983095 AMO983093:AMO983095 AWK983093:AWK983095 BGG983093:BGG983095 BQC983093:BQC983095 BZY983093:BZY983095 CJU983093:CJU983095 CTQ983093:CTQ983095 DDM983093:DDM983095 DNI983093:DNI983095 DXE983093:DXE983095 EHA983093:EHA983095 EQW983093:EQW983095 FAS983093:FAS983095 FKO983093:FKO983095 FUK983093:FUK983095 GEG983093:GEG983095 GOC983093:GOC983095 GXY983093:GXY983095 HHU983093:HHU983095 HRQ983093:HRQ983095 IBM983093:IBM983095 ILI983093:ILI983095 IVE983093:IVE983095 JFA983093:JFA983095 JOW983093:JOW983095 JYS983093:JYS983095 KIO983093:KIO983095 KSK983093:KSK983095 LCG983093:LCG983095 LMC983093:LMC983095 LVY983093:LVY983095 MFU983093:MFU983095 MPQ983093:MPQ983095 MZM983093:MZM983095 NJI983093:NJI983095 NTE983093:NTE983095 ODA983093:ODA983095 OMW983093:OMW983095 OWS983093:OWS983095 PGO983093:PGO983095 PQK983093:PQK983095 QAG983093:QAG983095 QKC983093:QKC983095 QTY983093:QTY983095 RDU983093:RDU983095 RNQ983093:RNQ983095 RXM983093:RXM983095 SHI983093:SHI983095 SRE983093:SRE983095 TBA983093:TBA983095 TKW983093:TKW983095 TUS983093:TUS983095 UEO983093:UEO983095 UOK983093:UOK983095 UYG983093:UYG983095 VIC983093:VIC983095 VRY983093:VRY983095 WBU983093:WBU983095 WLQ983093:WLQ983095 E8 E12">
      <formula1>"1, 2, 3"</formula1>
    </dataValidation>
    <dataValidation type="list" errorStyle="warning" allowBlank="1" showInputMessage="1" showErrorMessage="1" errorTitle="Factor" error="This factor is not included in the drop-down list. Is this the factor you want to use?" sqref="G52 WLS983092:WLS983095 WBW983092:WBW983095 VSA983092:VSA983095 VIE983092:VIE983095 UYI983092:UYI983095 UOM983092:UOM983095 UEQ983092:UEQ983095 TUU983092:TUU983095 TKY983092:TKY983095 TBC983092:TBC983095 SRG983092:SRG983095 SHK983092:SHK983095 RXO983092:RXO983095 RNS983092:RNS983095 RDW983092:RDW983095 QUA983092:QUA983095 QKE983092:QKE983095 QAI983092:QAI983095 PQM983092:PQM983095 PGQ983092:PGQ983095 OWU983092:OWU983095 OMY983092:OMY983095 ODC983092:ODC983095 NTG983092:NTG983095 NJK983092:NJK983095 MZO983092:MZO983095 MPS983092:MPS983095 MFW983092:MFW983095 LWA983092:LWA983095 LME983092:LME983095 LCI983092:LCI983095 KSM983092:KSM983095 KIQ983092:KIQ983095 JYU983092:JYU983095 JOY983092:JOY983095 JFC983092:JFC983095 IVG983092:IVG983095 ILK983092:ILK983095 IBO983092:IBO983095 HRS983092:HRS983095 HHW983092:HHW983095 GYA983092:GYA983095 GOE983092:GOE983095 GEI983092:GEI983095 FUM983092:FUM983095 FKQ983092:FKQ983095 FAU983092:FAU983095 EQY983092:EQY983095 EHC983092:EHC983095 DXG983092:DXG983095 DNK983092:DNK983095 DDO983092:DDO983095 CTS983092:CTS983095 CJW983092:CJW983095 CAA983092:CAA983095 BQE983092:BQE983095 BGI983092:BGI983095 AWM983092:AWM983095 AMQ983092:AMQ983095 ACU983092:ACU983095 SY983092:SY983095 JC983092:JC983095 G983091:G983094 WVO917556:WVO917559 WLS917556:WLS917559 WBW917556:WBW917559 VSA917556:VSA917559 VIE917556:VIE917559 UYI917556:UYI917559 UOM917556:UOM917559 UEQ917556:UEQ917559 TUU917556:TUU917559 TKY917556:TKY917559 TBC917556:TBC917559 SRG917556:SRG917559 SHK917556:SHK917559 RXO917556:RXO917559 RNS917556:RNS917559 RDW917556:RDW917559 QUA917556:QUA917559 QKE917556:QKE917559 QAI917556:QAI917559 PQM917556:PQM917559 PGQ917556:PGQ917559 OWU917556:OWU917559 OMY917556:OMY917559 ODC917556:ODC917559 NTG917556:NTG917559 NJK917556:NJK917559 MZO917556:MZO917559 MPS917556:MPS917559 MFW917556:MFW917559 LWA917556:LWA917559 LME917556:LME917559 LCI917556:LCI917559 KSM917556:KSM917559 KIQ917556:KIQ917559 JYU917556:JYU917559 JOY917556:JOY917559 JFC917556:JFC917559 IVG917556:IVG917559 ILK917556:ILK917559 IBO917556:IBO917559 HRS917556:HRS917559 HHW917556:HHW917559 GYA917556:GYA917559 GOE917556:GOE917559 GEI917556:GEI917559 FUM917556:FUM917559 FKQ917556:FKQ917559 FAU917556:FAU917559 EQY917556:EQY917559 EHC917556:EHC917559 DXG917556:DXG917559 DNK917556:DNK917559 DDO917556:DDO917559 CTS917556:CTS917559 CJW917556:CJW917559 CAA917556:CAA917559 BQE917556:BQE917559 BGI917556:BGI917559 AWM917556:AWM917559 AMQ917556:AMQ917559 ACU917556:ACU917559 SY917556:SY917559 JC917556:JC917559 G917555:G917558 WVO852020:WVO852023 WLS852020:WLS852023 WBW852020:WBW852023 VSA852020:VSA852023 VIE852020:VIE852023 UYI852020:UYI852023 UOM852020:UOM852023 UEQ852020:UEQ852023 TUU852020:TUU852023 TKY852020:TKY852023 TBC852020:TBC852023 SRG852020:SRG852023 SHK852020:SHK852023 RXO852020:RXO852023 RNS852020:RNS852023 RDW852020:RDW852023 QUA852020:QUA852023 QKE852020:QKE852023 QAI852020:QAI852023 PQM852020:PQM852023 PGQ852020:PGQ852023 OWU852020:OWU852023 OMY852020:OMY852023 ODC852020:ODC852023 NTG852020:NTG852023 NJK852020:NJK852023 MZO852020:MZO852023 MPS852020:MPS852023 MFW852020:MFW852023 LWA852020:LWA852023 LME852020:LME852023 LCI852020:LCI852023 KSM852020:KSM852023 KIQ852020:KIQ852023 JYU852020:JYU852023 JOY852020:JOY852023 JFC852020:JFC852023 IVG852020:IVG852023 ILK852020:ILK852023 IBO852020:IBO852023 HRS852020:HRS852023 HHW852020:HHW852023 GYA852020:GYA852023 GOE852020:GOE852023 GEI852020:GEI852023 FUM852020:FUM852023 FKQ852020:FKQ852023 FAU852020:FAU852023 EQY852020:EQY852023 EHC852020:EHC852023 DXG852020:DXG852023 DNK852020:DNK852023 DDO852020:DDO852023 CTS852020:CTS852023 CJW852020:CJW852023 CAA852020:CAA852023 BQE852020:BQE852023 BGI852020:BGI852023 AWM852020:AWM852023 AMQ852020:AMQ852023 ACU852020:ACU852023 SY852020:SY852023 JC852020:JC852023 G852019:G852022 WVO786484:WVO786487 WLS786484:WLS786487 WBW786484:WBW786487 VSA786484:VSA786487 VIE786484:VIE786487 UYI786484:UYI786487 UOM786484:UOM786487 UEQ786484:UEQ786487 TUU786484:TUU786487 TKY786484:TKY786487 TBC786484:TBC786487 SRG786484:SRG786487 SHK786484:SHK786487 RXO786484:RXO786487 RNS786484:RNS786487 RDW786484:RDW786487 QUA786484:QUA786487 QKE786484:QKE786487 QAI786484:QAI786487 PQM786484:PQM786487 PGQ786484:PGQ786487 OWU786484:OWU786487 OMY786484:OMY786487 ODC786484:ODC786487 NTG786484:NTG786487 NJK786484:NJK786487 MZO786484:MZO786487 MPS786484:MPS786487 MFW786484:MFW786487 LWA786484:LWA786487 LME786484:LME786487 LCI786484:LCI786487 KSM786484:KSM786487 KIQ786484:KIQ786487 JYU786484:JYU786487 JOY786484:JOY786487 JFC786484:JFC786487 IVG786484:IVG786487 ILK786484:ILK786487 IBO786484:IBO786487 HRS786484:HRS786487 HHW786484:HHW786487 GYA786484:GYA786487 GOE786484:GOE786487 GEI786484:GEI786487 FUM786484:FUM786487 FKQ786484:FKQ786487 FAU786484:FAU786487 EQY786484:EQY786487 EHC786484:EHC786487 DXG786484:DXG786487 DNK786484:DNK786487 DDO786484:DDO786487 CTS786484:CTS786487 CJW786484:CJW786487 CAA786484:CAA786487 BQE786484:BQE786487 BGI786484:BGI786487 AWM786484:AWM786487 AMQ786484:AMQ786487 ACU786484:ACU786487 SY786484:SY786487 JC786484:JC786487 G786483:G786486 WVO720948:WVO720951 WLS720948:WLS720951 WBW720948:WBW720951 VSA720948:VSA720951 VIE720948:VIE720951 UYI720948:UYI720951 UOM720948:UOM720951 UEQ720948:UEQ720951 TUU720948:TUU720951 TKY720948:TKY720951 TBC720948:TBC720951 SRG720948:SRG720951 SHK720948:SHK720951 RXO720948:RXO720951 RNS720948:RNS720951 RDW720948:RDW720951 QUA720948:QUA720951 QKE720948:QKE720951 QAI720948:QAI720951 PQM720948:PQM720951 PGQ720948:PGQ720951 OWU720948:OWU720951 OMY720948:OMY720951 ODC720948:ODC720951 NTG720948:NTG720951 NJK720948:NJK720951 MZO720948:MZO720951 MPS720948:MPS720951 MFW720948:MFW720951 LWA720948:LWA720951 LME720948:LME720951 LCI720948:LCI720951 KSM720948:KSM720951 KIQ720948:KIQ720951 JYU720948:JYU720951 JOY720948:JOY720951 JFC720948:JFC720951 IVG720948:IVG720951 ILK720948:ILK720951 IBO720948:IBO720951 HRS720948:HRS720951 HHW720948:HHW720951 GYA720948:GYA720951 GOE720948:GOE720951 GEI720948:GEI720951 FUM720948:FUM720951 FKQ720948:FKQ720951 FAU720948:FAU720951 EQY720948:EQY720951 EHC720948:EHC720951 DXG720948:DXG720951 DNK720948:DNK720951 DDO720948:DDO720951 CTS720948:CTS720951 CJW720948:CJW720951 CAA720948:CAA720951 BQE720948:BQE720951 BGI720948:BGI720951 AWM720948:AWM720951 AMQ720948:AMQ720951 ACU720948:ACU720951 SY720948:SY720951 JC720948:JC720951 G720947:G720950 WVO655412:WVO655415 WLS655412:WLS655415 WBW655412:WBW655415 VSA655412:VSA655415 VIE655412:VIE655415 UYI655412:UYI655415 UOM655412:UOM655415 UEQ655412:UEQ655415 TUU655412:TUU655415 TKY655412:TKY655415 TBC655412:TBC655415 SRG655412:SRG655415 SHK655412:SHK655415 RXO655412:RXO655415 RNS655412:RNS655415 RDW655412:RDW655415 QUA655412:QUA655415 QKE655412:QKE655415 QAI655412:QAI655415 PQM655412:PQM655415 PGQ655412:PGQ655415 OWU655412:OWU655415 OMY655412:OMY655415 ODC655412:ODC655415 NTG655412:NTG655415 NJK655412:NJK655415 MZO655412:MZO655415 MPS655412:MPS655415 MFW655412:MFW655415 LWA655412:LWA655415 LME655412:LME655415 LCI655412:LCI655415 KSM655412:KSM655415 KIQ655412:KIQ655415 JYU655412:JYU655415 JOY655412:JOY655415 JFC655412:JFC655415 IVG655412:IVG655415 ILK655412:ILK655415 IBO655412:IBO655415 HRS655412:HRS655415 HHW655412:HHW655415 GYA655412:GYA655415 GOE655412:GOE655415 GEI655412:GEI655415 FUM655412:FUM655415 FKQ655412:FKQ655415 FAU655412:FAU655415 EQY655412:EQY655415 EHC655412:EHC655415 DXG655412:DXG655415 DNK655412:DNK655415 DDO655412:DDO655415 CTS655412:CTS655415 CJW655412:CJW655415 CAA655412:CAA655415 BQE655412:BQE655415 BGI655412:BGI655415 AWM655412:AWM655415 AMQ655412:AMQ655415 ACU655412:ACU655415 SY655412:SY655415 JC655412:JC655415 G655411:G655414 WVO589876:WVO589879 WLS589876:WLS589879 WBW589876:WBW589879 VSA589876:VSA589879 VIE589876:VIE589879 UYI589876:UYI589879 UOM589876:UOM589879 UEQ589876:UEQ589879 TUU589876:TUU589879 TKY589876:TKY589879 TBC589876:TBC589879 SRG589876:SRG589879 SHK589876:SHK589879 RXO589876:RXO589879 RNS589876:RNS589879 RDW589876:RDW589879 QUA589876:QUA589879 QKE589876:QKE589879 QAI589876:QAI589879 PQM589876:PQM589879 PGQ589876:PGQ589879 OWU589876:OWU589879 OMY589876:OMY589879 ODC589876:ODC589879 NTG589876:NTG589879 NJK589876:NJK589879 MZO589876:MZO589879 MPS589876:MPS589879 MFW589876:MFW589879 LWA589876:LWA589879 LME589876:LME589879 LCI589876:LCI589879 KSM589876:KSM589879 KIQ589876:KIQ589879 JYU589876:JYU589879 JOY589876:JOY589879 JFC589876:JFC589879 IVG589876:IVG589879 ILK589876:ILK589879 IBO589876:IBO589879 HRS589876:HRS589879 HHW589876:HHW589879 GYA589876:GYA589879 GOE589876:GOE589879 GEI589876:GEI589879 FUM589876:FUM589879 FKQ589876:FKQ589879 FAU589876:FAU589879 EQY589876:EQY589879 EHC589876:EHC589879 DXG589876:DXG589879 DNK589876:DNK589879 DDO589876:DDO589879 CTS589876:CTS589879 CJW589876:CJW589879 CAA589876:CAA589879 BQE589876:BQE589879 BGI589876:BGI589879 AWM589876:AWM589879 AMQ589876:AMQ589879 ACU589876:ACU589879 SY589876:SY589879 JC589876:JC589879 G589875:G589878 WVO524340:WVO524343 WLS524340:WLS524343 WBW524340:WBW524343 VSA524340:VSA524343 VIE524340:VIE524343 UYI524340:UYI524343 UOM524340:UOM524343 UEQ524340:UEQ524343 TUU524340:TUU524343 TKY524340:TKY524343 TBC524340:TBC524343 SRG524340:SRG524343 SHK524340:SHK524343 RXO524340:RXO524343 RNS524340:RNS524343 RDW524340:RDW524343 QUA524340:QUA524343 QKE524340:QKE524343 QAI524340:QAI524343 PQM524340:PQM524343 PGQ524340:PGQ524343 OWU524340:OWU524343 OMY524340:OMY524343 ODC524340:ODC524343 NTG524340:NTG524343 NJK524340:NJK524343 MZO524340:MZO524343 MPS524340:MPS524343 MFW524340:MFW524343 LWA524340:LWA524343 LME524340:LME524343 LCI524340:LCI524343 KSM524340:KSM524343 KIQ524340:KIQ524343 JYU524340:JYU524343 JOY524340:JOY524343 JFC524340:JFC524343 IVG524340:IVG524343 ILK524340:ILK524343 IBO524340:IBO524343 HRS524340:HRS524343 HHW524340:HHW524343 GYA524340:GYA524343 GOE524340:GOE524343 GEI524340:GEI524343 FUM524340:FUM524343 FKQ524340:FKQ524343 FAU524340:FAU524343 EQY524340:EQY524343 EHC524340:EHC524343 DXG524340:DXG524343 DNK524340:DNK524343 DDO524340:DDO524343 CTS524340:CTS524343 CJW524340:CJW524343 CAA524340:CAA524343 BQE524340:BQE524343 BGI524340:BGI524343 AWM524340:AWM524343 AMQ524340:AMQ524343 ACU524340:ACU524343 SY524340:SY524343 JC524340:JC524343 G524339:G524342 WVO458804:WVO458807 WLS458804:WLS458807 WBW458804:WBW458807 VSA458804:VSA458807 VIE458804:VIE458807 UYI458804:UYI458807 UOM458804:UOM458807 UEQ458804:UEQ458807 TUU458804:TUU458807 TKY458804:TKY458807 TBC458804:TBC458807 SRG458804:SRG458807 SHK458804:SHK458807 RXO458804:RXO458807 RNS458804:RNS458807 RDW458804:RDW458807 QUA458804:QUA458807 QKE458804:QKE458807 QAI458804:QAI458807 PQM458804:PQM458807 PGQ458804:PGQ458807 OWU458804:OWU458807 OMY458804:OMY458807 ODC458804:ODC458807 NTG458804:NTG458807 NJK458804:NJK458807 MZO458804:MZO458807 MPS458804:MPS458807 MFW458804:MFW458807 LWA458804:LWA458807 LME458804:LME458807 LCI458804:LCI458807 KSM458804:KSM458807 KIQ458804:KIQ458807 JYU458804:JYU458807 JOY458804:JOY458807 JFC458804:JFC458807 IVG458804:IVG458807 ILK458804:ILK458807 IBO458804:IBO458807 HRS458804:HRS458807 HHW458804:HHW458807 GYA458804:GYA458807 GOE458804:GOE458807 GEI458804:GEI458807 FUM458804:FUM458807 FKQ458804:FKQ458807 FAU458804:FAU458807 EQY458804:EQY458807 EHC458804:EHC458807 DXG458804:DXG458807 DNK458804:DNK458807 DDO458804:DDO458807 CTS458804:CTS458807 CJW458804:CJW458807 CAA458804:CAA458807 BQE458804:BQE458807 BGI458804:BGI458807 AWM458804:AWM458807 AMQ458804:AMQ458807 ACU458804:ACU458807 SY458804:SY458807 JC458804:JC458807 G458803:G458806 WVO393268:WVO393271 WLS393268:WLS393271 WBW393268:WBW393271 VSA393268:VSA393271 VIE393268:VIE393271 UYI393268:UYI393271 UOM393268:UOM393271 UEQ393268:UEQ393271 TUU393268:TUU393271 TKY393268:TKY393271 TBC393268:TBC393271 SRG393268:SRG393271 SHK393268:SHK393271 RXO393268:RXO393271 RNS393268:RNS393271 RDW393268:RDW393271 QUA393268:QUA393271 QKE393268:QKE393271 QAI393268:QAI393271 PQM393268:PQM393271 PGQ393268:PGQ393271 OWU393268:OWU393271 OMY393268:OMY393271 ODC393268:ODC393271 NTG393268:NTG393271 NJK393268:NJK393271 MZO393268:MZO393271 MPS393268:MPS393271 MFW393268:MFW393271 LWA393268:LWA393271 LME393268:LME393271 LCI393268:LCI393271 KSM393268:KSM393271 KIQ393268:KIQ393271 JYU393268:JYU393271 JOY393268:JOY393271 JFC393268:JFC393271 IVG393268:IVG393271 ILK393268:ILK393271 IBO393268:IBO393271 HRS393268:HRS393271 HHW393268:HHW393271 GYA393268:GYA393271 GOE393268:GOE393271 GEI393268:GEI393271 FUM393268:FUM393271 FKQ393268:FKQ393271 FAU393268:FAU393271 EQY393268:EQY393271 EHC393268:EHC393271 DXG393268:DXG393271 DNK393268:DNK393271 DDO393268:DDO393271 CTS393268:CTS393271 CJW393268:CJW393271 CAA393268:CAA393271 BQE393268:BQE393271 BGI393268:BGI393271 AWM393268:AWM393271 AMQ393268:AMQ393271 ACU393268:ACU393271 SY393268:SY393271 JC393268:JC393271 G393267:G393270 WVO327732:WVO327735 WLS327732:WLS327735 WBW327732:WBW327735 VSA327732:VSA327735 VIE327732:VIE327735 UYI327732:UYI327735 UOM327732:UOM327735 UEQ327732:UEQ327735 TUU327732:TUU327735 TKY327732:TKY327735 TBC327732:TBC327735 SRG327732:SRG327735 SHK327732:SHK327735 RXO327732:RXO327735 RNS327732:RNS327735 RDW327732:RDW327735 QUA327732:QUA327735 QKE327732:QKE327735 QAI327732:QAI327735 PQM327732:PQM327735 PGQ327732:PGQ327735 OWU327732:OWU327735 OMY327732:OMY327735 ODC327732:ODC327735 NTG327732:NTG327735 NJK327732:NJK327735 MZO327732:MZO327735 MPS327732:MPS327735 MFW327732:MFW327735 LWA327732:LWA327735 LME327732:LME327735 LCI327732:LCI327735 KSM327732:KSM327735 KIQ327732:KIQ327735 JYU327732:JYU327735 JOY327732:JOY327735 JFC327732:JFC327735 IVG327732:IVG327735 ILK327732:ILK327735 IBO327732:IBO327735 HRS327732:HRS327735 HHW327732:HHW327735 GYA327732:GYA327735 GOE327732:GOE327735 GEI327732:GEI327735 FUM327732:FUM327735 FKQ327732:FKQ327735 FAU327732:FAU327735 EQY327732:EQY327735 EHC327732:EHC327735 DXG327732:DXG327735 DNK327732:DNK327735 DDO327732:DDO327735 CTS327732:CTS327735 CJW327732:CJW327735 CAA327732:CAA327735 BQE327732:BQE327735 BGI327732:BGI327735 AWM327732:AWM327735 AMQ327732:AMQ327735 ACU327732:ACU327735 SY327732:SY327735 JC327732:JC327735 G327731:G327734 WVO262196:WVO262199 WLS262196:WLS262199 WBW262196:WBW262199 VSA262196:VSA262199 VIE262196:VIE262199 UYI262196:UYI262199 UOM262196:UOM262199 UEQ262196:UEQ262199 TUU262196:TUU262199 TKY262196:TKY262199 TBC262196:TBC262199 SRG262196:SRG262199 SHK262196:SHK262199 RXO262196:RXO262199 RNS262196:RNS262199 RDW262196:RDW262199 QUA262196:QUA262199 QKE262196:QKE262199 QAI262196:QAI262199 PQM262196:PQM262199 PGQ262196:PGQ262199 OWU262196:OWU262199 OMY262196:OMY262199 ODC262196:ODC262199 NTG262196:NTG262199 NJK262196:NJK262199 MZO262196:MZO262199 MPS262196:MPS262199 MFW262196:MFW262199 LWA262196:LWA262199 LME262196:LME262199 LCI262196:LCI262199 KSM262196:KSM262199 KIQ262196:KIQ262199 JYU262196:JYU262199 JOY262196:JOY262199 JFC262196:JFC262199 IVG262196:IVG262199 ILK262196:ILK262199 IBO262196:IBO262199 HRS262196:HRS262199 HHW262196:HHW262199 GYA262196:GYA262199 GOE262196:GOE262199 GEI262196:GEI262199 FUM262196:FUM262199 FKQ262196:FKQ262199 FAU262196:FAU262199 EQY262196:EQY262199 EHC262196:EHC262199 DXG262196:DXG262199 DNK262196:DNK262199 DDO262196:DDO262199 CTS262196:CTS262199 CJW262196:CJW262199 CAA262196:CAA262199 BQE262196:BQE262199 BGI262196:BGI262199 AWM262196:AWM262199 AMQ262196:AMQ262199 ACU262196:ACU262199 SY262196:SY262199 JC262196:JC262199 G262195:G262198 WVO196660:WVO196663 WLS196660:WLS196663 WBW196660:WBW196663 VSA196660:VSA196663 VIE196660:VIE196663 UYI196660:UYI196663 UOM196660:UOM196663 UEQ196660:UEQ196663 TUU196660:TUU196663 TKY196660:TKY196663 TBC196660:TBC196663 SRG196660:SRG196663 SHK196660:SHK196663 RXO196660:RXO196663 RNS196660:RNS196663 RDW196660:RDW196663 QUA196660:QUA196663 QKE196660:QKE196663 QAI196660:QAI196663 PQM196660:PQM196663 PGQ196660:PGQ196663 OWU196660:OWU196663 OMY196660:OMY196663 ODC196660:ODC196663 NTG196660:NTG196663 NJK196660:NJK196663 MZO196660:MZO196663 MPS196660:MPS196663 MFW196660:MFW196663 LWA196660:LWA196663 LME196660:LME196663 LCI196660:LCI196663 KSM196660:KSM196663 KIQ196660:KIQ196663 JYU196660:JYU196663 JOY196660:JOY196663 JFC196660:JFC196663 IVG196660:IVG196663 ILK196660:ILK196663 IBO196660:IBO196663 HRS196660:HRS196663 HHW196660:HHW196663 GYA196660:GYA196663 GOE196660:GOE196663 GEI196660:GEI196663 FUM196660:FUM196663 FKQ196660:FKQ196663 FAU196660:FAU196663 EQY196660:EQY196663 EHC196660:EHC196663 DXG196660:DXG196663 DNK196660:DNK196663 DDO196660:DDO196663 CTS196660:CTS196663 CJW196660:CJW196663 CAA196660:CAA196663 BQE196660:BQE196663 BGI196660:BGI196663 AWM196660:AWM196663 AMQ196660:AMQ196663 ACU196660:ACU196663 SY196660:SY196663 JC196660:JC196663 G196659:G196662 WVO131124:WVO131127 WLS131124:WLS131127 WBW131124:WBW131127 VSA131124:VSA131127 VIE131124:VIE131127 UYI131124:UYI131127 UOM131124:UOM131127 UEQ131124:UEQ131127 TUU131124:TUU131127 TKY131124:TKY131127 TBC131124:TBC131127 SRG131124:SRG131127 SHK131124:SHK131127 RXO131124:RXO131127 RNS131124:RNS131127 RDW131124:RDW131127 QUA131124:QUA131127 QKE131124:QKE131127 QAI131124:QAI131127 PQM131124:PQM131127 PGQ131124:PGQ131127 OWU131124:OWU131127 OMY131124:OMY131127 ODC131124:ODC131127 NTG131124:NTG131127 NJK131124:NJK131127 MZO131124:MZO131127 MPS131124:MPS131127 MFW131124:MFW131127 LWA131124:LWA131127 LME131124:LME131127 LCI131124:LCI131127 KSM131124:KSM131127 KIQ131124:KIQ131127 JYU131124:JYU131127 JOY131124:JOY131127 JFC131124:JFC131127 IVG131124:IVG131127 ILK131124:ILK131127 IBO131124:IBO131127 HRS131124:HRS131127 HHW131124:HHW131127 GYA131124:GYA131127 GOE131124:GOE131127 GEI131124:GEI131127 FUM131124:FUM131127 FKQ131124:FKQ131127 FAU131124:FAU131127 EQY131124:EQY131127 EHC131124:EHC131127 DXG131124:DXG131127 DNK131124:DNK131127 DDO131124:DDO131127 CTS131124:CTS131127 CJW131124:CJW131127 CAA131124:CAA131127 BQE131124:BQE131127 BGI131124:BGI131127 AWM131124:AWM131127 AMQ131124:AMQ131127 ACU131124:ACU131127 SY131124:SY131127 JC131124:JC131127 G131123:G131126 WVO65588:WVO65591 WLS65588:WLS65591 WBW65588:WBW65591 VSA65588:VSA65591 VIE65588:VIE65591 UYI65588:UYI65591 UOM65588:UOM65591 UEQ65588:UEQ65591 TUU65588:TUU65591 TKY65588:TKY65591 TBC65588:TBC65591 SRG65588:SRG65591 SHK65588:SHK65591 RXO65588:RXO65591 RNS65588:RNS65591 RDW65588:RDW65591 QUA65588:QUA65591 QKE65588:QKE65591 QAI65588:QAI65591 PQM65588:PQM65591 PGQ65588:PGQ65591 OWU65588:OWU65591 OMY65588:OMY65591 ODC65588:ODC65591 NTG65588:NTG65591 NJK65588:NJK65591 MZO65588:MZO65591 MPS65588:MPS65591 MFW65588:MFW65591 LWA65588:LWA65591 LME65588:LME65591 LCI65588:LCI65591 KSM65588:KSM65591 KIQ65588:KIQ65591 JYU65588:JYU65591 JOY65588:JOY65591 JFC65588:JFC65591 IVG65588:IVG65591 ILK65588:ILK65591 IBO65588:IBO65591 HRS65588:HRS65591 HHW65588:HHW65591 GYA65588:GYA65591 GOE65588:GOE65591 GEI65588:GEI65591 FUM65588:FUM65591 FKQ65588:FKQ65591 FAU65588:FAU65591 EQY65588:EQY65591 EHC65588:EHC65591 DXG65588:DXG65591 DNK65588:DNK65591 DDO65588:DDO65591 CTS65588:CTS65591 CJW65588:CJW65591 CAA65588:CAA65591 BQE65588:BQE65591 BGI65588:BGI65591 AWM65588:AWM65591 AMQ65588:AMQ65591 ACU65588:ACU65591 SY65588:SY65591 JC65588:JC65591 G65587:G65590 WVO983092:WVO983095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JC52">
      <formula1>$G$74:$G$165</formula1>
    </dataValidation>
    <dataValidation type="list" errorStyle="warning" allowBlank="1" showInputMessage="1" showErrorMessage="1" errorTitle="FERC ACCOUNT" error="This FERC Account is not included in the drop-down list. Is this the account you want to use?" sqref="D8:D12">
      <formula1>$D$38:$D$346</formula1>
    </dataValidation>
    <dataValidation type="list" errorStyle="warning" allowBlank="1" showInputMessage="1" showErrorMessage="1" errorTitle="Factor" error="This factor is not included in the drop-down list. Is this the factor you want to use?" sqref="G8:G12">
      <formula1>$G$38:$G$103</formula1>
    </dataValidation>
  </dataValidations>
  <pageMargins left="0.7" right="0.7" top="0.75" bottom="0.75" header="0.3" footer="0.3"/>
  <pageSetup scale="7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8"/>
  <sheetViews>
    <sheetView view="pageBreakPreview" zoomScale="85" zoomScaleNormal="100" zoomScaleSheetLayoutView="85" workbookViewId="0"/>
  </sheetViews>
  <sheetFormatPr defaultColWidth="10" defaultRowHeight="12.75" x14ac:dyDescent="0.2"/>
  <cols>
    <col min="1" max="1" width="2.5703125" style="37" customWidth="1"/>
    <col min="2" max="2" width="7.28515625" style="37" customWidth="1"/>
    <col min="3" max="3" width="18.140625" style="37" customWidth="1"/>
    <col min="4" max="4" width="9.85546875" style="37" bestFit="1" customWidth="1"/>
    <col min="5" max="5" width="5.140625" style="37" bestFit="1" customWidth="1"/>
    <col min="6" max="6" width="13.42578125" style="37" bestFit="1" customWidth="1"/>
    <col min="7" max="7" width="11.28515625" style="37" bestFit="1" customWidth="1"/>
    <col min="8" max="8" width="10.7109375" style="37" bestFit="1" customWidth="1"/>
    <col min="9" max="9" width="13.7109375" style="37" bestFit="1" customWidth="1"/>
    <col min="10" max="10" width="6.140625" style="37" bestFit="1" customWidth="1"/>
    <col min="11" max="11" width="18.140625" style="37" bestFit="1" customWidth="1"/>
    <col min="12" max="12" width="12" style="37" bestFit="1" customWidth="1"/>
    <col min="13" max="17" width="10" style="37"/>
    <col min="18" max="18" width="13.28515625" style="37" customWidth="1"/>
    <col min="19" max="19" width="11.5703125" style="37" bestFit="1" customWidth="1"/>
    <col min="20" max="255" width="10" style="37"/>
    <col min="256" max="256" width="2.5703125" style="37" customWidth="1"/>
    <col min="257" max="257" width="7.140625" style="37" customWidth="1"/>
    <col min="258" max="258" width="23.5703125" style="37" customWidth="1"/>
    <col min="259" max="259" width="9.7109375" style="37" customWidth="1"/>
    <col min="260" max="260" width="0" style="37" hidden="1" customWidth="1"/>
    <col min="261" max="261" width="4.7109375" style="37" customWidth="1"/>
    <col min="262" max="262" width="14.42578125" style="37" customWidth="1"/>
    <col min="263" max="263" width="11.140625" style="37" customWidth="1"/>
    <col min="264" max="264" width="10.28515625" style="37" customWidth="1"/>
    <col min="265" max="265" width="13" style="37" customWidth="1"/>
    <col min="266" max="266" width="8.28515625" style="37" customWidth="1"/>
    <col min="267" max="511" width="10" style="37"/>
    <col min="512" max="512" width="2.5703125" style="37" customWidth="1"/>
    <col min="513" max="513" width="7.140625" style="37" customWidth="1"/>
    <col min="514" max="514" width="23.5703125" style="37" customWidth="1"/>
    <col min="515" max="515" width="9.7109375" style="37" customWidth="1"/>
    <col min="516" max="516" width="0" style="37" hidden="1" customWidth="1"/>
    <col min="517" max="517" width="4.7109375" style="37" customWidth="1"/>
    <col min="518" max="518" width="14.42578125" style="37" customWidth="1"/>
    <col min="519" max="519" width="11.140625" style="37" customWidth="1"/>
    <col min="520" max="520" width="10.28515625" style="37" customWidth="1"/>
    <col min="521" max="521" width="13" style="37" customWidth="1"/>
    <col min="522" max="522" width="8.28515625" style="37" customWidth="1"/>
    <col min="523" max="767" width="10" style="37"/>
    <col min="768" max="768" width="2.5703125" style="37" customWidth="1"/>
    <col min="769" max="769" width="7.140625" style="37" customWidth="1"/>
    <col min="770" max="770" width="23.5703125" style="37" customWidth="1"/>
    <col min="771" max="771" width="9.7109375" style="37" customWidth="1"/>
    <col min="772" max="772" width="0" style="37" hidden="1" customWidth="1"/>
    <col min="773" max="773" width="4.7109375" style="37" customWidth="1"/>
    <col min="774" max="774" width="14.42578125" style="37" customWidth="1"/>
    <col min="775" max="775" width="11.140625" style="37" customWidth="1"/>
    <col min="776" max="776" width="10.28515625" style="37" customWidth="1"/>
    <col min="777" max="777" width="13" style="37" customWidth="1"/>
    <col min="778" max="778" width="8.28515625" style="37" customWidth="1"/>
    <col min="779" max="1023" width="10" style="37"/>
    <col min="1024" max="1024" width="2.5703125" style="37" customWidth="1"/>
    <col min="1025" max="1025" width="7.140625" style="37" customWidth="1"/>
    <col min="1026" max="1026" width="23.5703125" style="37" customWidth="1"/>
    <col min="1027" max="1027" width="9.7109375" style="37" customWidth="1"/>
    <col min="1028" max="1028" width="0" style="37" hidden="1" customWidth="1"/>
    <col min="1029" max="1029" width="4.7109375" style="37" customWidth="1"/>
    <col min="1030" max="1030" width="14.42578125" style="37" customWidth="1"/>
    <col min="1031" max="1031" width="11.140625" style="37" customWidth="1"/>
    <col min="1032" max="1032" width="10.28515625" style="37" customWidth="1"/>
    <col min="1033" max="1033" width="13" style="37" customWidth="1"/>
    <col min="1034" max="1034" width="8.28515625" style="37" customWidth="1"/>
    <col min="1035" max="1279" width="10" style="37"/>
    <col min="1280" max="1280" width="2.5703125" style="37" customWidth="1"/>
    <col min="1281" max="1281" width="7.140625" style="37" customWidth="1"/>
    <col min="1282" max="1282" width="23.5703125" style="37" customWidth="1"/>
    <col min="1283" max="1283" width="9.7109375" style="37" customWidth="1"/>
    <col min="1284" max="1284" width="0" style="37" hidden="1" customWidth="1"/>
    <col min="1285" max="1285" width="4.7109375" style="37" customWidth="1"/>
    <col min="1286" max="1286" width="14.42578125" style="37" customWidth="1"/>
    <col min="1287" max="1287" width="11.140625" style="37" customWidth="1"/>
    <col min="1288" max="1288" width="10.28515625" style="37" customWidth="1"/>
    <col min="1289" max="1289" width="13" style="37" customWidth="1"/>
    <col min="1290" max="1290" width="8.28515625" style="37" customWidth="1"/>
    <col min="1291" max="1535" width="10" style="37"/>
    <col min="1536" max="1536" width="2.5703125" style="37" customWidth="1"/>
    <col min="1537" max="1537" width="7.140625" style="37" customWidth="1"/>
    <col min="1538" max="1538" width="23.5703125" style="37" customWidth="1"/>
    <col min="1539" max="1539" width="9.7109375" style="37" customWidth="1"/>
    <col min="1540" max="1540" width="0" style="37" hidden="1" customWidth="1"/>
    <col min="1541" max="1541" width="4.7109375" style="37" customWidth="1"/>
    <col min="1542" max="1542" width="14.42578125" style="37" customWidth="1"/>
    <col min="1543" max="1543" width="11.140625" style="37" customWidth="1"/>
    <col min="1544" max="1544" width="10.28515625" style="37" customWidth="1"/>
    <col min="1545" max="1545" width="13" style="37" customWidth="1"/>
    <col min="1546" max="1546" width="8.28515625" style="37" customWidth="1"/>
    <col min="1547" max="1791" width="10" style="37"/>
    <col min="1792" max="1792" width="2.5703125" style="37" customWidth="1"/>
    <col min="1793" max="1793" width="7.140625" style="37" customWidth="1"/>
    <col min="1794" max="1794" width="23.5703125" style="37" customWidth="1"/>
    <col min="1795" max="1795" width="9.7109375" style="37" customWidth="1"/>
    <col min="1796" max="1796" width="0" style="37" hidden="1" customWidth="1"/>
    <col min="1797" max="1797" width="4.7109375" style="37" customWidth="1"/>
    <col min="1798" max="1798" width="14.42578125" style="37" customWidth="1"/>
    <col min="1799" max="1799" width="11.140625" style="37" customWidth="1"/>
    <col min="1800" max="1800" width="10.28515625" style="37" customWidth="1"/>
    <col min="1801" max="1801" width="13" style="37" customWidth="1"/>
    <col min="1802" max="1802" width="8.28515625" style="37" customWidth="1"/>
    <col min="1803" max="2047" width="10" style="37"/>
    <col min="2048" max="2048" width="2.5703125" style="37" customWidth="1"/>
    <col min="2049" max="2049" width="7.140625" style="37" customWidth="1"/>
    <col min="2050" max="2050" width="23.5703125" style="37" customWidth="1"/>
    <col min="2051" max="2051" width="9.7109375" style="37" customWidth="1"/>
    <col min="2052" max="2052" width="0" style="37" hidden="1" customWidth="1"/>
    <col min="2053" max="2053" width="4.7109375" style="37" customWidth="1"/>
    <col min="2054" max="2054" width="14.42578125" style="37" customWidth="1"/>
    <col min="2055" max="2055" width="11.140625" style="37" customWidth="1"/>
    <col min="2056" max="2056" width="10.28515625" style="37" customWidth="1"/>
    <col min="2057" max="2057" width="13" style="37" customWidth="1"/>
    <col min="2058" max="2058" width="8.28515625" style="37" customWidth="1"/>
    <col min="2059" max="2303" width="10" style="37"/>
    <col min="2304" max="2304" width="2.5703125" style="37" customWidth="1"/>
    <col min="2305" max="2305" width="7.140625" style="37" customWidth="1"/>
    <col min="2306" max="2306" width="23.5703125" style="37" customWidth="1"/>
    <col min="2307" max="2307" width="9.7109375" style="37" customWidth="1"/>
    <col min="2308" max="2308" width="0" style="37" hidden="1" customWidth="1"/>
    <col min="2309" max="2309" width="4.7109375" style="37" customWidth="1"/>
    <col min="2310" max="2310" width="14.42578125" style="37" customWidth="1"/>
    <col min="2311" max="2311" width="11.140625" style="37" customWidth="1"/>
    <col min="2312" max="2312" width="10.28515625" style="37" customWidth="1"/>
    <col min="2313" max="2313" width="13" style="37" customWidth="1"/>
    <col min="2314" max="2314" width="8.28515625" style="37" customWidth="1"/>
    <col min="2315" max="2559" width="10" style="37"/>
    <col min="2560" max="2560" width="2.5703125" style="37" customWidth="1"/>
    <col min="2561" max="2561" width="7.140625" style="37" customWidth="1"/>
    <col min="2562" max="2562" width="23.5703125" style="37" customWidth="1"/>
    <col min="2563" max="2563" width="9.7109375" style="37" customWidth="1"/>
    <col min="2564" max="2564" width="0" style="37" hidden="1" customWidth="1"/>
    <col min="2565" max="2565" width="4.7109375" style="37" customWidth="1"/>
    <col min="2566" max="2566" width="14.42578125" style="37" customWidth="1"/>
    <col min="2567" max="2567" width="11.140625" style="37" customWidth="1"/>
    <col min="2568" max="2568" width="10.28515625" style="37" customWidth="1"/>
    <col min="2569" max="2569" width="13" style="37" customWidth="1"/>
    <col min="2570" max="2570" width="8.28515625" style="37" customWidth="1"/>
    <col min="2571" max="2815" width="10" style="37"/>
    <col min="2816" max="2816" width="2.5703125" style="37" customWidth="1"/>
    <col min="2817" max="2817" width="7.140625" style="37" customWidth="1"/>
    <col min="2818" max="2818" width="23.5703125" style="37" customWidth="1"/>
    <col min="2819" max="2819" width="9.7109375" style="37" customWidth="1"/>
    <col min="2820" max="2820" width="0" style="37" hidden="1" customWidth="1"/>
    <col min="2821" max="2821" width="4.7109375" style="37" customWidth="1"/>
    <col min="2822" max="2822" width="14.42578125" style="37" customWidth="1"/>
    <col min="2823" max="2823" width="11.140625" style="37" customWidth="1"/>
    <col min="2824" max="2824" width="10.28515625" style="37" customWidth="1"/>
    <col min="2825" max="2825" width="13" style="37" customWidth="1"/>
    <col min="2826" max="2826" width="8.28515625" style="37" customWidth="1"/>
    <col min="2827" max="3071" width="10" style="37"/>
    <col min="3072" max="3072" width="2.5703125" style="37" customWidth="1"/>
    <col min="3073" max="3073" width="7.140625" style="37" customWidth="1"/>
    <col min="3074" max="3074" width="23.5703125" style="37" customWidth="1"/>
    <col min="3075" max="3075" width="9.7109375" style="37" customWidth="1"/>
    <col min="3076" max="3076" width="0" style="37" hidden="1" customWidth="1"/>
    <col min="3077" max="3077" width="4.7109375" style="37" customWidth="1"/>
    <col min="3078" max="3078" width="14.42578125" style="37" customWidth="1"/>
    <col min="3079" max="3079" width="11.140625" style="37" customWidth="1"/>
    <col min="3080" max="3080" width="10.28515625" style="37" customWidth="1"/>
    <col min="3081" max="3081" width="13" style="37" customWidth="1"/>
    <col min="3082" max="3082" width="8.28515625" style="37" customWidth="1"/>
    <col min="3083" max="3327" width="10" style="37"/>
    <col min="3328" max="3328" width="2.5703125" style="37" customWidth="1"/>
    <col min="3329" max="3329" width="7.140625" style="37" customWidth="1"/>
    <col min="3330" max="3330" width="23.5703125" style="37" customWidth="1"/>
    <col min="3331" max="3331" width="9.7109375" style="37" customWidth="1"/>
    <col min="3332" max="3332" width="0" style="37" hidden="1" customWidth="1"/>
    <col min="3333" max="3333" width="4.7109375" style="37" customWidth="1"/>
    <col min="3334" max="3334" width="14.42578125" style="37" customWidth="1"/>
    <col min="3335" max="3335" width="11.140625" style="37" customWidth="1"/>
    <col min="3336" max="3336" width="10.28515625" style="37" customWidth="1"/>
    <col min="3337" max="3337" width="13" style="37" customWidth="1"/>
    <col min="3338" max="3338" width="8.28515625" style="37" customWidth="1"/>
    <col min="3339" max="3583" width="10" style="37"/>
    <col min="3584" max="3584" width="2.5703125" style="37" customWidth="1"/>
    <col min="3585" max="3585" width="7.140625" style="37" customWidth="1"/>
    <col min="3586" max="3586" width="23.5703125" style="37" customWidth="1"/>
    <col min="3587" max="3587" width="9.7109375" style="37" customWidth="1"/>
    <col min="3588" max="3588" width="0" style="37" hidden="1" customWidth="1"/>
    <col min="3589" max="3589" width="4.7109375" style="37" customWidth="1"/>
    <col min="3590" max="3590" width="14.42578125" style="37" customWidth="1"/>
    <col min="3591" max="3591" width="11.140625" style="37" customWidth="1"/>
    <col min="3592" max="3592" width="10.28515625" style="37" customWidth="1"/>
    <col min="3593" max="3593" width="13" style="37" customWidth="1"/>
    <col min="3594" max="3594" width="8.28515625" style="37" customWidth="1"/>
    <col min="3595" max="3839" width="10" style="37"/>
    <col min="3840" max="3840" width="2.5703125" style="37" customWidth="1"/>
    <col min="3841" max="3841" width="7.140625" style="37" customWidth="1"/>
    <col min="3842" max="3842" width="23.5703125" style="37" customWidth="1"/>
    <col min="3843" max="3843" width="9.7109375" style="37" customWidth="1"/>
    <col min="3844" max="3844" width="0" style="37" hidden="1" customWidth="1"/>
    <col min="3845" max="3845" width="4.7109375" style="37" customWidth="1"/>
    <col min="3846" max="3846" width="14.42578125" style="37" customWidth="1"/>
    <col min="3847" max="3847" width="11.140625" style="37" customWidth="1"/>
    <col min="3848" max="3848" width="10.28515625" style="37" customWidth="1"/>
    <col min="3849" max="3849" width="13" style="37" customWidth="1"/>
    <col min="3850" max="3850" width="8.28515625" style="37" customWidth="1"/>
    <col min="3851" max="4095" width="10" style="37"/>
    <col min="4096" max="4096" width="2.5703125" style="37" customWidth="1"/>
    <col min="4097" max="4097" width="7.140625" style="37" customWidth="1"/>
    <col min="4098" max="4098" width="23.5703125" style="37" customWidth="1"/>
    <col min="4099" max="4099" width="9.7109375" style="37" customWidth="1"/>
    <col min="4100" max="4100" width="0" style="37" hidden="1" customWidth="1"/>
    <col min="4101" max="4101" width="4.7109375" style="37" customWidth="1"/>
    <col min="4102" max="4102" width="14.42578125" style="37" customWidth="1"/>
    <col min="4103" max="4103" width="11.140625" style="37" customWidth="1"/>
    <col min="4104" max="4104" width="10.28515625" style="37" customWidth="1"/>
    <col min="4105" max="4105" width="13" style="37" customWidth="1"/>
    <col min="4106" max="4106" width="8.28515625" style="37" customWidth="1"/>
    <col min="4107" max="4351" width="10" style="37"/>
    <col min="4352" max="4352" width="2.5703125" style="37" customWidth="1"/>
    <col min="4353" max="4353" width="7.140625" style="37" customWidth="1"/>
    <col min="4354" max="4354" width="23.5703125" style="37" customWidth="1"/>
    <col min="4355" max="4355" width="9.7109375" style="37" customWidth="1"/>
    <col min="4356" max="4356" width="0" style="37" hidden="1" customWidth="1"/>
    <col min="4357" max="4357" width="4.7109375" style="37" customWidth="1"/>
    <col min="4358" max="4358" width="14.42578125" style="37" customWidth="1"/>
    <col min="4359" max="4359" width="11.140625" style="37" customWidth="1"/>
    <col min="4360" max="4360" width="10.28515625" style="37" customWidth="1"/>
    <col min="4361" max="4361" width="13" style="37" customWidth="1"/>
    <col min="4362" max="4362" width="8.28515625" style="37" customWidth="1"/>
    <col min="4363" max="4607" width="10" style="37"/>
    <col min="4608" max="4608" width="2.5703125" style="37" customWidth="1"/>
    <col min="4609" max="4609" width="7.140625" style="37" customWidth="1"/>
    <col min="4610" max="4610" width="23.5703125" style="37" customWidth="1"/>
    <col min="4611" max="4611" width="9.7109375" style="37" customWidth="1"/>
    <col min="4612" max="4612" width="0" style="37" hidden="1" customWidth="1"/>
    <col min="4613" max="4613" width="4.7109375" style="37" customWidth="1"/>
    <col min="4614" max="4614" width="14.42578125" style="37" customWidth="1"/>
    <col min="4615" max="4615" width="11.140625" style="37" customWidth="1"/>
    <col min="4616" max="4616" width="10.28515625" style="37" customWidth="1"/>
    <col min="4617" max="4617" width="13" style="37" customWidth="1"/>
    <col min="4618" max="4618" width="8.28515625" style="37" customWidth="1"/>
    <col min="4619" max="4863" width="10" style="37"/>
    <col min="4864" max="4864" width="2.5703125" style="37" customWidth="1"/>
    <col min="4865" max="4865" width="7.140625" style="37" customWidth="1"/>
    <col min="4866" max="4866" width="23.5703125" style="37" customWidth="1"/>
    <col min="4867" max="4867" width="9.7109375" style="37" customWidth="1"/>
    <col min="4868" max="4868" width="0" style="37" hidden="1" customWidth="1"/>
    <col min="4869" max="4869" width="4.7109375" style="37" customWidth="1"/>
    <col min="4870" max="4870" width="14.42578125" style="37" customWidth="1"/>
    <col min="4871" max="4871" width="11.140625" style="37" customWidth="1"/>
    <col min="4872" max="4872" width="10.28515625" style="37" customWidth="1"/>
    <col min="4873" max="4873" width="13" style="37" customWidth="1"/>
    <col min="4874" max="4874" width="8.28515625" style="37" customWidth="1"/>
    <col min="4875" max="5119" width="10" style="37"/>
    <col min="5120" max="5120" width="2.5703125" style="37" customWidth="1"/>
    <col min="5121" max="5121" width="7.140625" style="37" customWidth="1"/>
    <col min="5122" max="5122" width="23.5703125" style="37" customWidth="1"/>
    <col min="5123" max="5123" width="9.7109375" style="37" customWidth="1"/>
    <col min="5124" max="5124" width="0" style="37" hidden="1" customWidth="1"/>
    <col min="5125" max="5125" width="4.7109375" style="37" customWidth="1"/>
    <col min="5126" max="5126" width="14.42578125" style="37" customWidth="1"/>
    <col min="5127" max="5127" width="11.140625" style="37" customWidth="1"/>
    <col min="5128" max="5128" width="10.28515625" style="37" customWidth="1"/>
    <col min="5129" max="5129" width="13" style="37" customWidth="1"/>
    <col min="5130" max="5130" width="8.28515625" style="37" customWidth="1"/>
    <col min="5131" max="5375" width="10" style="37"/>
    <col min="5376" max="5376" width="2.5703125" style="37" customWidth="1"/>
    <col min="5377" max="5377" width="7.140625" style="37" customWidth="1"/>
    <col min="5378" max="5378" width="23.5703125" style="37" customWidth="1"/>
    <col min="5379" max="5379" width="9.7109375" style="37" customWidth="1"/>
    <col min="5380" max="5380" width="0" style="37" hidden="1" customWidth="1"/>
    <col min="5381" max="5381" width="4.7109375" style="37" customWidth="1"/>
    <col min="5382" max="5382" width="14.42578125" style="37" customWidth="1"/>
    <col min="5383" max="5383" width="11.140625" style="37" customWidth="1"/>
    <col min="5384" max="5384" width="10.28515625" style="37" customWidth="1"/>
    <col min="5385" max="5385" width="13" style="37" customWidth="1"/>
    <col min="5386" max="5386" width="8.28515625" style="37" customWidth="1"/>
    <col min="5387" max="5631" width="10" style="37"/>
    <col min="5632" max="5632" width="2.5703125" style="37" customWidth="1"/>
    <col min="5633" max="5633" width="7.140625" style="37" customWidth="1"/>
    <col min="5634" max="5634" width="23.5703125" style="37" customWidth="1"/>
    <col min="5635" max="5635" width="9.7109375" style="37" customWidth="1"/>
    <col min="5636" max="5636" width="0" style="37" hidden="1" customWidth="1"/>
    <col min="5637" max="5637" width="4.7109375" style="37" customWidth="1"/>
    <col min="5638" max="5638" width="14.42578125" style="37" customWidth="1"/>
    <col min="5639" max="5639" width="11.140625" style="37" customWidth="1"/>
    <col min="5640" max="5640" width="10.28515625" style="37" customWidth="1"/>
    <col min="5641" max="5641" width="13" style="37" customWidth="1"/>
    <col min="5642" max="5642" width="8.28515625" style="37" customWidth="1"/>
    <col min="5643" max="5887" width="10" style="37"/>
    <col min="5888" max="5888" width="2.5703125" style="37" customWidth="1"/>
    <col min="5889" max="5889" width="7.140625" style="37" customWidth="1"/>
    <col min="5890" max="5890" width="23.5703125" style="37" customWidth="1"/>
    <col min="5891" max="5891" width="9.7109375" style="37" customWidth="1"/>
    <col min="5892" max="5892" width="0" style="37" hidden="1" customWidth="1"/>
    <col min="5893" max="5893" width="4.7109375" style="37" customWidth="1"/>
    <col min="5894" max="5894" width="14.42578125" style="37" customWidth="1"/>
    <col min="5895" max="5895" width="11.140625" style="37" customWidth="1"/>
    <col min="5896" max="5896" width="10.28515625" style="37" customWidth="1"/>
    <col min="5897" max="5897" width="13" style="37" customWidth="1"/>
    <col min="5898" max="5898" width="8.28515625" style="37" customWidth="1"/>
    <col min="5899" max="6143" width="10" style="37"/>
    <col min="6144" max="6144" width="2.5703125" style="37" customWidth="1"/>
    <col min="6145" max="6145" width="7.140625" style="37" customWidth="1"/>
    <col min="6146" max="6146" width="23.5703125" style="37" customWidth="1"/>
    <col min="6147" max="6147" width="9.7109375" style="37" customWidth="1"/>
    <col min="6148" max="6148" width="0" style="37" hidden="1" customWidth="1"/>
    <col min="6149" max="6149" width="4.7109375" style="37" customWidth="1"/>
    <col min="6150" max="6150" width="14.42578125" style="37" customWidth="1"/>
    <col min="6151" max="6151" width="11.140625" style="37" customWidth="1"/>
    <col min="6152" max="6152" width="10.28515625" style="37" customWidth="1"/>
    <col min="6153" max="6153" width="13" style="37" customWidth="1"/>
    <col min="6154" max="6154" width="8.28515625" style="37" customWidth="1"/>
    <col min="6155" max="6399" width="10" style="37"/>
    <col min="6400" max="6400" width="2.5703125" style="37" customWidth="1"/>
    <col min="6401" max="6401" width="7.140625" style="37" customWidth="1"/>
    <col min="6402" max="6402" width="23.5703125" style="37" customWidth="1"/>
    <col min="6403" max="6403" width="9.7109375" style="37" customWidth="1"/>
    <col min="6404" max="6404" width="0" style="37" hidden="1" customWidth="1"/>
    <col min="6405" max="6405" width="4.7109375" style="37" customWidth="1"/>
    <col min="6406" max="6406" width="14.42578125" style="37" customWidth="1"/>
    <col min="6407" max="6407" width="11.140625" style="37" customWidth="1"/>
    <col min="6408" max="6408" width="10.28515625" style="37" customWidth="1"/>
    <col min="6409" max="6409" width="13" style="37" customWidth="1"/>
    <col min="6410" max="6410" width="8.28515625" style="37" customWidth="1"/>
    <col min="6411" max="6655" width="10" style="37"/>
    <col min="6656" max="6656" width="2.5703125" style="37" customWidth="1"/>
    <col min="6657" max="6657" width="7.140625" style="37" customWidth="1"/>
    <col min="6658" max="6658" width="23.5703125" style="37" customWidth="1"/>
    <col min="6659" max="6659" width="9.7109375" style="37" customWidth="1"/>
    <col min="6660" max="6660" width="0" style="37" hidden="1" customWidth="1"/>
    <col min="6661" max="6661" width="4.7109375" style="37" customWidth="1"/>
    <col min="6662" max="6662" width="14.42578125" style="37" customWidth="1"/>
    <col min="6663" max="6663" width="11.140625" style="37" customWidth="1"/>
    <col min="6664" max="6664" width="10.28515625" style="37" customWidth="1"/>
    <col min="6665" max="6665" width="13" style="37" customWidth="1"/>
    <col min="6666" max="6666" width="8.28515625" style="37" customWidth="1"/>
    <col min="6667" max="6911" width="10" style="37"/>
    <col min="6912" max="6912" width="2.5703125" style="37" customWidth="1"/>
    <col min="6913" max="6913" width="7.140625" style="37" customWidth="1"/>
    <col min="6914" max="6914" width="23.5703125" style="37" customWidth="1"/>
    <col min="6915" max="6915" width="9.7109375" style="37" customWidth="1"/>
    <col min="6916" max="6916" width="0" style="37" hidden="1" customWidth="1"/>
    <col min="6917" max="6917" width="4.7109375" style="37" customWidth="1"/>
    <col min="6918" max="6918" width="14.42578125" style="37" customWidth="1"/>
    <col min="6919" max="6919" width="11.140625" style="37" customWidth="1"/>
    <col min="6920" max="6920" width="10.28515625" style="37" customWidth="1"/>
    <col min="6921" max="6921" width="13" style="37" customWidth="1"/>
    <col min="6922" max="6922" width="8.28515625" style="37" customWidth="1"/>
    <col min="6923" max="7167" width="10" style="37"/>
    <col min="7168" max="7168" width="2.5703125" style="37" customWidth="1"/>
    <col min="7169" max="7169" width="7.140625" style="37" customWidth="1"/>
    <col min="7170" max="7170" width="23.5703125" style="37" customWidth="1"/>
    <col min="7171" max="7171" width="9.7109375" style="37" customWidth="1"/>
    <col min="7172" max="7172" width="0" style="37" hidden="1" customWidth="1"/>
    <col min="7173" max="7173" width="4.7109375" style="37" customWidth="1"/>
    <col min="7174" max="7174" width="14.42578125" style="37" customWidth="1"/>
    <col min="7175" max="7175" width="11.140625" style="37" customWidth="1"/>
    <col min="7176" max="7176" width="10.28515625" style="37" customWidth="1"/>
    <col min="7177" max="7177" width="13" style="37" customWidth="1"/>
    <col min="7178" max="7178" width="8.28515625" style="37" customWidth="1"/>
    <col min="7179" max="7423" width="10" style="37"/>
    <col min="7424" max="7424" width="2.5703125" style="37" customWidth="1"/>
    <col min="7425" max="7425" width="7.140625" style="37" customWidth="1"/>
    <col min="7426" max="7426" width="23.5703125" style="37" customWidth="1"/>
    <col min="7427" max="7427" width="9.7109375" style="37" customWidth="1"/>
    <col min="7428" max="7428" width="0" style="37" hidden="1" customWidth="1"/>
    <col min="7429" max="7429" width="4.7109375" style="37" customWidth="1"/>
    <col min="7430" max="7430" width="14.42578125" style="37" customWidth="1"/>
    <col min="7431" max="7431" width="11.140625" style="37" customWidth="1"/>
    <col min="7432" max="7432" width="10.28515625" style="37" customWidth="1"/>
    <col min="7433" max="7433" width="13" style="37" customWidth="1"/>
    <col min="7434" max="7434" width="8.28515625" style="37" customWidth="1"/>
    <col min="7435" max="7679" width="10" style="37"/>
    <col min="7680" max="7680" width="2.5703125" style="37" customWidth="1"/>
    <col min="7681" max="7681" width="7.140625" style="37" customWidth="1"/>
    <col min="7682" max="7682" width="23.5703125" style="37" customWidth="1"/>
    <col min="7683" max="7683" width="9.7109375" style="37" customWidth="1"/>
    <col min="7684" max="7684" width="0" style="37" hidden="1" customWidth="1"/>
    <col min="7685" max="7685" width="4.7109375" style="37" customWidth="1"/>
    <col min="7686" max="7686" width="14.42578125" style="37" customWidth="1"/>
    <col min="7687" max="7687" width="11.140625" style="37" customWidth="1"/>
    <col min="7688" max="7688" width="10.28515625" style="37" customWidth="1"/>
    <col min="7689" max="7689" width="13" style="37" customWidth="1"/>
    <col min="7690" max="7690" width="8.28515625" style="37" customWidth="1"/>
    <col min="7691" max="7935" width="10" style="37"/>
    <col min="7936" max="7936" width="2.5703125" style="37" customWidth="1"/>
    <col min="7937" max="7937" width="7.140625" style="37" customWidth="1"/>
    <col min="7938" max="7938" width="23.5703125" style="37" customWidth="1"/>
    <col min="7939" max="7939" width="9.7109375" style="37" customWidth="1"/>
    <col min="7940" max="7940" width="0" style="37" hidden="1" customWidth="1"/>
    <col min="7941" max="7941" width="4.7109375" style="37" customWidth="1"/>
    <col min="7942" max="7942" width="14.42578125" style="37" customWidth="1"/>
    <col min="7943" max="7943" width="11.140625" style="37" customWidth="1"/>
    <col min="7944" max="7944" width="10.28515625" style="37" customWidth="1"/>
    <col min="7945" max="7945" width="13" style="37" customWidth="1"/>
    <col min="7946" max="7946" width="8.28515625" style="37" customWidth="1"/>
    <col min="7947" max="8191" width="10" style="37"/>
    <col min="8192" max="8192" width="2.5703125" style="37" customWidth="1"/>
    <col min="8193" max="8193" width="7.140625" style="37" customWidth="1"/>
    <col min="8194" max="8194" width="23.5703125" style="37" customWidth="1"/>
    <col min="8195" max="8195" width="9.7109375" style="37" customWidth="1"/>
    <col min="8196" max="8196" width="0" style="37" hidden="1" customWidth="1"/>
    <col min="8197" max="8197" width="4.7109375" style="37" customWidth="1"/>
    <col min="8198" max="8198" width="14.42578125" style="37" customWidth="1"/>
    <col min="8199" max="8199" width="11.140625" style="37" customWidth="1"/>
    <col min="8200" max="8200" width="10.28515625" style="37" customWidth="1"/>
    <col min="8201" max="8201" width="13" style="37" customWidth="1"/>
    <col min="8202" max="8202" width="8.28515625" style="37" customWidth="1"/>
    <col min="8203" max="8447" width="10" style="37"/>
    <col min="8448" max="8448" width="2.5703125" style="37" customWidth="1"/>
    <col min="8449" max="8449" width="7.140625" style="37" customWidth="1"/>
    <col min="8450" max="8450" width="23.5703125" style="37" customWidth="1"/>
    <col min="8451" max="8451" width="9.7109375" style="37" customWidth="1"/>
    <col min="8452" max="8452" width="0" style="37" hidden="1" customWidth="1"/>
    <col min="8453" max="8453" width="4.7109375" style="37" customWidth="1"/>
    <col min="8454" max="8454" width="14.42578125" style="37" customWidth="1"/>
    <col min="8455" max="8455" width="11.140625" style="37" customWidth="1"/>
    <col min="8456" max="8456" width="10.28515625" style="37" customWidth="1"/>
    <col min="8457" max="8457" width="13" style="37" customWidth="1"/>
    <col min="8458" max="8458" width="8.28515625" style="37" customWidth="1"/>
    <col min="8459" max="8703" width="10" style="37"/>
    <col min="8704" max="8704" width="2.5703125" style="37" customWidth="1"/>
    <col min="8705" max="8705" width="7.140625" style="37" customWidth="1"/>
    <col min="8706" max="8706" width="23.5703125" style="37" customWidth="1"/>
    <col min="8707" max="8707" width="9.7109375" style="37" customWidth="1"/>
    <col min="8708" max="8708" width="0" style="37" hidden="1" customWidth="1"/>
    <col min="8709" max="8709" width="4.7109375" style="37" customWidth="1"/>
    <col min="8710" max="8710" width="14.42578125" style="37" customWidth="1"/>
    <col min="8711" max="8711" width="11.140625" style="37" customWidth="1"/>
    <col min="8712" max="8712" width="10.28515625" style="37" customWidth="1"/>
    <col min="8713" max="8713" width="13" style="37" customWidth="1"/>
    <col min="8714" max="8714" width="8.28515625" style="37" customWidth="1"/>
    <col min="8715" max="8959" width="10" style="37"/>
    <col min="8960" max="8960" width="2.5703125" style="37" customWidth="1"/>
    <col min="8961" max="8961" width="7.140625" style="37" customWidth="1"/>
    <col min="8962" max="8962" width="23.5703125" style="37" customWidth="1"/>
    <col min="8963" max="8963" width="9.7109375" style="37" customWidth="1"/>
    <col min="8964" max="8964" width="0" style="37" hidden="1" customWidth="1"/>
    <col min="8965" max="8965" width="4.7109375" style="37" customWidth="1"/>
    <col min="8966" max="8966" width="14.42578125" style="37" customWidth="1"/>
    <col min="8967" max="8967" width="11.140625" style="37" customWidth="1"/>
    <col min="8968" max="8968" width="10.28515625" style="37" customWidth="1"/>
    <col min="8969" max="8969" width="13" style="37" customWidth="1"/>
    <col min="8970" max="8970" width="8.28515625" style="37" customWidth="1"/>
    <col min="8971" max="9215" width="10" style="37"/>
    <col min="9216" max="9216" width="2.5703125" style="37" customWidth="1"/>
    <col min="9217" max="9217" width="7.140625" style="37" customWidth="1"/>
    <col min="9218" max="9218" width="23.5703125" style="37" customWidth="1"/>
    <col min="9219" max="9219" width="9.7109375" style="37" customWidth="1"/>
    <col min="9220" max="9220" width="0" style="37" hidden="1" customWidth="1"/>
    <col min="9221" max="9221" width="4.7109375" style="37" customWidth="1"/>
    <col min="9222" max="9222" width="14.42578125" style="37" customWidth="1"/>
    <col min="9223" max="9223" width="11.140625" style="37" customWidth="1"/>
    <col min="9224" max="9224" width="10.28515625" style="37" customWidth="1"/>
    <col min="9225" max="9225" width="13" style="37" customWidth="1"/>
    <col min="9226" max="9226" width="8.28515625" style="37" customWidth="1"/>
    <col min="9227" max="9471" width="10" style="37"/>
    <col min="9472" max="9472" width="2.5703125" style="37" customWidth="1"/>
    <col min="9473" max="9473" width="7.140625" style="37" customWidth="1"/>
    <col min="9474" max="9474" width="23.5703125" style="37" customWidth="1"/>
    <col min="9475" max="9475" width="9.7109375" style="37" customWidth="1"/>
    <col min="9476" max="9476" width="0" style="37" hidden="1" customWidth="1"/>
    <col min="9477" max="9477" width="4.7109375" style="37" customWidth="1"/>
    <col min="9478" max="9478" width="14.42578125" style="37" customWidth="1"/>
    <col min="9479" max="9479" width="11.140625" style="37" customWidth="1"/>
    <col min="9480" max="9480" width="10.28515625" style="37" customWidth="1"/>
    <col min="9481" max="9481" width="13" style="37" customWidth="1"/>
    <col min="9482" max="9482" width="8.28515625" style="37" customWidth="1"/>
    <col min="9483" max="9727" width="10" style="37"/>
    <col min="9728" max="9728" width="2.5703125" style="37" customWidth="1"/>
    <col min="9729" max="9729" width="7.140625" style="37" customWidth="1"/>
    <col min="9730" max="9730" width="23.5703125" style="37" customWidth="1"/>
    <col min="9731" max="9731" width="9.7109375" style="37" customWidth="1"/>
    <col min="9732" max="9732" width="0" style="37" hidden="1" customWidth="1"/>
    <col min="9733" max="9733" width="4.7109375" style="37" customWidth="1"/>
    <col min="9734" max="9734" width="14.42578125" style="37" customWidth="1"/>
    <col min="9735" max="9735" width="11.140625" style="37" customWidth="1"/>
    <col min="9736" max="9736" width="10.28515625" style="37" customWidth="1"/>
    <col min="9737" max="9737" width="13" style="37" customWidth="1"/>
    <col min="9738" max="9738" width="8.28515625" style="37" customWidth="1"/>
    <col min="9739" max="9983" width="10" style="37"/>
    <col min="9984" max="9984" width="2.5703125" style="37" customWidth="1"/>
    <col min="9985" max="9985" width="7.140625" style="37" customWidth="1"/>
    <col min="9986" max="9986" width="23.5703125" style="37" customWidth="1"/>
    <col min="9987" max="9987" width="9.7109375" style="37" customWidth="1"/>
    <col min="9988" max="9988" width="0" style="37" hidden="1" customWidth="1"/>
    <col min="9989" max="9989" width="4.7109375" style="37" customWidth="1"/>
    <col min="9990" max="9990" width="14.42578125" style="37" customWidth="1"/>
    <col min="9991" max="9991" width="11.140625" style="37" customWidth="1"/>
    <col min="9992" max="9992" width="10.28515625" style="37" customWidth="1"/>
    <col min="9993" max="9993" width="13" style="37" customWidth="1"/>
    <col min="9994" max="9994" width="8.28515625" style="37" customWidth="1"/>
    <col min="9995" max="10239" width="10" style="37"/>
    <col min="10240" max="10240" width="2.5703125" style="37" customWidth="1"/>
    <col min="10241" max="10241" width="7.140625" style="37" customWidth="1"/>
    <col min="10242" max="10242" width="23.5703125" style="37" customWidth="1"/>
    <col min="10243" max="10243" width="9.7109375" style="37" customWidth="1"/>
    <col min="10244" max="10244" width="0" style="37" hidden="1" customWidth="1"/>
    <col min="10245" max="10245" width="4.7109375" style="37" customWidth="1"/>
    <col min="10246" max="10246" width="14.42578125" style="37" customWidth="1"/>
    <col min="10247" max="10247" width="11.140625" style="37" customWidth="1"/>
    <col min="10248" max="10248" width="10.28515625" style="37" customWidth="1"/>
    <col min="10249" max="10249" width="13" style="37" customWidth="1"/>
    <col min="10250" max="10250" width="8.28515625" style="37" customWidth="1"/>
    <col min="10251" max="10495" width="10" style="37"/>
    <col min="10496" max="10496" width="2.5703125" style="37" customWidth="1"/>
    <col min="10497" max="10497" width="7.140625" style="37" customWidth="1"/>
    <col min="10498" max="10498" width="23.5703125" style="37" customWidth="1"/>
    <col min="10499" max="10499" width="9.7109375" style="37" customWidth="1"/>
    <col min="10500" max="10500" width="0" style="37" hidden="1" customWidth="1"/>
    <col min="10501" max="10501" width="4.7109375" style="37" customWidth="1"/>
    <col min="10502" max="10502" width="14.42578125" style="37" customWidth="1"/>
    <col min="10503" max="10503" width="11.140625" style="37" customWidth="1"/>
    <col min="10504" max="10504" width="10.28515625" style="37" customWidth="1"/>
    <col min="10505" max="10505" width="13" style="37" customWidth="1"/>
    <col min="10506" max="10506" width="8.28515625" style="37" customWidth="1"/>
    <col min="10507" max="10751" width="10" style="37"/>
    <col min="10752" max="10752" width="2.5703125" style="37" customWidth="1"/>
    <col min="10753" max="10753" width="7.140625" style="37" customWidth="1"/>
    <col min="10754" max="10754" width="23.5703125" style="37" customWidth="1"/>
    <col min="10755" max="10755" width="9.7109375" style="37" customWidth="1"/>
    <col min="10756" max="10756" width="0" style="37" hidden="1" customWidth="1"/>
    <col min="10757" max="10757" width="4.7109375" style="37" customWidth="1"/>
    <col min="10758" max="10758" width="14.42578125" style="37" customWidth="1"/>
    <col min="10759" max="10759" width="11.140625" style="37" customWidth="1"/>
    <col min="10760" max="10760" width="10.28515625" style="37" customWidth="1"/>
    <col min="10761" max="10761" width="13" style="37" customWidth="1"/>
    <col min="10762" max="10762" width="8.28515625" style="37" customWidth="1"/>
    <col min="10763" max="11007" width="10" style="37"/>
    <col min="11008" max="11008" width="2.5703125" style="37" customWidth="1"/>
    <col min="11009" max="11009" width="7.140625" style="37" customWidth="1"/>
    <col min="11010" max="11010" width="23.5703125" style="37" customWidth="1"/>
    <col min="11011" max="11011" width="9.7109375" style="37" customWidth="1"/>
    <col min="11012" max="11012" width="0" style="37" hidden="1" customWidth="1"/>
    <col min="11013" max="11013" width="4.7109375" style="37" customWidth="1"/>
    <col min="11014" max="11014" width="14.42578125" style="37" customWidth="1"/>
    <col min="11015" max="11015" width="11.140625" style="37" customWidth="1"/>
    <col min="11016" max="11016" width="10.28515625" style="37" customWidth="1"/>
    <col min="11017" max="11017" width="13" style="37" customWidth="1"/>
    <col min="11018" max="11018" width="8.28515625" style="37" customWidth="1"/>
    <col min="11019" max="11263" width="10" style="37"/>
    <col min="11264" max="11264" width="2.5703125" style="37" customWidth="1"/>
    <col min="11265" max="11265" width="7.140625" style="37" customWidth="1"/>
    <col min="11266" max="11266" width="23.5703125" style="37" customWidth="1"/>
    <col min="11267" max="11267" width="9.7109375" style="37" customWidth="1"/>
    <col min="11268" max="11268" width="0" style="37" hidden="1" customWidth="1"/>
    <col min="11269" max="11269" width="4.7109375" style="37" customWidth="1"/>
    <col min="11270" max="11270" width="14.42578125" style="37" customWidth="1"/>
    <col min="11271" max="11271" width="11.140625" style="37" customWidth="1"/>
    <col min="11272" max="11272" width="10.28515625" style="37" customWidth="1"/>
    <col min="11273" max="11273" width="13" style="37" customWidth="1"/>
    <col min="11274" max="11274" width="8.28515625" style="37" customWidth="1"/>
    <col min="11275" max="11519" width="10" style="37"/>
    <col min="11520" max="11520" width="2.5703125" style="37" customWidth="1"/>
    <col min="11521" max="11521" width="7.140625" style="37" customWidth="1"/>
    <col min="11522" max="11522" width="23.5703125" style="37" customWidth="1"/>
    <col min="11523" max="11523" width="9.7109375" style="37" customWidth="1"/>
    <col min="11524" max="11524" width="0" style="37" hidden="1" customWidth="1"/>
    <col min="11525" max="11525" width="4.7109375" style="37" customWidth="1"/>
    <col min="11526" max="11526" width="14.42578125" style="37" customWidth="1"/>
    <col min="11527" max="11527" width="11.140625" style="37" customWidth="1"/>
    <col min="11528" max="11528" width="10.28515625" style="37" customWidth="1"/>
    <col min="11529" max="11529" width="13" style="37" customWidth="1"/>
    <col min="11530" max="11530" width="8.28515625" style="37" customWidth="1"/>
    <col min="11531" max="11775" width="10" style="37"/>
    <col min="11776" max="11776" width="2.5703125" style="37" customWidth="1"/>
    <col min="11777" max="11777" width="7.140625" style="37" customWidth="1"/>
    <col min="11778" max="11778" width="23.5703125" style="37" customWidth="1"/>
    <col min="11779" max="11779" width="9.7109375" style="37" customWidth="1"/>
    <col min="11780" max="11780" width="0" style="37" hidden="1" customWidth="1"/>
    <col min="11781" max="11781" width="4.7109375" style="37" customWidth="1"/>
    <col min="11782" max="11782" width="14.42578125" style="37" customWidth="1"/>
    <col min="11783" max="11783" width="11.140625" style="37" customWidth="1"/>
    <col min="11784" max="11784" width="10.28515625" style="37" customWidth="1"/>
    <col min="11785" max="11785" width="13" style="37" customWidth="1"/>
    <col min="11786" max="11786" width="8.28515625" style="37" customWidth="1"/>
    <col min="11787" max="12031" width="10" style="37"/>
    <col min="12032" max="12032" width="2.5703125" style="37" customWidth="1"/>
    <col min="12033" max="12033" width="7.140625" style="37" customWidth="1"/>
    <col min="12034" max="12034" width="23.5703125" style="37" customWidth="1"/>
    <col min="12035" max="12035" width="9.7109375" style="37" customWidth="1"/>
    <col min="12036" max="12036" width="0" style="37" hidden="1" customWidth="1"/>
    <col min="12037" max="12037" width="4.7109375" style="37" customWidth="1"/>
    <col min="12038" max="12038" width="14.42578125" style="37" customWidth="1"/>
    <col min="12039" max="12039" width="11.140625" style="37" customWidth="1"/>
    <col min="12040" max="12040" width="10.28515625" style="37" customWidth="1"/>
    <col min="12041" max="12041" width="13" style="37" customWidth="1"/>
    <col min="12042" max="12042" width="8.28515625" style="37" customWidth="1"/>
    <col min="12043" max="12287" width="10" style="37"/>
    <col min="12288" max="12288" width="2.5703125" style="37" customWidth="1"/>
    <col min="12289" max="12289" width="7.140625" style="37" customWidth="1"/>
    <col min="12290" max="12290" width="23.5703125" style="37" customWidth="1"/>
    <col min="12291" max="12291" width="9.7109375" style="37" customWidth="1"/>
    <col min="12292" max="12292" width="0" style="37" hidden="1" customWidth="1"/>
    <col min="12293" max="12293" width="4.7109375" style="37" customWidth="1"/>
    <col min="12294" max="12294" width="14.42578125" style="37" customWidth="1"/>
    <col min="12295" max="12295" width="11.140625" style="37" customWidth="1"/>
    <col min="12296" max="12296" width="10.28515625" style="37" customWidth="1"/>
    <col min="12297" max="12297" width="13" style="37" customWidth="1"/>
    <col min="12298" max="12298" width="8.28515625" style="37" customWidth="1"/>
    <col min="12299" max="12543" width="10" style="37"/>
    <col min="12544" max="12544" width="2.5703125" style="37" customWidth="1"/>
    <col min="12545" max="12545" width="7.140625" style="37" customWidth="1"/>
    <col min="12546" max="12546" width="23.5703125" style="37" customWidth="1"/>
    <col min="12547" max="12547" width="9.7109375" style="37" customWidth="1"/>
    <col min="12548" max="12548" width="0" style="37" hidden="1" customWidth="1"/>
    <col min="12549" max="12549" width="4.7109375" style="37" customWidth="1"/>
    <col min="12550" max="12550" width="14.42578125" style="37" customWidth="1"/>
    <col min="12551" max="12551" width="11.140625" style="37" customWidth="1"/>
    <col min="12552" max="12552" width="10.28515625" style="37" customWidth="1"/>
    <col min="12553" max="12553" width="13" style="37" customWidth="1"/>
    <col min="12554" max="12554" width="8.28515625" style="37" customWidth="1"/>
    <col min="12555" max="12799" width="10" style="37"/>
    <col min="12800" max="12800" width="2.5703125" style="37" customWidth="1"/>
    <col min="12801" max="12801" width="7.140625" style="37" customWidth="1"/>
    <col min="12802" max="12802" width="23.5703125" style="37" customWidth="1"/>
    <col min="12803" max="12803" width="9.7109375" style="37" customWidth="1"/>
    <col min="12804" max="12804" width="0" style="37" hidden="1" customWidth="1"/>
    <col min="12805" max="12805" width="4.7109375" style="37" customWidth="1"/>
    <col min="12806" max="12806" width="14.42578125" style="37" customWidth="1"/>
    <col min="12807" max="12807" width="11.140625" style="37" customWidth="1"/>
    <col min="12808" max="12808" width="10.28515625" style="37" customWidth="1"/>
    <col min="12809" max="12809" width="13" style="37" customWidth="1"/>
    <col min="12810" max="12810" width="8.28515625" style="37" customWidth="1"/>
    <col min="12811" max="13055" width="10" style="37"/>
    <col min="13056" max="13056" width="2.5703125" style="37" customWidth="1"/>
    <col min="13057" max="13057" width="7.140625" style="37" customWidth="1"/>
    <col min="13058" max="13058" width="23.5703125" style="37" customWidth="1"/>
    <col min="13059" max="13059" width="9.7109375" style="37" customWidth="1"/>
    <col min="13060" max="13060" width="0" style="37" hidden="1" customWidth="1"/>
    <col min="13061" max="13061" width="4.7109375" style="37" customWidth="1"/>
    <col min="13062" max="13062" width="14.42578125" style="37" customWidth="1"/>
    <col min="13063" max="13063" width="11.140625" style="37" customWidth="1"/>
    <col min="13064" max="13064" width="10.28515625" style="37" customWidth="1"/>
    <col min="13065" max="13065" width="13" style="37" customWidth="1"/>
    <col min="13066" max="13066" width="8.28515625" style="37" customWidth="1"/>
    <col min="13067" max="13311" width="10" style="37"/>
    <col min="13312" max="13312" width="2.5703125" style="37" customWidth="1"/>
    <col min="13313" max="13313" width="7.140625" style="37" customWidth="1"/>
    <col min="13314" max="13314" width="23.5703125" style="37" customWidth="1"/>
    <col min="13315" max="13315" width="9.7109375" style="37" customWidth="1"/>
    <col min="13316" max="13316" width="0" style="37" hidden="1" customWidth="1"/>
    <col min="13317" max="13317" width="4.7109375" style="37" customWidth="1"/>
    <col min="13318" max="13318" width="14.42578125" style="37" customWidth="1"/>
    <col min="13319" max="13319" width="11.140625" style="37" customWidth="1"/>
    <col min="13320" max="13320" width="10.28515625" style="37" customWidth="1"/>
    <col min="13321" max="13321" width="13" style="37" customWidth="1"/>
    <col min="13322" max="13322" width="8.28515625" style="37" customWidth="1"/>
    <col min="13323" max="13567" width="10" style="37"/>
    <col min="13568" max="13568" width="2.5703125" style="37" customWidth="1"/>
    <col min="13569" max="13569" width="7.140625" style="37" customWidth="1"/>
    <col min="13570" max="13570" width="23.5703125" style="37" customWidth="1"/>
    <col min="13571" max="13571" width="9.7109375" style="37" customWidth="1"/>
    <col min="13572" max="13572" width="0" style="37" hidden="1" customWidth="1"/>
    <col min="13573" max="13573" width="4.7109375" style="37" customWidth="1"/>
    <col min="13574" max="13574" width="14.42578125" style="37" customWidth="1"/>
    <col min="13575" max="13575" width="11.140625" style="37" customWidth="1"/>
    <col min="13576" max="13576" width="10.28515625" style="37" customWidth="1"/>
    <col min="13577" max="13577" width="13" style="37" customWidth="1"/>
    <col min="13578" max="13578" width="8.28515625" style="37" customWidth="1"/>
    <col min="13579" max="13823" width="10" style="37"/>
    <col min="13824" max="13824" width="2.5703125" style="37" customWidth="1"/>
    <col min="13825" max="13825" width="7.140625" style="37" customWidth="1"/>
    <col min="13826" max="13826" width="23.5703125" style="37" customWidth="1"/>
    <col min="13827" max="13827" width="9.7109375" style="37" customWidth="1"/>
    <col min="13828" max="13828" width="0" style="37" hidden="1" customWidth="1"/>
    <col min="13829" max="13829" width="4.7109375" style="37" customWidth="1"/>
    <col min="13830" max="13830" width="14.42578125" style="37" customWidth="1"/>
    <col min="13831" max="13831" width="11.140625" style="37" customWidth="1"/>
    <col min="13832" max="13832" width="10.28515625" style="37" customWidth="1"/>
    <col min="13833" max="13833" width="13" style="37" customWidth="1"/>
    <col min="13834" max="13834" width="8.28515625" style="37" customWidth="1"/>
    <col min="13835" max="14079" width="10" style="37"/>
    <col min="14080" max="14080" width="2.5703125" style="37" customWidth="1"/>
    <col min="14081" max="14081" width="7.140625" style="37" customWidth="1"/>
    <col min="14082" max="14082" width="23.5703125" style="37" customWidth="1"/>
    <col min="14083" max="14083" width="9.7109375" style="37" customWidth="1"/>
    <col min="14084" max="14084" width="0" style="37" hidden="1" customWidth="1"/>
    <col min="14085" max="14085" width="4.7109375" style="37" customWidth="1"/>
    <col min="14086" max="14086" width="14.42578125" style="37" customWidth="1"/>
    <col min="14087" max="14087" width="11.140625" style="37" customWidth="1"/>
    <col min="14088" max="14088" width="10.28515625" style="37" customWidth="1"/>
    <col min="14089" max="14089" width="13" style="37" customWidth="1"/>
    <col min="14090" max="14090" width="8.28515625" style="37" customWidth="1"/>
    <col min="14091" max="14335" width="10" style="37"/>
    <col min="14336" max="14336" width="2.5703125" style="37" customWidth="1"/>
    <col min="14337" max="14337" width="7.140625" style="37" customWidth="1"/>
    <col min="14338" max="14338" width="23.5703125" style="37" customWidth="1"/>
    <col min="14339" max="14339" width="9.7109375" style="37" customWidth="1"/>
    <col min="14340" max="14340" width="0" style="37" hidden="1" customWidth="1"/>
    <col min="14341" max="14341" width="4.7109375" style="37" customWidth="1"/>
    <col min="14342" max="14342" width="14.42578125" style="37" customWidth="1"/>
    <col min="14343" max="14343" width="11.140625" style="37" customWidth="1"/>
    <col min="14344" max="14344" width="10.28515625" style="37" customWidth="1"/>
    <col min="14345" max="14345" width="13" style="37" customWidth="1"/>
    <col min="14346" max="14346" width="8.28515625" style="37" customWidth="1"/>
    <col min="14347" max="14591" width="10" style="37"/>
    <col min="14592" max="14592" width="2.5703125" style="37" customWidth="1"/>
    <col min="14593" max="14593" width="7.140625" style="37" customWidth="1"/>
    <col min="14594" max="14594" width="23.5703125" style="37" customWidth="1"/>
    <col min="14595" max="14595" width="9.7109375" style="37" customWidth="1"/>
    <col min="14596" max="14596" width="0" style="37" hidden="1" customWidth="1"/>
    <col min="14597" max="14597" width="4.7109375" style="37" customWidth="1"/>
    <col min="14598" max="14598" width="14.42578125" style="37" customWidth="1"/>
    <col min="14599" max="14599" width="11.140625" style="37" customWidth="1"/>
    <col min="14600" max="14600" width="10.28515625" style="37" customWidth="1"/>
    <col min="14601" max="14601" width="13" style="37" customWidth="1"/>
    <col min="14602" max="14602" width="8.28515625" style="37" customWidth="1"/>
    <col min="14603" max="14847" width="10" style="37"/>
    <col min="14848" max="14848" width="2.5703125" style="37" customWidth="1"/>
    <col min="14849" max="14849" width="7.140625" style="37" customWidth="1"/>
    <col min="14850" max="14850" width="23.5703125" style="37" customWidth="1"/>
    <col min="14851" max="14851" width="9.7109375" style="37" customWidth="1"/>
    <col min="14852" max="14852" width="0" style="37" hidden="1" customWidth="1"/>
    <col min="14853" max="14853" width="4.7109375" style="37" customWidth="1"/>
    <col min="14854" max="14854" width="14.42578125" style="37" customWidth="1"/>
    <col min="14855" max="14855" width="11.140625" style="37" customWidth="1"/>
    <col min="14856" max="14856" width="10.28515625" style="37" customWidth="1"/>
    <col min="14857" max="14857" width="13" style="37" customWidth="1"/>
    <col min="14858" max="14858" width="8.28515625" style="37" customWidth="1"/>
    <col min="14859" max="15103" width="10" style="37"/>
    <col min="15104" max="15104" width="2.5703125" style="37" customWidth="1"/>
    <col min="15105" max="15105" width="7.140625" style="37" customWidth="1"/>
    <col min="15106" max="15106" width="23.5703125" style="37" customWidth="1"/>
    <col min="15107" max="15107" width="9.7109375" style="37" customWidth="1"/>
    <col min="15108" max="15108" width="0" style="37" hidden="1" customWidth="1"/>
    <col min="15109" max="15109" width="4.7109375" style="37" customWidth="1"/>
    <col min="15110" max="15110" width="14.42578125" style="37" customWidth="1"/>
    <col min="15111" max="15111" width="11.140625" style="37" customWidth="1"/>
    <col min="15112" max="15112" width="10.28515625" style="37" customWidth="1"/>
    <col min="15113" max="15113" width="13" style="37" customWidth="1"/>
    <col min="15114" max="15114" width="8.28515625" style="37" customWidth="1"/>
    <col min="15115" max="15359" width="10" style="37"/>
    <col min="15360" max="15360" width="2.5703125" style="37" customWidth="1"/>
    <col min="15361" max="15361" width="7.140625" style="37" customWidth="1"/>
    <col min="15362" max="15362" width="23.5703125" style="37" customWidth="1"/>
    <col min="15363" max="15363" width="9.7109375" style="37" customWidth="1"/>
    <col min="15364" max="15364" width="0" style="37" hidden="1" customWidth="1"/>
    <col min="15365" max="15365" width="4.7109375" style="37" customWidth="1"/>
    <col min="15366" max="15366" width="14.42578125" style="37" customWidth="1"/>
    <col min="15367" max="15367" width="11.140625" style="37" customWidth="1"/>
    <col min="15368" max="15368" width="10.28515625" style="37" customWidth="1"/>
    <col min="15369" max="15369" width="13" style="37" customWidth="1"/>
    <col min="15370" max="15370" width="8.28515625" style="37" customWidth="1"/>
    <col min="15371" max="15615" width="10" style="37"/>
    <col min="15616" max="15616" width="2.5703125" style="37" customWidth="1"/>
    <col min="15617" max="15617" width="7.140625" style="37" customWidth="1"/>
    <col min="15618" max="15618" width="23.5703125" style="37" customWidth="1"/>
    <col min="15619" max="15619" width="9.7109375" style="37" customWidth="1"/>
    <col min="15620" max="15620" width="0" style="37" hidden="1" customWidth="1"/>
    <col min="15621" max="15621" width="4.7109375" style="37" customWidth="1"/>
    <col min="15622" max="15622" width="14.42578125" style="37" customWidth="1"/>
    <col min="15623" max="15623" width="11.140625" style="37" customWidth="1"/>
    <col min="15624" max="15624" width="10.28515625" style="37" customWidth="1"/>
    <col min="15625" max="15625" width="13" style="37" customWidth="1"/>
    <col min="15626" max="15626" width="8.28515625" style="37" customWidth="1"/>
    <col min="15627" max="15871" width="10" style="37"/>
    <col min="15872" max="15872" width="2.5703125" style="37" customWidth="1"/>
    <col min="15873" max="15873" width="7.140625" style="37" customWidth="1"/>
    <col min="15874" max="15874" width="23.5703125" style="37" customWidth="1"/>
    <col min="15875" max="15875" width="9.7109375" style="37" customWidth="1"/>
    <col min="15876" max="15876" width="0" style="37" hidden="1" customWidth="1"/>
    <col min="15877" max="15877" width="4.7109375" style="37" customWidth="1"/>
    <col min="15878" max="15878" width="14.42578125" style="37" customWidth="1"/>
    <col min="15879" max="15879" width="11.140625" style="37" customWidth="1"/>
    <col min="15880" max="15880" width="10.28515625" style="37" customWidth="1"/>
    <col min="15881" max="15881" width="13" style="37" customWidth="1"/>
    <col min="15882" max="15882" width="8.28515625" style="37" customWidth="1"/>
    <col min="15883" max="16127" width="10" style="37"/>
    <col min="16128" max="16128" width="2.5703125" style="37" customWidth="1"/>
    <col min="16129" max="16129" width="7.140625" style="37" customWidth="1"/>
    <col min="16130" max="16130" width="23.5703125" style="37" customWidth="1"/>
    <col min="16131" max="16131" width="9.7109375" style="37" customWidth="1"/>
    <col min="16132" max="16132" width="0" style="37" hidden="1" customWidth="1"/>
    <col min="16133" max="16133" width="4.7109375" style="37" customWidth="1"/>
    <col min="16134" max="16134" width="14.42578125" style="37" customWidth="1"/>
    <col min="16135" max="16135" width="11.140625" style="37" customWidth="1"/>
    <col min="16136" max="16136" width="10.28515625" style="37" customWidth="1"/>
    <col min="16137" max="16137" width="13" style="37" customWidth="1"/>
    <col min="16138" max="16138" width="8.28515625" style="37" customWidth="1"/>
    <col min="16139" max="16384" width="10" style="37"/>
  </cols>
  <sheetData>
    <row r="1" spans="1:19" ht="12" customHeight="1" x14ac:dyDescent="0.2">
      <c r="B1" s="36" t="s">
        <v>89</v>
      </c>
      <c r="D1" s="38"/>
      <c r="E1" s="38"/>
      <c r="F1" s="38"/>
      <c r="G1" s="38"/>
      <c r="H1" s="38"/>
      <c r="I1" s="38" t="s">
        <v>4</v>
      </c>
      <c r="J1" s="39" t="s">
        <v>204</v>
      </c>
      <c r="R1" s="36"/>
      <c r="S1" s="36"/>
    </row>
    <row r="2" spans="1:19" ht="12" customHeight="1" x14ac:dyDescent="0.2">
      <c r="B2" s="36" t="s">
        <v>202</v>
      </c>
      <c r="D2" s="38"/>
      <c r="E2" s="38"/>
      <c r="F2" s="38"/>
      <c r="G2" s="38"/>
      <c r="H2" s="38"/>
      <c r="I2" s="38"/>
      <c r="J2" s="39"/>
      <c r="S2" s="81"/>
    </row>
    <row r="3" spans="1:19" ht="12" customHeight="1" x14ac:dyDescent="0.2">
      <c r="B3" s="36" t="s">
        <v>206</v>
      </c>
      <c r="D3" s="38"/>
      <c r="E3" s="38"/>
      <c r="F3" s="38"/>
      <c r="G3" s="38"/>
      <c r="H3" s="38"/>
      <c r="I3" s="38"/>
      <c r="J3" s="39"/>
      <c r="S3" s="81"/>
    </row>
    <row r="4" spans="1:19" ht="12" customHeight="1" x14ac:dyDescent="0.2">
      <c r="D4" s="38"/>
      <c r="E4" s="38"/>
      <c r="F4" s="38"/>
      <c r="G4" s="38"/>
      <c r="H4" s="38"/>
      <c r="I4" s="38"/>
      <c r="J4" s="39"/>
      <c r="S4" s="81"/>
    </row>
    <row r="5" spans="1:19" ht="12" customHeight="1" x14ac:dyDescent="0.2">
      <c r="D5" s="38"/>
      <c r="E5" s="38"/>
      <c r="F5" s="38"/>
      <c r="G5" s="38"/>
      <c r="H5" s="38"/>
      <c r="I5" s="38"/>
      <c r="J5" s="39"/>
      <c r="S5" s="81"/>
    </row>
    <row r="6" spans="1:19" ht="12" customHeight="1" x14ac:dyDescent="0.2">
      <c r="D6" s="38"/>
      <c r="E6" s="38"/>
      <c r="F6" s="38" t="s">
        <v>5</v>
      </c>
      <c r="G6" s="38"/>
      <c r="H6" s="38"/>
      <c r="I6" s="38" t="s">
        <v>199</v>
      </c>
      <c r="J6" s="39"/>
      <c r="S6" s="81"/>
    </row>
    <row r="7" spans="1:19" ht="12" customHeight="1" x14ac:dyDescent="0.2">
      <c r="D7" s="43" t="s">
        <v>6</v>
      </c>
      <c r="E7" s="43" t="s">
        <v>7</v>
      </c>
      <c r="F7" s="43" t="s">
        <v>8</v>
      </c>
      <c r="G7" s="43" t="s">
        <v>9</v>
      </c>
      <c r="H7" s="43" t="s">
        <v>10</v>
      </c>
      <c r="I7" s="43" t="s">
        <v>11</v>
      </c>
      <c r="J7" s="44" t="s">
        <v>12</v>
      </c>
      <c r="S7" s="81"/>
    </row>
    <row r="8" spans="1:19" ht="12" customHeight="1" x14ac:dyDescent="0.2">
      <c r="A8" s="45"/>
      <c r="B8" s="46"/>
      <c r="C8" s="47"/>
      <c r="D8" s="48"/>
      <c r="E8" s="48"/>
      <c r="F8" s="49"/>
      <c r="G8" s="48"/>
      <c r="H8" s="48"/>
      <c r="I8" s="48"/>
      <c r="J8" s="48"/>
    </row>
    <row r="9" spans="1:19" ht="12" customHeight="1" x14ac:dyDescent="0.2">
      <c r="A9" s="45"/>
      <c r="B9" s="36" t="s">
        <v>191</v>
      </c>
      <c r="C9" s="47"/>
      <c r="D9" s="48"/>
      <c r="E9" s="48"/>
      <c r="F9" s="49"/>
      <c r="G9" s="48"/>
      <c r="H9" s="82"/>
      <c r="I9" s="48"/>
      <c r="J9" s="48"/>
    </row>
    <row r="10" spans="1:19" ht="12" customHeight="1" x14ac:dyDescent="0.2">
      <c r="A10" s="45"/>
      <c r="B10" s="59" t="s">
        <v>187</v>
      </c>
      <c r="C10" s="45"/>
      <c r="D10" s="48">
        <v>282</v>
      </c>
      <c r="E10" s="48" t="s">
        <v>171</v>
      </c>
      <c r="F10" s="60">
        <f>ROUND(-'Page 7.12'!F34/2,0)</f>
        <v>17751028</v>
      </c>
      <c r="G10" s="48" t="s">
        <v>90</v>
      </c>
      <c r="H10" s="50">
        <v>0</v>
      </c>
      <c r="I10" s="49">
        <f>IF(H10="Situs",IF(G10="WA",F10,0),H10*F10)</f>
        <v>0</v>
      </c>
      <c r="J10" s="54"/>
      <c r="S10" s="81"/>
    </row>
    <row r="11" spans="1:19" ht="12" customHeight="1" x14ac:dyDescent="0.2">
      <c r="A11" s="45"/>
      <c r="B11" s="59" t="s">
        <v>188</v>
      </c>
      <c r="C11" s="45"/>
      <c r="D11" s="48">
        <v>282</v>
      </c>
      <c r="E11" s="48" t="s">
        <v>171</v>
      </c>
      <c r="F11" s="60">
        <f>ROUND(-'Page 7.12'!F35/2,0)</f>
        <v>2696182</v>
      </c>
      <c r="G11" s="48" t="s">
        <v>90</v>
      </c>
      <c r="H11" s="50">
        <v>0</v>
      </c>
      <c r="I11" s="49">
        <f t="shared" ref="I11:I27" si="0">IF(H11="Situs",IF(G11="WA",F11,0),H11*F11)</f>
        <v>0</v>
      </c>
      <c r="J11" s="54"/>
      <c r="S11" s="81"/>
    </row>
    <row r="12" spans="1:19" ht="12" customHeight="1" x14ac:dyDescent="0.2">
      <c r="A12" s="45"/>
      <c r="B12" s="59" t="s">
        <v>189</v>
      </c>
      <c r="C12" s="45"/>
      <c r="D12" s="48">
        <v>282</v>
      </c>
      <c r="E12" s="48" t="s">
        <v>171</v>
      </c>
      <c r="F12" s="60">
        <f>ROUND(-'Page 7.12'!F36/2,0)</f>
        <v>995893</v>
      </c>
      <c r="G12" s="48" t="s">
        <v>90</v>
      </c>
      <c r="H12" s="50">
        <v>0</v>
      </c>
      <c r="I12" s="49">
        <f t="shared" si="0"/>
        <v>0</v>
      </c>
      <c r="J12" s="54"/>
      <c r="S12" s="81"/>
    </row>
    <row r="13" spans="1:19" ht="12" customHeight="1" x14ac:dyDescent="0.2">
      <c r="A13" s="45"/>
      <c r="B13" s="59" t="s">
        <v>187</v>
      </c>
      <c r="C13" s="45"/>
      <c r="D13" s="48">
        <v>282</v>
      </c>
      <c r="E13" s="48" t="s">
        <v>171</v>
      </c>
      <c r="F13" s="60">
        <f>ROUND(-'Page 7.12'!F37/2,0)</f>
        <v>128833</v>
      </c>
      <c r="G13" s="48" t="s">
        <v>91</v>
      </c>
      <c r="H13" s="50">
        <v>0.21577192756641544</v>
      </c>
      <c r="I13" s="49">
        <f t="shared" si="0"/>
        <v>27798.544744164003</v>
      </c>
      <c r="J13" s="54"/>
      <c r="S13" s="81"/>
    </row>
    <row r="14" spans="1:19" ht="12" customHeight="1" x14ac:dyDescent="0.2">
      <c r="A14" s="45"/>
      <c r="B14" s="59" t="s">
        <v>188</v>
      </c>
      <c r="C14" s="45"/>
      <c r="D14" s="48">
        <v>282</v>
      </c>
      <c r="E14" s="48" t="s">
        <v>171</v>
      </c>
      <c r="F14" s="60">
        <f>ROUND(-'Page 7.12'!F38/2,0)</f>
        <v>1956165</v>
      </c>
      <c r="G14" s="48" t="s">
        <v>91</v>
      </c>
      <c r="H14" s="50">
        <v>0.21577192756641544</v>
      </c>
      <c r="I14" s="49">
        <f t="shared" si="0"/>
        <v>422085.49268795707</v>
      </c>
      <c r="J14" s="54"/>
      <c r="S14" s="81"/>
    </row>
    <row r="15" spans="1:19" ht="12" customHeight="1" x14ac:dyDescent="0.2">
      <c r="A15" s="45"/>
      <c r="B15" s="59" t="s">
        <v>189</v>
      </c>
      <c r="C15" s="45"/>
      <c r="D15" s="48">
        <v>282</v>
      </c>
      <c r="E15" s="48" t="s">
        <v>171</v>
      </c>
      <c r="F15" s="60">
        <f>ROUND(-'Page 7.12'!F39/2,0)</f>
        <v>419654</v>
      </c>
      <c r="G15" s="48" t="s">
        <v>91</v>
      </c>
      <c r="H15" s="50">
        <v>0.21577192756641544</v>
      </c>
      <c r="I15" s="49">
        <f t="shared" si="0"/>
        <v>90549.552490956514</v>
      </c>
      <c r="J15" s="54"/>
      <c r="S15" s="81"/>
    </row>
    <row r="16" spans="1:19" ht="12" customHeight="1" x14ac:dyDescent="0.2">
      <c r="A16" s="45"/>
      <c r="B16" s="59" t="s">
        <v>189</v>
      </c>
      <c r="C16" s="45"/>
      <c r="D16" s="48">
        <v>282</v>
      </c>
      <c r="E16" s="48" t="s">
        <v>171</v>
      </c>
      <c r="F16" s="60">
        <f>ROUND(-'Page 7.12'!F40/2,0)</f>
        <v>-21161</v>
      </c>
      <c r="G16" s="48" t="s">
        <v>92</v>
      </c>
      <c r="H16" s="50">
        <v>0.21577192756641544</v>
      </c>
      <c r="I16" s="49">
        <f t="shared" si="0"/>
        <v>-4565.9497592329171</v>
      </c>
      <c r="J16" s="54"/>
      <c r="S16" s="81"/>
    </row>
    <row r="17" spans="1:19" ht="12" customHeight="1" x14ac:dyDescent="0.2">
      <c r="A17" s="45"/>
      <c r="B17" s="59" t="s">
        <v>177</v>
      </c>
      <c r="C17" s="45"/>
      <c r="D17" s="48">
        <v>282</v>
      </c>
      <c r="E17" s="48" t="s">
        <v>171</v>
      </c>
      <c r="F17" s="60">
        <f>ROUND(-'Page 7.12'!F41/2,0)</f>
        <v>338401</v>
      </c>
      <c r="G17" s="48" t="s">
        <v>13</v>
      </c>
      <c r="H17" s="50" t="s">
        <v>27</v>
      </c>
      <c r="I17" s="49">
        <f t="shared" si="0"/>
        <v>0</v>
      </c>
      <c r="J17" s="54"/>
      <c r="S17" s="81"/>
    </row>
    <row r="18" spans="1:19" ht="12" customHeight="1" x14ac:dyDescent="0.2">
      <c r="A18" s="45"/>
      <c r="B18" s="59" t="s">
        <v>177</v>
      </c>
      <c r="C18" s="45"/>
      <c r="D18" s="48">
        <v>282</v>
      </c>
      <c r="E18" s="48" t="s">
        <v>171</v>
      </c>
      <c r="F18" s="60">
        <f>ROUND(-'Page 7.12'!F42/2,0)</f>
        <v>-28401</v>
      </c>
      <c r="G18" s="48" t="s">
        <v>2</v>
      </c>
      <c r="H18" s="50" t="s">
        <v>27</v>
      </c>
      <c r="I18" s="49">
        <f t="shared" si="0"/>
        <v>0</v>
      </c>
      <c r="J18" s="54"/>
      <c r="S18" s="81"/>
    </row>
    <row r="19" spans="1:19" ht="12" customHeight="1" x14ac:dyDescent="0.2">
      <c r="A19" s="45"/>
      <c r="B19" s="59" t="s">
        <v>177</v>
      </c>
      <c r="C19" s="45"/>
      <c r="D19" s="48">
        <v>282</v>
      </c>
      <c r="E19" s="48" t="s">
        <v>171</v>
      </c>
      <c r="F19" s="60">
        <f>ROUND(-'Page 7.12'!F43/2,0)</f>
        <v>36814</v>
      </c>
      <c r="G19" s="48" t="s">
        <v>1</v>
      </c>
      <c r="H19" s="50" t="s">
        <v>27</v>
      </c>
      <c r="I19" s="49">
        <f t="shared" si="0"/>
        <v>0</v>
      </c>
      <c r="J19" s="54"/>
      <c r="S19" s="81"/>
    </row>
    <row r="20" spans="1:19" ht="12" customHeight="1" x14ac:dyDescent="0.2">
      <c r="A20" s="45"/>
      <c r="B20" s="59" t="s">
        <v>177</v>
      </c>
      <c r="C20" s="45"/>
      <c r="D20" s="48">
        <v>282</v>
      </c>
      <c r="E20" s="48" t="s">
        <v>171</v>
      </c>
      <c r="F20" s="60">
        <f>ROUND(-'Page 7.12'!F44/2,0)</f>
        <v>150195</v>
      </c>
      <c r="G20" s="48" t="s">
        <v>0</v>
      </c>
      <c r="H20" s="50" t="s">
        <v>27</v>
      </c>
      <c r="I20" s="49">
        <f t="shared" si="0"/>
        <v>0</v>
      </c>
      <c r="J20" s="54"/>
      <c r="S20" s="81"/>
    </row>
    <row r="21" spans="1:19" ht="12" customHeight="1" x14ac:dyDescent="0.2">
      <c r="A21" s="45"/>
      <c r="B21" s="59" t="s">
        <v>177</v>
      </c>
      <c r="C21" s="45"/>
      <c r="D21" s="48">
        <v>282</v>
      </c>
      <c r="E21" s="48" t="s">
        <v>171</v>
      </c>
      <c r="F21" s="60">
        <f>ROUND(-'Page 7.12'!F45/2,0)</f>
        <v>-96492</v>
      </c>
      <c r="G21" s="48" t="s">
        <v>3</v>
      </c>
      <c r="H21" s="50" t="s">
        <v>27</v>
      </c>
      <c r="I21" s="49">
        <f t="shared" si="0"/>
        <v>-96492</v>
      </c>
      <c r="J21" s="54"/>
      <c r="S21" s="81"/>
    </row>
    <row r="22" spans="1:19" ht="12" customHeight="1" x14ac:dyDescent="0.2">
      <c r="A22" s="45"/>
      <c r="B22" s="59" t="s">
        <v>177</v>
      </c>
      <c r="C22" s="45"/>
      <c r="D22" s="48">
        <v>282</v>
      </c>
      <c r="E22" s="48" t="s">
        <v>171</v>
      </c>
      <c r="F22" s="60">
        <f>ROUND(-'Page 7.12'!F46/2,0)</f>
        <v>1019957</v>
      </c>
      <c r="G22" s="48" t="s">
        <v>201</v>
      </c>
      <c r="H22" s="50" t="s">
        <v>27</v>
      </c>
      <c r="I22" s="49">
        <f t="shared" si="0"/>
        <v>0</v>
      </c>
      <c r="J22" s="54"/>
      <c r="S22" s="81"/>
    </row>
    <row r="23" spans="1:19" ht="12" customHeight="1" x14ac:dyDescent="0.2">
      <c r="A23" s="45"/>
      <c r="B23" s="59" t="s">
        <v>177</v>
      </c>
      <c r="C23" s="45"/>
      <c r="D23" s="48">
        <v>282</v>
      </c>
      <c r="E23" s="48" t="s">
        <v>171</v>
      </c>
      <c r="F23" s="60">
        <f>ROUND(-'Page 7.12'!F47/2,0)</f>
        <v>248243</v>
      </c>
      <c r="G23" s="48" t="s">
        <v>16</v>
      </c>
      <c r="H23" s="50">
        <v>6.7017620954721469E-2</v>
      </c>
      <c r="I23" s="49">
        <f t="shared" si="0"/>
        <v>16636.655278662922</v>
      </c>
      <c r="J23" s="54"/>
      <c r="S23" s="81"/>
    </row>
    <row r="24" spans="1:19" ht="12" customHeight="1" x14ac:dyDescent="0.2">
      <c r="A24" s="45"/>
      <c r="B24" s="59" t="s">
        <v>177</v>
      </c>
      <c r="C24" s="45"/>
      <c r="D24" s="48">
        <v>282</v>
      </c>
      <c r="E24" s="48" t="s">
        <v>171</v>
      </c>
      <c r="F24" s="60">
        <f>ROUND(-'Page 7.12'!F48/2,0)</f>
        <v>928</v>
      </c>
      <c r="G24" s="48" t="s">
        <v>17</v>
      </c>
      <c r="H24" s="50">
        <v>6.9360885492844845E-2</v>
      </c>
      <c r="I24" s="49">
        <f t="shared" si="0"/>
        <v>64.36690173736001</v>
      </c>
      <c r="J24" s="54"/>
      <c r="S24" s="81"/>
    </row>
    <row r="25" spans="1:19" ht="12" customHeight="1" x14ac:dyDescent="0.2">
      <c r="A25" s="45"/>
      <c r="B25" s="59" t="s">
        <v>177</v>
      </c>
      <c r="C25" s="45"/>
      <c r="D25" s="48">
        <v>282</v>
      </c>
      <c r="E25" s="48" t="s">
        <v>171</v>
      </c>
      <c r="F25" s="60">
        <f>ROUND(-'Page 7.12'!F49/2,0)</f>
        <v>1467</v>
      </c>
      <c r="G25" s="48" t="s">
        <v>93</v>
      </c>
      <c r="H25" s="50">
        <v>0</v>
      </c>
      <c r="I25" s="49">
        <f t="shared" si="0"/>
        <v>0</v>
      </c>
      <c r="J25" s="54"/>
      <c r="S25" s="81"/>
    </row>
    <row r="26" spans="1:19" ht="12" customHeight="1" x14ac:dyDescent="0.2">
      <c r="A26" s="45"/>
      <c r="B26" s="59" t="s">
        <v>177</v>
      </c>
      <c r="C26" s="45"/>
      <c r="D26" s="48">
        <v>282</v>
      </c>
      <c r="E26" s="48" t="s">
        <v>171</v>
      </c>
      <c r="F26" s="60">
        <f>ROUND(-'Page 7.12'!F50/2,0)</f>
        <v>244794</v>
      </c>
      <c r="G26" s="48" t="s">
        <v>15</v>
      </c>
      <c r="H26" s="50">
        <v>7.8111041399714837E-2</v>
      </c>
      <c r="I26" s="49">
        <f t="shared" si="0"/>
        <v>19121.114268401794</v>
      </c>
      <c r="J26" s="54"/>
      <c r="S26" s="81"/>
    </row>
    <row r="27" spans="1:19" ht="12" customHeight="1" x14ac:dyDescent="0.2">
      <c r="A27" s="45"/>
      <c r="B27" s="59" t="s">
        <v>187</v>
      </c>
      <c r="C27" s="45"/>
      <c r="D27" s="48">
        <v>282</v>
      </c>
      <c r="E27" s="48" t="s">
        <v>171</v>
      </c>
      <c r="F27" s="60">
        <f>ROUND(-'Page 7.12'!F51/2,0)</f>
        <v>-4908205</v>
      </c>
      <c r="G27" s="48" t="s">
        <v>92</v>
      </c>
      <c r="H27" s="50">
        <v>0.21577192756641544</v>
      </c>
      <c r="I27" s="49">
        <f t="shared" si="0"/>
        <v>-1059052.8537411182</v>
      </c>
      <c r="J27" s="54"/>
      <c r="S27" s="81"/>
    </row>
    <row r="28" spans="1:19" ht="12" customHeight="1" x14ac:dyDescent="0.2">
      <c r="A28" s="45"/>
      <c r="B28" s="59"/>
      <c r="C28" s="45"/>
      <c r="D28" s="48"/>
      <c r="E28" s="48"/>
      <c r="F28" s="61">
        <f>SUM(F10:F27)</f>
        <v>20934295</v>
      </c>
      <c r="G28" s="48"/>
      <c r="H28" s="51"/>
      <c r="I28" s="61">
        <f>SUM(I10:I27)</f>
        <v>-583855.07712847146</v>
      </c>
      <c r="J28" s="54"/>
      <c r="S28" s="81"/>
    </row>
    <row r="29" spans="1:19" ht="12" customHeight="1" x14ac:dyDescent="0.2">
      <c r="A29" s="45"/>
      <c r="B29" s="59"/>
      <c r="C29" s="45"/>
      <c r="D29" s="48"/>
      <c r="E29" s="48"/>
      <c r="F29" s="60"/>
      <c r="G29" s="48"/>
      <c r="H29" s="51"/>
      <c r="I29" s="48"/>
      <c r="J29" s="54"/>
      <c r="S29" s="81"/>
    </row>
    <row r="30" spans="1:19" ht="12" customHeight="1" x14ac:dyDescent="0.2">
      <c r="A30" s="45"/>
      <c r="B30" s="83" t="s">
        <v>193</v>
      </c>
      <c r="C30" s="45"/>
      <c r="D30" s="48"/>
      <c r="E30" s="48"/>
      <c r="F30" s="60"/>
      <c r="G30" s="48"/>
      <c r="H30" s="51"/>
      <c r="I30" s="48"/>
      <c r="J30" s="54"/>
      <c r="S30" s="81"/>
    </row>
    <row r="31" spans="1:19" ht="12" customHeight="1" x14ac:dyDescent="0.2">
      <c r="A31" s="45"/>
      <c r="B31" s="59" t="s">
        <v>179</v>
      </c>
      <c r="C31" s="45"/>
      <c r="D31" s="48" t="s">
        <v>26</v>
      </c>
      <c r="E31" s="48" t="s">
        <v>171</v>
      </c>
      <c r="F31" s="60">
        <v>-180778618.89485991</v>
      </c>
      <c r="G31" s="48" t="s">
        <v>20</v>
      </c>
      <c r="H31" s="50">
        <v>6.7702726582684086E-2</v>
      </c>
      <c r="I31" s="49">
        <f t="shared" ref="I31:I35" si="1">IF(H31="Situs",IF(G31="WA",F31,0),H31*F31)</f>
        <v>-12239205.407033948</v>
      </c>
      <c r="J31" s="54"/>
      <c r="S31" s="81"/>
    </row>
    <row r="32" spans="1:19" ht="12" customHeight="1" x14ac:dyDescent="0.2">
      <c r="A32" s="45"/>
      <c r="B32" s="59" t="s">
        <v>179</v>
      </c>
      <c r="C32" s="45"/>
      <c r="D32" s="48" t="s">
        <v>166</v>
      </c>
      <c r="E32" s="48" t="s">
        <v>171</v>
      </c>
      <c r="F32" s="60">
        <v>278447609</v>
      </c>
      <c r="G32" s="48" t="s">
        <v>75</v>
      </c>
      <c r="H32" s="50">
        <v>6.4357257992723779E-2</v>
      </c>
      <c r="I32" s="49">
        <f t="shared" si="1"/>
        <v>17920124.609870076</v>
      </c>
      <c r="J32" s="54"/>
      <c r="S32" s="81"/>
    </row>
    <row r="33" spans="1:19" ht="12" customHeight="1" x14ac:dyDescent="0.2">
      <c r="A33" s="45"/>
      <c r="B33" s="59" t="s">
        <v>190</v>
      </c>
      <c r="C33" s="45"/>
      <c r="D33" s="48">
        <v>41110</v>
      </c>
      <c r="E33" s="48" t="s">
        <v>171</v>
      </c>
      <c r="F33" s="60">
        <f>ROUND(-F31*0.245866,0)</f>
        <v>44447316</v>
      </c>
      <c r="G33" s="48" t="s">
        <v>20</v>
      </c>
      <c r="H33" s="50">
        <v>6.7702726582684086E-2</v>
      </c>
      <c r="I33" s="49">
        <f t="shared" si="1"/>
        <v>3009204.4824821595</v>
      </c>
      <c r="J33" s="54"/>
      <c r="S33" s="81"/>
    </row>
    <row r="34" spans="1:19" ht="12" customHeight="1" x14ac:dyDescent="0.2">
      <c r="A34" s="45"/>
      <c r="B34" s="59" t="s">
        <v>190</v>
      </c>
      <c r="C34" s="45"/>
      <c r="D34" s="48">
        <v>41010</v>
      </c>
      <c r="E34" s="48" t="s">
        <v>171</v>
      </c>
      <c r="F34" s="60">
        <f>ROUND(+F32*0.245866,0)</f>
        <v>68460800</v>
      </c>
      <c r="G34" s="48" t="s">
        <v>75</v>
      </c>
      <c r="H34" s="50">
        <v>6.4357257992723779E-2</v>
      </c>
      <c r="I34" s="49">
        <f t="shared" si="1"/>
        <v>4405949.3679882642</v>
      </c>
      <c r="J34" s="54"/>
      <c r="S34" s="81"/>
    </row>
    <row r="35" spans="1:19" ht="12" customHeight="1" x14ac:dyDescent="0.2">
      <c r="A35" s="45"/>
      <c r="B35" s="59" t="s">
        <v>190</v>
      </c>
      <c r="C35" s="45"/>
      <c r="D35" s="48">
        <v>41110</v>
      </c>
      <c r="E35" s="48" t="s">
        <v>171</v>
      </c>
      <c r="F35" s="60">
        <v>1652647</v>
      </c>
      <c r="G35" s="48" t="s">
        <v>3</v>
      </c>
      <c r="H35" s="50" t="s">
        <v>27</v>
      </c>
      <c r="I35" s="49">
        <f t="shared" si="1"/>
        <v>1652647</v>
      </c>
      <c r="J35" s="54"/>
      <c r="S35" s="81"/>
    </row>
    <row r="36" spans="1:19" ht="12" customHeight="1" x14ac:dyDescent="0.2">
      <c r="A36" s="45"/>
      <c r="B36" s="59"/>
      <c r="C36" s="45"/>
      <c r="D36" s="48"/>
      <c r="E36" s="48"/>
      <c r="F36" s="60"/>
      <c r="G36" s="48"/>
      <c r="H36" s="48"/>
      <c r="I36" s="48"/>
      <c r="J36" s="54"/>
      <c r="S36" s="81"/>
    </row>
    <row r="37" spans="1:19" ht="12" customHeight="1" x14ac:dyDescent="0.2">
      <c r="A37" s="45"/>
      <c r="B37" s="59"/>
      <c r="C37" s="45"/>
      <c r="D37" s="48"/>
      <c r="E37" s="48"/>
      <c r="F37" s="60"/>
      <c r="G37" s="48"/>
      <c r="H37" s="48"/>
      <c r="I37" s="48"/>
      <c r="J37" s="54"/>
      <c r="S37" s="81"/>
    </row>
    <row r="38" spans="1:19" ht="12" customHeight="1" x14ac:dyDescent="0.2">
      <c r="A38" s="45"/>
      <c r="B38" s="59"/>
      <c r="C38" s="45"/>
      <c r="D38" s="48"/>
      <c r="E38" s="48"/>
      <c r="F38" s="60"/>
      <c r="G38" s="48"/>
      <c r="H38" s="48"/>
      <c r="I38" s="48"/>
      <c r="J38" s="54"/>
      <c r="S38" s="81"/>
    </row>
    <row r="39" spans="1:19" ht="12" customHeight="1" x14ac:dyDescent="0.2">
      <c r="A39" s="45"/>
      <c r="B39" s="59"/>
      <c r="C39" s="45"/>
      <c r="D39" s="48"/>
      <c r="E39" s="48"/>
      <c r="F39" s="60"/>
      <c r="G39" s="48"/>
      <c r="H39" s="48"/>
      <c r="I39" s="48"/>
      <c r="J39" s="54"/>
      <c r="S39" s="81"/>
    </row>
    <row r="40" spans="1:19" ht="12" customHeight="1" x14ac:dyDescent="0.2">
      <c r="A40" s="45"/>
      <c r="B40" s="59"/>
      <c r="C40" s="45"/>
      <c r="D40" s="48"/>
      <c r="E40" s="48"/>
      <c r="F40" s="60"/>
      <c r="G40" s="48"/>
      <c r="H40" s="48"/>
      <c r="I40" s="48"/>
      <c r="J40" s="54"/>
      <c r="S40" s="81"/>
    </row>
    <row r="41" spans="1:19" ht="12" customHeight="1" x14ac:dyDescent="0.2">
      <c r="A41" s="45"/>
      <c r="B41" s="59"/>
      <c r="C41" s="45"/>
      <c r="D41" s="48"/>
      <c r="E41" s="48"/>
      <c r="F41" s="60"/>
      <c r="G41" s="48"/>
      <c r="H41" s="48"/>
      <c r="I41" s="48"/>
      <c r="J41" s="54"/>
      <c r="S41" s="81"/>
    </row>
    <row r="42" spans="1:19" ht="12" customHeight="1" x14ac:dyDescent="0.2">
      <c r="A42" s="45"/>
      <c r="B42" s="59"/>
      <c r="C42" s="45"/>
      <c r="D42" s="48"/>
      <c r="E42" s="48"/>
      <c r="F42" s="60"/>
      <c r="G42" s="48"/>
      <c r="H42" s="48"/>
      <c r="I42" s="48"/>
      <c r="J42" s="54"/>
      <c r="S42" s="81"/>
    </row>
    <row r="43" spans="1:19" ht="12" customHeight="1" x14ac:dyDescent="0.2">
      <c r="A43" s="45"/>
      <c r="B43" s="59"/>
      <c r="C43" s="45"/>
      <c r="D43" s="48"/>
      <c r="E43" s="48"/>
      <c r="F43" s="60"/>
      <c r="G43" s="48"/>
      <c r="H43" s="48"/>
      <c r="I43" s="48"/>
      <c r="J43" s="54"/>
      <c r="S43" s="81"/>
    </row>
    <row r="44" spans="1:19" ht="12" customHeight="1" x14ac:dyDescent="0.2">
      <c r="A44" s="45"/>
      <c r="B44" s="46"/>
      <c r="C44" s="47"/>
      <c r="D44" s="48"/>
      <c r="E44" s="48"/>
      <c r="F44" s="49"/>
      <c r="G44" s="48"/>
      <c r="H44" s="48"/>
      <c r="I44" s="48"/>
      <c r="J44" s="48"/>
    </row>
    <row r="45" spans="1:19" ht="12" customHeight="1" x14ac:dyDescent="0.2">
      <c r="A45" s="45"/>
      <c r="B45" s="36"/>
      <c r="G45" s="48"/>
      <c r="H45" s="84"/>
      <c r="I45" s="53"/>
      <c r="J45" s="54"/>
      <c r="S45" s="81"/>
    </row>
    <row r="46" spans="1:19" ht="12" customHeight="1" x14ac:dyDescent="0.2">
      <c r="A46" s="45"/>
      <c r="E46" s="48"/>
      <c r="F46" s="55"/>
      <c r="G46" s="48"/>
      <c r="H46" s="82"/>
      <c r="I46" s="49"/>
      <c r="J46" s="54"/>
      <c r="K46" s="81"/>
      <c r="L46" s="85"/>
      <c r="S46" s="81"/>
    </row>
    <row r="47" spans="1:19" ht="12" customHeight="1" x14ac:dyDescent="0.2">
      <c r="A47" s="45"/>
      <c r="E47" s="48"/>
      <c r="F47" s="55"/>
      <c r="G47" s="48"/>
      <c r="H47" s="82"/>
      <c r="I47" s="49"/>
      <c r="J47" s="54"/>
      <c r="K47" s="81"/>
      <c r="L47" s="85"/>
      <c r="S47" s="81"/>
    </row>
    <row r="48" spans="1:19" ht="12" customHeight="1" x14ac:dyDescent="0.2">
      <c r="A48" s="45"/>
      <c r="B48" s="86"/>
      <c r="C48" s="47"/>
      <c r="D48" s="48"/>
      <c r="E48" s="48"/>
      <c r="F48" s="48"/>
      <c r="G48" s="48"/>
      <c r="H48" s="48"/>
      <c r="I48" s="48"/>
      <c r="J48" s="54"/>
      <c r="S48" s="81"/>
    </row>
    <row r="49" spans="1:19" ht="12" customHeight="1" thickBot="1" x14ac:dyDescent="0.25">
      <c r="A49" s="45"/>
      <c r="B49" s="87" t="s">
        <v>14</v>
      </c>
      <c r="C49" s="45"/>
      <c r="D49" s="48"/>
      <c r="E49" s="48"/>
      <c r="F49" s="48"/>
      <c r="G49" s="48"/>
      <c r="H49" s="48"/>
      <c r="I49" s="48"/>
      <c r="J49" s="54"/>
      <c r="S49" s="81"/>
    </row>
    <row r="50" spans="1:19" ht="12" customHeight="1" x14ac:dyDescent="0.2">
      <c r="A50" s="88"/>
      <c r="B50" s="100" t="s">
        <v>205</v>
      </c>
      <c r="C50" s="100"/>
      <c r="D50" s="100"/>
      <c r="E50" s="100"/>
      <c r="F50" s="100"/>
      <c r="G50" s="100"/>
      <c r="H50" s="100"/>
      <c r="I50" s="100"/>
      <c r="J50" s="101"/>
      <c r="S50" s="81"/>
    </row>
    <row r="51" spans="1:19" ht="12" customHeight="1" x14ac:dyDescent="0.2">
      <c r="A51" s="89"/>
      <c r="B51" s="102"/>
      <c r="C51" s="102"/>
      <c r="D51" s="102"/>
      <c r="E51" s="102"/>
      <c r="F51" s="102"/>
      <c r="G51" s="102"/>
      <c r="H51" s="102"/>
      <c r="I51" s="102"/>
      <c r="J51" s="103"/>
      <c r="S51" s="81"/>
    </row>
    <row r="52" spans="1:19" ht="12" customHeight="1" x14ac:dyDescent="0.2">
      <c r="A52" s="89"/>
      <c r="B52" s="102"/>
      <c r="C52" s="102"/>
      <c r="D52" s="102"/>
      <c r="E52" s="102"/>
      <c r="F52" s="102"/>
      <c r="G52" s="102"/>
      <c r="H52" s="102"/>
      <c r="I52" s="102"/>
      <c r="J52" s="103"/>
      <c r="S52" s="81"/>
    </row>
    <row r="53" spans="1:19" ht="12" customHeight="1" x14ac:dyDescent="0.2">
      <c r="A53" s="89"/>
      <c r="B53" s="102"/>
      <c r="C53" s="102"/>
      <c r="D53" s="102"/>
      <c r="E53" s="102"/>
      <c r="F53" s="102"/>
      <c r="G53" s="102"/>
      <c r="H53" s="102"/>
      <c r="I53" s="102"/>
      <c r="J53" s="103"/>
      <c r="S53" s="81"/>
    </row>
    <row r="54" spans="1:19" ht="12" customHeight="1" x14ac:dyDescent="0.2">
      <c r="A54" s="89"/>
      <c r="B54" s="102"/>
      <c r="C54" s="102"/>
      <c r="D54" s="102"/>
      <c r="E54" s="102"/>
      <c r="F54" s="102"/>
      <c r="G54" s="102"/>
      <c r="H54" s="102"/>
      <c r="I54" s="102"/>
      <c r="J54" s="103"/>
      <c r="S54" s="81"/>
    </row>
    <row r="55" spans="1:19" ht="12" customHeight="1" x14ac:dyDescent="0.2">
      <c r="A55" s="89"/>
      <c r="B55" s="102"/>
      <c r="C55" s="102"/>
      <c r="D55" s="102"/>
      <c r="E55" s="102"/>
      <c r="F55" s="102"/>
      <c r="G55" s="102"/>
      <c r="H55" s="102"/>
      <c r="I55" s="102"/>
      <c r="J55" s="103"/>
      <c r="S55" s="81"/>
    </row>
    <row r="56" spans="1:19" ht="12" customHeight="1" x14ac:dyDescent="0.2">
      <c r="A56" s="89"/>
      <c r="B56" s="102"/>
      <c r="C56" s="102"/>
      <c r="D56" s="102"/>
      <c r="E56" s="102"/>
      <c r="F56" s="102"/>
      <c r="G56" s="102"/>
      <c r="H56" s="102"/>
      <c r="I56" s="102"/>
      <c r="J56" s="103"/>
      <c r="S56" s="81"/>
    </row>
    <row r="57" spans="1:19" ht="12" customHeight="1" x14ac:dyDescent="0.2">
      <c r="A57" s="89"/>
      <c r="B57" s="102"/>
      <c r="C57" s="102"/>
      <c r="D57" s="102"/>
      <c r="E57" s="102"/>
      <c r="F57" s="102"/>
      <c r="G57" s="102"/>
      <c r="H57" s="102"/>
      <c r="I57" s="102"/>
      <c r="J57" s="103"/>
      <c r="S57" s="81"/>
    </row>
    <row r="58" spans="1:19" ht="12" customHeight="1" thickBot="1" x14ac:dyDescent="0.25">
      <c r="A58" s="90"/>
      <c r="B58" s="104"/>
      <c r="C58" s="104"/>
      <c r="D58" s="104"/>
      <c r="E58" s="104"/>
      <c r="F58" s="104"/>
      <c r="G58" s="104"/>
      <c r="H58" s="104"/>
      <c r="I58" s="104"/>
      <c r="J58" s="105"/>
      <c r="S58" s="81"/>
    </row>
    <row r="59" spans="1:19" ht="12" customHeight="1" x14ac:dyDescent="0.2">
      <c r="A59" s="45"/>
      <c r="B59" s="45"/>
      <c r="C59" s="45"/>
      <c r="D59" s="48"/>
      <c r="E59" s="48"/>
      <c r="F59" s="48"/>
      <c r="G59" s="48"/>
      <c r="H59" s="48"/>
      <c r="I59" s="48"/>
      <c r="J59" s="48"/>
      <c r="S59" s="81"/>
    </row>
    <row r="60" spans="1:19" ht="12" customHeight="1" x14ac:dyDescent="0.2">
      <c r="A60" s="45"/>
      <c r="H60" s="48"/>
      <c r="I60" s="48"/>
      <c r="J60" s="48"/>
      <c r="S60" s="81"/>
    </row>
    <row r="61" spans="1:19" ht="12" customHeight="1" x14ac:dyDescent="0.2">
      <c r="S61" s="81"/>
    </row>
    <row r="62" spans="1:19" x14ac:dyDescent="0.2">
      <c r="D62" s="43"/>
      <c r="G62" s="91"/>
      <c r="S62" s="81"/>
    </row>
    <row r="63" spans="1:19" x14ac:dyDescent="0.2">
      <c r="D63" s="80"/>
      <c r="S63" s="81"/>
    </row>
    <row r="64" spans="1:19" x14ac:dyDescent="0.2">
      <c r="D64" s="80"/>
      <c r="S64" s="81"/>
    </row>
    <row r="65" spans="4:19" x14ac:dyDescent="0.2">
      <c r="D65" s="80"/>
      <c r="S65" s="81"/>
    </row>
    <row r="66" spans="4:19" x14ac:dyDescent="0.2">
      <c r="D66" s="80"/>
      <c r="S66" s="81"/>
    </row>
    <row r="67" spans="4:19" x14ac:dyDescent="0.2">
      <c r="D67" s="80"/>
      <c r="S67" s="92"/>
    </row>
    <row r="68" spans="4:19" x14ac:dyDescent="0.2">
      <c r="D68" s="80"/>
      <c r="R68" s="93"/>
      <c r="S68" s="85"/>
    </row>
    <row r="69" spans="4:19" x14ac:dyDescent="0.2">
      <c r="D69" s="80"/>
      <c r="R69" s="93"/>
      <c r="S69" s="85"/>
    </row>
    <row r="70" spans="4:19" x14ac:dyDescent="0.2">
      <c r="D70" s="80"/>
      <c r="R70" s="93"/>
    </row>
    <row r="71" spans="4:19" x14ac:dyDescent="0.2">
      <c r="D71" s="80"/>
      <c r="R71" s="93"/>
    </row>
    <row r="72" spans="4:19" x14ac:dyDescent="0.2">
      <c r="D72" s="80"/>
      <c r="R72" s="93"/>
    </row>
    <row r="73" spans="4:19" x14ac:dyDescent="0.2">
      <c r="D73" s="80"/>
      <c r="R73" s="93"/>
    </row>
    <row r="74" spans="4:19" x14ac:dyDescent="0.2">
      <c r="D74" s="80"/>
      <c r="R74" s="93"/>
    </row>
    <row r="75" spans="4:19" x14ac:dyDescent="0.2">
      <c r="D75" s="80"/>
      <c r="R75" s="93"/>
    </row>
    <row r="76" spans="4:19" x14ac:dyDescent="0.2">
      <c r="D76" s="80"/>
      <c r="R76" s="93"/>
    </row>
    <row r="77" spans="4:19" x14ac:dyDescent="0.2">
      <c r="D77" s="80"/>
      <c r="R77" s="93"/>
    </row>
    <row r="78" spans="4:19" x14ac:dyDescent="0.2">
      <c r="D78" s="80"/>
      <c r="R78" s="93"/>
    </row>
    <row r="79" spans="4:19" x14ac:dyDescent="0.2">
      <c r="D79" s="80"/>
      <c r="R79" s="93"/>
    </row>
    <row r="80" spans="4:19" x14ac:dyDescent="0.2">
      <c r="D80" s="80"/>
      <c r="R80" s="93"/>
    </row>
    <row r="81" spans="4:18" x14ac:dyDescent="0.2">
      <c r="D81" s="80"/>
      <c r="R81" s="93"/>
    </row>
    <row r="82" spans="4:18" x14ac:dyDescent="0.2">
      <c r="D82" s="80"/>
      <c r="R82" s="93"/>
    </row>
    <row r="83" spans="4:18" x14ac:dyDescent="0.2">
      <c r="D83" s="80"/>
      <c r="R83" s="93"/>
    </row>
    <row r="84" spans="4:18" x14ac:dyDescent="0.2">
      <c r="D84" s="80"/>
      <c r="R84" s="93"/>
    </row>
    <row r="85" spans="4:18" x14ac:dyDescent="0.2">
      <c r="D85" s="80"/>
      <c r="R85" s="93"/>
    </row>
    <row r="86" spans="4:18" x14ac:dyDescent="0.2">
      <c r="D86" s="80"/>
      <c r="R86" s="93"/>
    </row>
    <row r="87" spans="4:18" x14ac:dyDescent="0.2">
      <c r="D87" s="80"/>
      <c r="R87" s="93"/>
    </row>
    <row r="88" spans="4:18" x14ac:dyDescent="0.2">
      <c r="D88" s="80"/>
      <c r="R88" s="93"/>
    </row>
    <row r="89" spans="4:18" x14ac:dyDescent="0.2">
      <c r="D89" s="80"/>
      <c r="R89" s="93"/>
    </row>
    <row r="90" spans="4:18" x14ac:dyDescent="0.2">
      <c r="D90" s="80"/>
      <c r="R90" s="93"/>
    </row>
    <row r="91" spans="4:18" x14ac:dyDescent="0.2">
      <c r="D91" s="80"/>
      <c r="R91" s="93"/>
    </row>
    <row r="92" spans="4:18" x14ac:dyDescent="0.2">
      <c r="D92" s="80"/>
      <c r="R92" s="93"/>
    </row>
    <row r="93" spans="4:18" x14ac:dyDescent="0.2">
      <c r="D93" s="80"/>
      <c r="R93" s="93"/>
    </row>
    <row r="94" spans="4:18" x14ac:dyDescent="0.2">
      <c r="D94" s="80"/>
      <c r="R94" s="93"/>
    </row>
    <row r="95" spans="4:18" x14ac:dyDescent="0.2">
      <c r="D95" s="80"/>
      <c r="R95" s="93"/>
    </row>
    <row r="96" spans="4:18" x14ac:dyDescent="0.2">
      <c r="D96" s="80"/>
      <c r="R96" s="93"/>
    </row>
    <row r="97" spans="4:18" x14ac:dyDescent="0.2">
      <c r="D97" s="80"/>
      <c r="R97" s="93"/>
    </row>
    <row r="98" spans="4:18" x14ac:dyDescent="0.2">
      <c r="D98" s="80"/>
      <c r="R98" s="93"/>
    </row>
    <row r="99" spans="4:18" x14ac:dyDescent="0.2">
      <c r="D99" s="80"/>
      <c r="R99" s="93"/>
    </row>
    <row r="100" spans="4:18" x14ac:dyDescent="0.2">
      <c r="D100" s="80"/>
      <c r="R100" s="93"/>
    </row>
    <row r="101" spans="4:18" x14ac:dyDescent="0.2">
      <c r="D101" s="80"/>
      <c r="R101" s="93"/>
    </row>
    <row r="102" spans="4:18" x14ac:dyDescent="0.2">
      <c r="D102" s="80"/>
      <c r="R102" s="93"/>
    </row>
    <row r="103" spans="4:18" x14ac:dyDescent="0.2">
      <c r="D103" s="80"/>
      <c r="R103" s="93"/>
    </row>
    <row r="104" spans="4:18" x14ac:dyDescent="0.2">
      <c r="D104" s="80"/>
      <c r="R104" s="93"/>
    </row>
    <row r="105" spans="4:18" x14ac:dyDescent="0.2">
      <c r="D105" s="80"/>
      <c r="R105" s="93"/>
    </row>
    <row r="106" spans="4:18" x14ac:dyDescent="0.2">
      <c r="D106" s="80"/>
      <c r="R106" s="93"/>
    </row>
    <row r="107" spans="4:18" x14ac:dyDescent="0.2">
      <c r="D107" s="80"/>
      <c r="R107" s="93"/>
    </row>
    <row r="108" spans="4:18" x14ac:dyDescent="0.2">
      <c r="D108" s="80"/>
      <c r="R108" s="93"/>
    </row>
    <row r="109" spans="4:18" x14ac:dyDescent="0.2">
      <c r="D109" s="80"/>
      <c r="R109" s="93"/>
    </row>
    <row r="110" spans="4:18" x14ac:dyDescent="0.2">
      <c r="D110" s="80"/>
      <c r="R110" s="93"/>
    </row>
    <row r="111" spans="4:18" x14ac:dyDescent="0.2">
      <c r="D111" s="80"/>
      <c r="R111" s="93"/>
    </row>
    <row r="112" spans="4:18" x14ac:dyDescent="0.2">
      <c r="D112" s="80"/>
      <c r="R112" s="93"/>
    </row>
    <row r="113" spans="4:18" x14ac:dyDescent="0.2">
      <c r="D113" s="80"/>
      <c r="R113" s="93"/>
    </row>
    <row r="114" spans="4:18" x14ac:dyDescent="0.2">
      <c r="D114" s="80"/>
      <c r="R114" s="93"/>
    </row>
    <row r="115" spans="4:18" x14ac:dyDescent="0.2">
      <c r="D115" s="80"/>
      <c r="R115" s="93"/>
    </row>
    <row r="116" spans="4:18" x14ac:dyDescent="0.2">
      <c r="D116" s="80"/>
      <c r="R116" s="93"/>
    </row>
    <row r="117" spans="4:18" x14ac:dyDescent="0.2">
      <c r="D117" s="80"/>
      <c r="R117" s="93"/>
    </row>
    <row r="118" spans="4:18" x14ac:dyDescent="0.2">
      <c r="D118" s="80"/>
      <c r="R118" s="93"/>
    </row>
    <row r="119" spans="4:18" x14ac:dyDescent="0.2">
      <c r="D119" s="80"/>
      <c r="R119" s="93"/>
    </row>
    <row r="120" spans="4:18" x14ac:dyDescent="0.2">
      <c r="D120" s="80"/>
      <c r="R120" s="93"/>
    </row>
    <row r="121" spans="4:18" x14ac:dyDescent="0.2">
      <c r="D121" s="80"/>
      <c r="R121" s="93"/>
    </row>
    <row r="122" spans="4:18" x14ac:dyDescent="0.2">
      <c r="D122" s="80"/>
      <c r="R122" s="93"/>
    </row>
    <row r="123" spans="4:18" x14ac:dyDescent="0.2">
      <c r="D123" s="80"/>
      <c r="R123" s="93"/>
    </row>
    <row r="124" spans="4:18" x14ac:dyDescent="0.2">
      <c r="D124" s="80"/>
      <c r="R124" s="93"/>
    </row>
    <row r="125" spans="4:18" x14ac:dyDescent="0.2">
      <c r="D125" s="80"/>
      <c r="R125" s="93"/>
    </row>
    <row r="126" spans="4:18" x14ac:dyDescent="0.2">
      <c r="D126" s="80"/>
      <c r="R126" s="93"/>
    </row>
    <row r="127" spans="4:18" x14ac:dyDescent="0.2">
      <c r="D127" s="80"/>
      <c r="R127" s="93"/>
    </row>
    <row r="128" spans="4:18" x14ac:dyDescent="0.2">
      <c r="D128" s="80"/>
      <c r="R128" s="93"/>
    </row>
    <row r="129" spans="4:18" x14ac:dyDescent="0.2">
      <c r="D129" s="80"/>
      <c r="R129" s="93"/>
    </row>
    <row r="130" spans="4:18" x14ac:dyDescent="0.2">
      <c r="D130" s="80"/>
      <c r="R130" s="93"/>
    </row>
    <row r="131" spans="4:18" x14ac:dyDescent="0.2">
      <c r="D131" s="80"/>
      <c r="R131" s="93"/>
    </row>
    <row r="132" spans="4:18" x14ac:dyDescent="0.2">
      <c r="D132" s="80"/>
      <c r="R132" s="93"/>
    </row>
    <row r="133" spans="4:18" x14ac:dyDescent="0.2">
      <c r="D133" s="80"/>
      <c r="R133" s="93"/>
    </row>
    <row r="134" spans="4:18" x14ac:dyDescent="0.2">
      <c r="D134" s="80"/>
      <c r="R134" s="93"/>
    </row>
    <row r="135" spans="4:18" x14ac:dyDescent="0.2">
      <c r="D135" s="80"/>
      <c r="R135" s="93"/>
    </row>
    <row r="136" spans="4:18" x14ac:dyDescent="0.2">
      <c r="D136" s="80"/>
      <c r="R136" s="93"/>
    </row>
    <row r="137" spans="4:18" x14ac:dyDescent="0.2">
      <c r="D137" s="80"/>
      <c r="R137" s="93"/>
    </row>
    <row r="138" spans="4:18" x14ac:dyDescent="0.2">
      <c r="D138" s="80"/>
      <c r="R138" s="93"/>
    </row>
    <row r="139" spans="4:18" x14ac:dyDescent="0.2">
      <c r="D139" s="80"/>
      <c r="R139" s="93"/>
    </row>
    <row r="140" spans="4:18" x14ac:dyDescent="0.2">
      <c r="D140" s="80"/>
      <c r="R140" s="93"/>
    </row>
    <row r="141" spans="4:18" x14ac:dyDescent="0.2">
      <c r="D141" s="80"/>
      <c r="R141" s="93"/>
    </row>
    <row r="142" spans="4:18" x14ac:dyDescent="0.2">
      <c r="D142" s="80"/>
      <c r="R142" s="93"/>
    </row>
    <row r="143" spans="4:18" x14ac:dyDescent="0.2">
      <c r="D143" s="80"/>
      <c r="R143" s="93"/>
    </row>
    <row r="144" spans="4:18" x14ac:dyDescent="0.2">
      <c r="D144" s="80"/>
      <c r="R144" s="93"/>
    </row>
    <row r="145" spans="4:18" x14ac:dyDescent="0.2">
      <c r="D145" s="80"/>
      <c r="R145" s="93"/>
    </row>
    <row r="146" spans="4:18" x14ac:dyDescent="0.2">
      <c r="D146" s="80"/>
      <c r="R146" s="93"/>
    </row>
    <row r="147" spans="4:18" x14ac:dyDescent="0.2">
      <c r="D147" s="80"/>
      <c r="R147" s="93"/>
    </row>
    <row r="148" spans="4:18" x14ac:dyDescent="0.2">
      <c r="D148" s="80"/>
      <c r="R148" s="93"/>
    </row>
    <row r="149" spans="4:18" x14ac:dyDescent="0.2">
      <c r="D149" s="80"/>
      <c r="R149" s="93"/>
    </row>
    <row r="150" spans="4:18" x14ac:dyDescent="0.2">
      <c r="D150" s="80"/>
      <c r="R150" s="93"/>
    </row>
    <row r="151" spans="4:18" x14ac:dyDescent="0.2">
      <c r="D151" s="80"/>
      <c r="R151" s="93"/>
    </row>
    <row r="152" spans="4:18" x14ac:dyDescent="0.2">
      <c r="D152" s="80"/>
      <c r="R152" s="93"/>
    </row>
    <row r="153" spans="4:18" x14ac:dyDescent="0.2">
      <c r="D153" s="80"/>
      <c r="R153" s="93"/>
    </row>
    <row r="154" spans="4:18" x14ac:dyDescent="0.2">
      <c r="D154" s="80"/>
      <c r="R154" s="93"/>
    </row>
    <row r="155" spans="4:18" x14ac:dyDescent="0.2">
      <c r="D155" s="80"/>
      <c r="R155" s="93"/>
    </row>
    <row r="156" spans="4:18" x14ac:dyDescent="0.2">
      <c r="D156" s="80"/>
      <c r="R156" s="93"/>
    </row>
    <row r="157" spans="4:18" x14ac:dyDescent="0.2">
      <c r="D157" s="80"/>
      <c r="R157" s="93"/>
    </row>
    <row r="158" spans="4:18" x14ac:dyDescent="0.2">
      <c r="D158" s="80"/>
      <c r="R158" s="93"/>
    </row>
    <row r="159" spans="4:18" x14ac:dyDescent="0.2">
      <c r="D159" s="80"/>
      <c r="R159" s="93"/>
    </row>
    <row r="160" spans="4:18" x14ac:dyDescent="0.2">
      <c r="D160" s="80"/>
      <c r="R160" s="93"/>
    </row>
    <row r="161" spans="4:18" x14ac:dyDescent="0.2">
      <c r="D161" s="80"/>
      <c r="R161" s="93"/>
    </row>
    <row r="162" spans="4:18" x14ac:dyDescent="0.2">
      <c r="D162" s="80"/>
      <c r="R162" s="93"/>
    </row>
    <row r="163" spans="4:18" x14ac:dyDescent="0.2">
      <c r="D163" s="80"/>
      <c r="R163" s="93"/>
    </row>
    <row r="164" spans="4:18" x14ac:dyDescent="0.2">
      <c r="D164" s="80"/>
      <c r="R164" s="93"/>
    </row>
    <row r="165" spans="4:18" x14ac:dyDescent="0.2">
      <c r="D165" s="80"/>
      <c r="R165" s="93"/>
    </row>
    <row r="166" spans="4:18" x14ac:dyDescent="0.2">
      <c r="D166" s="80"/>
      <c r="R166" s="93"/>
    </row>
    <row r="167" spans="4:18" x14ac:dyDescent="0.2">
      <c r="D167" s="80"/>
      <c r="R167" s="93"/>
    </row>
    <row r="168" spans="4:18" x14ac:dyDescent="0.2">
      <c r="D168" s="80"/>
      <c r="R168" s="93"/>
    </row>
    <row r="169" spans="4:18" x14ac:dyDescent="0.2">
      <c r="D169" s="80"/>
      <c r="R169" s="93"/>
    </row>
    <row r="170" spans="4:18" x14ac:dyDescent="0.2">
      <c r="D170" s="80"/>
      <c r="R170" s="93"/>
    </row>
    <row r="171" spans="4:18" x14ac:dyDescent="0.2">
      <c r="D171" s="80"/>
      <c r="R171" s="93"/>
    </row>
    <row r="172" spans="4:18" x14ac:dyDescent="0.2">
      <c r="D172" s="80"/>
      <c r="R172" s="93"/>
    </row>
    <row r="173" spans="4:18" x14ac:dyDescent="0.2">
      <c r="D173" s="80"/>
      <c r="R173" s="93"/>
    </row>
    <row r="174" spans="4:18" x14ac:dyDescent="0.2">
      <c r="D174" s="80"/>
      <c r="R174" s="93"/>
    </row>
    <row r="175" spans="4:18" x14ac:dyDescent="0.2">
      <c r="D175" s="80"/>
      <c r="R175" s="93"/>
    </row>
    <row r="176" spans="4:18" x14ac:dyDescent="0.2">
      <c r="D176" s="80"/>
      <c r="R176" s="93"/>
    </row>
    <row r="177" spans="4:18" x14ac:dyDescent="0.2">
      <c r="D177" s="80"/>
      <c r="R177" s="93"/>
    </row>
    <row r="178" spans="4:18" x14ac:dyDescent="0.2">
      <c r="D178" s="80"/>
      <c r="R178" s="93"/>
    </row>
    <row r="179" spans="4:18" x14ac:dyDescent="0.2">
      <c r="D179" s="80"/>
      <c r="R179" s="93"/>
    </row>
    <row r="180" spans="4:18" x14ac:dyDescent="0.2">
      <c r="D180" s="80"/>
      <c r="R180" s="93"/>
    </row>
    <row r="181" spans="4:18" x14ac:dyDescent="0.2">
      <c r="D181" s="80"/>
      <c r="R181" s="93"/>
    </row>
    <row r="182" spans="4:18" x14ac:dyDescent="0.2">
      <c r="D182" s="80"/>
      <c r="R182" s="93"/>
    </row>
    <row r="183" spans="4:18" x14ac:dyDescent="0.2">
      <c r="D183" s="80"/>
      <c r="R183" s="93"/>
    </row>
    <row r="184" spans="4:18" x14ac:dyDescent="0.2">
      <c r="D184" s="80"/>
      <c r="R184" s="93"/>
    </row>
    <row r="185" spans="4:18" x14ac:dyDescent="0.2">
      <c r="D185" s="80"/>
      <c r="R185" s="93"/>
    </row>
    <row r="186" spans="4:18" x14ac:dyDescent="0.2">
      <c r="D186" s="80"/>
      <c r="R186" s="93"/>
    </row>
    <row r="187" spans="4:18" x14ac:dyDescent="0.2">
      <c r="D187" s="80"/>
      <c r="R187" s="93"/>
    </row>
    <row r="188" spans="4:18" x14ac:dyDescent="0.2">
      <c r="D188" s="80"/>
      <c r="R188" s="93"/>
    </row>
    <row r="189" spans="4:18" x14ac:dyDescent="0.2">
      <c r="D189" s="80"/>
      <c r="R189" s="93"/>
    </row>
    <row r="190" spans="4:18" x14ac:dyDescent="0.2">
      <c r="D190" s="80"/>
      <c r="R190" s="93"/>
    </row>
    <row r="191" spans="4:18" x14ac:dyDescent="0.2">
      <c r="D191" s="80"/>
      <c r="R191" s="93"/>
    </row>
    <row r="192" spans="4:18" x14ac:dyDescent="0.2">
      <c r="D192" s="80"/>
      <c r="R192" s="93"/>
    </row>
    <row r="193" spans="4:18" x14ac:dyDescent="0.2">
      <c r="D193" s="80"/>
      <c r="R193" s="93"/>
    </row>
    <row r="194" spans="4:18" x14ac:dyDescent="0.2">
      <c r="D194" s="80"/>
      <c r="R194" s="93"/>
    </row>
    <row r="195" spans="4:18" x14ac:dyDescent="0.2">
      <c r="D195" s="80"/>
      <c r="R195" s="93"/>
    </row>
    <row r="196" spans="4:18" x14ac:dyDescent="0.2">
      <c r="D196" s="80"/>
      <c r="R196" s="93"/>
    </row>
    <row r="197" spans="4:18" x14ac:dyDescent="0.2">
      <c r="D197" s="80"/>
      <c r="R197" s="93"/>
    </row>
    <row r="198" spans="4:18" x14ac:dyDescent="0.2">
      <c r="D198" s="80"/>
      <c r="R198" s="93"/>
    </row>
    <row r="199" spans="4:18" x14ac:dyDescent="0.2">
      <c r="D199" s="80"/>
      <c r="R199" s="93"/>
    </row>
    <row r="200" spans="4:18" x14ac:dyDescent="0.2">
      <c r="D200" s="80"/>
      <c r="R200" s="93"/>
    </row>
    <row r="201" spans="4:18" x14ac:dyDescent="0.2">
      <c r="D201" s="80"/>
      <c r="R201" s="93"/>
    </row>
    <row r="202" spans="4:18" x14ac:dyDescent="0.2">
      <c r="D202" s="80"/>
      <c r="R202" s="93"/>
    </row>
    <row r="203" spans="4:18" x14ac:dyDescent="0.2">
      <c r="D203" s="80"/>
      <c r="R203" s="93"/>
    </row>
    <row r="204" spans="4:18" x14ac:dyDescent="0.2">
      <c r="D204" s="80"/>
      <c r="R204" s="93"/>
    </row>
    <row r="205" spans="4:18" x14ac:dyDescent="0.2">
      <c r="D205" s="80"/>
      <c r="R205" s="93"/>
    </row>
    <row r="206" spans="4:18" x14ac:dyDescent="0.2">
      <c r="D206" s="80"/>
      <c r="R206" s="93"/>
    </row>
    <row r="207" spans="4:18" x14ac:dyDescent="0.2">
      <c r="D207" s="80"/>
      <c r="R207" s="93"/>
    </row>
    <row r="208" spans="4:18" x14ac:dyDescent="0.2">
      <c r="D208" s="80"/>
      <c r="R208" s="93"/>
    </row>
    <row r="209" spans="4:18" x14ac:dyDescent="0.2">
      <c r="D209" s="80"/>
      <c r="R209" s="93"/>
    </row>
    <row r="210" spans="4:18" x14ac:dyDescent="0.2">
      <c r="D210" s="80"/>
      <c r="R210" s="93"/>
    </row>
    <row r="211" spans="4:18" x14ac:dyDescent="0.2">
      <c r="D211" s="80"/>
      <c r="R211" s="93"/>
    </row>
    <row r="212" spans="4:18" x14ac:dyDescent="0.2">
      <c r="D212" s="80"/>
      <c r="R212" s="93"/>
    </row>
    <row r="213" spans="4:18" x14ac:dyDescent="0.2">
      <c r="D213" s="80"/>
      <c r="R213" s="93"/>
    </row>
    <row r="214" spans="4:18" x14ac:dyDescent="0.2">
      <c r="D214" s="80"/>
      <c r="R214" s="93"/>
    </row>
    <row r="215" spans="4:18" x14ac:dyDescent="0.2">
      <c r="D215" s="80"/>
      <c r="R215" s="93"/>
    </row>
    <row r="216" spans="4:18" x14ac:dyDescent="0.2">
      <c r="D216" s="80"/>
      <c r="R216" s="93"/>
    </row>
    <row r="217" spans="4:18" x14ac:dyDescent="0.2">
      <c r="D217" s="80"/>
      <c r="R217" s="93"/>
    </row>
    <row r="218" spans="4:18" x14ac:dyDescent="0.2">
      <c r="D218" s="80"/>
      <c r="R218" s="93"/>
    </row>
    <row r="219" spans="4:18" x14ac:dyDescent="0.2">
      <c r="D219" s="80"/>
      <c r="R219" s="93"/>
    </row>
    <row r="220" spans="4:18" x14ac:dyDescent="0.2">
      <c r="D220" s="80"/>
      <c r="R220" s="93"/>
    </row>
    <row r="221" spans="4:18" x14ac:dyDescent="0.2">
      <c r="D221" s="80"/>
      <c r="R221" s="93"/>
    </row>
    <row r="222" spans="4:18" x14ac:dyDescent="0.2">
      <c r="D222" s="80"/>
      <c r="R222" s="93"/>
    </row>
    <row r="223" spans="4:18" x14ac:dyDescent="0.2">
      <c r="D223" s="80"/>
      <c r="R223" s="93"/>
    </row>
    <row r="224" spans="4:18" x14ac:dyDescent="0.2">
      <c r="D224" s="80"/>
      <c r="R224" s="93"/>
    </row>
    <row r="225" spans="4:18" x14ac:dyDescent="0.2">
      <c r="D225" s="80"/>
      <c r="R225" s="93"/>
    </row>
    <row r="226" spans="4:18" x14ac:dyDescent="0.2">
      <c r="D226" s="80"/>
      <c r="R226" s="93"/>
    </row>
    <row r="227" spans="4:18" x14ac:dyDescent="0.2">
      <c r="D227" s="80"/>
      <c r="R227" s="93"/>
    </row>
    <row r="228" spans="4:18" x14ac:dyDescent="0.2">
      <c r="D228" s="80"/>
      <c r="R228" s="93"/>
    </row>
    <row r="229" spans="4:18" x14ac:dyDescent="0.2">
      <c r="D229" s="80"/>
      <c r="R229" s="93"/>
    </row>
    <row r="230" spans="4:18" x14ac:dyDescent="0.2">
      <c r="D230" s="80"/>
      <c r="R230" s="93"/>
    </row>
    <row r="231" spans="4:18" x14ac:dyDescent="0.2">
      <c r="D231" s="80"/>
      <c r="R231" s="93"/>
    </row>
    <row r="232" spans="4:18" x14ac:dyDescent="0.2">
      <c r="D232" s="80"/>
      <c r="R232" s="93"/>
    </row>
    <row r="233" spans="4:18" x14ac:dyDescent="0.2">
      <c r="D233" s="80"/>
      <c r="R233" s="93"/>
    </row>
    <row r="234" spans="4:18" x14ac:dyDescent="0.2">
      <c r="D234" s="80"/>
      <c r="R234" s="93"/>
    </row>
    <row r="235" spans="4:18" x14ac:dyDescent="0.2">
      <c r="D235" s="80"/>
      <c r="R235" s="93"/>
    </row>
    <row r="236" spans="4:18" x14ac:dyDescent="0.2">
      <c r="D236" s="80"/>
      <c r="R236" s="93"/>
    </row>
    <row r="237" spans="4:18" x14ac:dyDescent="0.2">
      <c r="D237" s="80"/>
      <c r="R237" s="93"/>
    </row>
    <row r="238" spans="4:18" x14ac:dyDescent="0.2">
      <c r="D238" s="80"/>
      <c r="R238" s="93"/>
    </row>
    <row r="239" spans="4:18" x14ac:dyDescent="0.2">
      <c r="D239" s="80"/>
      <c r="R239" s="93"/>
    </row>
    <row r="240" spans="4:18" x14ac:dyDescent="0.2">
      <c r="D240" s="80"/>
      <c r="R240" s="93"/>
    </row>
    <row r="241" spans="4:18" x14ac:dyDescent="0.2">
      <c r="D241" s="80"/>
      <c r="R241" s="93"/>
    </row>
    <row r="242" spans="4:18" x14ac:dyDescent="0.2">
      <c r="D242" s="80"/>
      <c r="R242" s="93"/>
    </row>
    <row r="243" spans="4:18" x14ac:dyDescent="0.2">
      <c r="D243" s="80"/>
      <c r="R243" s="93"/>
    </row>
    <row r="244" spans="4:18" x14ac:dyDescent="0.2">
      <c r="D244" s="80"/>
      <c r="R244" s="93"/>
    </row>
    <row r="245" spans="4:18" x14ac:dyDescent="0.2">
      <c r="D245" s="80"/>
      <c r="R245" s="93"/>
    </row>
    <row r="246" spans="4:18" x14ac:dyDescent="0.2">
      <c r="D246" s="80"/>
      <c r="R246" s="93"/>
    </row>
    <row r="247" spans="4:18" x14ac:dyDescent="0.2">
      <c r="D247" s="80"/>
      <c r="R247" s="93"/>
    </row>
    <row r="248" spans="4:18" x14ac:dyDescent="0.2">
      <c r="D248" s="80"/>
      <c r="R248" s="93"/>
    </row>
    <row r="249" spans="4:18" x14ac:dyDescent="0.2">
      <c r="D249" s="80"/>
      <c r="R249" s="93"/>
    </row>
    <row r="250" spans="4:18" x14ac:dyDescent="0.2">
      <c r="D250" s="80"/>
      <c r="R250" s="93"/>
    </row>
    <row r="251" spans="4:18" x14ac:dyDescent="0.2">
      <c r="D251" s="80"/>
      <c r="R251" s="93"/>
    </row>
    <row r="252" spans="4:18" x14ac:dyDescent="0.2">
      <c r="D252" s="80"/>
      <c r="R252" s="93"/>
    </row>
    <row r="253" spans="4:18" x14ac:dyDescent="0.2">
      <c r="D253" s="80"/>
      <c r="R253" s="93"/>
    </row>
    <row r="254" spans="4:18" x14ac:dyDescent="0.2">
      <c r="D254" s="80"/>
      <c r="R254" s="93"/>
    </row>
    <row r="255" spans="4:18" x14ac:dyDescent="0.2">
      <c r="D255" s="80"/>
      <c r="R255" s="93"/>
    </row>
    <row r="256" spans="4:18" x14ac:dyDescent="0.2">
      <c r="D256" s="80"/>
      <c r="R256" s="93"/>
    </row>
    <row r="257" spans="4:18" x14ac:dyDescent="0.2">
      <c r="D257" s="80"/>
      <c r="R257" s="93"/>
    </row>
    <row r="258" spans="4:18" x14ac:dyDescent="0.2">
      <c r="D258" s="80"/>
      <c r="R258" s="93"/>
    </row>
    <row r="259" spans="4:18" x14ac:dyDescent="0.2">
      <c r="D259" s="80"/>
      <c r="R259" s="93"/>
    </row>
    <row r="260" spans="4:18" x14ac:dyDescent="0.2">
      <c r="D260" s="80"/>
      <c r="R260" s="93"/>
    </row>
    <row r="261" spans="4:18" x14ac:dyDescent="0.2">
      <c r="D261" s="80"/>
      <c r="R261" s="93"/>
    </row>
    <row r="262" spans="4:18" x14ac:dyDescent="0.2">
      <c r="D262" s="80"/>
      <c r="R262" s="93"/>
    </row>
    <row r="263" spans="4:18" x14ac:dyDescent="0.2">
      <c r="D263" s="80"/>
      <c r="R263" s="93"/>
    </row>
    <row r="264" spans="4:18" x14ac:dyDescent="0.2">
      <c r="D264" s="80"/>
      <c r="R264" s="93"/>
    </row>
    <row r="265" spans="4:18" x14ac:dyDescent="0.2">
      <c r="D265" s="80"/>
      <c r="R265" s="93"/>
    </row>
    <row r="266" spans="4:18" x14ac:dyDescent="0.2">
      <c r="D266" s="80"/>
      <c r="R266" s="93"/>
    </row>
    <row r="267" spans="4:18" x14ac:dyDescent="0.2">
      <c r="D267" s="80"/>
      <c r="R267" s="93"/>
    </row>
    <row r="268" spans="4:18" x14ac:dyDescent="0.2">
      <c r="D268" s="80"/>
      <c r="R268" s="93"/>
    </row>
    <row r="269" spans="4:18" x14ac:dyDescent="0.2">
      <c r="D269" s="80"/>
      <c r="R269" s="93"/>
    </row>
    <row r="270" spans="4:18" x14ac:dyDescent="0.2">
      <c r="D270" s="80"/>
      <c r="R270" s="93"/>
    </row>
    <row r="271" spans="4:18" x14ac:dyDescent="0.2">
      <c r="D271" s="80"/>
      <c r="R271" s="93"/>
    </row>
    <row r="272" spans="4:18" x14ac:dyDescent="0.2">
      <c r="D272" s="80"/>
      <c r="R272" s="93"/>
    </row>
    <row r="273" spans="4:18" x14ac:dyDescent="0.2">
      <c r="D273" s="80"/>
      <c r="R273" s="93"/>
    </row>
    <row r="274" spans="4:18" x14ac:dyDescent="0.2">
      <c r="D274" s="80"/>
      <c r="R274" s="93"/>
    </row>
    <row r="275" spans="4:18" x14ac:dyDescent="0.2">
      <c r="D275" s="80"/>
      <c r="R275" s="93"/>
    </row>
    <row r="276" spans="4:18" x14ac:dyDescent="0.2">
      <c r="D276" s="80"/>
      <c r="R276" s="93"/>
    </row>
    <row r="277" spans="4:18" x14ac:dyDescent="0.2">
      <c r="D277" s="80"/>
      <c r="R277" s="93"/>
    </row>
    <row r="278" spans="4:18" x14ac:dyDescent="0.2">
      <c r="D278" s="80"/>
      <c r="R278" s="93"/>
    </row>
    <row r="279" spans="4:18" x14ac:dyDescent="0.2">
      <c r="D279" s="80"/>
      <c r="R279" s="93"/>
    </row>
    <row r="280" spans="4:18" x14ac:dyDescent="0.2">
      <c r="D280" s="80"/>
      <c r="R280" s="93"/>
    </row>
    <row r="281" spans="4:18" x14ac:dyDescent="0.2">
      <c r="D281" s="80"/>
      <c r="R281" s="93"/>
    </row>
    <row r="282" spans="4:18" x14ac:dyDescent="0.2">
      <c r="D282" s="80"/>
      <c r="R282" s="93"/>
    </row>
    <row r="283" spans="4:18" x14ac:dyDescent="0.2">
      <c r="D283" s="80"/>
      <c r="R283" s="93"/>
    </row>
    <row r="284" spans="4:18" x14ac:dyDescent="0.2">
      <c r="D284" s="80"/>
      <c r="R284" s="93"/>
    </row>
    <row r="285" spans="4:18" x14ac:dyDescent="0.2">
      <c r="D285" s="80"/>
      <c r="R285" s="93"/>
    </row>
    <row r="286" spans="4:18" x14ac:dyDescent="0.2">
      <c r="D286" s="80"/>
      <c r="R286" s="93"/>
    </row>
    <row r="287" spans="4:18" x14ac:dyDescent="0.2">
      <c r="D287" s="80"/>
      <c r="R287" s="93"/>
    </row>
    <row r="288" spans="4:18" x14ac:dyDescent="0.2">
      <c r="D288" s="80"/>
      <c r="R288" s="93"/>
    </row>
    <row r="289" spans="4:18" x14ac:dyDescent="0.2">
      <c r="D289" s="80"/>
      <c r="R289" s="93"/>
    </row>
    <row r="290" spans="4:18" x14ac:dyDescent="0.2">
      <c r="D290" s="80"/>
      <c r="R290" s="93"/>
    </row>
    <row r="291" spans="4:18" x14ac:dyDescent="0.2">
      <c r="D291" s="80"/>
      <c r="R291" s="93"/>
    </row>
    <row r="292" spans="4:18" x14ac:dyDescent="0.2">
      <c r="D292" s="80"/>
      <c r="R292" s="93"/>
    </row>
    <row r="293" spans="4:18" x14ac:dyDescent="0.2">
      <c r="D293" s="80"/>
      <c r="R293" s="93"/>
    </row>
    <row r="294" spans="4:18" x14ac:dyDescent="0.2">
      <c r="D294" s="80"/>
      <c r="R294" s="93"/>
    </row>
    <row r="295" spans="4:18" x14ac:dyDescent="0.2">
      <c r="D295" s="80"/>
      <c r="R295" s="93"/>
    </row>
    <row r="296" spans="4:18" x14ac:dyDescent="0.2">
      <c r="D296" s="80"/>
      <c r="R296" s="93"/>
    </row>
    <row r="297" spans="4:18" x14ac:dyDescent="0.2">
      <c r="D297" s="80"/>
      <c r="R297" s="93"/>
    </row>
    <row r="298" spans="4:18" x14ac:dyDescent="0.2">
      <c r="D298" s="80"/>
      <c r="R298" s="93"/>
    </row>
    <row r="299" spans="4:18" x14ac:dyDescent="0.2">
      <c r="D299" s="80"/>
      <c r="R299" s="93"/>
    </row>
    <row r="300" spans="4:18" x14ac:dyDescent="0.2">
      <c r="D300" s="80"/>
      <c r="R300" s="93"/>
    </row>
    <row r="301" spans="4:18" x14ac:dyDescent="0.2">
      <c r="D301" s="80"/>
      <c r="R301" s="93"/>
    </row>
    <row r="302" spans="4:18" x14ac:dyDescent="0.2">
      <c r="D302" s="80"/>
      <c r="R302" s="93"/>
    </row>
    <row r="303" spans="4:18" x14ac:dyDescent="0.2">
      <c r="D303" s="80"/>
      <c r="R303" s="93"/>
    </row>
    <row r="304" spans="4:18" x14ac:dyDescent="0.2">
      <c r="D304" s="80"/>
      <c r="R304" s="93"/>
    </row>
    <row r="305" spans="4:18" x14ac:dyDescent="0.2">
      <c r="D305" s="80"/>
      <c r="R305" s="93"/>
    </row>
    <row r="306" spans="4:18" x14ac:dyDescent="0.2">
      <c r="D306" s="80"/>
      <c r="R306" s="93"/>
    </row>
    <row r="307" spans="4:18" x14ac:dyDescent="0.2">
      <c r="D307" s="80"/>
      <c r="R307" s="93"/>
    </row>
    <row r="308" spans="4:18" x14ac:dyDescent="0.2">
      <c r="D308" s="80"/>
      <c r="R308" s="93"/>
    </row>
    <row r="309" spans="4:18" x14ac:dyDescent="0.2">
      <c r="D309" s="80"/>
      <c r="R309" s="93"/>
    </row>
    <row r="310" spans="4:18" x14ac:dyDescent="0.2">
      <c r="D310" s="80"/>
      <c r="R310" s="93"/>
    </row>
    <row r="311" spans="4:18" x14ac:dyDescent="0.2">
      <c r="D311" s="80"/>
      <c r="R311" s="93"/>
    </row>
    <row r="312" spans="4:18" x14ac:dyDescent="0.2">
      <c r="D312" s="80"/>
      <c r="R312" s="93"/>
    </row>
    <row r="313" spans="4:18" x14ac:dyDescent="0.2">
      <c r="D313" s="80"/>
      <c r="R313" s="93"/>
    </row>
    <row r="314" spans="4:18" x14ac:dyDescent="0.2">
      <c r="D314" s="80"/>
      <c r="R314" s="93"/>
    </row>
    <row r="315" spans="4:18" x14ac:dyDescent="0.2">
      <c r="D315" s="80"/>
      <c r="R315" s="93"/>
    </row>
    <row r="316" spans="4:18" x14ac:dyDescent="0.2">
      <c r="D316" s="80"/>
      <c r="R316" s="93"/>
    </row>
    <row r="317" spans="4:18" x14ac:dyDescent="0.2">
      <c r="D317" s="80"/>
      <c r="R317" s="93"/>
    </row>
    <row r="318" spans="4:18" x14ac:dyDescent="0.2">
      <c r="D318" s="80"/>
      <c r="R318" s="93"/>
    </row>
    <row r="319" spans="4:18" x14ac:dyDescent="0.2">
      <c r="D319" s="80"/>
      <c r="R319" s="93"/>
    </row>
    <row r="320" spans="4:18" x14ac:dyDescent="0.2">
      <c r="D320" s="80"/>
      <c r="R320" s="93"/>
    </row>
    <row r="321" spans="4:18" x14ac:dyDescent="0.2">
      <c r="D321" s="80"/>
      <c r="R321" s="93"/>
    </row>
    <row r="322" spans="4:18" x14ac:dyDescent="0.2">
      <c r="D322" s="80"/>
      <c r="R322" s="93"/>
    </row>
    <row r="323" spans="4:18" x14ac:dyDescent="0.2">
      <c r="D323" s="80"/>
      <c r="R323" s="93"/>
    </row>
    <row r="324" spans="4:18" x14ac:dyDescent="0.2">
      <c r="D324" s="80"/>
      <c r="R324" s="93"/>
    </row>
    <row r="325" spans="4:18" x14ac:dyDescent="0.2">
      <c r="D325" s="80"/>
      <c r="R325" s="93"/>
    </row>
    <row r="326" spans="4:18" x14ac:dyDescent="0.2">
      <c r="D326" s="80"/>
      <c r="R326" s="93"/>
    </row>
    <row r="327" spans="4:18" x14ac:dyDescent="0.2">
      <c r="D327" s="80"/>
      <c r="R327" s="93"/>
    </row>
    <row r="328" spans="4:18" x14ac:dyDescent="0.2">
      <c r="D328" s="80"/>
      <c r="R328" s="93"/>
    </row>
    <row r="329" spans="4:18" x14ac:dyDescent="0.2">
      <c r="D329" s="80"/>
      <c r="R329" s="93"/>
    </row>
    <row r="330" spans="4:18" x14ac:dyDescent="0.2">
      <c r="D330" s="80"/>
      <c r="R330" s="93"/>
    </row>
    <row r="331" spans="4:18" x14ac:dyDescent="0.2">
      <c r="D331" s="80"/>
      <c r="R331" s="93"/>
    </row>
    <row r="332" spans="4:18" x14ac:dyDescent="0.2">
      <c r="D332" s="80"/>
      <c r="R332" s="93"/>
    </row>
    <row r="333" spans="4:18" x14ac:dyDescent="0.2">
      <c r="D333" s="80"/>
      <c r="R333" s="93"/>
    </row>
    <row r="334" spans="4:18" x14ac:dyDescent="0.2">
      <c r="D334" s="80"/>
      <c r="R334" s="93"/>
    </row>
    <row r="335" spans="4:18" x14ac:dyDescent="0.2">
      <c r="D335" s="80"/>
      <c r="R335" s="93"/>
    </row>
    <row r="336" spans="4:18" x14ac:dyDescent="0.2">
      <c r="D336" s="80"/>
      <c r="R336" s="93"/>
    </row>
    <row r="337" spans="4:18" x14ac:dyDescent="0.2">
      <c r="D337" s="80"/>
      <c r="R337" s="93"/>
    </row>
    <row r="338" spans="4:18" x14ac:dyDescent="0.2">
      <c r="D338" s="80"/>
      <c r="R338" s="93"/>
    </row>
    <row r="339" spans="4:18" x14ac:dyDescent="0.2">
      <c r="D339" s="80"/>
      <c r="R339" s="93"/>
    </row>
    <row r="340" spans="4:18" x14ac:dyDescent="0.2">
      <c r="D340" s="80"/>
      <c r="R340" s="93"/>
    </row>
    <row r="341" spans="4:18" x14ac:dyDescent="0.2">
      <c r="D341" s="80"/>
      <c r="R341" s="93"/>
    </row>
    <row r="342" spans="4:18" x14ac:dyDescent="0.2">
      <c r="D342" s="80"/>
      <c r="R342" s="93"/>
    </row>
    <row r="343" spans="4:18" x14ac:dyDescent="0.2">
      <c r="D343" s="80"/>
      <c r="R343" s="93"/>
    </row>
    <row r="344" spans="4:18" x14ac:dyDescent="0.2">
      <c r="D344" s="80"/>
      <c r="R344" s="93"/>
    </row>
    <row r="345" spans="4:18" x14ac:dyDescent="0.2">
      <c r="D345" s="80"/>
      <c r="R345" s="93"/>
    </row>
    <row r="346" spans="4:18" x14ac:dyDescent="0.2">
      <c r="D346" s="80"/>
      <c r="R346" s="93"/>
    </row>
    <row r="347" spans="4:18" x14ac:dyDescent="0.2">
      <c r="D347" s="80"/>
      <c r="R347" s="93"/>
    </row>
    <row r="348" spans="4:18" x14ac:dyDescent="0.2">
      <c r="D348" s="80"/>
      <c r="R348" s="93"/>
    </row>
    <row r="349" spans="4:18" x14ac:dyDescent="0.2">
      <c r="D349" s="80"/>
      <c r="R349" s="93"/>
    </row>
    <row r="350" spans="4:18" x14ac:dyDescent="0.2">
      <c r="D350" s="80"/>
      <c r="R350" s="93"/>
    </row>
    <row r="351" spans="4:18" x14ac:dyDescent="0.2">
      <c r="D351" s="80"/>
      <c r="R351" s="93"/>
    </row>
    <row r="352" spans="4:18" x14ac:dyDescent="0.2">
      <c r="D352" s="80"/>
      <c r="R352" s="93"/>
    </row>
    <row r="353" spans="4:18" x14ac:dyDescent="0.2">
      <c r="D353" s="80"/>
      <c r="R353" s="93"/>
    </row>
    <row r="354" spans="4:18" x14ac:dyDescent="0.2">
      <c r="D354" s="80"/>
      <c r="R354" s="93"/>
    </row>
    <row r="355" spans="4:18" x14ac:dyDescent="0.2">
      <c r="D355" s="80"/>
      <c r="R355" s="93"/>
    </row>
    <row r="356" spans="4:18" x14ac:dyDescent="0.2">
      <c r="D356" s="80"/>
      <c r="R356" s="93"/>
    </row>
    <row r="357" spans="4:18" x14ac:dyDescent="0.2">
      <c r="D357" s="80"/>
      <c r="R357" s="93"/>
    </row>
    <row r="358" spans="4:18" x14ac:dyDescent="0.2">
      <c r="D358" s="80"/>
      <c r="R358" s="93"/>
    </row>
    <row r="359" spans="4:18" x14ac:dyDescent="0.2">
      <c r="D359" s="80"/>
      <c r="R359" s="93"/>
    </row>
    <row r="360" spans="4:18" x14ac:dyDescent="0.2">
      <c r="D360" s="80"/>
      <c r="R360" s="93"/>
    </row>
    <row r="361" spans="4:18" x14ac:dyDescent="0.2">
      <c r="D361" s="80"/>
      <c r="R361" s="93"/>
    </row>
    <row r="362" spans="4:18" x14ac:dyDescent="0.2">
      <c r="D362" s="80"/>
      <c r="R362" s="93"/>
    </row>
    <row r="363" spans="4:18" x14ac:dyDescent="0.2">
      <c r="D363" s="80"/>
      <c r="R363" s="93"/>
    </row>
    <row r="364" spans="4:18" x14ac:dyDescent="0.2">
      <c r="D364" s="80"/>
      <c r="R364" s="93"/>
    </row>
    <row r="365" spans="4:18" x14ac:dyDescent="0.2">
      <c r="D365" s="80"/>
      <c r="R365" s="93"/>
    </row>
    <row r="366" spans="4:18" x14ac:dyDescent="0.2">
      <c r="D366" s="80"/>
      <c r="R366" s="93"/>
    </row>
    <row r="367" spans="4:18" x14ac:dyDescent="0.2">
      <c r="D367" s="80"/>
      <c r="R367" s="93"/>
    </row>
    <row r="368" spans="4:18" x14ac:dyDescent="0.2">
      <c r="D368" s="80"/>
      <c r="R368" s="93"/>
    </row>
    <row r="369" spans="4:18" x14ac:dyDescent="0.2">
      <c r="D369" s="80"/>
      <c r="R369" s="93"/>
    </row>
    <row r="370" spans="4:18" x14ac:dyDescent="0.2">
      <c r="D370" s="80"/>
      <c r="R370" s="93"/>
    </row>
    <row r="371" spans="4:18" x14ac:dyDescent="0.2">
      <c r="D371" s="80"/>
      <c r="R371" s="93"/>
    </row>
    <row r="372" spans="4:18" x14ac:dyDescent="0.2">
      <c r="D372" s="80"/>
      <c r="R372" s="93"/>
    </row>
    <row r="373" spans="4:18" x14ac:dyDescent="0.2">
      <c r="D373" s="80"/>
      <c r="R373" s="93"/>
    </row>
    <row r="374" spans="4:18" x14ac:dyDescent="0.2">
      <c r="D374" s="80"/>
      <c r="R374" s="93"/>
    </row>
    <row r="375" spans="4:18" x14ac:dyDescent="0.2">
      <c r="D375" s="80"/>
      <c r="R375" s="93"/>
    </row>
    <row r="376" spans="4:18" x14ac:dyDescent="0.2">
      <c r="D376" s="80"/>
      <c r="R376" s="93"/>
    </row>
    <row r="377" spans="4:18" x14ac:dyDescent="0.2">
      <c r="D377" s="80"/>
      <c r="R377" s="93"/>
    </row>
    <row r="378" spans="4:18" x14ac:dyDescent="0.2">
      <c r="D378" s="80"/>
      <c r="R378" s="93"/>
    </row>
    <row r="379" spans="4:18" x14ac:dyDescent="0.2">
      <c r="D379" s="80"/>
      <c r="R379" s="93"/>
    </row>
    <row r="380" spans="4:18" x14ac:dyDescent="0.2">
      <c r="D380" s="80"/>
      <c r="R380" s="93"/>
    </row>
    <row r="381" spans="4:18" x14ac:dyDescent="0.2">
      <c r="D381" s="80"/>
      <c r="R381" s="93"/>
    </row>
    <row r="382" spans="4:18" x14ac:dyDescent="0.2">
      <c r="D382" s="80"/>
      <c r="R382" s="93"/>
    </row>
    <row r="383" spans="4:18" x14ac:dyDescent="0.2">
      <c r="D383" s="80"/>
      <c r="R383" s="93"/>
    </row>
    <row r="384" spans="4:18" x14ac:dyDescent="0.2">
      <c r="D384" s="80"/>
      <c r="R384" s="93"/>
    </row>
    <row r="385" spans="4:18" x14ac:dyDescent="0.2">
      <c r="D385" s="80"/>
      <c r="R385" s="93"/>
    </row>
    <row r="386" spans="4:18" x14ac:dyDescent="0.2">
      <c r="D386" s="80"/>
      <c r="R386" s="93"/>
    </row>
    <row r="387" spans="4:18" x14ac:dyDescent="0.2">
      <c r="D387" s="80"/>
      <c r="R387" s="93"/>
    </row>
    <row r="388" spans="4:18" x14ac:dyDescent="0.2">
      <c r="D388" s="80"/>
      <c r="R388" s="93"/>
    </row>
    <row r="389" spans="4:18" x14ac:dyDescent="0.2">
      <c r="D389" s="80"/>
      <c r="R389" s="93"/>
    </row>
    <row r="390" spans="4:18" x14ac:dyDescent="0.2">
      <c r="D390" s="80"/>
      <c r="R390" s="93"/>
    </row>
    <row r="391" spans="4:18" x14ac:dyDescent="0.2">
      <c r="D391" s="80"/>
      <c r="R391" s="93"/>
    </row>
    <row r="392" spans="4:18" x14ac:dyDescent="0.2">
      <c r="D392" s="80"/>
      <c r="R392" s="93"/>
    </row>
    <row r="393" spans="4:18" x14ac:dyDescent="0.2">
      <c r="D393" s="80"/>
      <c r="R393" s="93"/>
    </row>
    <row r="394" spans="4:18" x14ac:dyDescent="0.2">
      <c r="D394" s="80"/>
      <c r="R394" s="93"/>
    </row>
    <row r="395" spans="4:18" x14ac:dyDescent="0.2">
      <c r="D395" s="80"/>
      <c r="R395" s="93"/>
    </row>
    <row r="396" spans="4:18" x14ac:dyDescent="0.2">
      <c r="D396" s="80"/>
      <c r="R396" s="93"/>
    </row>
    <row r="397" spans="4:18" x14ac:dyDescent="0.2">
      <c r="D397" s="80"/>
      <c r="R397" s="93"/>
    </row>
    <row r="398" spans="4:18" x14ac:dyDescent="0.2">
      <c r="R398" s="93"/>
    </row>
  </sheetData>
  <mergeCells count="1">
    <mergeCell ref="B50:J58"/>
  </mergeCells>
  <conditionalFormatting sqref="J1">
    <cfRule type="cellIs" dxfId="1" priority="3" stopIfTrue="1" operator="equal">
      <formula>"x.x"</formula>
    </cfRule>
  </conditionalFormatting>
  <conditionalFormatting sqref="B10:B43">
    <cfRule type="cellIs" dxfId="0" priority="1" stopIfTrue="1" operator="equal">
      <formula>"Adjustment to Income/Expense/Rate Base:"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JA21:JA26 SW21:SW26 ACS21:ACS26 AMO21:AMO26 AWK21:AWK26 BGG21:BGG26 BQC21:BQC26 BZY21:BZY26 CJU21:CJU26 CTQ21:CTQ26 DDM21:DDM26 DNI21:DNI26 DXE21:DXE26 EHA21:EHA26 EQW21:EQW26 FAS21:FAS26 FKO21:FKO26 FUK21:FUK26 GEG21:GEG26 GOC21:GOC26 GXY21:GXY26 HHU21:HHU26 HRQ21:HRQ26 IBM21:IBM26 ILI21:ILI26 IVE21:IVE26 JFA21:JFA26 JOW21:JOW26 JYS21:JYS26 KIO21:KIO26 KSK21:KSK26 LCG21:LCG26 LMC21:LMC26 LVY21:LVY26 MFU21:MFU26 MPQ21:MPQ26 MZM21:MZM26 NJI21:NJI26 NTE21:NTE26 ODA21:ODA26 OMW21:OMW26 OWS21:OWS26 PGO21:PGO26 PQK21:PQK26 QAG21:QAG26 QKC21:QKC26 QTY21:QTY26 RDU21:RDU26 RNQ21:RNQ26 RXM21:RXM26 SHI21:SHI26 SRE21:SRE26 TBA21:TBA26 TKW21:TKW26 TUS21:TUS26 UEO21:UEO26 UOK21:UOK26 UYG21:UYG26 VIC21:VIC26 VRY21:VRY26 WBU21:WBU26 WLQ21:WLQ26 WVM21:WVM26">
      <formula1>"1, 2, 3"</formula1>
    </dataValidation>
    <dataValidation type="list" errorStyle="warning" allowBlank="1" showInputMessage="1" showErrorMessage="1" errorTitle="Factor" error="This factor is not included in the drop-down list. Is this the factor you want to use?" sqref="JC10:JC26 WVO10:WVO26 WLS10:WLS26 WBW10:WBW26 VSA10:VSA26 VIE10:VIE26 UYI10:UYI26 UOM10:UOM26 UEQ10:UEQ26 TUU10:TUU26 TKY10:TKY26 TBC10:TBC26 SRG10:SRG26 SHK10:SHK26 RXO10:RXO26 RNS10:RNS26 RDW10:RDW26 QUA10:QUA26 QKE10:QKE26 QAI10:QAI26 PQM10:PQM26 PGQ10:PGQ26 OWU10:OWU26 OMY10:OMY26 ODC10:ODC26 NTG10:NTG26 NJK10:NJK26 MZO10:MZO26 MPS10:MPS26 MFW10:MFW26 LWA10:LWA26 LME10:LME26 LCI10:LCI26 KSM10:KSM26 KIQ10:KIQ26 JYU10:JYU26 JOY10:JOY26 JFC10:JFC26 IVG10:IVG26 ILK10:ILK26 IBO10:IBO26 HRS10:HRS26 HHW10:HHW26 GYA10:GYA26 GOE10:GOE26 GEI10:GEI26 FUM10:FUM26 FKQ10:FKQ26 FAU10:FAU26 EQY10:EQY26 EHC10:EHC26 DXG10:DXG26 DNK10:DNK26 DDO10:DDO26 CTS10:CTS26 CJW10:CJW26 CAA10:CAA26 BQE10:BQE26 BGI10:BGI26 AWM10:AWM26 AMQ10:AMQ26 ACU10:ACU26 SY10:SY26">
      <formula1>$G$48:$G$126</formula1>
    </dataValidation>
    <dataValidation type="list" errorStyle="warning" allowBlank="1" showInputMessage="1" showErrorMessage="1" errorTitle="FERC ACCOUNT" error="This FERC Account is not included in the drop-down list. Is this the account you want to use?" sqref="IY10:IZ26 SU10:SV26 ACQ10:ACR26 AMM10:AMN26 AWI10:AWJ26 BGE10:BGF26 BQA10:BQB26 BZW10:BZX26 CJS10:CJT26 CTO10:CTP26 DDK10:DDL26 DNG10:DNH26 DXC10:DXD26 EGY10:EGZ26 EQU10:EQV26 FAQ10:FAR26 FKM10:FKN26 FUI10:FUJ26 GEE10:GEF26 GOA10:GOB26 GXW10:GXX26 HHS10:HHT26 HRO10:HRP26 IBK10:IBL26 ILG10:ILH26 IVC10:IVD26 JEY10:JEZ26 JOU10:JOV26 JYQ10:JYR26 KIM10:KIN26 KSI10:KSJ26 LCE10:LCF26 LMA10:LMB26 LVW10:LVX26 MFS10:MFT26 MPO10:MPP26 MZK10:MZL26 NJG10:NJH26 NTC10:NTD26 OCY10:OCZ26 OMU10:OMV26 OWQ10:OWR26 PGM10:PGN26 PQI10:PQJ26 QAE10:QAF26 QKA10:QKB26 QTW10:QTX26 RDS10:RDT26 RNO10:RNP26 RXK10:RXL26 SHG10:SHH26 SRC10:SRD26 TAY10:TAZ26 TKU10:TKV26 TUQ10:TUR26 UEM10:UEN26 UOI10:UOJ26 UYE10:UYF26 VIA10:VIB26 VRW10:VRX26 WBS10:WBT26 WLO10:WLP26 WVK10:WVL26">
      <formula1>$D$48:$D$369</formula1>
    </dataValidation>
  </dataValidations>
  <pageMargins left="0.7" right="0.7" top="0.75" bottom="0.75" header="0.3" footer="0.3"/>
  <pageSetup scale="9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view="pageBreakPreview" zoomScale="85" zoomScaleNormal="85" zoomScaleSheetLayoutView="85" workbookViewId="0">
      <selection activeCell="A5" sqref="A5"/>
    </sheetView>
  </sheetViews>
  <sheetFormatPr defaultColWidth="9.140625" defaultRowHeight="12.75" x14ac:dyDescent="0.2"/>
  <cols>
    <col min="1" max="1" width="9.140625" style="1"/>
    <col min="2" max="2" width="16" style="1" bestFit="1" customWidth="1"/>
    <col min="3" max="3" width="9.140625" style="1"/>
    <col min="4" max="4" width="11.28515625" style="1" bestFit="1" customWidth="1"/>
    <col min="5" max="5" width="10.28515625" style="1" bestFit="1" customWidth="1"/>
    <col min="6" max="6" width="13.140625" style="1" bestFit="1" customWidth="1"/>
    <col min="7" max="7" width="10.5703125" style="1" bestFit="1" customWidth="1"/>
    <col min="8" max="16384" width="9.140625" style="1"/>
  </cols>
  <sheetData>
    <row r="1" spans="1:6" x14ac:dyDescent="0.2">
      <c r="A1" s="36" t="s">
        <v>89</v>
      </c>
    </row>
    <row r="2" spans="1:6" x14ac:dyDescent="0.2">
      <c r="A2" s="36" t="s">
        <v>202</v>
      </c>
    </row>
    <row r="3" spans="1:6" x14ac:dyDescent="0.2">
      <c r="A3" s="36" t="s">
        <v>200</v>
      </c>
    </row>
    <row r="4" spans="1:6" x14ac:dyDescent="0.2">
      <c r="A4" s="36" t="s">
        <v>175</v>
      </c>
    </row>
    <row r="5" spans="1:6" x14ac:dyDescent="0.2">
      <c r="A5" s="29"/>
    </row>
    <row r="7" spans="1:6" x14ac:dyDescent="0.2">
      <c r="B7" s="5" t="s">
        <v>176</v>
      </c>
      <c r="C7" s="30" t="s">
        <v>173</v>
      </c>
      <c r="D7" s="30" t="s">
        <v>174</v>
      </c>
      <c r="E7" s="31"/>
      <c r="F7" s="7" t="s">
        <v>172</v>
      </c>
    </row>
    <row r="8" spans="1:6" x14ac:dyDescent="0.2">
      <c r="B8" s="13">
        <v>43800</v>
      </c>
      <c r="C8" s="9">
        <v>0</v>
      </c>
      <c r="D8" s="9">
        <v>-147551.41999999998</v>
      </c>
      <c r="E8" s="4"/>
      <c r="F8" s="12">
        <v>-5938028.2400000058</v>
      </c>
    </row>
    <row r="9" spans="1:6" x14ac:dyDescent="0.2">
      <c r="B9" s="13">
        <v>43831</v>
      </c>
      <c r="C9" s="9">
        <v>0</v>
      </c>
      <c r="D9" s="9">
        <v>-147551.41999999998</v>
      </c>
      <c r="E9" s="4"/>
      <c r="F9" s="12">
        <v>-6085579.6600000057</v>
      </c>
    </row>
    <row r="10" spans="1:6" x14ac:dyDescent="0.2">
      <c r="B10" s="13">
        <v>43862</v>
      </c>
      <c r="C10" s="9">
        <v>0</v>
      </c>
      <c r="D10" s="9">
        <v>-147551.41999999998</v>
      </c>
      <c r="E10" s="4"/>
      <c r="F10" s="12">
        <v>-6233131.0800000057</v>
      </c>
    </row>
    <row r="11" spans="1:6" x14ac:dyDescent="0.2">
      <c r="B11" s="13">
        <v>43891</v>
      </c>
      <c r="C11" s="9">
        <v>0</v>
      </c>
      <c r="D11" s="9">
        <v>-147551.41999999998</v>
      </c>
      <c r="E11" s="4"/>
      <c r="F11" s="12">
        <v>-6380682.5000000056</v>
      </c>
    </row>
    <row r="12" spans="1:6" x14ac:dyDescent="0.2">
      <c r="B12" s="13">
        <v>43922</v>
      </c>
      <c r="C12" s="9">
        <v>0</v>
      </c>
      <c r="D12" s="9">
        <v>-147551.41999999998</v>
      </c>
      <c r="E12" s="4"/>
      <c r="F12" s="12">
        <v>-6528233.9200000055</v>
      </c>
    </row>
    <row r="13" spans="1:6" x14ac:dyDescent="0.2">
      <c r="B13" s="13">
        <v>43952</v>
      </c>
      <c r="C13" s="9">
        <v>0</v>
      </c>
      <c r="D13" s="9">
        <v>-147551.41999999998</v>
      </c>
      <c r="E13" s="4"/>
      <c r="F13" s="12">
        <v>-6675785.3400000054</v>
      </c>
    </row>
    <row r="14" spans="1:6" x14ac:dyDescent="0.2">
      <c r="B14" s="13">
        <v>43983</v>
      </c>
      <c r="C14" s="9">
        <v>0</v>
      </c>
      <c r="D14" s="9">
        <v>-147551.41999999998</v>
      </c>
      <c r="E14" s="4"/>
      <c r="F14" s="12">
        <v>-6823336.7600000054</v>
      </c>
    </row>
    <row r="15" spans="1:6" x14ac:dyDescent="0.2">
      <c r="B15" s="13">
        <v>44013</v>
      </c>
      <c r="C15" s="9">
        <v>0</v>
      </c>
      <c r="D15" s="9">
        <v>-147551.41999999998</v>
      </c>
      <c r="E15" s="4"/>
      <c r="F15" s="12">
        <v>-6970888.1800000053</v>
      </c>
    </row>
    <row r="16" spans="1:6" x14ac:dyDescent="0.2">
      <c r="B16" s="13">
        <v>44044</v>
      </c>
      <c r="C16" s="9">
        <v>0</v>
      </c>
      <c r="D16" s="9">
        <v>-147551.41999999998</v>
      </c>
      <c r="E16" s="4"/>
      <c r="F16" s="12">
        <v>-7118439.6000000052</v>
      </c>
    </row>
    <row r="17" spans="2:6" x14ac:dyDescent="0.2">
      <c r="B17" s="13">
        <v>44075</v>
      </c>
      <c r="C17" s="9">
        <v>0</v>
      </c>
      <c r="D17" s="9">
        <v>-147551.41999999998</v>
      </c>
      <c r="E17" s="4"/>
      <c r="F17" s="12">
        <v>-7265991.0200000051</v>
      </c>
    </row>
    <row r="18" spans="2:6" x14ac:dyDescent="0.2">
      <c r="B18" s="13">
        <v>44105</v>
      </c>
      <c r="C18" s="9">
        <v>0</v>
      </c>
      <c r="D18" s="9">
        <v>-147551.41999999998</v>
      </c>
      <c r="E18" s="4"/>
      <c r="F18" s="12">
        <v>-7413542.4400000051</v>
      </c>
    </row>
    <row r="19" spans="2:6" x14ac:dyDescent="0.2">
      <c r="B19" s="13">
        <v>44136</v>
      </c>
      <c r="C19" s="9">
        <v>0</v>
      </c>
      <c r="D19" s="9">
        <v>-147551.41999999998</v>
      </c>
      <c r="E19" s="4"/>
      <c r="F19" s="12">
        <v>-7561093.860000005</v>
      </c>
    </row>
    <row r="20" spans="2:6" x14ac:dyDescent="0.2">
      <c r="B20" s="13">
        <v>44166</v>
      </c>
      <c r="C20" s="9">
        <v>0</v>
      </c>
      <c r="D20" s="9">
        <v>-147551.41999999998</v>
      </c>
      <c r="E20" s="4"/>
      <c r="F20" s="15">
        <v>-7708645.2800000058</v>
      </c>
    </row>
    <row r="21" spans="2:6" x14ac:dyDescent="0.2">
      <c r="B21" s="16"/>
      <c r="C21" s="17"/>
      <c r="D21" s="17" t="s">
        <v>195</v>
      </c>
      <c r="E21" s="4"/>
      <c r="F21" s="32" t="s">
        <v>195</v>
      </c>
    </row>
    <row r="22" spans="2:6" x14ac:dyDescent="0.2">
      <c r="B22" s="18"/>
      <c r="C22" s="19"/>
      <c r="D22" s="19"/>
      <c r="E22" s="19"/>
      <c r="F22" s="20"/>
    </row>
    <row r="23" spans="2:6" ht="13.9" customHeight="1" x14ac:dyDescent="0.2">
      <c r="B23" s="5" t="s">
        <v>176</v>
      </c>
      <c r="C23" s="6" t="s">
        <v>173</v>
      </c>
      <c r="D23" s="6" t="s">
        <v>174</v>
      </c>
      <c r="E23" s="6"/>
      <c r="F23" s="7" t="s">
        <v>172</v>
      </c>
    </row>
    <row r="24" spans="2:6" ht="20.25" customHeight="1" x14ac:dyDescent="0.2">
      <c r="B24" s="21"/>
      <c r="C24" s="22"/>
      <c r="D24" s="22"/>
      <c r="E24" s="22"/>
      <c r="F24" s="23"/>
    </row>
    <row r="25" spans="2:6" ht="20.25" customHeight="1" x14ac:dyDescent="0.2">
      <c r="B25" s="8">
        <v>44197</v>
      </c>
      <c r="C25" s="10">
        <v>0</v>
      </c>
      <c r="D25" s="10">
        <v>-12166.539999999999</v>
      </c>
      <c r="E25" s="10"/>
      <c r="F25" s="11">
        <v>-7720811.8200000059</v>
      </c>
    </row>
    <row r="26" spans="2:6" x14ac:dyDescent="0.2">
      <c r="B26" s="24">
        <v>44228</v>
      </c>
      <c r="C26" s="10">
        <v>0</v>
      </c>
      <c r="D26" s="10">
        <v>-12166.539999999999</v>
      </c>
      <c r="E26" s="10"/>
      <c r="F26" s="11">
        <v>-7732978.3600000059</v>
      </c>
    </row>
    <row r="27" spans="2:6" x14ac:dyDescent="0.2">
      <c r="B27" s="24">
        <v>44256</v>
      </c>
      <c r="C27" s="10">
        <v>0</v>
      </c>
      <c r="D27" s="10">
        <v>-12166.539999999999</v>
      </c>
      <c r="E27" s="10"/>
      <c r="F27" s="11">
        <v>-7745144.900000006</v>
      </c>
    </row>
    <row r="28" spans="2:6" x14ac:dyDescent="0.2">
      <c r="B28" s="24">
        <v>44287</v>
      </c>
      <c r="C28" s="10">
        <v>0</v>
      </c>
      <c r="D28" s="10">
        <v>-12166.539999999999</v>
      </c>
      <c r="E28" s="10"/>
      <c r="F28" s="11">
        <v>-7757311.440000006</v>
      </c>
    </row>
    <row r="29" spans="2:6" x14ac:dyDescent="0.2">
      <c r="B29" s="24">
        <v>44317</v>
      </c>
      <c r="C29" s="10">
        <v>0</v>
      </c>
      <c r="D29" s="10">
        <v>-12166.539999999999</v>
      </c>
      <c r="E29" s="10"/>
      <c r="F29" s="11">
        <v>-7769477.980000006</v>
      </c>
    </row>
    <row r="30" spans="2:6" x14ac:dyDescent="0.2">
      <c r="B30" s="24">
        <v>44348</v>
      </c>
      <c r="C30" s="10">
        <v>0</v>
      </c>
      <c r="D30" s="10">
        <v>-12166.539999999999</v>
      </c>
      <c r="E30" s="10"/>
      <c r="F30" s="11">
        <v>-7781644.5200000061</v>
      </c>
    </row>
    <row r="31" spans="2:6" x14ac:dyDescent="0.2">
      <c r="B31" s="24">
        <v>44378</v>
      </c>
      <c r="C31" s="10">
        <v>0</v>
      </c>
      <c r="D31" s="10">
        <v>-12166.539999999999</v>
      </c>
      <c r="E31" s="10"/>
      <c r="F31" s="11">
        <v>-7793811.0600000061</v>
      </c>
    </row>
    <row r="32" spans="2:6" x14ac:dyDescent="0.2">
      <c r="B32" s="24">
        <v>44409</v>
      </c>
      <c r="C32" s="10">
        <v>0</v>
      </c>
      <c r="D32" s="10">
        <v>-12166.539999999999</v>
      </c>
      <c r="E32" s="10"/>
      <c r="F32" s="11">
        <v>-7805977.6000000061</v>
      </c>
    </row>
    <row r="33" spans="2:6" x14ac:dyDescent="0.2">
      <c r="B33" s="24">
        <v>44440</v>
      </c>
      <c r="C33" s="10">
        <v>0</v>
      </c>
      <c r="D33" s="10">
        <v>-12166.539999999999</v>
      </c>
      <c r="E33" s="10"/>
      <c r="F33" s="11">
        <v>-7818144.1400000062</v>
      </c>
    </row>
    <row r="34" spans="2:6" x14ac:dyDescent="0.2">
      <c r="B34" s="24">
        <v>44470</v>
      </c>
      <c r="C34" s="10">
        <v>0</v>
      </c>
      <c r="D34" s="10">
        <v>-12166.539999999999</v>
      </c>
      <c r="E34" s="10"/>
      <c r="F34" s="11">
        <v>-7830310.6800000062</v>
      </c>
    </row>
    <row r="35" spans="2:6" x14ac:dyDescent="0.2">
      <c r="B35" s="24">
        <v>44501</v>
      </c>
      <c r="C35" s="10">
        <v>0</v>
      </c>
      <c r="D35" s="10">
        <v>-12166.539999999999</v>
      </c>
      <c r="E35" s="10"/>
      <c r="F35" s="11">
        <v>-7842477.2200000063</v>
      </c>
    </row>
    <row r="36" spans="2:6" ht="13.5" customHeight="1" x14ac:dyDescent="0.2">
      <c r="B36" s="24">
        <v>44531</v>
      </c>
      <c r="C36" s="10">
        <v>0</v>
      </c>
      <c r="D36" s="10">
        <v>-12166.539999999999</v>
      </c>
      <c r="E36" s="10"/>
      <c r="F36" s="11">
        <v>-7854643.7600000063</v>
      </c>
    </row>
    <row r="37" spans="2:6" x14ac:dyDescent="0.2">
      <c r="B37" s="18"/>
      <c r="C37" s="19"/>
      <c r="D37" s="33" t="s">
        <v>195</v>
      </c>
      <c r="E37" s="25"/>
      <c r="F37" s="32" t="s">
        <v>195</v>
      </c>
    </row>
    <row r="38" spans="2:6" x14ac:dyDescent="0.2">
      <c r="B38" s="5" t="s">
        <v>176</v>
      </c>
      <c r="C38" s="30" t="s">
        <v>173</v>
      </c>
      <c r="D38" s="30" t="s">
        <v>174</v>
      </c>
      <c r="E38" s="30"/>
      <c r="F38" s="7" t="s">
        <v>172</v>
      </c>
    </row>
    <row r="39" spans="2:6" x14ac:dyDescent="0.2">
      <c r="B39" s="35">
        <v>44166</v>
      </c>
      <c r="C39" s="22"/>
      <c r="D39" s="22" t="s">
        <v>26</v>
      </c>
      <c r="E39" s="22">
        <v>41110</v>
      </c>
      <c r="F39" s="28">
        <f>7559302.88000001*0.245866</f>
        <v>1858575.5618940825</v>
      </c>
    </row>
    <row r="40" spans="2:6" x14ac:dyDescent="0.2">
      <c r="B40" s="8">
        <v>44197</v>
      </c>
      <c r="C40" s="10">
        <v>0</v>
      </c>
      <c r="D40" s="10">
        <f>+D8-D25</f>
        <v>-135384.87999999998</v>
      </c>
      <c r="E40" s="10">
        <f>ROUND(-D40*0.245866,0)</f>
        <v>33287</v>
      </c>
      <c r="F40" s="11">
        <f>+F39-E40</f>
        <v>1825288.5618940825</v>
      </c>
    </row>
    <row r="41" spans="2:6" x14ac:dyDescent="0.2">
      <c r="B41" s="24">
        <v>44228</v>
      </c>
      <c r="C41" s="10">
        <v>0</v>
      </c>
      <c r="D41" s="10">
        <f t="shared" ref="D41:D51" si="0">+D9-D26</f>
        <v>-135384.87999999998</v>
      </c>
      <c r="E41" s="10">
        <f t="shared" ref="E41:E51" si="1">ROUND(-D41*0.245866,0)</f>
        <v>33287</v>
      </c>
      <c r="F41" s="11">
        <f>+F40-E41</f>
        <v>1792001.5618940825</v>
      </c>
    </row>
    <row r="42" spans="2:6" x14ac:dyDescent="0.2">
      <c r="B42" s="24">
        <v>44256</v>
      </c>
      <c r="C42" s="10">
        <v>0</v>
      </c>
      <c r="D42" s="10">
        <f t="shared" si="0"/>
        <v>-135384.87999999998</v>
      </c>
      <c r="E42" s="10">
        <f t="shared" si="1"/>
        <v>33287</v>
      </c>
      <c r="F42" s="11">
        <f t="shared" ref="F42:F51" si="2">+F41-E42</f>
        <v>1758714.5618940825</v>
      </c>
    </row>
    <row r="43" spans="2:6" x14ac:dyDescent="0.2">
      <c r="B43" s="24">
        <v>44287</v>
      </c>
      <c r="C43" s="10">
        <v>0</v>
      </c>
      <c r="D43" s="10">
        <f t="shared" si="0"/>
        <v>-135384.87999999998</v>
      </c>
      <c r="E43" s="10">
        <f t="shared" si="1"/>
        <v>33287</v>
      </c>
      <c r="F43" s="11">
        <f t="shared" si="2"/>
        <v>1725427.5618940825</v>
      </c>
    </row>
    <row r="44" spans="2:6" x14ac:dyDescent="0.2">
      <c r="B44" s="24">
        <v>44317</v>
      </c>
      <c r="C44" s="10">
        <v>0</v>
      </c>
      <c r="D44" s="10">
        <f t="shared" si="0"/>
        <v>-135384.87999999998</v>
      </c>
      <c r="E44" s="10">
        <f t="shared" si="1"/>
        <v>33287</v>
      </c>
      <c r="F44" s="11">
        <f t="shared" si="2"/>
        <v>1692140.5618940825</v>
      </c>
    </row>
    <row r="45" spans="2:6" x14ac:dyDescent="0.2">
      <c r="B45" s="24">
        <v>44348</v>
      </c>
      <c r="C45" s="10">
        <v>0</v>
      </c>
      <c r="D45" s="10">
        <f t="shared" si="0"/>
        <v>-135384.87999999998</v>
      </c>
      <c r="E45" s="10">
        <f t="shared" si="1"/>
        <v>33287</v>
      </c>
      <c r="F45" s="11">
        <f t="shared" si="2"/>
        <v>1658853.5618940825</v>
      </c>
    </row>
    <row r="46" spans="2:6" x14ac:dyDescent="0.2">
      <c r="B46" s="24">
        <v>44378</v>
      </c>
      <c r="C46" s="10">
        <v>0</v>
      </c>
      <c r="D46" s="10">
        <f t="shared" si="0"/>
        <v>-135384.87999999998</v>
      </c>
      <c r="E46" s="10">
        <f t="shared" si="1"/>
        <v>33287</v>
      </c>
      <c r="F46" s="11">
        <f t="shared" si="2"/>
        <v>1625566.5618940825</v>
      </c>
    </row>
    <row r="47" spans="2:6" x14ac:dyDescent="0.2">
      <c r="B47" s="24">
        <v>44409</v>
      </c>
      <c r="C47" s="10">
        <v>0</v>
      </c>
      <c r="D47" s="10">
        <f t="shared" si="0"/>
        <v>-135384.87999999998</v>
      </c>
      <c r="E47" s="10">
        <f t="shared" si="1"/>
        <v>33287</v>
      </c>
      <c r="F47" s="11">
        <f t="shared" si="2"/>
        <v>1592279.5618940825</v>
      </c>
    </row>
    <row r="48" spans="2:6" x14ac:dyDescent="0.2">
      <c r="B48" s="24">
        <v>44440</v>
      </c>
      <c r="C48" s="10">
        <v>0</v>
      </c>
      <c r="D48" s="10">
        <f t="shared" si="0"/>
        <v>-135384.87999999998</v>
      </c>
      <c r="E48" s="10">
        <f t="shared" si="1"/>
        <v>33287</v>
      </c>
      <c r="F48" s="11">
        <f t="shared" si="2"/>
        <v>1558992.5618940825</v>
      </c>
    </row>
    <row r="49" spans="2:7" x14ac:dyDescent="0.2">
      <c r="B49" s="24">
        <v>44470</v>
      </c>
      <c r="C49" s="10">
        <v>0</v>
      </c>
      <c r="D49" s="10">
        <f t="shared" si="0"/>
        <v>-135384.87999999998</v>
      </c>
      <c r="E49" s="10">
        <f t="shared" si="1"/>
        <v>33287</v>
      </c>
      <c r="F49" s="11">
        <f t="shared" si="2"/>
        <v>1525705.5618940825</v>
      </c>
    </row>
    <row r="50" spans="2:7" x14ac:dyDescent="0.2">
      <c r="B50" s="24">
        <v>44501</v>
      </c>
      <c r="C50" s="10">
        <v>0</v>
      </c>
      <c r="D50" s="10">
        <f t="shared" si="0"/>
        <v>-135384.87999999998</v>
      </c>
      <c r="E50" s="10">
        <f t="shared" si="1"/>
        <v>33287</v>
      </c>
      <c r="F50" s="11">
        <f t="shared" si="2"/>
        <v>1492418.5618940825</v>
      </c>
    </row>
    <row r="51" spans="2:7" x14ac:dyDescent="0.2">
      <c r="B51" s="24">
        <v>44531</v>
      </c>
      <c r="C51" s="10">
        <v>0</v>
      </c>
      <c r="D51" s="10">
        <f t="shared" si="0"/>
        <v>-135384.87999999998</v>
      </c>
      <c r="E51" s="10">
        <f t="shared" si="1"/>
        <v>33287</v>
      </c>
      <c r="F51" s="11">
        <f t="shared" si="2"/>
        <v>1459131.5618940825</v>
      </c>
      <c r="G51" s="4"/>
    </row>
    <row r="52" spans="2:7" x14ac:dyDescent="0.2">
      <c r="B52" s="18"/>
      <c r="C52" s="19"/>
      <c r="D52" s="27">
        <f>SUM(D40:D51)</f>
        <v>-1624618.5599999994</v>
      </c>
      <c r="E52" s="27">
        <f>SUM(E40:E51)</f>
        <v>399444</v>
      </c>
      <c r="F52" s="26"/>
      <c r="G52" s="14">
        <f>((F51+F39+2*SUM(F40:F50))/24)</f>
        <v>1658853.5618940818</v>
      </c>
    </row>
    <row r="53" spans="2:7" x14ac:dyDescent="0.2">
      <c r="D53" s="2" t="s">
        <v>196</v>
      </c>
      <c r="E53" s="2" t="s">
        <v>196</v>
      </c>
      <c r="G53" s="34" t="s">
        <v>196</v>
      </c>
    </row>
    <row r="54" spans="2:7" x14ac:dyDescent="0.2">
      <c r="G54" s="4"/>
    </row>
    <row r="55" spans="2:7" x14ac:dyDescent="0.2">
      <c r="G55" s="4"/>
    </row>
    <row r="67" spans="2:2" s="4" customFormat="1" x14ac:dyDescent="0.2"/>
    <row r="68" spans="2:2" s="4" customFormat="1" x14ac:dyDescent="0.2"/>
    <row r="69" spans="2:2" s="4" customFormat="1" x14ac:dyDescent="0.2"/>
    <row r="70" spans="2:2" s="4" customFormat="1" x14ac:dyDescent="0.2"/>
    <row r="71" spans="2:2" s="3" customFormat="1" x14ac:dyDescent="0.2">
      <c r="B71" s="1"/>
    </row>
    <row r="72" spans="2:2" s="3" customFormat="1" x14ac:dyDescent="0.2">
      <c r="B72" s="1"/>
    </row>
    <row r="73" spans="2:2" s="3" customFormat="1" x14ac:dyDescent="0.2">
      <c r="B73" s="1"/>
    </row>
    <row r="74" spans="2:2" s="3" customFormat="1" x14ac:dyDescent="0.2">
      <c r="B74" s="1"/>
    </row>
    <row r="75" spans="2:2" s="3" customFormat="1" x14ac:dyDescent="0.2">
      <c r="B75" s="1"/>
    </row>
    <row r="76" spans="2:2" s="3" customFormat="1" x14ac:dyDescent="0.2">
      <c r="B76" s="1"/>
    </row>
    <row r="77" spans="2:2" s="3" customFormat="1" x14ac:dyDescent="0.2">
      <c r="B77" s="1"/>
    </row>
    <row r="78" spans="2:2" s="3" customFormat="1" x14ac:dyDescent="0.2">
      <c r="B78" s="1"/>
    </row>
    <row r="79" spans="2:2" s="3" customFormat="1" x14ac:dyDescent="0.2">
      <c r="B79" s="1"/>
    </row>
    <row r="80" spans="2:2" s="3" customFormat="1" x14ac:dyDescent="0.2">
      <c r="B80" s="1"/>
    </row>
    <row r="81" spans="2:2" s="3" customFormat="1" x14ac:dyDescent="0.2">
      <c r="B81" s="1"/>
    </row>
    <row r="82" spans="2:2" s="3" customFormat="1" x14ac:dyDescent="0.2">
      <c r="B82" s="1"/>
    </row>
    <row r="83" spans="2:2" s="3" customFormat="1" x14ac:dyDescent="0.2">
      <c r="B83" s="1"/>
    </row>
    <row r="84" spans="2:2" s="3" customFormat="1" x14ac:dyDescent="0.2">
      <c r="B84" s="1"/>
    </row>
    <row r="85" spans="2:2" s="3" customFormat="1" x14ac:dyDescent="0.2">
      <c r="B85" s="1"/>
    </row>
    <row r="86" spans="2:2" s="3" customFormat="1" x14ac:dyDescent="0.2">
      <c r="B86" s="1"/>
    </row>
  </sheetData>
  <printOptions horizontalCentered="1"/>
  <pageMargins left="0.7" right="0.7" top="0.75" bottom="0.75" header="0.3" footer="0.3"/>
  <pageSetup orientation="portrait" r:id="rId1"/>
  <headerFooter alignWithMargins="0">
    <oddFooter>&amp;CPage 7.12.2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A7D3A1CD-A79B-4BA9-9356-99EB9D899157}"/>
</file>

<file path=customXml/itemProps2.xml><?xml version="1.0" encoding="utf-8"?>
<ds:datastoreItem xmlns:ds="http://schemas.openxmlformats.org/officeDocument/2006/customXml" ds:itemID="{AC7F7CB2-8C05-4D9A-B2B3-447AC8A6B46B}"/>
</file>

<file path=customXml/itemProps3.xml><?xml version="1.0" encoding="utf-8"?>
<ds:datastoreItem xmlns:ds="http://schemas.openxmlformats.org/officeDocument/2006/customXml" ds:itemID="{7D3C9A5E-E468-4967-A311-9E3435BE4371}"/>
</file>

<file path=customXml/itemProps4.xml><?xml version="1.0" encoding="utf-8"?>
<ds:datastoreItem xmlns:ds="http://schemas.openxmlformats.org/officeDocument/2006/customXml" ds:itemID="{AB98C1D9-73A9-4E0D-B9FE-1F94F0BAD7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Page 7.12</vt:lpstr>
      <vt:lpstr>Page 7.12.1</vt:lpstr>
      <vt:lpstr>Page 7.12.2</vt:lpstr>
      <vt:lpstr>'Page 7.12'!Print_Area</vt:lpstr>
      <vt:lpstr>'Page 7.12.1'!Print_Area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2019-11-27T00:18:01Z</dcterms:created>
  <dcterms:modified xsi:type="dcterms:W3CDTF">2019-12-31T18:38:40Z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