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_SEM\Non-Conf WP SEM\7 - Tax\"/>
    </mc:Choice>
  </mc:AlternateContent>
  <bookViews>
    <workbookView xWindow="0" yWindow="0" windowWidth="28800" windowHeight="12285"/>
  </bookViews>
  <sheets>
    <sheet name="Page 7.4" sheetId="1" r:id="rId1"/>
    <sheet name="Page 7.4.1" sheetId="2" r:id="rId2"/>
    <sheet name="Page 7.4.2" sheetId="3" r:id="rId3"/>
    <sheet name="Page 7.4.3 - 7.4.4" sheetId="5" r:id="rId4"/>
  </sheets>
  <definedNames>
    <definedName name="_xlnm.Print_Area" localSheetId="0">'Page 7.4'!$A$1:$J$61</definedName>
    <definedName name="_xlnm.Print_Titles" localSheetId="3">'Page 7.4.3 - 7.4.4'!$1:$8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" l="1"/>
  <c r="G116" i="5"/>
  <c r="G112" i="5"/>
  <c r="P105" i="5"/>
  <c r="N104" i="5"/>
  <c r="P104" i="5" s="1"/>
  <c r="N102" i="5"/>
  <c r="P102" i="5" s="1"/>
  <c r="N101" i="5"/>
  <c r="P101" i="5" s="1"/>
  <c r="N100" i="5"/>
  <c r="P100" i="5" s="1"/>
  <c r="N99" i="5"/>
  <c r="P99" i="5" s="1"/>
  <c r="N98" i="5"/>
  <c r="P98" i="5" s="1"/>
  <c r="G118" i="5"/>
  <c r="N96" i="5"/>
  <c r="P96" i="5" s="1"/>
  <c r="N95" i="5"/>
  <c r="P95" i="5" s="1"/>
  <c r="N94" i="5"/>
  <c r="P94" i="5" s="1"/>
  <c r="N93" i="5"/>
  <c r="P93" i="5" s="1"/>
  <c r="N92" i="5"/>
  <c r="G117" i="5"/>
  <c r="L116" i="5"/>
  <c r="N90" i="5"/>
  <c r="P90" i="5" s="1"/>
  <c r="N89" i="5"/>
  <c r="P89" i="5" s="1"/>
  <c r="N88" i="5"/>
  <c r="P88" i="5" s="1"/>
  <c r="L114" i="5"/>
  <c r="G114" i="5"/>
  <c r="N86" i="5"/>
  <c r="P86" i="5" s="1"/>
  <c r="N85" i="5"/>
  <c r="P85" i="5" s="1"/>
  <c r="N84" i="5"/>
  <c r="P84" i="5" s="1"/>
  <c r="N83" i="5"/>
  <c r="P83" i="5" s="1"/>
  <c r="N82" i="5"/>
  <c r="P82" i="5" s="1"/>
  <c r="N81" i="5"/>
  <c r="P81" i="5" s="1"/>
  <c r="N80" i="5"/>
  <c r="P80" i="5" s="1"/>
  <c r="N79" i="5"/>
  <c r="P79" i="5" s="1"/>
  <c r="N78" i="5"/>
  <c r="P78" i="5" s="1"/>
  <c r="N77" i="5"/>
  <c r="P77" i="5" s="1"/>
  <c r="N76" i="5"/>
  <c r="P76" i="5" s="1"/>
  <c r="N75" i="5"/>
  <c r="P75" i="5" s="1"/>
  <c r="N74" i="5"/>
  <c r="P74" i="5" s="1"/>
  <c r="N73" i="5"/>
  <c r="P73" i="5" s="1"/>
  <c r="N72" i="5"/>
  <c r="P72" i="5" s="1"/>
  <c r="N71" i="5"/>
  <c r="P71" i="5" s="1"/>
  <c r="N70" i="5"/>
  <c r="P70" i="5" s="1"/>
  <c r="N69" i="5"/>
  <c r="P69" i="5" s="1"/>
  <c r="N68" i="5"/>
  <c r="G115" i="5"/>
  <c r="N67" i="5"/>
  <c r="P67" i="5" s="1"/>
  <c r="N66" i="5"/>
  <c r="P66" i="5" s="1"/>
  <c r="N65" i="5"/>
  <c r="P65" i="5" s="1"/>
  <c r="N64" i="5"/>
  <c r="P64" i="5" s="1"/>
  <c r="N63" i="5"/>
  <c r="P63" i="5" s="1"/>
  <c r="N62" i="5"/>
  <c r="P62" i="5" s="1"/>
  <c r="N61" i="5"/>
  <c r="P61" i="5" s="1"/>
  <c r="N60" i="5"/>
  <c r="P60" i="5" s="1"/>
  <c r="N59" i="5"/>
  <c r="P59" i="5" s="1"/>
  <c r="N58" i="5"/>
  <c r="P58" i="5" s="1"/>
  <c r="N57" i="5"/>
  <c r="P57" i="5" s="1"/>
  <c r="N56" i="5"/>
  <c r="P56" i="5" s="1"/>
  <c r="N55" i="5"/>
  <c r="P55" i="5" s="1"/>
  <c r="N54" i="5"/>
  <c r="P54" i="5" s="1"/>
  <c r="N53" i="5"/>
  <c r="P53" i="5" s="1"/>
  <c r="N52" i="5"/>
  <c r="P52" i="5" s="1"/>
  <c r="N51" i="5"/>
  <c r="P51" i="5" s="1"/>
  <c r="N50" i="5"/>
  <c r="P50" i="5" s="1"/>
  <c r="N49" i="5"/>
  <c r="P49" i="5" s="1"/>
  <c r="N48" i="5"/>
  <c r="P48" i="5" s="1"/>
  <c r="N47" i="5"/>
  <c r="P47" i="5" s="1"/>
  <c r="N46" i="5"/>
  <c r="P46" i="5" s="1"/>
  <c r="N45" i="5"/>
  <c r="P45" i="5" s="1"/>
  <c r="N44" i="5"/>
  <c r="P44" i="5" s="1"/>
  <c r="N43" i="5"/>
  <c r="P43" i="5" s="1"/>
  <c r="N42" i="5"/>
  <c r="P42" i="5" s="1"/>
  <c r="N41" i="5"/>
  <c r="P41" i="5" s="1"/>
  <c r="N40" i="5"/>
  <c r="P40" i="5" s="1"/>
  <c r="N39" i="5"/>
  <c r="P39" i="5" s="1"/>
  <c r="N38" i="5"/>
  <c r="P38" i="5" s="1"/>
  <c r="N37" i="5"/>
  <c r="P37" i="5" s="1"/>
  <c r="N36" i="5"/>
  <c r="P36" i="5" s="1"/>
  <c r="N35" i="5"/>
  <c r="P35" i="5" s="1"/>
  <c r="N34" i="5"/>
  <c r="P34" i="5" s="1"/>
  <c r="N33" i="5"/>
  <c r="P33" i="5" s="1"/>
  <c r="N32" i="5"/>
  <c r="P32" i="5" s="1"/>
  <c r="N31" i="5"/>
  <c r="P31" i="5" s="1"/>
  <c r="N30" i="5"/>
  <c r="P30" i="5" s="1"/>
  <c r="N29" i="5"/>
  <c r="P29" i="5" s="1"/>
  <c r="N28" i="5"/>
  <c r="P28" i="5" s="1"/>
  <c r="N27" i="5"/>
  <c r="P27" i="5" s="1"/>
  <c r="N26" i="5"/>
  <c r="P26" i="5" s="1"/>
  <c r="N25" i="5"/>
  <c r="P25" i="5" s="1"/>
  <c r="N24" i="5"/>
  <c r="P24" i="5" s="1"/>
  <c r="N23" i="5"/>
  <c r="P23" i="5" s="1"/>
  <c r="N22" i="5"/>
  <c r="P22" i="5" s="1"/>
  <c r="N21" i="5"/>
  <c r="P21" i="5" s="1"/>
  <c r="N20" i="5"/>
  <c r="P20" i="5" s="1"/>
  <c r="N19" i="5"/>
  <c r="P19" i="5" s="1"/>
  <c r="N18" i="5"/>
  <c r="P18" i="5" s="1"/>
  <c r="N17" i="5"/>
  <c r="P17" i="5" s="1"/>
  <c r="N16" i="5"/>
  <c r="P16" i="5" s="1"/>
  <c r="N15" i="5"/>
  <c r="P15" i="5" s="1"/>
  <c r="N14" i="5"/>
  <c r="P14" i="5" s="1"/>
  <c r="N13" i="5"/>
  <c r="P13" i="5" s="1"/>
  <c r="N12" i="5"/>
  <c r="L112" i="5"/>
  <c r="N11" i="5"/>
  <c r="L111" i="5"/>
  <c r="G111" i="5"/>
  <c r="G110" i="5"/>
  <c r="N113" i="5" l="1"/>
  <c r="P12" i="5"/>
  <c r="P113" i="5" s="1"/>
  <c r="N112" i="5"/>
  <c r="P11" i="5"/>
  <c r="P112" i="5" s="1"/>
  <c r="N115" i="5"/>
  <c r="P68" i="5"/>
  <c r="P115" i="5" s="1"/>
  <c r="N117" i="5"/>
  <c r="P92" i="5"/>
  <c r="P117" i="5" s="1"/>
  <c r="N87" i="5"/>
  <c r="N91" i="5"/>
  <c r="G113" i="5"/>
  <c r="G119" i="5" s="1"/>
  <c r="L113" i="5"/>
  <c r="L118" i="5"/>
  <c r="L103" i="5"/>
  <c r="L110" i="5"/>
  <c r="L106" i="5"/>
  <c r="N9" i="5"/>
  <c r="N10" i="5"/>
  <c r="L115" i="5"/>
  <c r="L117" i="5"/>
  <c r="N97" i="5"/>
  <c r="N116" i="5" l="1"/>
  <c r="P91" i="5"/>
  <c r="P116" i="5" s="1"/>
  <c r="L119" i="5"/>
  <c r="N111" i="5"/>
  <c r="P10" i="5"/>
  <c r="P111" i="5" s="1"/>
  <c r="N118" i="5"/>
  <c r="P97" i="5"/>
  <c r="P118" i="5" s="1"/>
  <c r="N103" i="5"/>
  <c r="N106" i="5" s="1"/>
  <c r="N110" i="5"/>
  <c r="P9" i="5"/>
  <c r="N114" i="5"/>
  <c r="P87" i="5"/>
  <c r="P114" i="5" s="1"/>
  <c r="P110" i="5" l="1"/>
  <c r="P119" i="5" s="1"/>
  <c r="P106" i="5"/>
  <c r="P103" i="5"/>
  <c r="N119" i="5"/>
  <c r="B10" i="3" l="1"/>
  <c r="E14" i="2"/>
  <c r="C15" i="2"/>
  <c r="F11" i="1"/>
  <c r="I11" i="1" s="1"/>
  <c r="F12" i="1"/>
  <c r="I12" i="1" s="1"/>
  <c r="F13" i="1"/>
  <c r="I13" i="1" s="1"/>
  <c r="F14" i="1"/>
  <c r="I14" i="1" s="1"/>
  <c r="F15" i="1"/>
  <c r="I15" i="1" s="1"/>
  <c r="D15" i="2" l="1"/>
  <c r="B11" i="3"/>
  <c r="F10" i="1" s="1"/>
  <c r="E15" i="2"/>
  <c r="F16" i="1"/>
  <c r="I16" i="1" s="1"/>
  <c r="I10" i="1" l="1"/>
  <c r="I17" i="1" s="1"/>
  <c r="F17" i="1"/>
</calcChain>
</file>

<file path=xl/sharedStrings.xml><?xml version="1.0" encoding="utf-8"?>
<sst xmlns="http://schemas.openxmlformats.org/spreadsheetml/2006/main" count="442" uniqueCount="190">
  <si>
    <t>WA</t>
  </si>
  <si>
    <t>CIAC</t>
  </si>
  <si>
    <t>SNPD</t>
  </si>
  <si>
    <t>SNP</t>
  </si>
  <si>
    <t>SO</t>
  </si>
  <si>
    <t>SG</t>
  </si>
  <si>
    <t>Description of Adjustment:</t>
  </si>
  <si>
    <t>RES</t>
  </si>
  <si>
    <t>JBG</t>
  </si>
  <si>
    <t>PRO</t>
  </si>
  <si>
    <t>Adjustment to Tax:</t>
  </si>
  <si>
    <t>REF#</t>
  </si>
  <si>
    <t>ALLOCATED</t>
  </si>
  <si>
    <t>FACTOR %</t>
  </si>
  <si>
    <t>FACTOR</t>
  </si>
  <si>
    <t>COMPANY</t>
  </si>
  <si>
    <t>Type</t>
  </si>
  <si>
    <t>ACCOUNT</t>
  </si>
  <si>
    <t>WASHINGTON</t>
  </si>
  <si>
    <t>TOTAL</t>
  </si>
  <si>
    <t>ADIT Balance Adjustment</t>
  </si>
  <si>
    <t>7.4</t>
  </si>
  <si>
    <t>PAGE</t>
  </si>
  <si>
    <t>PacifiCorp</t>
  </si>
  <si>
    <t>**</t>
  </si>
  <si>
    <t>PP&amp;E Adjustment - AMA - SO</t>
  </si>
  <si>
    <t>PP&amp;E Adjustment - AMA - SNPD</t>
  </si>
  <si>
    <t>PP&amp;E Adjustment - AMA - JBG</t>
  </si>
  <si>
    <t>PP&amp;E Adjustment - AMA - SG</t>
  </si>
  <si>
    <t>PP&amp;E Adjustment - AMA - CIAC</t>
  </si>
  <si>
    <t>PP&amp;E Adjustment - AMA - SNP</t>
  </si>
  <si>
    <t>Tax Reform and additional flow-through-WA</t>
  </si>
  <si>
    <t>Accumulated Deferred Income Taxes (WA) - AMA</t>
  </si>
  <si>
    <t>WCA Factor</t>
  </si>
  <si>
    <t>Adjustment</t>
  </si>
  <si>
    <t>#</t>
  </si>
  <si>
    <t>Description</t>
  </si>
  <si>
    <t>STATE Allocation</t>
  </si>
  <si>
    <t>Book Tax Difference</t>
  </si>
  <si>
    <t>ADIT Balance Adjustment - AMA</t>
  </si>
  <si>
    <t>7.4.1</t>
  </si>
  <si>
    <t>Washington Allocated</t>
  </si>
  <si>
    <t>Washington General Rate Case - 2021</t>
  </si>
  <si>
    <t>7.4.2</t>
  </si>
  <si>
    <t>Total Company (AMA)</t>
  </si>
  <si>
    <t>Unadjusted</t>
  </si>
  <si>
    <t>Adjusted Utility</t>
  </si>
  <si>
    <t>Accumulated Deferred Income Tax - End-of-Period 2020</t>
  </si>
  <si>
    <t>2020 PowerTax WA ADIT Total (with 2019 Repowering)</t>
  </si>
  <si>
    <t>WA ADIT in Base Period (June 2019 AMA)</t>
  </si>
  <si>
    <t>Amount</t>
  </si>
  <si>
    <t>Incremental WA ADIT Adjustment</t>
  </si>
  <si>
    <t>Page 7.4.2</t>
  </si>
  <si>
    <t>Situs</t>
  </si>
  <si>
    <t>This adjustment moves the accumulated deferred income tax balances for property from the base period at average-of-monthly-averages to end-of-period 2020 levels.</t>
  </si>
  <si>
    <t>Add: ADIT Balance</t>
  </si>
  <si>
    <t>Remove: 2019 ADIT Balance</t>
  </si>
  <si>
    <t>Record</t>
  </si>
  <si>
    <t>Allocation</t>
  </si>
  <si>
    <t>Book Allocation Group</t>
  </si>
  <si>
    <t>Category</t>
  </si>
  <si>
    <t>Factor</t>
  </si>
  <si>
    <t>WCA</t>
  </si>
  <si>
    <t>No</t>
  </si>
  <si>
    <t>Change</t>
  </si>
  <si>
    <t>Distribution</t>
  </si>
  <si>
    <t>General</t>
  </si>
  <si>
    <t>Transmission</t>
  </si>
  <si>
    <t>Hydro-13000 Fall Creek</t>
  </si>
  <si>
    <t>Hydro-136070 Klamath</t>
  </si>
  <si>
    <t>Hydro-15000 Keno</t>
  </si>
  <si>
    <t>Hydro-16000 East Side</t>
  </si>
  <si>
    <t>Hydro-17000 West Side</t>
  </si>
  <si>
    <t>Hydro-18000 JC Boyle</t>
  </si>
  <si>
    <t>Hydro-19000 Klamath</t>
  </si>
  <si>
    <t>Hydro-215000 Merwin</t>
  </si>
  <si>
    <t>Hydro-215100 Cresap Bay</t>
  </si>
  <si>
    <t>Hydro-215300 Lewis River</t>
  </si>
  <si>
    <t>Hydro-218000 Swift</t>
  </si>
  <si>
    <t>Hydro-219000 Yale</t>
  </si>
  <si>
    <t>Hydro-23000 Bend</t>
  </si>
  <si>
    <t>Hydro-29000 Wallowa Falls</t>
  </si>
  <si>
    <t>Hydro-31000 Prospect 1</t>
  </si>
  <si>
    <t>Hydro-32000 Prospect 2</t>
  </si>
  <si>
    <t>Hydro-33000 Prospect 3</t>
  </si>
  <si>
    <t>Hydro-33100 Prospect 3</t>
  </si>
  <si>
    <t>Hydro-34000 Prospect 4</t>
  </si>
  <si>
    <t>Hydro-36000 Eagle Point</t>
  </si>
  <si>
    <t>Hydro-40000 Lemolo 1</t>
  </si>
  <si>
    <t>Hydro-41000 Lemolo 2</t>
  </si>
  <si>
    <t>Hydro-410000 Big Fork</t>
  </si>
  <si>
    <t>Hydro-42000 Clearwater 1</t>
  </si>
  <si>
    <t>Hydro-43000 Clearwater 2</t>
  </si>
  <si>
    <t>Hydro-44000 Toketee</t>
  </si>
  <si>
    <t>Hydro-444 Cutler</t>
  </si>
  <si>
    <t>Hydro-445 Granite</t>
  </si>
  <si>
    <t>Hydro-448 Olmsted</t>
  </si>
  <si>
    <t>Hydro-449 Pioneer</t>
  </si>
  <si>
    <t>Hydro-45000 Fish Creek</t>
  </si>
  <si>
    <t>Hydro-452 Stairs</t>
  </si>
  <si>
    <t>Hydro-454 Weber</t>
  </si>
  <si>
    <t>Hydro-455 Ashton</t>
  </si>
  <si>
    <t>Hydro-456 Cove</t>
  </si>
  <si>
    <t>Hydro-457 Grace</t>
  </si>
  <si>
    <t>Hydro-458 Lifton</t>
  </si>
  <si>
    <t>Hydro-459 Oneida</t>
  </si>
  <si>
    <t>Hydro-460 Paris</t>
  </si>
  <si>
    <t>Hydro-46000 Soda Springs</t>
  </si>
  <si>
    <t>Hydro-461 Soda</t>
  </si>
  <si>
    <t>Hydro-463 Gunlock</t>
  </si>
  <si>
    <t>Hydro-464 Veyo</t>
  </si>
  <si>
    <t>Hydro-465 Sand Cove</t>
  </si>
  <si>
    <t>Hydro-467 Viva Naughton</t>
  </si>
  <si>
    <t>Hydro-468 Last Chance</t>
  </si>
  <si>
    <t>Hydro-47000 Slide Creek</t>
  </si>
  <si>
    <t>Hydro-48000 N Umpqua</t>
  </si>
  <si>
    <t>Hydro-559 Oneida</t>
  </si>
  <si>
    <t>Hydro-561 Soda</t>
  </si>
  <si>
    <t>Hydro-610000 Iron Gate</t>
  </si>
  <si>
    <t>Hydro-611000 Copco 1</t>
  </si>
  <si>
    <t>Hydro-612000 Copco 2</t>
  </si>
  <si>
    <t>Hydro-613000 Fall Creek</t>
  </si>
  <si>
    <t>Hydro-Acct145135 East</t>
  </si>
  <si>
    <t>Hydro-Acct145135 West</t>
  </si>
  <si>
    <t>Other Prod-122350 West Side Mobile</t>
  </si>
  <si>
    <t>Other Prod-129500 Hermiston</t>
  </si>
  <si>
    <t>Other Prod-129600 Leaning Juniper 1</t>
  </si>
  <si>
    <t>Other Prod-203300 Chehalis Common</t>
  </si>
  <si>
    <t>Other Prod-203301 Chehalis Comb A</t>
  </si>
  <si>
    <t>Other Prod-203302 Chehalis Comb B</t>
  </si>
  <si>
    <t>Other Prod-203303 Chehalis Steam</t>
  </si>
  <si>
    <t>Other Prod-205100 Goodnoe Hills Cmn</t>
  </si>
  <si>
    <t>Other Prod-205200 Goodnoe Hills 1</t>
  </si>
  <si>
    <t>Other Prod-206100 Marengo Common</t>
  </si>
  <si>
    <t>Other Prod-206110 Marengo 1</t>
  </si>
  <si>
    <t>Other Prod-206120 Marengo 2</t>
  </si>
  <si>
    <t>Other Prod-505100 Glenrock Common</t>
  </si>
  <si>
    <t>Other Prod-505110 Glenrock 1</t>
  </si>
  <si>
    <t>Other Prod-505120 Rolling Hills</t>
  </si>
  <si>
    <t>Other Prod-505130 Glenrock 3</t>
  </si>
  <si>
    <t>Other Prod-506100 Seven Mile Hill C</t>
  </si>
  <si>
    <t>Other Prod-506110 Seven Mile Hill 1</t>
  </si>
  <si>
    <t>Other Prod-506120 Seven Mile Hill 2</t>
  </si>
  <si>
    <t>Other Prod-509100 Dunlap Common</t>
  </si>
  <si>
    <t>Other Prod-509110 Dunlap 1</t>
  </si>
  <si>
    <t>Other Prod-510100 HPlains_McFad Cmn</t>
  </si>
  <si>
    <t>Other Prod-510110 High Plains</t>
  </si>
  <si>
    <t>Other Prod-510120 McFadden Ridge</t>
  </si>
  <si>
    <t>Other Prod-576500 Foote Creek</t>
  </si>
  <si>
    <t>Steam-380 Blundell Common</t>
  </si>
  <si>
    <t>Steam-381 Blundell 1</t>
  </si>
  <si>
    <t>Steam-382 Blundell 2</t>
  </si>
  <si>
    <t>Steam-385 Blundell Steam Field</t>
  </si>
  <si>
    <t>Steam-401000 Colstrip</t>
  </si>
  <si>
    <t>Steam-517000 Jim Bridger</t>
  </si>
  <si>
    <t>Steam-517001 Jim Bridger 1</t>
  </si>
  <si>
    <t>Steam-517002 Jim Bridger 2</t>
  </si>
  <si>
    <t>Steam-517003 Jim Bridger 3</t>
  </si>
  <si>
    <t>Steam-517004 Jim Bridger 4</t>
  </si>
  <si>
    <t>General &amp; Other Assets</t>
  </si>
  <si>
    <t>Distribution Assets</t>
  </si>
  <si>
    <t>Transmission Assets</t>
  </si>
  <si>
    <t>Hydro Powered Generation Assets</t>
  </si>
  <si>
    <t>Other Production</t>
  </si>
  <si>
    <t>Other Production - Gas Fired Generation</t>
  </si>
  <si>
    <t>Other Production - Wind Powered Generation</t>
  </si>
  <si>
    <t>Steam Powered Production Aseets</t>
  </si>
  <si>
    <t>Geothermal Powered Production Assets</t>
  </si>
  <si>
    <t>Total</t>
  </si>
  <si>
    <t>Fully Normalized ADIT, Except Equity AFUDC</t>
  </si>
  <si>
    <t>Company</t>
  </si>
  <si>
    <t>General &amp; Other</t>
  </si>
  <si>
    <t>Hydro</t>
  </si>
  <si>
    <t>Wind</t>
  </si>
  <si>
    <t>Geothermal</t>
  </si>
  <si>
    <t>Other Prod</t>
  </si>
  <si>
    <t>Gas</t>
  </si>
  <si>
    <t>Steam</t>
  </si>
  <si>
    <t>Subtotal: Unadjusted Accumulated Deferred Income Tax</t>
  </si>
  <si>
    <t>ADD: Pre-TCJA Regulatory Asset</t>
  </si>
  <si>
    <t>ADD: Unamortized TCJA Excess Deferred Income Tax</t>
  </si>
  <si>
    <t>Grand Total</t>
  </si>
  <si>
    <t>Ref. 7.4.1</t>
  </si>
  <si>
    <t>Ref.  7.4</t>
  </si>
  <si>
    <t>WIJAM</t>
  </si>
  <si>
    <t>WCA vs. WIJAM ADIT Allocation</t>
  </si>
  <si>
    <t>Ref. 7.4.2</t>
  </si>
  <si>
    <t>Ref. 7.4.4</t>
  </si>
  <si>
    <t>Ref. 7.4</t>
  </si>
  <si>
    <t>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</si>
</sst>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0.000_);\(0.000\)"/>
    <numFmt numFmtId="167" formatCode="0.000%"/>
    <numFmt numFmtId="168" formatCode="0_);\(0\)"/>
  </numFmts>
  <fonts count="15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Times New Roman"/>
      <family val="1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11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0" xfId="0" applyNumberFormat="1" applyFont="1" applyAlignment="1">
      <alignment horizontal="center"/>
    </xf>
    <xf numFmtId="41" fontId="3" fillId="0" borderId="0" xfId="0" applyNumberFormat="1" applyFont="1" applyBorder="1" applyAlignment="1">
      <alignment horizontal="center"/>
    </xf>
    <xf numFmtId="41" fontId="3" fillId="0" borderId="0" xfId="1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41" fontId="3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164" fontId="7" fillId="0" borderId="0" xfId="3" applyNumberFormat="1" applyFont="1" applyBorder="1"/>
    <xf numFmtId="0" fontId="3" fillId="0" borderId="0" xfId="4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41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5" fontId="3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2" fontId="3" fillId="0" borderId="0" xfId="0" applyNumberFormat="1" applyFont="1" applyAlignment="1">
      <alignment horizontal="center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37" fontId="11" fillId="0" borderId="15" xfId="5" applyNumberFormat="1" applyFont="1" applyFill="1" applyBorder="1" applyAlignment="1">
      <alignment horizontal="centerContinuous"/>
    </xf>
    <xf numFmtId="166" fontId="11" fillId="0" borderId="14" xfId="5" applyNumberFormat="1" applyFont="1" applyFill="1" applyBorder="1" applyAlignment="1">
      <alignment horizontal="center"/>
    </xf>
    <xf numFmtId="37" fontId="11" fillId="0" borderId="11" xfId="5" applyNumberFormat="1" applyFont="1" applyFill="1" applyBorder="1" applyAlignment="1">
      <alignment horizontal="centerContinuous"/>
    </xf>
    <xf numFmtId="37" fontId="11" fillId="0" borderId="14" xfId="5" applyNumberFormat="1" applyFont="1" applyFill="1" applyBorder="1" applyAlignment="1">
      <alignment horizontal="centerContinuous"/>
    </xf>
    <xf numFmtId="0" fontId="9" fillId="0" borderId="10" xfId="0" applyFont="1" applyFill="1" applyBorder="1" applyAlignment="1">
      <alignment horizontal="centerContinuous"/>
    </xf>
    <xf numFmtId="37" fontId="11" fillId="0" borderId="10" xfId="5" applyNumberFormat="1" applyFont="1" applyFill="1" applyBorder="1" applyAlignment="1">
      <alignment horizontal="center"/>
    </xf>
    <xf numFmtId="166" fontId="11" fillId="0" borderId="10" xfId="5" applyNumberFormat="1" applyFont="1" applyFill="1" applyBorder="1" applyAlignment="1">
      <alignment horizontal="center"/>
    </xf>
    <xf numFmtId="37" fontId="11" fillId="0" borderId="10" xfId="7" applyNumberFormat="1" applyFont="1" applyFill="1" applyBorder="1" applyAlignment="1">
      <alignment horizontal="center"/>
    </xf>
    <xf numFmtId="37" fontId="11" fillId="0" borderId="10" xfId="6" applyNumberFormat="1" applyFont="1" applyFill="1" applyBorder="1" applyAlignment="1">
      <alignment horizontal="center"/>
    </xf>
    <xf numFmtId="37" fontId="10" fillId="0" borderId="0" xfId="0" applyNumberFormat="1" applyFont="1" applyFill="1"/>
    <xf numFmtId="166" fontId="12" fillId="0" borderId="12" xfId="0" applyNumberFormat="1" applyFont="1" applyFill="1" applyBorder="1" applyAlignment="1">
      <alignment horizontal="center"/>
    </xf>
    <xf numFmtId="37" fontId="10" fillId="0" borderId="12" xfId="0" applyNumberFormat="1" applyFont="1" applyFill="1" applyBorder="1"/>
    <xf numFmtId="37" fontId="10" fillId="0" borderId="13" xfId="0" applyNumberFormat="1" applyFont="1" applyFill="1" applyBorder="1"/>
    <xf numFmtId="0" fontId="12" fillId="0" borderId="12" xfId="0" applyFont="1" applyFill="1" applyBorder="1" applyAlignment="1">
      <alignment horizontal="center"/>
    </xf>
    <xf numFmtId="0" fontId="10" fillId="0" borderId="12" xfId="0" applyFont="1" applyFill="1" applyBorder="1"/>
    <xf numFmtId="37" fontId="11" fillId="0" borderId="12" xfId="0" applyNumberFormat="1" applyFont="1" applyFill="1" applyBorder="1"/>
    <xf numFmtId="0" fontId="12" fillId="2" borderId="12" xfId="0" applyFont="1" applyFill="1" applyBorder="1" applyAlignment="1">
      <alignment horizontal="center"/>
    </xf>
    <xf numFmtId="0" fontId="11" fillId="0" borderId="11" xfId="0" applyFont="1" applyFill="1" applyBorder="1"/>
    <xf numFmtId="166" fontId="11" fillId="0" borderId="11" xfId="0" applyNumberFormat="1" applyFont="1" applyFill="1" applyBorder="1" applyAlignment="1">
      <alignment horizontal="center"/>
    </xf>
    <xf numFmtId="37" fontId="11" fillId="0" borderId="10" xfId="0" applyNumberFormat="1" applyFont="1" applyFill="1" applyBorder="1"/>
    <xf numFmtId="0" fontId="11" fillId="0" borderId="10" xfId="0" applyFont="1" applyFill="1" applyBorder="1" applyAlignment="1">
      <alignment horizontal="center"/>
    </xf>
    <xf numFmtId="0" fontId="13" fillId="0" borderId="0" xfId="0" applyFont="1"/>
    <xf numFmtId="165" fontId="3" fillId="0" borderId="0" xfId="1" applyNumberFormat="1" applyFont="1"/>
    <xf numFmtId="165" fontId="3" fillId="0" borderId="0" xfId="1" applyNumberFormat="1" applyFont="1" applyBorder="1"/>
    <xf numFmtId="165" fontId="3" fillId="0" borderId="9" xfId="0" applyNumberFormat="1" applyFont="1" applyBorder="1"/>
    <xf numFmtId="39" fontId="7" fillId="0" borderId="0" xfId="0" applyNumberFormat="1" applyFont="1" applyFill="1" applyBorder="1"/>
    <xf numFmtId="0" fontId="14" fillId="0" borderId="0" xfId="0" applyFont="1" applyAlignment="1">
      <alignment horizontal="center"/>
    </xf>
    <xf numFmtId="164" fontId="7" fillId="0" borderId="0" xfId="3" applyNumberFormat="1" applyFont="1" applyBorder="1" applyAlignment="1">
      <alignment horizontal="center"/>
    </xf>
    <xf numFmtId="167" fontId="3" fillId="0" borderId="0" xfId="2" applyNumberFormat="1" applyFont="1" applyBorder="1" applyAlignment="1">
      <alignment horizontal="center"/>
    </xf>
    <xf numFmtId="167" fontId="7" fillId="0" borderId="0" xfId="3" applyNumberFormat="1" applyFont="1" applyBorder="1" applyAlignment="1">
      <alignment horizontal="center"/>
    </xf>
    <xf numFmtId="41" fontId="5" fillId="0" borderId="11" xfId="1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5" fillId="0" borderId="0" xfId="0" applyFont="1" applyBorder="1"/>
    <xf numFmtId="39" fontId="7" fillId="0" borderId="16" xfId="8" applyNumberFormat="1" applyFont="1" applyFill="1" applyBorder="1"/>
    <xf numFmtId="39" fontId="7" fillId="0" borderId="0" xfId="8" applyNumberFormat="1" applyFont="1" applyFill="1"/>
    <xf numFmtId="39" fontId="7" fillId="0" borderId="0" xfId="8" applyNumberFormat="1" applyFont="1"/>
    <xf numFmtId="37" fontId="8" fillId="0" borderId="11" xfId="8" applyNumberFormat="1" applyFont="1" applyFill="1" applyBorder="1" applyAlignment="1">
      <alignment horizontal="centerContinuous"/>
    </xf>
    <xf numFmtId="39" fontId="8" fillId="0" borderId="11" xfId="8" applyNumberFormat="1" applyFont="1" applyFill="1" applyBorder="1" applyAlignment="1">
      <alignment horizontal="centerContinuous"/>
    </xf>
    <xf numFmtId="37" fontId="7" fillId="0" borderId="11" xfId="8" applyNumberFormat="1" applyFont="1" applyBorder="1" applyAlignment="1">
      <alignment horizontal="centerContinuous"/>
    </xf>
    <xf numFmtId="0" fontId="7" fillId="0" borderId="0" xfId="8" applyFont="1"/>
    <xf numFmtId="37" fontId="8" fillId="0" borderId="0" xfId="8" applyNumberFormat="1" applyFont="1" applyFill="1" applyBorder="1" applyAlignment="1">
      <alignment horizontal="center"/>
    </xf>
    <xf numFmtId="39" fontId="7" fillId="0" borderId="0" xfId="8" applyNumberFormat="1" applyFont="1" applyFill="1" applyBorder="1"/>
    <xf numFmtId="37" fontId="8" fillId="0" borderId="16" xfId="8" applyNumberFormat="1" applyFont="1" applyFill="1" applyBorder="1" applyAlignment="1">
      <alignment horizontal="centerContinuous"/>
    </xf>
    <xf numFmtId="37" fontId="8" fillId="0" borderId="0" xfId="8" applyNumberFormat="1" applyFont="1" applyFill="1" applyBorder="1" applyAlignment="1">
      <alignment horizontal="centerContinuous"/>
    </xf>
    <xf numFmtId="39" fontId="8" fillId="0" borderId="0" xfId="8" applyNumberFormat="1" applyFont="1" applyFill="1" applyBorder="1" applyAlignment="1">
      <alignment horizontal="centerContinuous"/>
    </xf>
    <xf numFmtId="37" fontId="8" fillId="0" borderId="17" xfId="8" applyNumberFormat="1" applyFont="1" applyFill="1" applyBorder="1" applyAlignment="1">
      <alignment horizontal="centerContinuous"/>
    </xf>
    <xf numFmtId="37" fontId="7" fillId="0" borderId="17" xfId="8" applyNumberFormat="1" applyFont="1" applyBorder="1" applyAlignment="1">
      <alignment horizontal="centerContinuous"/>
    </xf>
    <xf numFmtId="37" fontId="8" fillId="0" borderId="17" xfId="8" applyNumberFormat="1" applyFont="1" applyFill="1" applyBorder="1" applyAlignment="1">
      <alignment horizontal="center"/>
    </xf>
    <xf numFmtId="39" fontId="8" fillId="0" borderId="17" xfId="8" applyNumberFormat="1" applyFont="1" applyFill="1" applyBorder="1"/>
    <xf numFmtId="39" fontId="8" fillId="0" borderId="0" xfId="8" applyNumberFormat="1" applyFont="1" applyFill="1"/>
    <xf numFmtId="39" fontId="8" fillId="0" borderId="17" xfId="8" applyNumberFormat="1" applyFont="1" applyFill="1" applyBorder="1" applyAlignment="1">
      <alignment horizontal="center"/>
    </xf>
    <xf numFmtId="39" fontId="8" fillId="0" borderId="17" xfId="8" applyNumberFormat="1" applyFont="1" applyFill="1" applyBorder="1" applyAlignment="1">
      <alignment horizontal="centerContinuous"/>
    </xf>
    <xf numFmtId="37" fontId="8" fillId="0" borderId="11" xfId="8" applyNumberFormat="1" applyFont="1" applyFill="1" applyBorder="1" applyAlignment="1">
      <alignment horizontal="center"/>
    </xf>
    <xf numFmtId="37" fontId="7" fillId="0" borderId="0" xfId="8" applyNumberFormat="1" applyFont="1"/>
    <xf numFmtId="168" fontId="7" fillId="0" borderId="18" xfId="8" applyNumberFormat="1" applyFont="1" applyFill="1" applyBorder="1" applyAlignment="1"/>
    <xf numFmtId="39" fontId="7" fillId="0" borderId="18" xfId="8" applyNumberFormat="1" applyFont="1" applyFill="1" applyBorder="1"/>
    <xf numFmtId="39" fontId="7" fillId="0" borderId="18" xfId="8" applyNumberFormat="1" applyFont="1" applyFill="1" applyBorder="1" applyAlignment="1">
      <alignment horizontal="center"/>
    </xf>
    <xf numFmtId="37" fontId="7" fillId="0" borderId="18" xfId="9" applyNumberFormat="1" applyFont="1" applyBorder="1"/>
    <xf numFmtId="37" fontId="7" fillId="0" borderId="19" xfId="8" applyNumberFormat="1" applyFont="1" applyFill="1" applyBorder="1" applyAlignment="1">
      <alignment horizontal="center"/>
    </xf>
    <xf numFmtId="164" fontId="7" fillId="0" borderId="19" xfId="10" applyNumberFormat="1" applyFont="1" applyFill="1" applyBorder="1" applyAlignment="1">
      <alignment horizontal="center"/>
    </xf>
    <xf numFmtId="37" fontId="7" fillId="0" borderId="20" xfId="8" applyNumberFormat="1" applyFont="1" applyBorder="1"/>
    <xf numFmtId="168" fontId="7" fillId="0" borderId="19" xfId="8" applyNumberFormat="1" applyFont="1" applyFill="1" applyBorder="1" applyAlignment="1"/>
    <xf numFmtId="39" fontId="7" fillId="0" borderId="19" xfId="8" applyNumberFormat="1" applyFont="1" applyFill="1" applyBorder="1"/>
    <xf numFmtId="39" fontId="7" fillId="0" borderId="19" xfId="8" applyNumberFormat="1" applyFont="1" applyFill="1" applyBorder="1" applyAlignment="1">
      <alignment horizontal="center"/>
    </xf>
    <xf numFmtId="37" fontId="7" fillId="0" borderId="19" xfId="9" applyNumberFormat="1" applyFont="1" applyBorder="1"/>
    <xf numFmtId="37" fontId="7" fillId="0" borderId="19" xfId="8" applyNumberFormat="1" applyFont="1" applyBorder="1"/>
    <xf numFmtId="0" fontId="7" fillId="0" borderId="0" xfId="8" applyFont="1" applyFill="1"/>
    <xf numFmtId="39" fontId="8" fillId="0" borderId="18" xfId="8" applyNumberFormat="1" applyFont="1" applyFill="1" applyBorder="1" applyAlignment="1">
      <alignment horizontal="left" indent="3"/>
    </xf>
    <xf numFmtId="0" fontId="8" fillId="0" borderId="18" xfId="8" applyFont="1" applyFill="1" applyBorder="1"/>
    <xf numFmtId="39" fontId="8" fillId="0" borderId="18" xfId="8" applyNumberFormat="1" applyFont="1" applyFill="1" applyBorder="1"/>
    <xf numFmtId="39" fontId="8" fillId="0" borderId="20" xfId="8" applyNumberFormat="1" applyFont="1" applyBorder="1"/>
    <xf numFmtId="37" fontId="8" fillId="0" borderId="18" xfId="9" applyNumberFormat="1" applyFont="1" applyBorder="1"/>
    <xf numFmtId="37" fontId="8" fillId="0" borderId="20" xfId="8" applyNumberFormat="1" applyFont="1" applyBorder="1"/>
    <xf numFmtId="37" fontId="8" fillId="0" borderId="18" xfId="8" applyNumberFormat="1" applyFont="1" applyFill="1" applyBorder="1"/>
    <xf numFmtId="37" fontId="8" fillId="0" borderId="0" xfId="8" applyNumberFormat="1" applyFont="1" applyBorder="1"/>
    <xf numFmtId="37" fontId="8" fillId="0" borderId="0" xfId="8" applyNumberFormat="1" applyFont="1"/>
    <xf numFmtId="39" fontId="7" fillId="0" borderId="19" xfId="8" applyNumberFormat="1" applyFont="1" applyFill="1" applyBorder="1" applyAlignment="1">
      <alignment horizontal="left" indent="3"/>
    </xf>
    <xf numFmtId="0" fontId="7" fillId="0" borderId="19" xfId="8" applyFont="1" applyFill="1" applyBorder="1"/>
    <xf numFmtId="39" fontId="7" fillId="0" borderId="19" xfId="8" applyNumberFormat="1" applyFont="1" applyBorder="1"/>
    <xf numFmtId="37" fontId="7" fillId="0" borderId="19" xfId="8" applyNumberFormat="1" applyFont="1" applyFill="1" applyBorder="1"/>
    <xf numFmtId="37" fontId="7" fillId="0" borderId="0" xfId="8" applyNumberFormat="1" applyFont="1" applyBorder="1"/>
    <xf numFmtId="37" fontId="7" fillId="0" borderId="0" xfId="9" applyNumberFormat="1" applyFont="1" applyBorder="1"/>
    <xf numFmtId="39" fontId="7" fillId="0" borderId="21" xfId="8" applyNumberFormat="1" applyFont="1" applyFill="1" applyBorder="1" applyAlignment="1">
      <alignment horizontal="left" indent="3"/>
    </xf>
    <xf numFmtId="39" fontId="7" fillId="0" borderId="21" xfId="8" applyNumberFormat="1" applyFont="1" applyFill="1" applyBorder="1"/>
    <xf numFmtId="39" fontId="7" fillId="0" borderId="21" xfId="8" applyNumberFormat="1" applyFont="1" applyBorder="1"/>
    <xf numFmtId="37" fontId="7" fillId="0" borderId="21" xfId="8" applyNumberFormat="1" applyFont="1" applyBorder="1"/>
    <xf numFmtId="37" fontId="7" fillId="0" borderId="21" xfId="8" applyNumberFormat="1" applyFont="1" applyFill="1" applyBorder="1"/>
    <xf numFmtId="39" fontId="8" fillId="0" borderId="11" xfId="8" applyNumberFormat="1" applyFont="1" applyFill="1" applyBorder="1" applyAlignment="1">
      <alignment horizontal="left" indent="3"/>
    </xf>
    <xf numFmtId="39" fontId="8" fillId="0" borderId="11" xfId="8" applyNumberFormat="1" applyFont="1" applyFill="1" applyBorder="1"/>
    <xf numFmtId="39" fontId="8" fillId="0" borderId="11" xfId="8" applyNumberFormat="1" applyFont="1" applyBorder="1"/>
    <xf numFmtId="37" fontId="8" fillId="0" borderId="11" xfId="8" applyNumberFormat="1" applyFont="1" applyBorder="1"/>
    <xf numFmtId="37" fontId="8" fillId="0" borderId="11" xfId="8" applyNumberFormat="1" applyFont="1" applyFill="1" applyBorder="1"/>
    <xf numFmtId="37" fontId="8" fillId="0" borderId="17" xfId="9" applyNumberFormat="1" applyFont="1" applyBorder="1"/>
    <xf numFmtId="37" fontId="7" fillId="0" borderId="0" xfId="8" applyNumberFormat="1" applyFont="1" applyFill="1"/>
    <xf numFmtId="37" fontId="8" fillId="0" borderId="0" xfId="0" applyNumberFormat="1" applyFont="1" applyAlignment="1">
      <alignment horizontal="right"/>
    </xf>
    <xf numFmtId="39" fontId="7" fillId="0" borderId="18" xfId="8" applyNumberFormat="1" applyFont="1" applyFill="1" applyBorder="1" applyAlignment="1">
      <alignment horizontal="left" indent="3"/>
    </xf>
    <xf numFmtId="39" fontId="7" fillId="0" borderId="18" xfId="8" applyNumberFormat="1" applyFont="1" applyBorder="1"/>
    <xf numFmtId="37" fontId="7" fillId="0" borderId="18" xfId="8" applyNumberFormat="1" applyFont="1" applyBorder="1"/>
    <xf numFmtId="37" fontId="7" fillId="3" borderId="18" xfId="8" applyNumberFormat="1" applyFont="1" applyFill="1" applyBorder="1"/>
    <xf numFmtId="39" fontId="7" fillId="3" borderId="18" xfId="8" applyNumberFormat="1" applyFont="1" applyFill="1" applyBorder="1"/>
    <xf numFmtId="37" fontId="7" fillId="3" borderId="19" xfId="8" applyNumberFormat="1" applyFont="1" applyFill="1" applyBorder="1"/>
    <xf numFmtId="39" fontId="7" fillId="3" borderId="19" xfId="8" applyNumberFormat="1" applyFont="1" applyFill="1" applyBorder="1"/>
    <xf numFmtId="39" fontId="7" fillId="0" borderId="21" xfId="8" applyNumberFormat="1" applyFont="1" applyFill="1" applyBorder="1" applyAlignment="1">
      <alignment horizontal="center"/>
    </xf>
    <xf numFmtId="37" fontId="7" fillId="3" borderId="21" xfId="8" applyNumberFormat="1" applyFont="1" applyFill="1" applyBorder="1"/>
    <xf numFmtId="39" fontId="7" fillId="3" borderId="21" xfId="8" applyNumberFormat="1" applyFont="1" applyFill="1" applyBorder="1"/>
    <xf numFmtId="39" fontId="7" fillId="0" borderId="11" xfId="8" applyNumberFormat="1" applyFont="1" applyFill="1" applyBorder="1"/>
    <xf numFmtId="39" fontId="7" fillId="0" borderId="11" xfId="8" applyNumberFormat="1" applyFont="1" applyBorder="1"/>
    <xf numFmtId="37" fontId="7" fillId="3" borderId="11" xfId="8" applyNumberFormat="1" applyFont="1" applyFill="1" applyBorder="1"/>
    <xf numFmtId="39" fontId="7" fillId="3" borderId="11" xfId="8" applyNumberFormat="1" applyFont="1" applyFill="1" applyBorder="1"/>
    <xf numFmtId="0" fontId="7" fillId="0" borderId="11" xfId="8" applyFont="1" applyBorder="1"/>
    <xf numFmtId="168" fontId="7" fillId="0" borderId="19" xfId="8" applyNumberFormat="1" applyFont="1" applyFill="1" applyBorder="1" applyAlignment="1">
      <alignment horizontal="center"/>
    </xf>
    <xf numFmtId="0" fontId="11" fillId="0" borderId="0" xfId="0" applyFont="1" applyFill="1"/>
    <xf numFmtId="0" fontId="10" fillId="0" borderId="0" xfId="0" applyFont="1" applyFill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</cellXfs>
  <cellStyles count="11">
    <cellStyle name="Comma" xfId="1" builtinId="3"/>
    <cellStyle name="Comma [0] 2" xfId="9"/>
    <cellStyle name="Normal" xfId="0" builtinId="0"/>
    <cellStyle name="Normal 15" xfId="3"/>
    <cellStyle name="Normal 18" xfId="7"/>
    <cellStyle name="Normal 19" xfId="5"/>
    <cellStyle name="Normal 2" xfId="4"/>
    <cellStyle name="Normal 22" xfId="6"/>
    <cellStyle name="Normal 3" xfId="8"/>
    <cellStyle name="Percent" xfId="2" builtinId="5"/>
    <cellStyle name="Percent 2" xfId="10"/>
  </cellStyles>
  <dxfs count="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8"/>
  <sheetViews>
    <sheetView tabSelected="1" view="pageBreakPreview" zoomScale="80" zoomScaleNormal="100" zoomScaleSheetLayoutView="80" workbookViewId="0"/>
  </sheetViews>
  <sheetFormatPr defaultColWidth="8.75" defaultRowHeight="12.75" x14ac:dyDescent="0.2"/>
  <cols>
    <col min="1" max="1" width="2.25" style="1" customWidth="1"/>
    <col min="2" max="2" width="7" style="1" customWidth="1"/>
    <col min="3" max="3" width="19.625" style="1" customWidth="1"/>
    <col min="4" max="4" width="8.5" style="1" customWidth="1"/>
    <col min="5" max="5" width="5.75" style="1" customWidth="1"/>
    <col min="6" max="6" width="13.875" style="1" bestFit="1" customWidth="1"/>
    <col min="7" max="7" width="9.75" style="1" customWidth="1"/>
    <col min="8" max="8" width="9.5" style="1" customWidth="1"/>
    <col min="9" max="9" width="12.375" style="1" customWidth="1"/>
    <col min="10" max="10" width="7.25" style="1" customWidth="1"/>
    <col min="11" max="16384" width="8.75" style="1"/>
  </cols>
  <sheetData>
    <row r="1" spans="1:10" ht="12.75" customHeight="1" x14ac:dyDescent="0.2">
      <c r="B1" s="28" t="s">
        <v>23</v>
      </c>
      <c r="D1" s="27"/>
      <c r="E1" s="27"/>
      <c r="F1" s="27"/>
      <c r="G1" s="27"/>
      <c r="H1" s="27"/>
      <c r="I1" s="27" t="s">
        <v>22</v>
      </c>
      <c r="J1" s="29" t="s">
        <v>21</v>
      </c>
    </row>
    <row r="2" spans="1:10" ht="12.75" customHeight="1" x14ac:dyDescent="0.2">
      <c r="B2" s="28" t="s">
        <v>42</v>
      </c>
      <c r="D2" s="27"/>
      <c r="E2" s="27"/>
      <c r="F2" s="27"/>
      <c r="G2" s="27"/>
      <c r="H2" s="27"/>
      <c r="I2" s="27"/>
      <c r="J2" s="10"/>
    </row>
    <row r="3" spans="1:10" ht="12.75" customHeight="1" x14ac:dyDescent="0.2">
      <c r="B3" s="28" t="s">
        <v>20</v>
      </c>
      <c r="D3" s="27"/>
      <c r="E3" s="27"/>
      <c r="F3" s="27"/>
      <c r="G3" s="27"/>
      <c r="H3" s="27"/>
      <c r="I3" s="27"/>
      <c r="J3" s="10"/>
    </row>
    <row r="4" spans="1:10" ht="12.75" customHeight="1" x14ac:dyDescent="0.2">
      <c r="B4" s="28"/>
      <c r="D4" s="27"/>
      <c r="E4" s="27"/>
      <c r="F4" s="27"/>
      <c r="G4" s="27"/>
      <c r="H4" s="27"/>
      <c r="I4" s="27"/>
      <c r="J4" s="10"/>
    </row>
    <row r="5" spans="1:10" ht="12.75" customHeight="1" x14ac:dyDescent="0.2">
      <c r="D5" s="27"/>
      <c r="E5" s="27"/>
      <c r="F5" s="27"/>
      <c r="G5" s="27"/>
      <c r="H5" s="27"/>
      <c r="I5" s="27"/>
      <c r="J5" s="10"/>
    </row>
    <row r="6" spans="1:10" ht="12.75" customHeight="1" x14ac:dyDescent="0.2">
      <c r="D6" s="27"/>
      <c r="E6" s="27"/>
      <c r="F6" s="27" t="s">
        <v>19</v>
      </c>
      <c r="G6" s="27"/>
      <c r="H6" s="27"/>
      <c r="I6" s="27" t="s">
        <v>18</v>
      </c>
      <c r="J6" s="10"/>
    </row>
    <row r="7" spans="1:10" ht="12.75" customHeight="1" x14ac:dyDescent="0.2">
      <c r="D7" s="4" t="s">
        <v>17</v>
      </c>
      <c r="E7" s="4" t="s">
        <v>16</v>
      </c>
      <c r="F7" s="4" t="s">
        <v>15</v>
      </c>
      <c r="G7" s="4" t="s">
        <v>14</v>
      </c>
      <c r="H7" s="4" t="s">
        <v>13</v>
      </c>
      <c r="I7" s="4" t="s">
        <v>12</v>
      </c>
      <c r="J7" s="26" t="s">
        <v>11</v>
      </c>
    </row>
    <row r="8" spans="1:10" ht="12.75" customHeight="1" x14ac:dyDescent="0.2">
      <c r="A8" s="7"/>
      <c r="B8" s="25" t="s">
        <v>10</v>
      </c>
      <c r="C8" s="7"/>
      <c r="D8" s="6"/>
      <c r="E8" s="6"/>
      <c r="F8" s="6"/>
      <c r="G8" s="6"/>
      <c r="H8" s="6"/>
      <c r="I8" s="24"/>
      <c r="J8" s="10"/>
    </row>
    <row r="9" spans="1:10" ht="12.75" customHeight="1" x14ac:dyDescent="0.2">
      <c r="A9" s="7"/>
      <c r="C9" s="7"/>
      <c r="D9" s="6"/>
      <c r="E9" s="18"/>
      <c r="F9" s="14"/>
      <c r="G9" s="6"/>
      <c r="H9" s="17"/>
      <c r="I9" s="12"/>
      <c r="J9" s="10"/>
    </row>
    <row r="10" spans="1:10" ht="12.75" customHeight="1" x14ac:dyDescent="0.2">
      <c r="A10" s="7"/>
      <c r="B10" s="1" t="s">
        <v>55</v>
      </c>
      <c r="C10" s="7"/>
      <c r="D10" s="6">
        <v>282</v>
      </c>
      <c r="E10" s="18" t="s">
        <v>9</v>
      </c>
      <c r="F10" s="14">
        <f>+'Page 7.4.2'!B11</f>
        <v>8675778.4500000477</v>
      </c>
      <c r="G10" s="22" t="s">
        <v>0</v>
      </c>
      <c r="H10" s="61" t="s">
        <v>53</v>
      </c>
      <c r="I10" s="12">
        <f>F10</f>
        <v>8675778.4500000477</v>
      </c>
      <c r="J10" s="10" t="s">
        <v>43</v>
      </c>
    </row>
    <row r="11" spans="1:10" ht="12.75" customHeight="1" x14ac:dyDescent="0.2">
      <c r="A11" s="7"/>
      <c r="B11" s="1" t="s">
        <v>56</v>
      </c>
      <c r="C11" s="7"/>
      <c r="D11" s="6">
        <v>282</v>
      </c>
      <c r="E11" s="18" t="s">
        <v>7</v>
      </c>
      <c r="F11" s="14">
        <f>-'Page 7.4.1'!E9</f>
        <v>2682998</v>
      </c>
      <c r="G11" s="22" t="s">
        <v>3</v>
      </c>
      <c r="H11" s="63">
        <v>6.0894111271351227E-2</v>
      </c>
      <c r="I11" s="12">
        <f>H11*F11</f>
        <v>163378.7787528128</v>
      </c>
      <c r="J11" s="10" t="s">
        <v>40</v>
      </c>
    </row>
    <row r="12" spans="1:10" ht="12.75" customHeight="1" x14ac:dyDescent="0.2">
      <c r="A12" s="7"/>
      <c r="B12" s="1" t="s">
        <v>56</v>
      </c>
      <c r="C12" s="7"/>
      <c r="D12" s="6">
        <v>282</v>
      </c>
      <c r="E12" s="18" t="s">
        <v>7</v>
      </c>
      <c r="F12" s="14">
        <f>-'Page 7.4.1'!E10</f>
        <v>-35987</v>
      </c>
      <c r="G12" s="6" t="s">
        <v>1</v>
      </c>
      <c r="H12" s="62">
        <v>6.4409240866138473E-2</v>
      </c>
      <c r="I12" s="12">
        <f t="shared" ref="I12:I16" si="0">H12*F12</f>
        <v>-2317.8953510497254</v>
      </c>
      <c r="J12" s="10" t="s">
        <v>40</v>
      </c>
    </row>
    <row r="13" spans="1:10" ht="12.75" customHeight="1" x14ac:dyDescent="0.2">
      <c r="A13" s="7"/>
      <c r="B13" s="1" t="s">
        <v>56</v>
      </c>
      <c r="C13" s="7"/>
      <c r="D13" s="6">
        <v>282</v>
      </c>
      <c r="E13" s="18" t="s">
        <v>7</v>
      </c>
      <c r="F13" s="14">
        <f>-'Page 7.4.1'!E11</f>
        <v>-16021889</v>
      </c>
      <c r="G13" s="6" t="s">
        <v>5</v>
      </c>
      <c r="H13" s="63">
        <v>7.8111041399714837E-2</v>
      </c>
      <c r="I13" s="12">
        <f t="shared" si="0"/>
        <v>-1251486.4349806358</v>
      </c>
      <c r="J13" s="10" t="s">
        <v>40</v>
      </c>
    </row>
    <row r="14" spans="1:10" ht="12.75" customHeight="1" x14ac:dyDescent="0.2">
      <c r="A14" s="7"/>
      <c r="B14" s="1" t="s">
        <v>56</v>
      </c>
      <c r="C14" s="7"/>
      <c r="D14" s="6">
        <v>282</v>
      </c>
      <c r="E14" s="18" t="s">
        <v>7</v>
      </c>
      <c r="F14" s="14">
        <f>-'Page 7.4.1'!E12</f>
        <v>-2786</v>
      </c>
      <c r="G14" s="6" t="s">
        <v>8</v>
      </c>
      <c r="H14" s="63">
        <v>0.21577192756641544</v>
      </c>
      <c r="I14" s="12">
        <f t="shared" si="0"/>
        <v>-601.14059020003344</v>
      </c>
      <c r="J14" s="10" t="s">
        <v>40</v>
      </c>
    </row>
    <row r="15" spans="1:10" ht="12.75" customHeight="1" x14ac:dyDescent="0.2">
      <c r="A15" s="7"/>
      <c r="B15" s="1" t="s">
        <v>56</v>
      </c>
      <c r="C15" s="7"/>
      <c r="D15" s="6">
        <v>282</v>
      </c>
      <c r="E15" s="18" t="s">
        <v>7</v>
      </c>
      <c r="F15" s="14">
        <f>-'Page 7.4.1'!E13</f>
        <v>405626</v>
      </c>
      <c r="G15" s="6" t="s">
        <v>2</v>
      </c>
      <c r="H15" s="63">
        <v>6.4409240866138473E-2</v>
      </c>
      <c r="I15" s="12">
        <f t="shared" si="0"/>
        <v>26126.062735568285</v>
      </c>
      <c r="J15" s="10" t="s">
        <v>40</v>
      </c>
    </row>
    <row r="16" spans="1:10" ht="12.75" customHeight="1" x14ac:dyDescent="0.2">
      <c r="A16" s="7"/>
      <c r="B16" s="1" t="s">
        <v>56</v>
      </c>
      <c r="C16" s="7"/>
      <c r="D16" s="6">
        <v>282</v>
      </c>
      <c r="E16" s="18" t="s">
        <v>7</v>
      </c>
      <c r="F16" s="14">
        <f>-'Page 7.4.1'!E14</f>
        <v>404815</v>
      </c>
      <c r="G16" s="6" t="s">
        <v>4</v>
      </c>
      <c r="H16" s="62">
        <v>6.7017620954721469E-2</v>
      </c>
      <c r="I16" s="12">
        <f t="shared" si="0"/>
        <v>27129.738226785572</v>
      </c>
      <c r="J16" s="10" t="s">
        <v>40</v>
      </c>
    </row>
    <row r="17" spans="1:10" ht="12.75" customHeight="1" x14ac:dyDescent="0.2">
      <c r="A17" s="7"/>
      <c r="B17" s="23"/>
      <c r="C17" s="7"/>
      <c r="D17" s="6"/>
      <c r="E17" s="18"/>
      <c r="F17" s="64">
        <f>SUM(F10:F16)</f>
        <v>-3891444.5499999523</v>
      </c>
      <c r="G17" s="6"/>
      <c r="H17" s="62"/>
      <c r="I17" s="64">
        <f>SUM(I10:I16)</f>
        <v>7638007.5587933287</v>
      </c>
      <c r="J17" s="19"/>
    </row>
    <row r="18" spans="1:10" ht="12.75" customHeight="1" x14ac:dyDescent="0.2">
      <c r="A18" s="7"/>
      <c r="B18" s="23"/>
      <c r="C18" s="7"/>
      <c r="D18" s="6"/>
      <c r="E18" s="18"/>
      <c r="F18" s="14"/>
      <c r="G18" s="6"/>
      <c r="H18" s="20"/>
      <c r="I18" s="14"/>
      <c r="J18" s="19"/>
    </row>
    <row r="19" spans="1:10" ht="12.75" customHeight="1" x14ac:dyDescent="0.2">
      <c r="A19" s="7"/>
      <c r="B19" s="7"/>
      <c r="C19" s="7"/>
      <c r="D19" s="6"/>
      <c r="E19" s="18"/>
      <c r="F19" s="14"/>
      <c r="G19" s="6"/>
      <c r="H19" s="20"/>
      <c r="I19" s="14"/>
      <c r="J19" s="19"/>
    </row>
    <row r="20" spans="1:10" ht="12.75" customHeight="1" x14ac:dyDescent="0.2">
      <c r="A20" s="7"/>
      <c r="B20" s="23"/>
      <c r="C20" s="7"/>
      <c r="D20" s="6"/>
      <c r="E20" s="18"/>
      <c r="F20" s="14"/>
      <c r="G20" s="6"/>
      <c r="H20" s="20"/>
      <c r="I20" s="14"/>
      <c r="J20" s="19"/>
    </row>
    <row r="21" spans="1:10" ht="12.75" customHeight="1" x14ac:dyDescent="0.2">
      <c r="A21" s="7"/>
      <c r="B21" s="7"/>
      <c r="C21" s="7"/>
      <c r="D21" s="6"/>
      <c r="E21" s="18"/>
      <c r="F21" s="21"/>
      <c r="G21" s="6"/>
      <c r="H21" s="20"/>
      <c r="I21" s="14"/>
      <c r="J21" s="19"/>
    </row>
    <row r="22" spans="1:10" ht="12.75" customHeight="1" x14ac:dyDescent="0.2">
      <c r="A22" s="7"/>
      <c r="B22" s="23"/>
      <c r="C22" s="7"/>
      <c r="D22" s="6"/>
      <c r="E22" s="18"/>
      <c r="F22" s="14"/>
      <c r="G22" s="6"/>
      <c r="H22" s="20"/>
      <c r="I22" s="14"/>
      <c r="J22" s="19"/>
    </row>
    <row r="23" spans="1:10" ht="12.75" customHeight="1" x14ac:dyDescent="0.2">
      <c r="A23" s="7"/>
      <c r="B23" s="16"/>
      <c r="C23" s="7"/>
      <c r="D23" s="6"/>
      <c r="E23" s="18"/>
      <c r="F23" s="21"/>
      <c r="G23" s="6"/>
      <c r="H23" s="17"/>
      <c r="I23" s="14"/>
      <c r="J23" s="19"/>
    </row>
    <row r="24" spans="1:10" ht="12.75" customHeight="1" x14ac:dyDescent="0.2">
      <c r="A24" s="7"/>
      <c r="B24" s="16"/>
      <c r="C24" s="7"/>
      <c r="D24" s="6"/>
      <c r="E24" s="18"/>
      <c r="F24" s="14"/>
      <c r="G24" s="6"/>
      <c r="H24" s="17"/>
      <c r="I24" s="14"/>
      <c r="J24" s="19"/>
    </row>
    <row r="25" spans="1:10" ht="12.75" customHeight="1" x14ac:dyDescent="0.2">
      <c r="A25" s="7"/>
      <c r="B25" s="16"/>
      <c r="C25" s="7"/>
      <c r="D25" s="22"/>
      <c r="E25" s="18"/>
      <c r="F25" s="14"/>
      <c r="G25" s="6"/>
      <c r="H25" s="17"/>
      <c r="I25" s="14"/>
      <c r="J25" s="19"/>
    </row>
    <row r="26" spans="1:10" ht="12.75" customHeight="1" x14ac:dyDescent="0.2">
      <c r="A26" s="7"/>
      <c r="B26" s="16"/>
      <c r="C26" s="7"/>
      <c r="D26" s="6"/>
      <c r="E26" s="18"/>
      <c r="F26" s="14"/>
      <c r="G26" s="6"/>
      <c r="H26" s="17"/>
      <c r="I26" s="14"/>
      <c r="J26" s="19"/>
    </row>
    <row r="27" spans="1:10" ht="12.75" customHeight="1" x14ac:dyDescent="0.2">
      <c r="A27" s="7"/>
      <c r="B27" s="16"/>
      <c r="C27" s="7"/>
      <c r="D27" s="6"/>
      <c r="E27" s="18"/>
      <c r="F27" s="14"/>
      <c r="G27" s="6"/>
      <c r="H27" s="17"/>
      <c r="I27" s="14"/>
      <c r="J27" s="19"/>
    </row>
    <row r="28" spans="1:10" ht="12.75" customHeight="1" x14ac:dyDescent="0.2">
      <c r="A28" s="7"/>
      <c r="B28" s="16"/>
      <c r="C28" s="7"/>
      <c r="D28" s="6"/>
      <c r="E28" s="18"/>
      <c r="F28" s="21"/>
      <c r="G28" s="6"/>
      <c r="H28" s="17"/>
      <c r="I28" s="14"/>
      <c r="J28" s="19"/>
    </row>
    <row r="29" spans="1:10" ht="12.75" customHeight="1" x14ac:dyDescent="0.2">
      <c r="A29" s="7"/>
      <c r="B29" s="16"/>
      <c r="C29" s="7"/>
      <c r="D29" s="6"/>
      <c r="E29" s="18"/>
      <c r="F29" s="14"/>
      <c r="G29" s="6"/>
      <c r="H29" s="17"/>
      <c r="I29" s="14"/>
      <c r="J29" s="19"/>
    </row>
    <row r="30" spans="1:10" ht="12.75" customHeight="1" x14ac:dyDescent="0.2">
      <c r="A30" s="7"/>
      <c r="B30" s="16"/>
      <c r="C30" s="7"/>
      <c r="D30" s="6"/>
      <c r="E30" s="18"/>
      <c r="F30" s="14"/>
      <c r="G30" s="6"/>
      <c r="H30" s="17"/>
      <c r="I30" s="14"/>
      <c r="J30" s="19"/>
    </row>
    <row r="31" spans="1:10" ht="12.75" customHeight="1" x14ac:dyDescent="0.2">
      <c r="A31" s="7"/>
      <c r="B31" s="16"/>
      <c r="C31" s="7"/>
      <c r="D31" s="6"/>
      <c r="E31" s="6"/>
      <c r="F31" s="14"/>
      <c r="G31" s="6"/>
      <c r="H31" s="20"/>
      <c r="I31" s="14"/>
      <c r="J31" s="19"/>
    </row>
    <row r="32" spans="1:10" ht="12.75" customHeight="1" x14ac:dyDescent="0.2">
      <c r="A32" s="7"/>
      <c r="B32" s="16"/>
      <c r="C32" s="7"/>
      <c r="D32" s="6"/>
      <c r="E32" s="18"/>
      <c r="F32" s="14"/>
      <c r="G32" s="6"/>
      <c r="H32" s="17"/>
      <c r="I32" s="12"/>
      <c r="J32" s="10"/>
    </row>
    <row r="33" spans="1:10" ht="12.75" customHeight="1" x14ac:dyDescent="0.2">
      <c r="A33" s="7"/>
      <c r="B33" s="16"/>
      <c r="C33" s="7"/>
      <c r="D33" s="6"/>
      <c r="E33" s="6"/>
      <c r="F33" s="14"/>
      <c r="G33" s="6"/>
      <c r="H33" s="13"/>
      <c r="I33" s="12"/>
      <c r="J33" s="10"/>
    </row>
    <row r="34" spans="1:10" ht="12.75" customHeight="1" x14ac:dyDescent="0.2">
      <c r="A34" s="7"/>
      <c r="H34" s="13"/>
      <c r="I34" s="12"/>
      <c r="J34" s="10"/>
    </row>
    <row r="35" spans="1:10" ht="12.75" customHeight="1" x14ac:dyDescent="0.2">
      <c r="A35" s="7"/>
      <c r="H35" s="13"/>
      <c r="I35" s="12"/>
      <c r="J35" s="10"/>
    </row>
    <row r="36" spans="1:10" ht="12.75" customHeight="1" x14ac:dyDescent="0.2">
      <c r="A36" s="7"/>
      <c r="H36" s="13"/>
      <c r="I36" s="12"/>
      <c r="J36" s="10"/>
    </row>
    <row r="37" spans="1:10" ht="12.75" customHeight="1" x14ac:dyDescent="0.2">
      <c r="A37" s="7"/>
      <c r="H37" s="13"/>
      <c r="I37" s="12"/>
      <c r="J37" s="10"/>
    </row>
    <row r="38" spans="1:10" ht="12.75" customHeight="1" x14ac:dyDescent="0.2">
      <c r="A38" s="7"/>
      <c r="H38" s="13"/>
      <c r="I38" s="12"/>
      <c r="J38" s="10"/>
    </row>
    <row r="39" spans="1:10" ht="12.75" customHeight="1" x14ac:dyDescent="0.2">
      <c r="B39" s="16"/>
      <c r="C39" s="7"/>
      <c r="D39" s="6"/>
      <c r="E39" s="6"/>
      <c r="F39" s="14"/>
      <c r="G39" s="6"/>
      <c r="H39" s="13"/>
      <c r="I39" s="12"/>
      <c r="J39" s="10"/>
    </row>
    <row r="40" spans="1:10" ht="12.75" customHeight="1" x14ac:dyDescent="0.2">
      <c r="B40" s="15"/>
      <c r="C40" s="7"/>
      <c r="D40" s="6"/>
      <c r="E40" s="6"/>
      <c r="F40" s="14"/>
      <c r="G40" s="6"/>
      <c r="H40" s="13"/>
      <c r="I40" s="12"/>
      <c r="J40" s="10"/>
    </row>
    <row r="41" spans="1:10" ht="12.75" customHeight="1" x14ac:dyDescent="0.2">
      <c r="B41" s="15"/>
      <c r="C41" s="7"/>
      <c r="D41" s="6"/>
      <c r="E41" s="6"/>
      <c r="F41" s="14"/>
      <c r="G41" s="6"/>
      <c r="H41" s="13"/>
      <c r="I41" s="12"/>
      <c r="J41" s="10"/>
    </row>
    <row r="42" spans="1:10" ht="12.75" customHeight="1" x14ac:dyDescent="0.2">
      <c r="B42" s="15"/>
      <c r="C42" s="7"/>
      <c r="D42" s="6"/>
      <c r="E42" s="6"/>
      <c r="F42" s="14"/>
      <c r="G42" s="6"/>
      <c r="H42" s="13"/>
      <c r="I42" s="12"/>
      <c r="J42" s="10"/>
    </row>
    <row r="43" spans="1:10" ht="12.75" customHeight="1" x14ac:dyDescent="0.2">
      <c r="B43" s="15"/>
      <c r="C43" s="7"/>
      <c r="D43" s="6"/>
      <c r="E43" s="6"/>
      <c r="F43" s="14"/>
      <c r="G43" s="6"/>
      <c r="H43" s="13"/>
      <c r="I43" s="12"/>
      <c r="J43" s="10"/>
    </row>
    <row r="44" spans="1:10" ht="12.75" customHeight="1" x14ac:dyDescent="0.2">
      <c r="B44" s="15"/>
      <c r="C44" s="7"/>
      <c r="D44" s="6"/>
      <c r="E44" s="6"/>
      <c r="F44" s="14"/>
      <c r="G44" s="6"/>
      <c r="H44" s="13"/>
      <c r="I44" s="12"/>
      <c r="J44" s="10"/>
    </row>
    <row r="45" spans="1:10" ht="12.75" customHeight="1" x14ac:dyDescent="0.2">
      <c r="B45" s="15"/>
      <c r="C45" s="7"/>
      <c r="D45" s="6"/>
      <c r="E45" s="6"/>
      <c r="F45" s="14"/>
      <c r="G45" s="6"/>
      <c r="H45" s="13"/>
      <c r="I45" s="12"/>
      <c r="J45" s="10"/>
    </row>
    <row r="46" spans="1:10" ht="12.75" customHeight="1" x14ac:dyDescent="0.2">
      <c r="A46" s="7"/>
      <c r="B46" s="15"/>
      <c r="C46" s="7"/>
      <c r="D46" s="6"/>
      <c r="E46" s="6"/>
      <c r="F46" s="14"/>
      <c r="G46" s="6"/>
      <c r="H46" s="13"/>
      <c r="I46" s="12"/>
      <c r="J46" s="10"/>
    </row>
    <row r="47" spans="1:10" ht="12.75" customHeight="1" x14ac:dyDescent="0.2">
      <c r="A47" s="7"/>
      <c r="B47" s="15"/>
      <c r="C47" s="7"/>
      <c r="D47" s="6"/>
      <c r="E47" s="6"/>
      <c r="F47" s="14"/>
      <c r="G47" s="6"/>
      <c r="H47" s="13"/>
      <c r="I47" s="12"/>
      <c r="J47" s="10"/>
    </row>
    <row r="48" spans="1:10" ht="12.75" customHeight="1" x14ac:dyDescent="0.2">
      <c r="A48" s="7"/>
      <c r="B48" s="15"/>
      <c r="C48" s="7"/>
      <c r="D48" s="6"/>
      <c r="E48" s="6"/>
      <c r="F48" s="14"/>
      <c r="G48" s="6"/>
      <c r="H48" s="13"/>
      <c r="I48" s="12"/>
      <c r="J48" s="10"/>
    </row>
    <row r="49" spans="1:10" ht="12.75" customHeight="1" x14ac:dyDescent="0.2">
      <c r="A49" s="7"/>
      <c r="B49" s="15"/>
      <c r="C49" s="7"/>
      <c r="D49" s="6"/>
      <c r="E49" s="6"/>
      <c r="F49" s="14"/>
      <c r="G49" s="6"/>
      <c r="H49" s="13"/>
      <c r="I49" s="12"/>
      <c r="J49" s="10"/>
    </row>
    <row r="50" spans="1:10" ht="12.75" customHeight="1" x14ac:dyDescent="0.2">
      <c r="A50" s="7"/>
      <c r="B50" s="15"/>
      <c r="C50" s="7"/>
      <c r="D50" s="6"/>
      <c r="E50" s="6"/>
      <c r="F50" s="14"/>
      <c r="G50" s="6"/>
      <c r="H50" s="13"/>
      <c r="I50" s="12"/>
      <c r="J50" s="10"/>
    </row>
    <row r="51" spans="1:10" ht="12.75" customHeight="1" thickBot="1" x14ac:dyDescent="0.25">
      <c r="A51" s="7"/>
      <c r="B51" s="65" t="s">
        <v>6</v>
      </c>
      <c r="C51" s="7"/>
      <c r="D51" s="6"/>
      <c r="E51" s="6"/>
      <c r="F51" s="11"/>
      <c r="G51" s="6"/>
      <c r="H51" s="6"/>
      <c r="I51" s="6"/>
      <c r="J51" s="10"/>
    </row>
    <row r="52" spans="1:10" ht="12.75" customHeight="1" x14ac:dyDescent="0.2">
      <c r="A52" s="9"/>
      <c r="B52" s="148" t="s">
        <v>54</v>
      </c>
      <c r="C52" s="148"/>
      <c r="D52" s="148"/>
      <c r="E52" s="148"/>
      <c r="F52" s="148"/>
      <c r="G52" s="148"/>
      <c r="H52" s="148"/>
      <c r="I52" s="148"/>
      <c r="J52" s="149"/>
    </row>
    <row r="53" spans="1:10" ht="12.75" customHeight="1" x14ac:dyDescent="0.2">
      <c r="A53" s="8"/>
      <c r="B53" s="150"/>
      <c r="C53" s="150"/>
      <c r="D53" s="150"/>
      <c r="E53" s="150"/>
      <c r="F53" s="150"/>
      <c r="G53" s="150"/>
      <c r="H53" s="150"/>
      <c r="I53" s="150"/>
      <c r="J53" s="151"/>
    </row>
    <row r="54" spans="1:10" ht="12.75" customHeight="1" x14ac:dyDescent="0.2">
      <c r="A54" s="8"/>
      <c r="B54" s="150"/>
      <c r="C54" s="150"/>
      <c r="D54" s="150"/>
      <c r="E54" s="150"/>
      <c r="F54" s="150"/>
      <c r="G54" s="150"/>
      <c r="H54" s="150"/>
      <c r="I54" s="150"/>
      <c r="J54" s="151"/>
    </row>
    <row r="55" spans="1:10" ht="12.75" customHeight="1" x14ac:dyDescent="0.2">
      <c r="A55" s="8"/>
      <c r="B55" s="150"/>
      <c r="C55" s="150"/>
      <c r="D55" s="150"/>
      <c r="E55" s="150"/>
      <c r="F55" s="150"/>
      <c r="G55" s="150"/>
      <c r="H55" s="150"/>
      <c r="I55" s="150"/>
      <c r="J55" s="151"/>
    </row>
    <row r="56" spans="1:10" ht="12.75" customHeight="1" x14ac:dyDescent="0.2">
      <c r="A56" s="8"/>
      <c r="B56" s="150"/>
      <c r="C56" s="150"/>
      <c r="D56" s="150"/>
      <c r="E56" s="150"/>
      <c r="F56" s="150"/>
      <c r="G56" s="150"/>
      <c r="H56" s="150"/>
      <c r="I56" s="150"/>
      <c r="J56" s="151"/>
    </row>
    <row r="57" spans="1:10" ht="12.75" customHeight="1" x14ac:dyDescent="0.2">
      <c r="A57" s="8"/>
      <c r="B57" s="150"/>
      <c r="C57" s="150"/>
      <c r="D57" s="150"/>
      <c r="E57" s="150"/>
      <c r="F57" s="150"/>
      <c r="G57" s="150"/>
      <c r="H57" s="150"/>
      <c r="I57" s="150"/>
      <c r="J57" s="151"/>
    </row>
    <row r="58" spans="1:10" ht="12.75" customHeight="1" x14ac:dyDescent="0.2">
      <c r="A58" s="8"/>
      <c r="B58" s="150"/>
      <c r="C58" s="150"/>
      <c r="D58" s="150"/>
      <c r="E58" s="150"/>
      <c r="F58" s="150"/>
      <c r="G58" s="150"/>
      <c r="H58" s="150"/>
      <c r="I58" s="150"/>
      <c r="J58" s="151"/>
    </row>
    <row r="59" spans="1:10" ht="12.75" customHeight="1" x14ac:dyDescent="0.2">
      <c r="A59" s="8"/>
      <c r="B59" s="150"/>
      <c r="C59" s="150"/>
      <c r="D59" s="150"/>
      <c r="E59" s="150"/>
      <c r="F59" s="150"/>
      <c r="G59" s="150"/>
      <c r="H59" s="150"/>
      <c r="I59" s="150"/>
      <c r="J59" s="151"/>
    </row>
    <row r="60" spans="1:10" ht="12.75" customHeight="1" thickBot="1" x14ac:dyDescent="0.25">
      <c r="A60" s="5"/>
      <c r="B60" s="152"/>
      <c r="C60" s="152"/>
      <c r="D60" s="152"/>
      <c r="E60" s="152"/>
      <c r="F60" s="152"/>
      <c r="G60" s="152"/>
      <c r="H60" s="152"/>
      <c r="I60" s="152"/>
      <c r="J60" s="153"/>
    </row>
    <row r="63" spans="1:10" ht="12.75" customHeight="1" x14ac:dyDescent="0.2">
      <c r="D63" s="4"/>
      <c r="G63" s="3"/>
      <c r="I63" s="3"/>
    </row>
    <row r="64" spans="1:10" ht="12.75" customHeight="1" x14ac:dyDescent="0.2">
      <c r="D64" s="2"/>
    </row>
    <row r="65" spans="4:4" ht="12.75" customHeight="1" x14ac:dyDescent="0.2">
      <c r="D65" s="2"/>
    </row>
    <row r="66" spans="4:4" x14ac:dyDescent="0.2">
      <c r="D66" s="2"/>
    </row>
    <row r="67" spans="4:4" x14ac:dyDescent="0.2">
      <c r="D67" s="2"/>
    </row>
    <row r="68" spans="4:4" x14ac:dyDescent="0.2">
      <c r="D68" s="2"/>
    </row>
    <row r="69" spans="4:4" x14ac:dyDescent="0.2">
      <c r="D69" s="2"/>
    </row>
    <row r="70" spans="4:4" x14ac:dyDescent="0.2">
      <c r="D70" s="2"/>
    </row>
    <row r="71" spans="4:4" x14ac:dyDescent="0.2">
      <c r="D71" s="2"/>
    </row>
    <row r="72" spans="4:4" x14ac:dyDescent="0.2">
      <c r="D72" s="2"/>
    </row>
    <row r="73" spans="4:4" x14ac:dyDescent="0.2">
      <c r="D73" s="2"/>
    </row>
    <row r="74" spans="4:4" x14ac:dyDescent="0.2">
      <c r="D74" s="2"/>
    </row>
    <row r="75" spans="4:4" x14ac:dyDescent="0.2">
      <c r="D75" s="2"/>
    </row>
    <row r="76" spans="4:4" x14ac:dyDescent="0.2">
      <c r="D76" s="2"/>
    </row>
    <row r="77" spans="4:4" x14ac:dyDescent="0.2">
      <c r="D77" s="2"/>
    </row>
    <row r="78" spans="4:4" x14ac:dyDescent="0.2">
      <c r="D78" s="2"/>
    </row>
    <row r="79" spans="4:4" x14ac:dyDescent="0.2">
      <c r="D79" s="2"/>
    </row>
    <row r="80" spans="4:4" x14ac:dyDescent="0.2">
      <c r="D80" s="2"/>
    </row>
    <row r="81" spans="4:4" x14ac:dyDescent="0.2">
      <c r="D81" s="2"/>
    </row>
    <row r="82" spans="4:4" x14ac:dyDescent="0.2">
      <c r="D82" s="2"/>
    </row>
    <row r="83" spans="4:4" x14ac:dyDescent="0.2">
      <c r="D83" s="2"/>
    </row>
    <row r="84" spans="4:4" x14ac:dyDescent="0.2">
      <c r="D84" s="2"/>
    </row>
    <row r="85" spans="4:4" x14ac:dyDescent="0.2">
      <c r="D85" s="2"/>
    </row>
    <row r="86" spans="4:4" x14ac:dyDescent="0.2">
      <c r="D86" s="2"/>
    </row>
    <row r="87" spans="4:4" x14ac:dyDescent="0.2">
      <c r="D87" s="2"/>
    </row>
    <row r="88" spans="4:4" x14ac:dyDescent="0.2">
      <c r="D88" s="2"/>
    </row>
    <row r="89" spans="4:4" x14ac:dyDescent="0.2">
      <c r="D89" s="2"/>
    </row>
    <row r="90" spans="4:4" x14ac:dyDescent="0.2">
      <c r="D90" s="2"/>
    </row>
    <row r="91" spans="4:4" x14ac:dyDescent="0.2">
      <c r="D91" s="2"/>
    </row>
    <row r="92" spans="4:4" x14ac:dyDescent="0.2">
      <c r="D92" s="2"/>
    </row>
    <row r="93" spans="4:4" x14ac:dyDescent="0.2">
      <c r="D93" s="2"/>
    </row>
    <row r="94" spans="4:4" x14ac:dyDescent="0.2">
      <c r="D94" s="2"/>
    </row>
    <row r="95" spans="4:4" x14ac:dyDescent="0.2">
      <c r="D95" s="2"/>
    </row>
    <row r="96" spans="4:4" x14ac:dyDescent="0.2">
      <c r="D96" s="2"/>
    </row>
    <row r="97" spans="4:4" x14ac:dyDescent="0.2">
      <c r="D97" s="2"/>
    </row>
    <row r="98" spans="4:4" x14ac:dyDescent="0.2">
      <c r="D98" s="2"/>
    </row>
    <row r="99" spans="4:4" x14ac:dyDescent="0.2">
      <c r="D99" s="2"/>
    </row>
    <row r="100" spans="4:4" x14ac:dyDescent="0.2">
      <c r="D100" s="2"/>
    </row>
    <row r="101" spans="4:4" x14ac:dyDescent="0.2">
      <c r="D101" s="2"/>
    </row>
    <row r="102" spans="4:4" x14ac:dyDescent="0.2">
      <c r="D102" s="2"/>
    </row>
    <row r="103" spans="4:4" x14ac:dyDescent="0.2">
      <c r="D103" s="2"/>
    </row>
    <row r="104" spans="4:4" x14ac:dyDescent="0.2">
      <c r="D104" s="2"/>
    </row>
    <row r="105" spans="4:4" x14ac:dyDescent="0.2">
      <c r="D105" s="2"/>
    </row>
    <row r="106" spans="4:4" x14ac:dyDescent="0.2">
      <c r="D106" s="2"/>
    </row>
    <row r="107" spans="4:4" x14ac:dyDescent="0.2">
      <c r="D107" s="2"/>
    </row>
    <row r="108" spans="4:4" x14ac:dyDescent="0.2">
      <c r="D108" s="2"/>
    </row>
    <row r="109" spans="4:4" x14ac:dyDescent="0.2">
      <c r="D109" s="2"/>
    </row>
    <row r="110" spans="4:4" x14ac:dyDescent="0.2">
      <c r="D110" s="2"/>
    </row>
    <row r="111" spans="4:4" x14ac:dyDescent="0.2">
      <c r="D111" s="2"/>
    </row>
    <row r="112" spans="4:4" x14ac:dyDescent="0.2">
      <c r="D112" s="2"/>
    </row>
    <row r="113" spans="4:4" x14ac:dyDescent="0.2">
      <c r="D113" s="2"/>
    </row>
    <row r="114" spans="4:4" x14ac:dyDescent="0.2">
      <c r="D114" s="2"/>
    </row>
    <row r="115" spans="4:4" x14ac:dyDescent="0.2">
      <c r="D115" s="2"/>
    </row>
    <row r="116" spans="4:4" x14ac:dyDescent="0.2">
      <c r="D116" s="2"/>
    </row>
    <row r="117" spans="4:4" x14ac:dyDescent="0.2">
      <c r="D117" s="2"/>
    </row>
    <row r="118" spans="4:4" x14ac:dyDescent="0.2">
      <c r="D118" s="2"/>
    </row>
    <row r="119" spans="4:4" x14ac:dyDescent="0.2">
      <c r="D119" s="2"/>
    </row>
    <row r="120" spans="4:4" x14ac:dyDescent="0.2">
      <c r="D120" s="2"/>
    </row>
    <row r="121" spans="4:4" x14ac:dyDescent="0.2">
      <c r="D121" s="2"/>
    </row>
    <row r="122" spans="4:4" x14ac:dyDescent="0.2">
      <c r="D122" s="2"/>
    </row>
    <row r="123" spans="4:4" x14ac:dyDescent="0.2">
      <c r="D123" s="2"/>
    </row>
    <row r="124" spans="4:4" x14ac:dyDescent="0.2">
      <c r="D124" s="2"/>
    </row>
    <row r="125" spans="4:4" x14ac:dyDescent="0.2">
      <c r="D125" s="2"/>
    </row>
    <row r="126" spans="4:4" x14ac:dyDescent="0.2">
      <c r="D126" s="2"/>
    </row>
    <row r="127" spans="4:4" x14ac:dyDescent="0.2">
      <c r="D127" s="2"/>
    </row>
    <row r="128" spans="4:4" x14ac:dyDescent="0.2">
      <c r="D128" s="2"/>
    </row>
    <row r="129" spans="4:4" x14ac:dyDescent="0.2">
      <c r="D129" s="2"/>
    </row>
    <row r="130" spans="4:4" x14ac:dyDescent="0.2">
      <c r="D130" s="2"/>
    </row>
    <row r="131" spans="4:4" x14ac:dyDescent="0.2">
      <c r="D131" s="2"/>
    </row>
    <row r="132" spans="4:4" x14ac:dyDescent="0.2">
      <c r="D132" s="2"/>
    </row>
    <row r="133" spans="4:4" x14ac:dyDescent="0.2">
      <c r="D133" s="2"/>
    </row>
    <row r="134" spans="4:4" x14ac:dyDescent="0.2">
      <c r="D134" s="2"/>
    </row>
    <row r="135" spans="4:4" x14ac:dyDescent="0.2">
      <c r="D135" s="2"/>
    </row>
    <row r="136" spans="4:4" x14ac:dyDescent="0.2">
      <c r="D136" s="2"/>
    </row>
    <row r="137" spans="4:4" x14ac:dyDescent="0.2">
      <c r="D137" s="2"/>
    </row>
    <row r="138" spans="4:4" x14ac:dyDescent="0.2">
      <c r="D138" s="2"/>
    </row>
    <row r="139" spans="4:4" x14ac:dyDescent="0.2">
      <c r="D139" s="2"/>
    </row>
    <row r="140" spans="4:4" x14ac:dyDescent="0.2">
      <c r="D140" s="2"/>
    </row>
    <row r="141" spans="4:4" x14ac:dyDescent="0.2">
      <c r="D141" s="2"/>
    </row>
    <row r="142" spans="4:4" x14ac:dyDescent="0.2">
      <c r="D142" s="2"/>
    </row>
    <row r="143" spans="4:4" x14ac:dyDescent="0.2">
      <c r="D143" s="2"/>
    </row>
    <row r="144" spans="4:4" x14ac:dyDescent="0.2">
      <c r="D144" s="2"/>
    </row>
    <row r="145" spans="4:4" x14ac:dyDescent="0.2">
      <c r="D145" s="2"/>
    </row>
    <row r="146" spans="4:4" x14ac:dyDescent="0.2">
      <c r="D146" s="2"/>
    </row>
    <row r="147" spans="4:4" x14ac:dyDescent="0.2">
      <c r="D147" s="2"/>
    </row>
    <row r="148" spans="4:4" x14ac:dyDescent="0.2">
      <c r="D148" s="2"/>
    </row>
    <row r="149" spans="4:4" x14ac:dyDescent="0.2">
      <c r="D149" s="2"/>
    </row>
    <row r="150" spans="4:4" x14ac:dyDescent="0.2">
      <c r="D150" s="2"/>
    </row>
    <row r="151" spans="4:4" x14ac:dyDescent="0.2">
      <c r="D151" s="2"/>
    </row>
    <row r="152" spans="4:4" x14ac:dyDescent="0.2">
      <c r="D152" s="2"/>
    </row>
    <row r="153" spans="4:4" x14ac:dyDescent="0.2">
      <c r="D153" s="2"/>
    </row>
    <row r="154" spans="4:4" x14ac:dyDescent="0.2">
      <c r="D154" s="2"/>
    </row>
    <row r="155" spans="4:4" x14ac:dyDescent="0.2">
      <c r="D155" s="2"/>
    </row>
    <row r="156" spans="4:4" x14ac:dyDescent="0.2">
      <c r="D156" s="2"/>
    </row>
    <row r="157" spans="4:4" x14ac:dyDescent="0.2">
      <c r="D157" s="2"/>
    </row>
    <row r="158" spans="4:4" x14ac:dyDescent="0.2">
      <c r="D158" s="2"/>
    </row>
    <row r="159" spans="4:4" x14ac:dyDescent="0.2">
      <c r="D159" s="2"/>
    </row>
    <row r="160" spans="4:4" x14ac:dyDescent="0.2">
      <c r="D160" s="2"/>
    </row>
    <row r="161" spans="4:4" x14ac:dyDescent="0.2">
      <c r="D161" s="2"/>
    </row>
    <row r="162" spans="4:4" x14ac:dyDescent="0.2">
      <c r="D162" s="2"/>
    </row>
    <row r="163" spans="4:4" x14ac:dyDescent="0.2">
      <c r="D163" s="2"/>
    </row>
    <row r="164" spans="4:4" x14ac:dyDescent="0.2">
      <c r="D164" s="2"/>
    </row>
    <row r="165" spans="4:4" x14ac:dyDescent="0.2">
      <c r="D165" s="2"/>
    </row>
    <row r="166" spans="4:4" x14ac:dyDescent="0.2">
      <c r="D166" s="2"/>
    </row>
    <row r="167" spans="4:4" x14ac:dyDescent="0.2">
      <c r="D167" s="2"/>
    </row>
    <row r="168" spans="4:4" x14ac:dyDescent="0.2">
      <c r="D168" s="2"/>
    </row>
    <row r="169" spans="4:4" x14ac:dyDescent="0.2">
      <c r="D169" s="2"/>
    </row>
    <row r="170" spans="4:4" x14ac:dyDescent="0.2">
      <c r="D170" s="2"/>
    </row>
    <row r="171" spans="4:4" x14ac:dyDescent="0.2">
      <c r="D171" s="2"/>
    </row>
    <row r="172" spans="4:4" x14ac:dyDescent="0.2">
      <c r="D172" s="2"/>
    </row>
    <row r="173" spans="4:4" x14ac:dyDescent="0.2">
      <c r="D173" s="2"/>
    </row>
    <row r="174" spans="4:4" x14ac:dyDescent="0.2">
      <c r="D174" s="2"/>
    </row>
    <row r="175" spans="4:4" x14ac:dyDescent="0.2">
      <c r="D175" s="2"/>
    </row>
    <row r="176" spans="4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  <row r="207" spans="4:4" x14ac:dyDescent="0.2">
      <c r="D207" s="2"/>
    </row>
    <row r="208" spans="4:4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  <row r="213" spans="4:4" x14ac:dyDescent="0.2">
      <c r="D213" s="2"/>
    </row>
    <row r="214" spans="4:4" x14ac:dyDescent="0.2">
      <c r="D214" s="2"/>
    </row>
    <row r="215" spans="4:4" x14ac:dyDescent="0.2">
      <c r="D215" s="2"/>
    </row>
    <row r="216" spans="4:4" x14ac:dyDescent="0.2">
      <c r="D216" s="2"/>
    </row>
    <row r="217" spans="4:4" x14ac:dyDescent="0.2">
      <c r="D217" s="2"/>
    </row>
    <row r="218" spans="4:4" x14ac:dyDescent="0.2">
      <c r="D218" s="2"/>
    </row>
    <row r="219" spans="4:4" x14ac:dyDescent="0.2">
      <c r="D219" s="2"/>
    </row>
    <row r="220" spans="4:4" x14ac:dyDescent="0.2">
      <c r="D220" s="2"/>
    </row>
    <row r="221" spans="4:4" x14ac:dyDescent="0.2">
      <c r="D221" s="2"/>
    </row>
    <row r="222" spans="4:4" x14ac:dyDescent="0.2">
      <c r="D222" s="2"/>
    </row>
    <row r="223" spans="4:4" x14ac:dyDescent="0.2">
      <c r="D223" s="2"/>
    </row>
    <row r="224" spans="4:4" x14ac:dyDescent="0.2">
      <c r="D224" s="2"/>
    </row>
    <row r="225" spans="4:4" x14ac:dyDescent="0.2">
      <c r="D225" s="2"/>
    </row>
    <row r="226" spans="4:4" x14ac:dyDescent="0.2">
      <c r="D226" s="2"/>
    </row>
    <row r="227" spans="4:4" x14ac:dyDescent="0.2">
      <c r="D227" s="2"/>
    </row>
    <row r="228" spans="4:4" x14ac:dyDescent="0.2">
      <c r="D228" s="2"/>
    </row>
    <row r="229" spans="4:4" x14ac:dyDescent="0.2">
      <c r="D229" s="2"/>
    </row>
    <row r="230" spans="4:4" x14ac:dyDescent="0.2">
      <c r="D230" s="2"/>
    </row>
    <row r="231" spans="4:4" x14ac:dyDescent="0.2">
      <c r="D231" s="2"/>
    </row>
    <row r="232" spans="4:4" x14ac:dyDescent="0.2">
      <c r="D232" s="2"/>
    </row>
    <row r="233" spans="4:4" x14ac:dyDescent="0.2">
      <c r="D233" s="2"/>
    </row>
    <row r="234" spans="4:4" x14ac:dyDescent="0.2">
      <c r="D234" s="2"/>
    </row>
    <row r="235" spans="4:4" x14ac:dyDescent="0.2">
      <c r="D235" s="2"/>
    </row>
    <row r="236" spans="4:4" x14ac:dyDescent="0.2">
      <c r="D236" s="2"/>
    </row>
    <row r="237" spans="4:4" x14ac:dyDescent="0.2">
      <c r="D237" s="2"/>
    </row>
    <row r="238" spans="4:4" x14ac:dyDescent="0.2">
      <c r="D238" s="2"/>
    </row>
    <row r="239" spans="4:4" x14ac:dyDescent="0.2">
      <c r="D239" s="2"/>
    </row>
    <row r="240" spans="4:4" x14ac:dyDescent="0.2">
      <c r="D240" s="2"/>
    </row>
    <row r="241" spans="4:4" x14ac:dyDescent="0.2">
      <c r="D241" s="2"/>
    </row>
    <row r="242" spans="4:4" x14ac:dyDescent="0.2">
      <c r="D242" s="2"/>
    </row>
    <row r="243" spans="4:4" x14ac:dyDescent="0.2">
      <c r="D243" s="2"/>
    </row>
    <row r="244" spans="4:4" x14ac:dyDescent="0.2">
      <c r="D244" s="2"/>
    </row>
    <row r="245" spans="4:4" x14ac:dyDescent="0.2">
      <c r="D245" s="2"/>
    </row>
    <row r="246" spans="4:4" x14ac:dyDescent="0.2">
      <c r="D246" s="2"/>
    </row>
    <row r="247" spans="4:4" x14ac:dyDescent="0.2">
      <c r="D247" s="2"/>
    </row>
    <row r="248" spans="4:4" x14ac:dyDescent="0.2">
      <c r="D248" s="2"/>
    </row>
    <row r="249" spans="4:4" x14ac:dyDescent="0.2">
      <c r="D249" s="2"/>
    </row>
    <row r="250" spans="4:4" x14ac:dyDescent="0.2">
      <c r="D250" s="2"/>
    </row>
    <row r="251" spans="4:4" x14ac:dyDescent="0.2">
      <c r="D251" s="2"/>
    </row>
    <row r="252" spans="4:4" x14ac:dyDescent="0.2">
      <c r="D252" s="2"/>
    </row>
    <row r="253" spans="4:4" x14ac:dyDescent="0.2">
      <c r="D253" s="2"/>
    </row>
    <row r="254" spans="4:4" x14ac:dyDescent="0.2">
      <c r="D254" s="2"/>
    </row>
    <row r="255" spans="4:4" x14ac:dyDescent="0.2">
      <c r="D255" s="2"/>
    </row>
    <row r="256" spans="4:4" x14ac:dyDescent="0.2">
      <c r="D256" s="2"/>
    </row>
    <row r="257" spans="4:4" x14ac:dyDescent="0.2">
      <c r="D257" s="2"/>
    </row>
    <row r="258" spans="4:4" x14ac:dyDescent="0.2">
      <c r="D258" s="2"/>
    </row>
    <row r="259" spans="4:4" x14ac:dyDescent="0.2">
      <c r="D259" s="2"/>
    </row>
    <row r="260" spans="4:4" x14ac:dyDescent="0.2">
      <c r="D260" s="2"/>
    </row>
    <row r="261" spans="4:4" x14ac:dyDescent="0.2">
      <c r="D261" s="2"/>
    </row>
    <row r="262" spans="4:4" x14ac:dyDescent="0.2">
      <c r="D262" s="2"/>
    </row>
    <row r="263" spans="4:4" x14ac:dyDescent="0.2">
      <c r="D263" s="2"/>
    </row>
    <row r="264" spans="4:4" x14ac:dyDescent="0.2">
      <c r="D264" s="2"/>
    </row>
    <row r="265" spans="4:4" x14ac:dyDescent="0.2">
      <c r="D265" s="2"/>
    </row>
    <row r="266" spans="4:4" x14ac:dyDescent="0.2">
      <c r="D266" s="2"/>
    </row>
    <row r="267" spans="4:4" x14ac:dyDescent="0.2">
      <c r="D267" s="2"/>
    </row>
    <row r="268" spans="4:4" x14ac:dyDescent="0.2">
      <c r="D268" s="2"/>
    </row>
    <row r="269" spans="4:4" x14ac:dyDescent="0.2">
      <c r="D269" s="2"/>
    </row>
    <row r="270" spans="4:4" x14ac:dyDescent="0.2">
      <c r="D270" s="2"/>
    </row>
    <row r="271" spans="4:4" x14ac:dyDescent="0.2">
      <c r="D271" s="2"/>
    </row>
    <row r="272" spans="4:4" x14ac:dyDescent="0.2">
      <c r="D272" s="2"/>
    </row>
    <row r="273" spans="4:4" x14ac:dyDescent="0.2">
      <c r="D273" s="2"/>
    </row>
    <row r="274" spans="4:4" x14ac:dyDescent="0.2">
      <c r="D274" s="2"/>
    </row>
    <row r="275" spans="4:4" x14ac:dyDescent="0.2">
      <c r="D275" s="2"/>
    </row>
    <row r="276" spans="4:4" x14ac:dyDescent="0.2">
      <c r="D276" s="2"/>
    </row>
    <row r="277" spans="4:4" x14ac:dyDescent="0.2">
      <c r="D277" s="2"/>
    </row>
    <row r="278" spans="4:4" x14ac:dyDescent="0.2">
      <c r="D278" s="2"/>
    </row>
    <row r="279" spans="4:4" x14ac:dyDescent="0.2">
      <c r="D279" s="2"/>
    </row>
    <row r="280" spans="4:4" x14ac:dyDescent="0.2">
      <c r="D280" s="2"/>
    </row>
    <row r="281" spans="4:4" x14ac:dyDescent="0.2">
      <c r="D281" s="2"/>
    </row>
    <row r="282" spans="4:4" x14ac:dyDescent="0.2">
      <c r="D282" s="2"/>
    </row>
    <row r="283" spans="4:4" x14ac:dyDescent="0.2">
      <c r="D283" s="2"/>
    </row>
    <row r="284" spans="4:4" x14ac:dyDescent="0.2">
      <c r="D284" s="2"/>
    </row>
    <row r="285" spans="4:4" x14ac:dyDescent="0.2">
      <c r="D285" s="2"/>
    </row>
    <row r="286" spans="4:4" x14ac:dyDescent="0.2">
      <c r="D286" s="2"/>
    </row>
    <row r="287" spans="4:4" x14ac:dyDescent="0.2">
      <c r="D287" s="2"/>
    </row>
    <row r="288" spans="4:4" x14ac:dyDescent="0.2">
      <c r="D288" s="2"/>
    </row>
    <row r="289" spans="4:4" x14ac:dyDescent="0.2">
      <c r="D289" s="2"/>
    </row>
    <row r="290" spans="4:4" x14ac:dyDescent="0.2">
      <c r="D290" s="2"/>
    </row>
    <row r="291" spans="4:4" x14ac:dyDescent="0.2">
      <c r="D291" s="2"/>
    </row>
    <row r="292" spans="4:4" x14ac:dyDescent="0.2">
      <c r="D292" s="2"/>
    </row>
    <row r="293" spans="4:4" x14ac:dyDescent="0.2">
      <c r="D293" s="2"/>
    </row>
    <row r="294" spans="4:4" x14ac:dyDescent="0.2">
      <c r="D294" s="2"/>
    </row>
    <row r="295" spans="4:4" x14ac:dyDescent="0.2">
      <c r="D295" s="2"/>
    </row>
    <row r="296" spans="4:4" x14ac:dyDescent="0.2">
      <c r="D296" s="2"/>
    </row>
    <row r="297" spans="4:4" x14ac:dyDescent="0.2">
      <c r="D297" s="2"/>
    </row>
    <row r="298" spans="4:4" x14ac:dyDescent="0.2">
      <c r="D298" s="2"/>
    </row>
    <row r="299" spans="4:4" x14ac:dyDescent="0.2">
      <c r="D299" s="2"/>
    </row>
    <row r="300" spans="4:4" x14ac:dyDescent="0.2">
      <c r="D300" s="2"/>
    </row>
    <row r="301" spans="4:4" x14ac:dyDescent="0.2">
      <c r="D301" s="2"/>
    </row>
    <row r="302" spans="4:4" x14ac:dyDescent="0.2">
      <c r="D302" s="2"/>
    </row>
    <row r="303" spans="4:4" x14ac:dyDescent="0.2">
      <c r="D303" s="2"/>
    </row>
    <row r="304" spans="4:4" x14ac:dyDescent="0.2">
      <c r="D304" s="2"/>
    </row>
    <row r="305" spans="4:4" x14ac:dyDescent="0.2">
      <c r="D305" s="2"/>
    </row>
    <row r="306" spans="4:4" x14ac:dyDescent="0.2">
      <c r="D306" s="2"/>
    </row>
    <row r="307" spans="4:4" x14ac:dyDescent="0.2">
      <c r="D307" s="2"/>
    </row>
    <row r="308" spans="4:4" x14ac:dyDescent="0.2">
      <c r="D308" s="2"/>
    </row>
    <row r="309" spans="4:4" x14ac:dyDescent="0.2">
      <c r="D309" s="2"/>
    </row>
    <row r="310" spans="4:4" x14ac:dyDescent="0.2">
      <c r="D310" s="2"/>
    </row>
    <row r="311" spans="4:4" x14ac:dyDescent="0.2">
      <c r="D311" s="2"/>
    </row>
    <row r="312" spans="4:4" x14ac:dyDescent="0.2">
      <c r="D312" s="2"/>
    </row>
    <row r="313" spans="4:4" x14ac:dyDescent="0.2">
      <c r="D313" s="2"/>
    </row>
    <row r="314" spans="4:4" x14ac:dyDescent="0.2">
      <c r="D314" s="2"/>
    </row>
    <row r="315" spans="4:4" x14ac:dyDescent="0.2">
      <c r="D315" s="2"/>
    </row>
    <row r="316" spans="4:4" x14ac:dyDescent="0.2">
      <c r="D316" s="2"/>
    </row>
    <row r="317" spans="4:4" x14ac:dyDescent="0.2">
      <c r="D317" s="2"/>
    </row>
    <row r="318" spans="4:4" x14ac:dyDescent="0.2">
      <c r="D318" s="2"/>
    </row>
    <row r="319" spans="4:4" x14ac:dyDescent="0.2">
      <c r="D319" s="2"/>
    </row>
    <row r="320" spans="4:4" x14ac:dyDescent="0.2">
      <c r="D320" s="2"/>
    </row>
    <row r="321" spans="4:4" x14ac:dyDescent="0.2">
      <c r="D321" s="2"/>
    </row>
    <row r="322" spans="4:4" x14ac:dyDescent="0.2">
      <c r="D322" s="2"/>
    </row>
    <row r="323" spans="4:4" x14ac:dyDescent="0.2">
      <c r="D323" s="2"/>
    </row>
    <row r="324" spans="4:4" x14ac:dyDescent="0.2">
      <c r="D324" s="2"/>
    </row>
    <row r="325" spans="4:4" x14ac:dyDescent="0.2">
      <c r="D325" s="2"/>
    </row>
    <row r="326" spans="4:4" x14ac:dyDescent="0.2">
      <c r="D326" s="2"/>
    </row>
    <row r="327" spans="4:4" x14ac:dyDescent="0.2">
      <c r="D327" s="2"/>
    </row>
    <row r="328" spans="4:4" x14ac:dyDescent="0.2">
      <c r="D328" s="2"/>
    </row>
    <row r="329" spans="4:4" x14ac:dyDescent="0.2">
      <c r="D329" s="2"/>
    </row>
    <row r="330" spans="4:4" x14ac:dyDescent="0.2">
      <c r="D330" s="2"/>
    </row>
    <row r="331" spans="4:4" x14ac:dyDescent="0.2">
      <c r="D331" s="2"/>
    </row>
    <row r="332" spans="4:4" x14ac:dyDescent="0.2">
      <c r="D332" s="2"/>
    </row>
    <row r="333" spans="4:4" x14ac:dyDescent="0.2">
      <c r="D333" s="2"/>
    </row>
    <row r="334" spans="4:4" x14ac:dyDescent="0.2">
      <c r="D334" s="2"/>
    </row>
    <row r="335" spans="4:4" x14ac:dyDescent="0.2">
      <c r="D335" s="2"/>
    </row>
    <row r="336" spans="4:4" x14ac:dyDescent="0.2">
      <c r="D336" s="2"/>
    </row>
    <row r="337" spans="4:4" x14ac:dyDescent="0.2">
      <c r="D337" s="2"/>
    </row>
    <row r="338" spans="4:4" x14ac:dyDescent="0.2">
      <c r="D338" s="2"/>
    </row>
    <row r="339" spans="4:4" x14ac:dyDescent="0.2">
      <c r="D339" s="2"/>
    </row>
    <row r="340" spans="4:4" x14ac:dyDescent="0.2">
      <c r="D340" s="2"/>
    </row>
    <row r="341" spans="4:4" x14ac:dyDescent="0.2">
      <c r="D341" s="2"/>
    </row>
    <row r="342" spans="4:4" x14ac:dyDescent="0.2">
      <c r="D342" s="2"/>
    </row>
    <row r="343" spans="4:4" x14ac:dyDescent="0.2">
      <c r="D343" s="2"/>
    </row>
    <row r="344" spans="4:4" x14ac:dyDescent="0.2">
      <c r="D344" s="2"/>
    </row>
    <row r="345" spans="4:4" x14ac:dyDescent="0.2">
      <c r="D345" s="2"/>
    </row>
    <row r="346" spans="4:4" x14ac:dyDescent="0.2">
      <c r="D346" s="2"/>
    </row>
    <row r="347" spans="4:4" x14ac:dyDescent="0.2">
      <c r="D347" s="2"/>
    </row>
    <row r="348" spans="4:4" x14ac:dyDescent="0.2">
      <c r="D348" s="2"/>
    </row>
    <row r="349" spans="4:4" x14ac:dyDescent="0.2">
      <c r="D349" s="2"/>
    </row>
    <row r="350" spans="4:4" x14ac:dyDescent="0.2">
      <c r="D350" s="2"/>
    </row>
    <row r="351" spans="4:4" x14ac:dyDescent="0.2">
      <c r="D351" s="2"/>
    </row>
    <row r="352" spans="4:4" x14ac:dyDescent="0.2">
      <c r="D352" s="2"/>
    </row>
    <row r="353" spans="4:4" x14ac:dyDescent="0.2">
      <c r="D353" s="2"/>
    </row>
    <row r="354" spans="4:4" x14ac:dyDescent="0.2">
      <c r="D354" s="2"/>
    </row>
    <row r="355" spans="4:4" x14ac:dyDescent="0.2">
      <c r="D355" s="2"/>
    </row>
    <row r="356" spans="4:4" x14ac:dyDescent="0.2">
      <c r="D356" s="2"/>
    </row>
    <row r="357" spans="4:4" x14ac:dyDescent="0.2">
      <c r="D357" s="2"/>
    </row>
    <row r="358" spans="4:4" x14ac:dyDescent="0.2">
      <c r="D358" s="2"/>
    </row>
    <row r="359" spans="4:4" x14ac:dyDescent="0.2">
      <c r="D359" s="2"/>
    </row>
    <row r="360" spans="4:4" x14ac:dyDescent="0.2">
      <c r="D360" s="2"/>
    </row>
    <row r="361" spans="4:4" x14ac:dyDescent="0.2">
      <c r="D361" s="2"/>
    </row>
    <row r="362" spans="4:4" x14ac:dyDescent="0.2">
      <c r="D362" s="2"/>
    </row>
    <row r="363" spans="4:4" x14ac:dyDescent="0.2">
      <c r="D363" s="2"/>
    </row>
    <row r="364" spans="4:4" x14ac:dyDescent="0.2">
      <c r="D364" s="2"/>
    </row>
    <row r="365" spans="4:4" x14ac:dyDescent="0.2">
      <c r="D365" s="2"/>
    </row>
    <row r="366" spans="4:4" x14ac:dyDescent="0.2">
      <c r="D366" s="2"/>
    </row>
    <row r="367" spans="4:4" x14ac:dyDescent="0.2">
      <c r="D367" s="2"/>
    </row>
    <row r="368" spans="4:4" x14ac:dyDescent="0.2">
      <c r="D368" s="2"/>
    </row>
    <row r="369" spans="4:4" x14ac:dyDescent="0.2">
      <c r="D369" s="2"/>
    </row>
    <row r="370" spans="4:4" x14ac:dyDescent="0.2">
      <c r="D370" s="2"/>
    </row>
    <row r="371" spans="4:4" x14ac:dyDescent="0.2">
      <c r="D371" s="2"/>
    </row>
    <row r="372" spans="4:4" x14ac:dyDescent="0.2">
      <c r="D372" s="2"/>
    </row>
    <row r="373" spans="4:4" x14ac:dyDescent="0.2">
      <c r="D373" s="2"/>
    </row>
    <row r="374" spans="4:4" x14ac:dyDescent="0.2">
      <c r="D374" s="2"/>
    </row>
    <row r="375" spans="4:4" x14ac:dyDescent="0.2">
      <c r="D375" s="2"/>
    </row>
    <row r="376" spans="4:4" x14ac:dyDescent="0.2">
      <c r="D376" s="2"/>
    </row>
    <row r="377" spans="4:4" x14ac:dyDescent="0.2">
      <c r="D377" s="2"/>
    </row>
    <row r="378" spans="4:4" x14ac:dyDescent="0.2">
      <c r="D378" s="2"/>
    </row>
    <row r="379" spans="4:4" x14ac:dyDescent="0.2">
      <c r="D379" s="2"/>
    </row>
    <row r="380" spans="4:4" x14ac:dyDescent="0.2">
      <c r="D380" s="2"/>
    </row>
    <row r="381" spans="4:4" x14ac:dyDescent="0.2">
      <c r="D381" s="2"/>
    </row>
    <row r="382" spans="4:4" x14ac:dyDescent="0.2">
      <c r="D382" s="2"/>
    </row>
    <row r="383" spans="4:4" x14ac:dyDescent="0.2">
      <c r="D383" s="2"/>
    </row>
    <row r="384" spans="4:4" x14ac:dyDescent="0.2">
      <c r="D384" s="2"/>
    </row>
    <row r="385" spans="4:4" x14ac:dyDescent="0.2">
      <c r="D385" s="2"/>
    </row>
    <row r="386" spans="4:4" x14ac:dyDescent="0.2">
      <c r="D386" s="2"/>
    </row>
    <row r="387" spans="4:4" x14ac:dyDescent="0.2">
      <c r="D387" s="2"/>
    </row>
    <row r="388" spans="4:4" x14ac:dyDescent="0.2">
      <c r="D388" s="2"/>
    </row>
    <row r="389" spans="4:4" x14ac:dyDescent="0.2">
      <c r="D389" s="2"/>
    </row>
    <row r="390" spans="4:4" x14ac:dyDescent="0.2">
      <c r="D390" s="2"/>
    </row>
    <row r="391" spans="4:4" x14ac:dyDescent="0.2">
      <c r="D391" s="2"/>
    </row>
    <row r="392" spans="4:4" x14ac:dyDescent="0.2">
      <c r="D392" s="2"/>
    </row>
    <row r="393" spans="4:4" x14ac:dyDescent="0.2">
      <c r="D393" s="2"/>
    </row>
    <row r="394" spans="4:4" x14ac:dyDescent="0.2">
      <c r="D394" s="2"/>
    </row>
    <row r="395" spans="4:4" x14ac:dyDescent="0.2">
      <c r="D395" s="2"/>
    </row>
    <row r="396" spans="4:4" x14ac:dyDescent="0.2">
      <c r="D396" s="2"/>
    </row>
    <row r="397" spans="4:4" x14ac:dyDescent="0.2">
      <c r="D397" s="2"/>
    </row>
    <row r="398" spans="4:4" x14ac:dyDescent="0.2">
      <c r="D398" s="2"/>
    </row>
  </sheetData>
  <mergeCells count="1">
    <mergeCell ref="B52:J60"/>
  </mergeCells>
  <conditionalFormatting sqref="J1">
    <cfRule type="cellIs" dxfId="4" priority="5" stopIfTrue="1" operator="equal">
      <formula>"x.x"</formula>
    </cfRule>
  </conditionalFormatting>
  <conditionalFormatting sqref="B9:B11">
    <cfRule type="cellIs" dxfId="3" priority="4" stopIfTrue="1" operator="equal">
      <formula>"Title"</formula>
    </cfRule>
  </conditionalFormatting>
  <conditionalFormatting sqref="B8">
    <cfRule type="cellIs" dxfId="2" priority="3" stopIfTrue="1" operator="equal">
      <formula>"Adjustment to Income/Expense/Rate Base:"</formula>
    </cfRule>
  </conditionalFormatting>
  <conditionalFormatting sqref="I6">
    <cfRule type="cellIs" dxfId="1" priority="2" stopIfTrue="1" operator="equal">
      <formula>"Update"</formula>
    </cfRule>
  </conditionalFormatting>
  <conditionalFormatting sqref="B12:B16">
    <cfRule type="cellIs" dxfId="0" priority="1" stopIfTrue="1" operator="equal">
      <formula>"Title"</formula>
    </cfRule>
  </conditionalFormatting>
  <dataValidations count="5">
    <dataValidation type="list" errorStyle="warning" allowBlank="1" showInputMessage="1" showErrorMessage="1" errorTitle="Factor" error="This factor is not included in the drop-down list. Is this the factor you want to use?" sqref="G39:G50 G9:G33">
      <formula1>$G$64:$G$155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9:D50 D9:D33">
      <formula1>$D$64:$D$398</formula1>
    </dataValidation>
    <dataValidation type="list" allowBlank="1" showInputMessage="1" showErrorMessage="1" errorTitle="Oops!" error="You must enter a state, or, if the adjustment is system, enter all states." sqref="I6">
      <formula1>$I$64:$I$71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31 E33 E39:E50">
      <formula1>"1, 2, 3"</formula1>
    </dataValidation>
    <dataValidation type="list" allowBlank="1" showInputMessage="1" showErrorMessage="1" errorTitle="Account Input Error" error="The account number entered is not valid." sqref="E32 E9:E30">
      <formula1>ValidAccount</formula1>
    </dataValidation>
  </dataValidations>
  <pageMargins left="0.7" right="0.7" top="0.75" bottom="0.75" header="0.3" footer="0.3"/>
  <pageSetup scale="88" fitToHeight="0" orientation="portrait" r:id="rId1"/>
  <customProperties>
    <customPr name="_pios_id" r:id="rId2"/>
  </customProperties>
  <ignoredErrors>
    <ignoredError sqref="J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view="pageBreakPreview" zoomScale="90" zoomScaleNormal="100" zoomScaleSheetLayoutView="90" workbookViewId="0">
      <selection activeCell="A4" sqref="A4"/>
    </sheetView>
  </sheetViews>
  <sheetFormatPr defaultRowHeight="12" x14ac:dyDescent="0.2"/>
  <cols>
    <col min="1" max="1" width="53.25" style="32" customWidth="1"/>
    <col min="2" max="2" width="9" style="32" customWidth="1"/>
    <col min="3" max="4" width="12.125" style="32" bestFit="1" customWidth="1"/>
    <col min="5" max="5" width="12.75" style="32" bestFit="1" customWidth="1"/>
    <col min="6" max="6" width="13" style="32" bestFit="1" customWidth="1"/>
    <col min="7" max="7" width="9" style="32"/>
    <col min="8" max="8" width="10.75" style="32" bestFit="1" customWidth="1"/>
    <col min="9" max="16384" width="9" style="32"/>
  </cols>
  <sheetData>
    <row r="1" spans="1:8" x14ac:dyDescent="0.2">
      <c r="A1" s="31" t="s">
        <v>23</v>
      </c>
      <c r="E1" s="33"/>
      <c r="F1" s="33" t="s">
        <v>189</v>
      </c>
      <c r="G1" s="147" t="s">
        <v>40</v>
      </c>
    </row>
    <row r="2" spans="1:8" x14ac:dyDescent="0.2">
      <c r="A2" s="31" t="s">
        <v>42</v>
      </c>
    </row>
    <row r="3" spans="1:8" x14ac:dyDescent="0.2">
      <c r="A3" s="31" t="s">
        <v>39</v>
      </c>
    </row>
    <row r="5" spans="1:8" x14ac:dyDescent="0.2">
      <c r="A5" s="34" t="s">
        <v>38</v>
      </c>
      <c r="B5" s="35"/>
      <c r="C5" s="34" t="s">
        <v>44</v>
      </c>
      <c r="D5" s="36"/>
      <c r="E5" s="37"/>
      <c r="F5" s="38" t="s">
        <v>37</v>
      </c>
    </row>
    <row r="6" spans="1:8" x14ac:dyDescent="0.2">
      <c r="A6" s="39" t="s">
        <v>36</v>
      </c>
      <c r="B6" s="40" t="s">
        <v>35</v>
      </c>
      <c r="C6" s="41" t="s">
        <v>45</v>
      </c>
      <c r="D6" s="41" t="s">
        <v>34</v>
      </c>
      <c r="E6" s="41" t="s">
        <v>46</v>
      </c>
      <c r="F6" s="42" t="s">
        <v>33</v>
      </c>
    </row>
    <row r="7" spans="1:8" x14ac:dyDescent="0.2">
      <c r="A7" s="48" t="s">
        <v>32</v>
      </c>
      <c r="B7" s="44" t="s">
        <v>24</v>
      </c>
      <c r="C7" s="45">
        <v>0</v>
      </c>
      <c r="D7" s="49">
        <v>-278282850</v>
      </c>
      <c r="E7" s="46">
        <v>-278282850</v>
      </c>
      <c r="F7" s="47" t="s">
        <v>0</v>
      </c>
      <c r="G7" s="146" t="s">
        <v>186</v>
      </c>
    </row>
    <row r="8" spans="1:8" x14ac:dyDescent="0.2">
      <c r="A8" s="48" t="s">
        <v>31</v>
      </c>
      <c r="B8" s="44" t="s">
        <v>24</v>
      </c>
      <c r="C8" s="45">
        <v>0</v>
      </c>
      <c r="D8" s="49">
        <v>11565825</v>
      </c>
      <c r="E8" s="46">
        <v>11565825</v>
      </c>
      <c r="F8" s="47" t="s">
        <v>0</v>
      </c>
      <c r="G8" s="146" t="s">
        <v>186</v>
      </c>
      <c r="H8" s="43"/>
    </row>
    <row r="9" spans="1:8" x14ac:dyDescent="0.2">
      <c r="A9" s="48" t="s">
        <v>30</v>
      </c>
      <c r="B9" s="44" t="s">
        <v>24</v>
      </c>
      <c r="C9" s="45">
        <v>0</v>
      </c>
      <c r="D9" s="45">
        <v>-2682998</v>
      </c>
      <c r="E9" s="46">
        <v>-2682998</v>
      </c>
      <c r="F9" s="50" t="s">
        <v>3</v>
      </c>
      <c r="G9" s="146" t="s">
        <v>188</v>
      </c>
    </row>
    <row r="10" spans="1:8" x14ac:dyDescent="0.2">
      <c r="A10" s="48" t="s">
        <v>29</v>
      </c>
      <c r="B10" s="44" t="s">
        <v>24</v>
      </c>
      <c r="C10" s="45">
        <v>0</v>
      </c>
      <c r="D10" s="45">
        <v>35987</v>
      </c>
      <c r="E10" s="46">
        <v>35987</v>
      </c>
      <c r="F10" s="50" t="s">
        <v>1</v>
      </c>
      <c r="G10" s="146" t="s">
        <v>188</v>
      </c>
    </row>
    <row r="11" spans="1:8" x14ac:dyDescent="0.2">
      <c r="A11" s="48" t="s">
        <v>28</v>
      </c>
      <c r="B11" s="44" t="s">
        <v>24</v>
      </c>
      <c r="C11" s="45">
        <v>0</v>
      </c>
      <c r="D11" s="45">
        <v>16021889</v>
      </c>
      <c r="E11" s="46">
        <v>16021889</v>
      </c>
      <c r="F11" s="50" t="s">
        <v>5</v>
      </c>
      <c r="G11" s="146" t="s">
        <v>188</v>
      </c>
    </row>
    <row r="12" spans="1:8" x14ac:dyDescent="0.2">
      <c r="A12" s="48" t="s">
        <v>27</v>
      </c>
      <c r="B12" s="44" t="s">
        <v>24</v>
      </c>
      <c r="C12" s="45">
        <v>0</v>
      </c>
      <c r="D12" s="45">
        <v>2786</v>
      </c>
      <c r="E12" s="46">
        <v>2786</v>
      </c>
      <c r="F12" s="50" t="s">
        <v>8</v>
      </c>
      <c r="G12" s="146" t="s">
        <v>188</v>
      </c>
    </row>
    <row r="13" spans="1:8" x14ac:dyDescent="0.2">
      <c r="A13" s="48" t="s">
        <v>26</v>
      </c>
      <c r="B13" s="44" t="s">
        <v>24</v>
      </c>
      <c r="C13" s="45">
        <v>0</v>
      </c>
      <c r="D13" s="45">
        <v>-405626</v>
      </c>
      <c r="E13" s="46">
        <v>-405626</v>
      </c>
      <c r="F13" s="50" t="s">
        <v>2</v>
      </c>
      <c r="G13" s="146" t="s">
        <v>188</v>
      </c>
    </row>
    <row r="14" spans="1:8" x14ac:dyDescent="0.2">
      <c r="A14" s="48" t="s">
        <v>25</v>
      </c>
      <c r="B14" s="44" t="s">
        <v>24</v>
      </c>
      <c r="C14" s="45">
        <v>0</v>
      </c>
      <c r="D14" s="45">
        <v>-404815</v>
      </c>
      <c r="E14" s="46">
        <f>C14+D14</f>
        <v>-404815</v>
      </c>
      <c r="F14" s="50" t="s">
        <v>4</v>
      </c>
      <c r="G14" s="146" t="s">
        <v>188</v>
      </c>
    </row>
    <row r="15" spans="1:8" x14ac:dyDescent="0.2">
      <c r="A15" s="51"/>
      <c r="B15" s="52"/>
      <c r="C15" s="53">
        <f>SUBTOTAL(9,C7:C14)</f>
        <v>0</v>
      </c>
      <c r="D15" s="53">
        <f>SUBTOTAL(9,D7:D14)</f>
        <v>-254149802</v>
      </c>
      <c r="E15" s="53">
        <f>SUBTOTAL(9,E7:E14)</f>
        <v>-254149802</v>
      </c>
      <c r="F15" s="54"/>
    </row>
  </sheetData>
  <pageMargins left="0.7" right="0.7" top="0.75" bottom="0.75" header="0.3" footer="0.3"/>
  <pageSetup scale="70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view="pageBreakPreview" zoomScale="80" zoomScaleNormal="100" zoomScaleSheetLayoutView="80" workbookViewId="0">
      <selection activeCell="A6" sqref="A6"/>
    </sheetView>
  </sheetViews>
  <sheetFormatPr defaultRowHeight="12.75" x14ac:dyDescent="0.2"/>
  <cols>
    <col min="1" max="1" width="43.375" style="55" customWidth="1"/>
    <col min="2" max="2" width="12.5" style="55" bestFit="1" customWidth="1"/>
    <col min="3" max="3" width="3.5" style="55" customWidth="1"/>
    <col min="4" max="4" width="19.875" style="55" bestFit="1" customWidth="1"/>
    <col min="5" max="16384" width="9" style="55"/>
  </cols>
  <sheetData>
    <row r="1" spans="1:4" x14ac:dyDescent="0.2">
      <c r="A1" s="30" t="s">
        <v>23</v>
      </c>
      <c r="D1" s="2" t="s">
        <v>52</v>
      </c>
    </row>
    <row r="2" spans="1:4" x14ac:dyDescent="0.2">
      <c r="A2" s="30" t="s">
        <v>42</v>
      </c>
    </row>
    <row r="3" spans="1:4" x14ac:dyDescent="0.2">
      <c r="A3" s="30" t="s">
        <v>39</v>
      </c>
    </row>
    <row r="4" spans="1:4" x14ac:dyDescent="0.2">
      <c r="A4" s="30" t="s">
        <v>47</v>
      </c>
    </row>
    <row r="5" spans="1:4" x14ac:dyDescent="0.2">
      <c r="A5" s="30" t="s">
        <v>41</v>
      </c>
    </row>
    <row r="6" spans="1:4" x14ac:dyDescent="0.2">
      <c r="A6" s="1"/>
      <c r="B6" s="1"/>
      <c r="C6" s="1"/>
      <c r="D6" s="1"/>
    </row>
    <row r="7" spans="1:4" x14ac:dyDescent="0.2">
      <c r="A7" s="1"/>
      <c r="B7" s="1"/>
      <c r="C7" s="1"/>
      <c r="D7" s="1"/>
    </row>
    <row r="8" spans="1:4" x14ac:dyDescent="0.2">
      <c r="A8" s="1"/>
      <c r="B8" s="60" t="s">
        <v>50</v>
      </c>
      <c r="C8" s="1"/>
      <c r="D8" s="66"/>
    </row>
    <row r="9" spans="1:4" x14ac:dyDescent="0.2">
      <c r="A9" s="59" t="s">
        <v>48</v>
      </c>
      <c r="B9" s="56">
        <f>'Page 7.4.3 - 7.4.4'!L106</f>
        <v>-258041246.54999995</v>
      </c>
      <c r="C9" s="56"/>
      <c r="D9" s="28" t="s">
        <v>187</v>
      </c>
    </row>
    <row r="10" spans="1:4" x14ac:dyDescent="0.2">
      <c r="A10" s="7" t="s">
        <v>49</v>
      </c>
      <c r="B10" s="57">
        <f>'Page 7.4.1'!D7+'Page 7.4.1'!D8</f>
        <v>-266717025</v>
      </c>
      <c r="C10" s="7"/>
      <c r="D10" s="67" t="s">
        <v>182</v>
      </c>
    </row>
    <row r="11" spans="1:4" ht="13.5" thickBot="1" x14ac:dyDescent="0.25">
      <c r="A11" s="7" t="s">
        <v>51</v>
      </c>
      <c r="B11" s="58">
        <f>+B9-B10</f>
        <v>8675778.4500000477</v>
      </c>
      <c r="C11" s="7"/>
      <c r="D11" s="25" t="s">
        <v>183</v>
      </c>
    </row>
    <row r="12" spans="1:4" ht="13.5" thickTop="1" x14ac:dyDescent="0.2">
      <c r="A12" s="1"/>
      <c r="B12" s="1"/>
      <c r="C12" s="1"/>
      <c r="D12" s="1"/>
    </row>
    <row r="13" spans="1:4" x14ac:dyDescent="0.2">
      <c r="A13" s="1"/>
      <c r="B13" s="1"/>
      <c r="C13" s="1"/>
      <c r="D13" s="1"/>
    </row>
    <row r="14" spans="1:4" x14ac:dyDescent="0.2">
      <c r="A14" s="1"/>
      <c r="B14" s="1"/>
      <c r="C14" s="1"/>
      <c r="D14" s="1"/>
    </row>
    <row r="15" spans="1:4" x14ac:dyDescent="0.2">
      <c r="A15" s="1"/>
      <c r="B15" s="1"/>
      <c r="C15" s="1"/>
      <c r="D15" s="1"/>
    </row>
  </sheetData>
  <pageMargins left="0.7" right="0.7" top="0.75" bottom="0.75" header="0.3" footer="0.3"/>
  <pageSetup fitToHeight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5"/>
  <sheetViews>
    <sheetView showGridLines="0" view="pageBreakPreview" zoomScale="80" zoomScaleNormal="80" zoomScaleSheetLayoutView="80" workbookViewId="0">
      <pane ySplit="8" topLeftCell="A9" activePane="bottomLeft" state="frozen"/>
      <selection pane="bottomLeft" activeCell="A5" sqref="A5"/>
    </sheetView>
  </sheetViews>
  <sheetFormatPr defaultRowHeight="12.75" x14ac:dyDescent="0.2"/>
  <cols>
    <col min="1" max="1" width="9" style="69"/>
    <col min="2" max="2" width="2.375" style="69" customWidth="1"/>
    <col min="3" max="3" width="32.25" style="69" customWidth="1"/>
    <col min="4" max="4" width="2.375" style="69" customWidth="1"/>
    <col min="5" max="5" width="11.125" style="69" bestFit="1" customWidth="1"/>
    <col min="6" max="6" width="2.375" style="70" customWidth="1"/>
    <col min="7" max="7" width="13.25" style="88" bestFit="1" customWidth="1"/>
    <col min="8" max="8" width="2.375" style="88" customWidth="1"/>
    <col min="9" max="9" width="3.25" style="128" customWidth="1"/>
    <col min="10" max="10" width="7.75" style="69" bestFit="1" customWidth="1"/>
    <col min="11" max="11" width="2.375" style="88" customWidth="1"/>
    <col min="12" max="12" width="11.75" style="88" bestFit="1" customWidth="1"/>
    <col min="13" max="13" width="2.375" style="88" customWidth="1"/>
    <col min="14" max="14" width="11.75" style="88" bestFit="1" customWidth="1"/>
    <col min="15" max="15" width="2.375" style="88" customWidth="1"/>
    <col min="16" max="16" width="11.25" style="88" bestFit="1" customWidth="1"/>
    <col min="17" max="16384" width="9" style="74"/>
  </cols>
  <sheetData>
    <row r="1" spans="1:16" s="1" customFormat="1" x14ac:dyDescent="0.2">
      <c r="A1" s="30" t="s">
        <v>23</v>
      </c>
      <c r="D1" s="2"/>
    </row>
    <row r="2" spans="1:16" s="1" customFormat="1" x14ac:dyDescent="0.2">
      <c r="A2" s="30" t="s">
        <v>42</v>
      </c>
    </row>
    <row r="3" spans="1:16" s="1" customFormat="1" x14ac:dyDescent="0.2">
      <c r="A3" s="30" t="s">
        <v>20</v>
      </c>
    </row>
    <row r="4" spans="1:16" s="1" customFormat="1" x14ac:dyDescent="0.2">
      <c r="A4" s="30" t="s">
        <v>185</v>
      </c>
    </row>
    <row r="5" spans="1:16" s="1" customFormat="1" x14ac:dyDescent="0.2">
      <c r="A5" s="30"/>
    </row>
    <row r="6" spans="1:16" x14ac:dyDescent="0.2">
      <c r="A6" s="68"/>
      <c r="C6" s="68"/>
      <c r="E6" s="68"/>
      <c r="G6" s="71" t="s">
        <v>169</v>
      </c>
      <c r="H6" s="71"/>
      <c r="I6" s="71"/>
      <c r="J6" s="72"/>
      <c r="K6" s="71"/>
      <c r="L6" s="71"/>
      <c r="M6" s="73"/>
      <c r="N6" s="71"/>
      <c r="O6" s="73"/>
      <c r="P6" s="71"/>
    </row>
    <row r="7" spans="1:16" x14ac:dyDescent="0.2">
      <c r="A7" s="75" t="s">
        <v>57</v>
      </c>
      <c r="C7" s="76"/>
      <c r="E7" s="76"/>
      <c r="G7" s="77" t="s">
        <v>168</v>
      </c>
      <c r="H7" s="75"/>
      <c r="I7" s="78" t="s">
        <v>58</v>
      </c>
      <c r="J7" s="79"/>
      <c r="K7" s="75"/>
      <c r="L7" s="80" t="s">
        <v>41</v>
      </c>
      <c r="M7" s="81"/>
      <c r="N7" s="80"/>
      <c r="O7" s="81"/>
      <c r="P7" s="80"/>
    </row>
    <row r="8" spans="1:16" x14ac:dyDescent="0.2">
      <c r="A8" s="82" t="s">
        <v>35</v>
      </c>
      <c r="C8" s="83" t="s">
        <v>59</v>
      </c>
      <c r="D8" s="84"/>
      <c r="E8" s="85" t="s">
        <v>60</v>
      </c>
      <c r="G8" s="82" t="s">
        <v>170</v>
      </c>
      <c r="H8" s="75"/>
      <c r="I8" s="80" t="s">
        <v>61</v>
      </c>
      <c r="J8" s="86"/>
      <c r="K8" s="75"/>
      <c r="L8" s="87" t="s">
        <v>62</v>
      </c>
      <c r="N8" s="87" t="s">
        <v>184</v>
      </c>
      <c r="P8" s="87" t="s">
        <v>34</v>
      </c>
    </row>
    <row r="9" spans="1:16" x14ac:dyDescent="0.2">
      <c r="A9" s="89">
        <v>1</v>
      </c>
      <c r="C9" s="90" t="s">
        <v>171</v>
      </c>
      <c r="E9" s="91" t="s">
        <v>66</v>
      </c>
      <c r="G9" s="92">
        <v>-165956078.68000019</v>
      </c>
      <c r="I9" s="93" t="s">
        <v>63</v>
      </c>
      <c r="J9" s="94" t="s">
        <v>64</v>
      </c>
      <c r="L9" s="95">
        <v>-11504257.18</v>
      </c>
      <c r="N9" s="95">
        <f t="shared" ref="N9:N72" si="0">IF(I9="No",L9,ROUND(G9*J9,2))</f>
        <v>-11504257.18</v>
      </c>
      <c r="P9" s="95">
        <f>N9-L9</f>
        <v>0</v>
      </c>
    </row>
    <row r="10" spans="1:16" x14ac:dyDescent="0.2">
      <c r="A10" s="96">
        <v>2</v>
      </c>
      <c r="C10" s="97" t="s">
        <v>65</v>
      </c>
      <c r="E10" s="98" t="s">
        <v>65</v>
      </c>
      <c r="G10" s="99">
        <v>-676896745.01000464</v>
      </c>
      <c r="I10" s="93" t="s">
        <v>63</v>
      </c>
      <c r="J10" s="94" t="s">
        <v>64</v>
      </c>
      <c r="L10" s="100">
        <v>-43598405.290000059</v>
      </c>
      <c r="N10" s="100">
        <f t="shared" si="0"/>
        <v>-43598405.290000059</v>
      </c>
      <c r="P10" s="100">
        <f>N10-L10</f>
        <v>0</v>
      </c>
    </row>
    <row r="11" spans="1:16" x14ac:dyDescent="0.2">
      <c r="A11" s="96">
        <v>3</v>
      </c>
      <c r="C11" s="97" t="s">
        <v>67</v>
      </c>
      <c r="E11" s="98" t="s">
        <v>67</v>
      </c>
      <c r="G11" s="99">
        <v>-781464968.55999589</v>
      </c>
      <c r="I11" s="93" t="s">
        <v>5</v>
      </c>
      <c r="J11" s="94">
        <v>7.8111040000000007E-2</v>
      </c>
      <c r="L11" s="100">
        <v>-37297548.979999974</v>
      </c>
      <c r="N11" s="100">
        <f t="shared" si="0"/>
        <v>-61041041.420000002</v>
      </c>
      <c r="P11" s="100">
        <f>N11-L11</f>
        <v>-23743492.440000027</v>
      </c>
    </row>
    <row r="12" spans="1:16" x14ac:dyDescent="0.2">
      <c r="A12" s="96">
        <v>4</v>
      </c>
      <c r="B12" s="101"/>
      <c r="C12" s="97" t="s">
        <v>68</v>
      </c>
      <c r="E12" s="98" t="s">
        <v>172</v>
      </c>
      <c r="G12" s="99">
        <v>-10951.6</v>
      </c>
      <c r="I12" s="93" t="s">
        <v>5</v>
      </c>
      <c r="J12" s="94">
        <v>7.8111040000000007E-2</v>
      </c>
      <c r="L12" s="100">
        <v>-1479.7800000000002</v>
      </c>
      <c r="N12" s="100">
        <f t="shared" si="0"/>
        <v>-855.44</v>
      </c>
      <c r="P12" s="100">
        <f t="shared" ref="P12:P75" si="1">N12-L12</f>
        <v>624.34000000000015</v>
      </c>
    </row>
    <row r="13" spans="1:16" x14ac:dyDescent="0.2">
      <c r="A13" s="96">
        <v>5</v>
      </c>
      <c r="B13" s="101"/>
      <c r="C13" s="97" t="s">
        <v>69</v>
      </c>
      <c r="E13" s="98" t="s">
        <v>172</v>
      </c>
      <c r="G13" s="99">
        <v>-116.83999999999999</v>
      </c>
      <c r="I13" s="93" t="s">
        <v>5</v>
      </c>
      <c r="J13" s="94">
        <v>7.8111040000000007E-2</v>
      </c>
      <c r="L13" s="100">
        <v>-25.210000000000015</v>
      </c>
      <c r="N13" s="100">
        <f t="shared" si="0"/>
        <v>-9.1300000000000008</v>
      </c>
      <c r="P13" s="100">
        <f t="shared" si="1"/>
        <v>16.080000000000013</v>
      </c>
    </row>
    <row r="14" spans="1:16" x14ac:dyDescent="0.2">
      <c r="A14" s="96">
        <v>6</v>
      </c>
      <c r="B14" s="101"/>
      <c r="C14" s="97" t="s">
        <v>70</v>
      </c>
      <c r="E14" s="98" t="s">
        <v>172</v>
      </c>
      <c r="G14" s="99">
        <v>30601.10999999999</v>
      </c>
      <c r="I14" s="93" t="s">
        <v>5</v>
      </c>
      <c r="J14" s="94">
        <v>7.8111040000000007E-2</v>
      </c>
      <c r="L14" s="100">
        <v>-1212.28</v>
      </c>
      <c r="N14" s="100">
        <f t="shared" si="0"/>
        <v>2390.2800000000002</v>
      </c>
      <c r="P14" s="100">
        <f t="shared" si="1"/>
        <v>3602.5600000000004</v>
      </c>
    </row>
    <row r="15" spans="1:16" x14ac:dyDescent="0.2">
      <c r="A15" s="96">
        <v>7</v>
      </c>
      <c r="B15" s="101"/>
      <c r="C15" s="97" t="s">
        <v>71</v>
      </c>
      <c r="E15" s="98" t="s">
        <v>172</v>
      </c>
      <c r="G15" s="99">
        <v>-71702.039999999979</v>
      </c>
      <c r="I15" s="93" t="s">
        <v>5</v>
      </c>
      <c r="J15" s="94">
        <v>7.8111040000000007E-2</v>
      </c>
      <c r="L15" s="100">
        <v>-7149.8300000000027</v>
      </c>
      <c r="N15" s="100">
        <f t="shared" si="0"/>
        <v>-5600.72</v>
      </c>
      <c r="P15" s="100">
        <f t="shared" si="1"/>
        <v>1549.1100000000024</v>
      </c>
    </row>
    <row r="16" spans="1:16" x14ac:dyDescent="0.2">
      <c r="A16" s="96">
        <v>8</v>
      </c>
      <c r="B16" s="101"/>
      <c r="C16" s="97" t="s">
        <v>72</v>
      </c>
      <c r="E16" s="98" t="s">
        <v>172</v>
      </c>
      <c r="G16" s="99">
        <v>-20895.849999999988</v>
      </c>
      <c r="I16" s="93" t="s">
        <v>5</v>
      </c>
      <c r="J16" s="94">
        <v>7.8111040000000007E-2</v>
      </c>
      <c r="L16" s="100">
        <v>-4027.55</v>
      </c>
      <c r="N16" s="100">
        <f t="shared" si="0"/>
        <v>-1632.2</v>
      </c>
      <c r="P16" s="100">
        <f t="shared" si="1"/>
        <v>2395.3500000000004</v>
      </c>
    </row>
    <row r="17" spans="1:16" x14ac:dyDescent="0.2">
      <c r="A17" s="96">
        <v>9</v>
      </c>
      <c r="B17" s="101"/>
      <c r="C17" s="97" t="s">
        <v>73</v>
      </c>
      <c r="E17" s="98" t="s">
        <v>172</v>
      </c>
      <c r="G17" s="99">
        <v>-2191327.1000000029</v>
      </c>
      <c r="I17" s="93" t="s">
        <v>5</v>
      </c>
      <c r="J17" s="94">
        <v>7.8111040000000007E-2</v>
      </c>
      <c r="L17" s="100">
        <v>-250536.37000000002</v>
      </c>
      <c r="N17" s="100">
        <f t="shared" si="0"/>
        <v>-171166.84</v>
      </c>
      <c r="P17" s="100">
        <f t="shared" si="1"/>
        <v>79369.530000000028</v>
      </c>
    </row>
    <row r="18" spans="1:16" x14ac:dyDescent="0.2">
      <c r="A18" s="96">
        <v>10</v>
      </c>
      <c r="B18" s="101"/>
      <c r="C18" s="97" t="s">
        <v>74</v>
      </c>
      <c r="E18" s="98" t="s">
        <v>172</v>
      </c>
      <c r="G18" s="99">
        <v>-75001.58999999988</v>
      </c>
      <c r="I18" s="93" t="s">
        <v>5</v>
      </c>
      <c r="J18" s="94">
        <v>7.8111040000000007E-2</v>
      </c>
      <c r="L18" s="100">
        <v>-5278.389999999983</v>
      </c>
      <c r="N18" s="100">
        <f t="shared" si="0"/>
        <v>-5858.45</v>
      </c>
      <c r="P18" s="100">
        <f t="shared" si="1"/>
        <v>-580.06000000001677</v>
      </c>
    </row>
    <row r="19" spans="1:16" x14ac:dyDescent="0.2">
      <c r="A19" s="96">
        <v>11</v>
      </c>
      <c r="B19" s="101"/>
      <c r="C19" s="97" t="s">
        <v>75</v>
      </c>
      <c r="E19" s="98" t="s">
        <v>172</v>
      </c>
      <c r="G19" s="99">
        <v>-17079758.029999994</v>
      </c>
      <c r="I19" s="93" t="s">
        <v>5</v>
      </c>
      <c r="J19" s="94">
        <v>7.8111040000000007E-2</v>
      </c>
      <c r="L19" s="100">
        <v>-3438308.2099999981</v>
      </c>
      <c r="N19" s="100">
        <f t="shared" si="0"/>
        <v>-1334117.6599999999</v>
      </c>
      <c r="P19" s="100">
        <f t="shared" si="1"/>
        <v>2104190.549999998</v>
      </c>
    </row>
    <row r="20" spans="1:16" x14ac:dyDescent="0.2">
      <c r="A20" s="96">
        <v>12</v>
      </c>
      <c r="B20" s="101"/>
      <c r="C20" s="97" t="s">
        <v>76</v>
      </c>
      <c r="E20" s="98" t="s">
        <v>172</v>
      </c>
      <c r="G20" s="99">
        <v>-858534.32999999984</v>
      </c>
      <c r="I20" s="93" t="s">
        <v>5</v>
      </c>
      <c r="J20" s="94">
        <v>7.8111040000000007E-2</v>
      </c>
      <c r="L20" s="100">
        <v>-85642.810000000012</v>
      </c>
      <c r="N20" s="100">
        <f t="shared" si="0"/>
        <v>-67061.009999999995</v>
      </c>
      <c r="P20" s="100">
        <f t="shared" si="1"/>
        <v>18581.800000000017</v>
      </c>
    </row>
    <row r="21" spans="1:16" x14ac:dyDescent="0.2">
      <c r="A21" s="96">
        <v>13</v>
      </c>
      <c r="B21" s="101"/>
      <c r="C21" s="97" t="s">
        <v>77</v>
      </c>
      <c r="E21" s="98" t="s">
        <v>172</v>
      </c>
      <c r="G21" s="99">
        <v>-3360604.4199999967</v>
      </c>
      <c r="I21" s="93" t="s">
        <v>5</v>
      </c>
      <c r="J21" s="94">
        <v>7.8111040000000007E-2</v>
      </c>
      <c r="L21" s="100">
        <v>-702224.46999999951</v>
      </c>
      <c r="N21" s="100">
        <f t="shared" si="0"/>
        <v>-262500.31</v>
      </c>
      <c r="P21" s="100">
        <f t="shared" si="1"/>
        <v>439724.15999999951</v>
      </c>
    </row>
    <row r="22" spans="1:16" x14ac:dyDescent="0.2">
      <c r="A22" s="96">
        <v>14</v>
      </c>
      <c r="B22" s="101"/>
      <c r="C22" s="97" t="s">
        <v>78</v>
      </c>
      <c r="E22" s="98" t="s">
        <v>172</v>
      </c>
      <c r="G22" s="99">
        <v>-19391811.050000019</v>
      </c>
      <c r="I22" s="93" t="s">
        <v>5</v>
      </c>
      <c r="J22" s="94">
        <v>7.8111040000000007E-2</v>
      </c>
      <c r="L22" s="100">
        <v>-3477037.8899999983</v>
      </c>
      <c r="N22" s="100">
        <f t="shared" si="0"/>
        <v>-1514714.53</v>
      </c>
      <c r="P22" s="100">
        <f t="shared" si="1"/>
        <v>1962323.3599999982</v>
      </c>
    </row>
    <row r="23" spans="1:16" x14ac:dyDescent="0.2">
      <c r="A23" s="96">
        <v>15</v>
      </c>
      <c r="B23" s="101"/>
      <c r="C23" s="97" t="s">
        <v>79</v>
      </c>
      <c r="E23" s="98" t="s">
        <v>172</v>
      </c>
      <c r="G23" s="99">
        <v>-7063980.4099999955</v>
      </c>
      <c r="I23" s="93" t="s">
        <v>5</v>
      </c>
      <c r="J23" s="94">
        <v>7.8111040000000007E-2</v>
      </c>
      <c r="L23" s="100">
        <v>-1030753.5700000001</v>
      </c>
      <c r="N23" s="100">
        <f t="shared" si="0"/>
        <v>-551774.86</v>
      </c>
      <c r="P23" s="100">
        <f t="shared" si="1"/>
        <v>478978.71000000008</v>
      </c>
    </row>
    <row r="24" spans="1:16" x14ac:dyDescent="0.2">
      <c r="A24" s="96">
        <v>16</v>
      </c>
      <c r="B24" s="101"/>
      <c r="C24" s="97" t="s">
        <v>80</v>
      </c>
      <c r="E24" s="98" t="s">
        <v>172</v>
      </c>
      <c r="G24" s="99">
        <v>39531.420000000006</v>
      </c>
      <c r="I24" s="93" t="s">
        <v>5</v>
      </c>
      <c r="J24" s="94">
        <v>7.8111040000000007E-2</v>
      </c>
      <c r="L24" s="100">
        <v>4528.229999999985</v>
      </c>
      <c r="N24" s="100">
        <f t="shared" si="0"/>
        <v>3087.84</v>
      </c>
      <c r="P24" s="100">
        <f t="shared" si="1"/>
        <v>-1440.3899999999849</v>
      </c>
    </row>
    <row r="25" spans="1:16" x14ac:dyDescent="0.2">
      <c r="A25" s="96">
        <v>17</v>
      </c>
      <c r="B25" s="101"/>
      <c r="C25" s="97" t="s">
        <v>81</v>
      </c>
      <c r="E25" s="98" t="s">
        <v>172</v>
      </c>
      <c r="G25" s="99">
        <v>76315.059999999852</v>
      </c>
      <c r="I25" s="93" t="s">
        <v>5</v>
      </c>
      <c r="J25" s="94">
        <v>7.8111040000000007E-2</v>
      </c>
      <c r="L25" s="100">
        <v>11959.25</v>
      </c>
      <c r="N25" s="100">
        <f t="shared" si="0"/>
        <v>5961.05</v>
      </c>
      <c r="P25" s="100">
        <f t="shared" si="1"/>
        <v>-5998.2</v>
      </c>
    </row>
    <row r="26" spans="1:16" x14ac:dyDescent="0.2">
      <c r="A26" s="96">
        <v>18</v>
      </c>
      <c r="B26" s="101"/>
      <c r="C26" s="97" t="s">
        <v>82</v>
      </c>
      <c r="E26" s="98" t="s">
        <v>172</v>
      </c>
      <c r="G26" s="99">
        <v>-697117.07000000065</v>
      </c>
      <c r="I26" s="93" t="s">
        <v>5</v>
      </c>
      <c r="J26" s="94">
        <v>7.8111040000000007E-2</v>
      </c>
      <c r="L26" s="100">
        <v>-146459.57999999996</v>
      </c>
      <c r="N26" s="100">
        <f t="shared" si="0"/>
        <v>-54452.54</v>
      </c>
      <c r="P26" s="100">
        <f t="shared" si="1"/>
        <v>92007.03999999995</v>
      </c>
    </row>
    <row r="27" spans="1:16" x14ac:dyDescent="0.2">
      <c r="A27" s="96">
        <v>19</v>
      </c>
      <c r="B27" s="101"/>
      <c r="C27" s="97" t="s">
        <v>83</v>
      </c>
      <c r="E27" s="98" t="s">
        <v>172</v>
      </c>
      <c r="G27" s="99">
        <v>-5886435.6099999947</v>
      </c>
      <c r="I27" s="93" t="s">
        <v>5</v>
      </c>
      <c r="J27" s="94">
        <v>7.8111040000000007E-2</v>
      </c>
      <c r="L27" s="100">
        <v>-745034.91999999958</v>
      </c>
      <c r="N27" s="100">
        <f t="shared" si="0"/>
        <v>-459795.61</v>
      </c>
      <c r="P27" s="100">
        <f t="shared" si="1"/>
        <v>285239.30999999959</v>
      </c>
    </row>
    <row r="28" spans="1:16" x14ac:dyDescent="0.2">
      <c r="A28" s="96">
        <v>20</v>
      </c>
      <c r="B28" s="101"/>
      <c r="C28" s="97" t="s">
        <v>84</v>
      </c>
      <c r="E28" s="98" t="s">
        <v>172</v>
      </c>
      <c r="G28" s="99">
        <v>-320145.1300000003</v>
      </c>
      <c r="I28" s="93" t="s">
        <v>5</v>
      </c>
      <c r="J28" s="94">
        <v>7.8111040000000007E-2</v>
      </c>
      <c r="L28" s="100">
        <v>-64214.629999999983</v>
      </c>
      <c r="N28" s="100">
        <f t="shared" si="0"/>
        <v>-25006.87</v>
      </c>
      <c r="P28" s="100">
        <f t="shared" si="1"/>
        <v>39207.75999999998</v>
      </c>
    </row>
    <row r="29" spans="1:16" x14ac:dyDescent="0.2">
      <c r="A29" s="96">
        <v>21</v>
      </c>
      <c r="B29" s="101"/>
      <c r="C29" s="97" t="s">
        <v>85</v>
      </c>
      <c r="E29" s="98" t="s">
        <v>172</v>
      </c>
      <c r="G29" s="99">
        <v>241.46</v>
      </c>
      <c r="I29" s="93" t="s">
        <v>5</v>
      </c>
      <c r="J29" s="94">
        <v>7.8111040000000007E-2</v>
      </c>
      <c r="L29" s="100">
        <v>18.52</v>
      </c>
      <c r="N29" s="100">
        <f t="shared" si="0"/>
        <v>18.86</v>
      </c>
      <c r="P29" s="100">
        <f t="shared" si="1"/>
        <v>0.33999999999999986</v>
      </c>
    </row>
    <row r="30" spans="1:16" x14ac:dyDescent="0.2">
      <c r="A30" s="96">
        <v>22</v>
      </c>
      <c r="B30" s="101"/>
      <c r="C30" s="97" t="s">
        <v>86</v>
      </c>
      <c r="E30" s="98" t="s">
        <v>172</v>
      </c>
      <c r="G30" s="99">
        <v>-332016.70999999985</v>
      </c>
      <c r="I30" s="93" t="s">
        <v>5</v>
      </c>
      <c r="J30" s="94">
        <v>7.8111040000000007E-2</v>
      </c>
      <c r="L30" s="100">
        <v>-67583.819999999992</v>
      </c>
      <c r="N30" s="100">
        <f t="shared" si="0"/>
        <v>-25934.17</v>
      </c>
      <c r="P30" s="100">
        <f t="shared" si="1"/>
        <v>41649.649999999994</v>
      </c>
    </row>
    <row r="31" spans="1:16" x14ac:dyDescent="0.2">
      <c r="A31" s="96">
        <v>23</v>
      </c>
      <c r="B31" s="101"/>
      <c r="C31" s="97" t="s">
        <v>87</v>
      </c>
      <c r="E31" s="98" t="s">
        <v>172</v>
      </c>
      <c r="G31" s="99">
        <v>-35150.080000000009</v>
      </c>
      <c r="I31" s="93" t="s">
        <v>5</v>
      </c>
      <c r="J31" s="94">
        <v>7.8111040000000007E-2</v>
      </c>
      <c r="L31" s="100">
        <v>-4133.45</v>
      </c>
      <c r="N31" s="100">
        <f t="shared" si="0"/>
        <v>-2745.61</v>
      </c>
      <c r="P31" s="100">
        <f t="shared" si="1"/>
        <v>1387.8399999999997</v>
      </c>
    </row>
    <row r="32" spans="1:16" x14ac:dyDescent="0.2">
      <c r="A32" s="96">
        <v>24</v>
      </c>
      <c r="B32" s="101"/>
      <c r="C32" s="97" t="s">
        <v>88</v>
      </c>
      <c r="E32" s="98" t="s">
        <v>172</v>
      </c>
      <c r="G32" s="99">
        <v>-2414129.5400000014</v>
      </c>
      <c r="I32" s="93" t="s">
        <v>5</v>
      </c>
      <c r="J32" s="94">
        <v>7.8111040000000007E-2</v>
      </c>
      <c r="L32" s="100">
        <v>-362038.72</v>
      </c>
      <c r="N32" s="100">
        <f t="shared" si="0"/>
        <v>-188570.17</v>
      </c>
      <c r="P32" s="100">
        <f t="shared" si="1"/>
        <v>173468.54999999996</v>
      </c>
    </row>
    <row r="33" spans="1:16" x14ac:dyDescent="0.2">
      <c r="A33" s="96">
        <v>25</v>
      </c>
      <c r="B33" s="101"/>
      <c r="C33" s="97" t="s">
        <v>89</v>
      </c>
      <c r="E33" s="98" t="s">
        <v>172</v>
      </c>
      <c r="G33" s="99">
        <v>-5351025.2900000028</v>
      </c>
      <c r="I33" s="93" t="s">
        <v>5</v>
      </c>
      <c r="J33" s="94">
        <v>7.8111040000000007E-2</v>
      </c>
      <c r="L33" s="100">
        <v>-990630.20999999973</v>
      </c>
      <c r="N33" s="100">
        <f t="shared" si="0"/>
        <v>-417974.15</v>
      </c>
      <c r="P33" s="100">
        <f t="shared" si="1"/>
        <v>572656.05999999971</v>
      </c>
    </row>
    <row r="34" spans="1:16" x14ac:dyDescent="0.2">
      <c r="A34" s="96">
        <v>26</v>
      </c>
      <c r="B34" s="101"/>
      <c r="C34" s="97" t="s">
        <v>90</v>
      </c>
      <c r="E34" s="98" t="s">
        <v>172</v>
      </c>
      <c r="G34" s="99">
        <v>-776856.82000000018</v>
      </c>
      <c r="I34" s="93" t="s">
        <v>5</v>
      </c>
      <c r="J34" s="94">
        <v>7.8111040000000007E-2</v>
      </c>
      <c r="L34" s="100">
        <v>0</v>
      </c>
      <c r="N34" s="100">
        <f t="shared" si="0"/>
        <v>-60681.09</v>
      </c>
      <c r="P34" s="100">
        <f t="shared" si="1"/>
        <v>-60681.09</v>
      </c>
    </row>
    <row r="35" spans="1:16" x14ac:dyDescent="0.2">
      <c r="A35" s="96">
        <v>27</v>
      </c>
      <c r="B35" s="101"/>
      <c r="C35" s="97" t="s">
        <v>91</v>
      </c>
      <c r="E35" s="98" t="s">
        <v>172</v>
      </c>
      <c r="G35" s="99">
        <v>-614279.1800000004</v>
      </c>
      <c r="I35" s="93" t="s">
        <v>5</v>
      </c>
      <c r="J35" s="94">
        <v>7.8111040000000007E-2</v>
      </c>
      <c r="L35" s="100">
        <v>-95454.350000000049</v>
      </c>
      <c r="N35" s="100">
        <f t="shared" si="0"/>
        <v>-47981.99</v>
      </c>
      <c r="P35" s="100">
        <f t="shared" si="1"/>
        <v>47472.360000000052</v>
      </c>
    </row>
    <row r="36" spans="1:16" x14ac:dyDescent="0.2">
      <c r="A36" s="96">
        <v>28</v>
      </c>
      <c r="B36" s="101"/>
      <c r="C36" s="97" t="s">
        <v>92</v>
      </c>
      <c r="E36" s="98" t="s">
        <v>172</v>
      </c>
      <c r="G36" s="99">
        <v>-1349569.1000000013</v>
      </c>
      <c r="I36" s="93" t="s">
        <v>5</v>
      </c>
      <c r="J36" s="94">
        <v>7.8111040000000007E-2</v>
      </c>
      <c r="L36" s="100">
        <v>-183628.74</v>
      </c>
      <c r="N36" s="100">
        <f t="shared" si="0"/>
        <v>-105416.25</v>
      </c>
      <c r="P36" s="100">
        <f t="shared" si="1"/>
        <v>78212.489999999991</v>
      </c>
    </row>
    <row r="37" spans="1:16" x14ac:dyDescent="0.2">
      <c r="A37" s="96">
        <v>29</v>
      </c>
      <c r="B37" s="101"/>
      <c r="C37" s="97" t="s">
        <v>93</v>
      </c>
      <c r="E37" s="98" t="s">
        <v>172</v>
      </c>
      <c r="G37" s="99">
        <v>-2268537.9400000023</v>
      </c>
      <c r="I37" s="93" t="s">
        <v>5</v>
      </c>
      <c r="J37" s="94">
        <v>7.8111040000000007E-2</v>
      </c>
      <c r="L37" s="100">
        <v>-408206.38000000012</v>
      </c>
      <c r="N37" s="100">
        <f t="shared" si="0"/>
        <v>-177197.86</v>
      </c>
      <c r="P37" s="100">
        <f t="shared" si="1"/>
        <v>231008.52000000014</v>
      </c>
    </row>
    <row r="38" spans="1:16" x14ac:dyDescent="0.2">
      <c r="A38" s="96">
        <v>30</v>
      </c>
      <c r="B38" s="101"/>
      <c r="C38" s="97" t="s">
        <v>94</v>
      </c>
      <c r="E38" s="98" t="s">
        <v>172</v>
      </c>
      <c r="G38" s="99">
        <v>-2000697.1700000027</v>
      </c>
      <c r="I38" s="93" t="s">
        <v>5</v>
      </c>
      <c r="J38" s="94">
        <v>7.8111040000000007E-2</v>
      </c>
      <c r="L38" s="100">
        <v>0</v>
      </c>
      <c r="N38" s="100">
        <f t="shared" si="0"/>
        <v>-156276.54</v>
      </c>
      <c r="P38" s="100">
        <f t="shared" si="1"/>
        <v>-156276.54</v>
      </c>
    </row>
    <row r="39" spans="1:16" x14ac:dyDescent="0.2">
      <c r="A39" s="96">
        <v>31</v>
      </c>
      <c r="B39" s="101"/>
      <c r="C39" s="97" t="s">
        <v>95</v>
      </c>
      <c r="E39" s="98" t="s">
        <v>172</v>
      </c>
      <c r="G39" s="99">
        <v>-226540.68000000017</v>
      </c>
      <c r="I39" s="93" t="s">
        <v>5</v>
      </c>
      <c r="J39" s="94">
        <v>7.8111040000000007E-2</v>
      </c>
      <c r="L39" s="100">
        <v>0</v>
      </c>
      <c r="N39" s="100">
        <f t="shared" si="0"/>
        <v>-17695.330000000002</v>
      </c>
      <c r="P39" s="100">
        <f t="shared" si="1"/>
        <v>-17695.330000000002</v>
      </c>
    </row>
    <row r="40" spans="1:16" x14ac:dyDescent="0.2">
      <c r="A40" s="96">
        <v>32</v>
      </c>
      <c r="B40" s="101"/>
      <c r="C40" s="97" t="s">
        <v>96</v>
      </c>
      <c r="E40" s="98" t="s">
        <v>172</v>
      </c>
      <c r="G40" s="99">
        <v>15.109999999999998</v>
      </c>
      <c r="I40" s="93" t="s">
        <v>5</v>
      </c>
      <c r="J40" s="94">
        <v>7.8111040000000007E-2</v>
      </c>
      <c r="L40" s="100">
        <v>0</v>
      </c>
      <c r="N40" s="100">
        <f t="shared" si="0"/>
        <v>1.18</v>
      </c>
      <c r="P40" s="100">
        <f t="shared" si="1"/>
        <v>1.18</v>
      </c>
    </row>
    <row r="41" spans="1:16" x14ac:dyDescent="0.2">
      <c r="A41" s="96">
        <v>33</v>
      </c>
      <c r="B41" s="101"/>
      <c r="C41" s="97" t="s">
        <v>97</v>
      </c>
      <c r="E41" s="98" t="s">
        <v>172</v>
      </c>
      <c r="G41" s="99">
        <v>-827451.40000000026</v>
      </c>
      <c r="I41" s="93" t="s">
        <v>5</v>
      </c>
      <c r="J41" s="94">
        <v>7.8111040000000007E-2</v>
      </c>
      <c r="L41" s="100">
        <v>0</v>
      </c>
      <c r="N41" s="100">
        <f t="shared" si="0"/>
        <v>-64633.09</v>
      </c>
      <c r="P41" s="100">
        <f t="shared" si="1"/>
        <v>-64633.09</v>
      </c>
    </row>
    <row r="42" spans="1:16" x14ac:dyDescent="0.2">
      <c r="A42" s="96">
        <v>34</v>
      </c>
      <c r="B42" s="101"/>
      <c r="C42" s="97" t="s">
        <v>98</v>
      </c>
      <c r="E42" s="98" t="s">
        <v>172</v>
      </c>
      <c r="G42" s="99">
        <v>-1542276.2399999993</v>
      </c>
      <c r="I42" s="93" t="s">
        <v>5</v>
      </c>
      <c r="J42" s="94">
        <v>7.8111040000000007E-2</v>
      </c>
      <c r="L42" s="100">
        <v>-254101.87999999995</v>
      </c>
      <c r="N42" s="100">
        <f t="shared" si="0"/>
        <v>-120468.8</v>
      </c>
      <c r="P42" s="100">
        <f t="shared" si="1"/>
        <v>133633.07999999996</v>
      </c>
    </row>
    <row r="43" spans="1:16" x14ac:dyDescent="0.2">
      <c r="A43" s="96">
        <v>35</v>
      </c>
      <c r="B43" s="101"/>
      <c r="C43" s="97" t="s">
        <v>99</v>
      </c>
      <c r="E43" s="98" t="s">
        <v>172</v>
      </c>
      <c r="G43" s="99">
        <v>-128294.91000000008</v>
      </c>
      <c r="I43" s="93" t="s">
        <v>5</v>
      </c>
      <c r="J43" s="94">
        <v>7.8111040000000007E-2</v>
      </c>
      <c r="L43" s="100">
        <v>0</v>
      </c>
      <c r="N43" s="100">
        <f t="shared" si="0"/>
        <v>-10021.25</v>
      </c>
      <c r="P43" s="100">
        <f t="shared" si="1"/>
        <v>-10021.25</v>
      </c>
    </row>
    <row r="44" spans="1:16" x14ac:dyDescent="0.2">
      <c r="A44" s="96">
        <v>36</v>
      </c>
      <c r="B44" s="101"/>
      <c r="C44" s="97" t="s">
        <v>100</v>
      </c>
      <c r="E44" s="98" t="s">
        <v>172</v>
      </c>
      <c r="G44" s="99">
        <v>-179007.41999999981</v>
      </c>
      <c r="I44" s="93" t="s">
        <v>5</v>
      </c>
      <c r="J44" s="94">
        <v>7.8111040000000007E-2</v>
      </c>
      <c r="L44" s="100">
        <v>0</v>
      </c>
      <c r="N44" s="100">
        <f t="shared" si="0"/>
        <v>-13982.46</v>
      </c>
      <c r="P44" s="100">
        <f t="shared" si="1"/>
        <v>-13982.46</v>
      </c>
    </row>
    <row r="45" spans="1:16" x14ac:dyDescent="0.2">
      <c r="A45" s="96">
        <v>37</v>
      </c>
      <c r="B45" s="101"/>
      <c r="C45" s="97" t="s">
        <v>101</v>
      </c>
      <c r="E45" s="98" t="s">
        <v>172</v>
      </c>
      <c r="G45" s="99">
        <v>-3504235.1600000006</v>
      </c>
      <c r="I45" s="93" t="s">
        <v>5</v>
      </c>
      <c r="J45" s="94">
        <v>7.8111040000000007E-2</v>
      </c>
      <c r="L45" s="100">
        <v>0</v>
      </c>
      <c r="N45" s="100">
        <f t="shared" si="0"/>
        <v>-273719.45</v>
      </c>
      <c r="P45" s="100">
        <f t="shared" si="1"/>
        <v>-273719.45</v>
      </c>
    </row>
    <row r="46" spans="1:16" x14ac:dyDescent="0.2">
      <c r="A46" s="96">
        <v>38</v>
      </c>
      <c r="B46" s="101"/>
      <c r="C46" s="97" t="s">
        <v>102</v>
      </c>
      <c r="E46" s="98" t="s">
        <v>172</v>
      </c>
      <c r="G46" s="99">
        <v>1699.059999999999</v>
      </c>
      <c r="I46" s="93" t="s">
        <v>5</v>
      </c>
      <c r="J46" s="94">
        <v>7.8111040000000007E-2</v>
      </c>
      <c r="L46" s="100">
        <v>0</v>
      </c>
      <c r="N46" s="100">
        <f t="shared" si="0"/>
        <v>132.72</v>
      </c>
      <c r="P46" s="100">
        <f t="shared" si="1"/>
        <v>132.72</v>
      </c>
    </row>
    <row r="47" spans="1:16" x14ac:dyDescent="0.2">
      <c r="A47" s="96">
        <v>39</v>
      </c>
      <c r="B47" s="101"/>
      <c r="C47" s="97" t="s">
        <v>103</v>
      </c>
      <c r="E47" s="98" t="s">
        <v>172</v>
      </c>
      <c r="G47" s="99">
        <v>-1668350.8099999994</v>
      </c>
      <c r="I47" s="93" t="s">
        <v>5</v>
      </c>
      <c r="J47" s="94">
        <v>7.8111040000000007E-2</v>
      </c>
      <c r="L47" s="100">
        <v>0</v>
      </c>
      <c r="N47" s="100">
        <f t="shared" si="0"/>
        <v>-130316.62</v>
      </c>
      <c r="P47" s="100">
        <f t="shared" si="1"/>
        <v>-130316.62</v>
      </c>
    </row>
    <row r="48" spans="1:16" x14ac:dyDescent="0.2">
      <c r="A48" s="96">
        <v>40</v>
      </c>
      <c r="B48" s="101"/>
      <c r="C48" s="97" t="s">
        <v>104</v>
      </c>
      <c r="E48" s="98" t="s">
        <v>172</v>
      </c>
      <c r="G48" s="99">
        <v>-1437881.0600000005</v>
      </c>
      <c r="I48" s="93" t="s">
        <v>5</v>
      </c>
      <c r="J48" s="94">
        <v>7.8111040000000007E-2</v>
      </c>
      <c r="L48" s="100">
        <v>0</v>
      </c>
      <c r="N48" s="100">
        <f t="shared" si="0"/>
        <v>-112314.38</v>
      </c>
      <c r="P48" s="100">
        <f t="shared" si="1"/>
        <v>-112314.38</v>
      </c>
    </row>
    <row r="49" spans="1:16" x14ac:dyDescent="0.2">
      <c r="A49" s="96">
        <v>41</v>
      </c>
      <c r="B49" s="101"/>
      <c r="C49" s="97" t="s">
        <v>105</v>
      </c>
      <c r="E49" s="98" t="s">
        <v>172</v>
      </c>
      <c r="G49" s="99">
        <v>-2178096.5399999982</v>
      </c>
      <c r="I49" s="93" t="s">
        <v>5</v>
      </c>
      <c r="J49" s="94">
        <v>7.8111040000000007E-2</v>
      </c>
      <c r="L49" s="100">
        <v>0</v>
      </c>
      <c r="N49" s="100">
        <f t="shared" si="0"/>
        <v>-170133.39</v>
      </c>
      <c r="P49" s="100">
        <f t="shared" si="1"/>
        <v>-170133.39</v>
      </c>
    </row>
    <row r="50" spans="1:16" x14ac:dyDescent="0.2">
      <c r="A50" s="96">
        <v>42</v>
      </c>
      <c r="B50" s="101"/>
      <c r="C50" s="97" t="s">
        <v>106</v>
      </c>
      <c r="E50" s="98" t="s">
        <v>172</v>
      </c>
      <c r="G50" s="99">
        <v>15083.910000000007</v>
      </c>
      <c r="I50" s="93" t="s">
        <v>5</v>
      </c>
      <c r="J50" s="94">
        <v>7.8111040000000007E-2</v>
      </c>
      <c r="L50" s="100">
        <v>0</v>
      </c>
      <c r="N50" s="100">
        <f t="shared" si="0"/>
        <v>1178.22</v>
      </c>
      <c r="P50" s="100">
        <f t="shared" si="1"/>
        <v>1178.22</v>
      </c>
    </row>
    <row r="51" spans="1:16" x14ac:dyDescent="0.2">
      <c r="A51" s="96">
        <v>43</v>
      </c>
      <c r="B51" s="101"/>
      <c r="C51" s="97" t="s">
        <v>107</v>
      </c>
      <c r="E51" s="98" t="s">
        <v>172</v>
      </c>
      <c r="G51" s="99">
        <v>-12334151.990000008</v>
      </c>
      <c r="I51" s="93" t="s">
        <v>5</v>
      </c>
      <c r="J51" s="94">
        <v>7.8111040000000007E-2</v>
      </c>
      <c r="L51" s="100">
        <v>-2589499.7200000002</v>
      </c>
      <c r="N51" s="100">
        <f t="shared" si="0"/>
        <v>-963433.44</v>
      </c>
      <c r="P51" s="100">
        <f t="shared" si="1"/>
        <v>1626066.2800000003</v>
      </c>
    </row>
    <row r="52" spans="1:16" x14ac:dyDescent="0.2">
      <c r="A52" s="96">
        <v>44</v>
      </c>
      <c r="B52" s="101"/>
      <c r="C52" s="97" t="s">
        <v>108</v>
      </c>
      <c r="E52" s="98" t="s">
        <v>172</v>
      </c>
      <c r="G52" s="99">
        <v>-2186502.0700000017</v>
      </c>
      <c r="I52" s="93" t="s">
        <v>5</v>
      </c>
      <c r="J52" s="94">
        <v>7.8111040000000007E-2</v>
      </c>
      <c r="L52" s="100">
        <v>0</v>
      </c>
      <c r="N52" s="100">
        <f t="shared" si="0"/>
        <v>-170789.95</v>
      </c>
      <c r="P52" s="100">
        <f t="shared" si="1"/>
        <v>-170789.95</v>
      </c>
    </row>
    <row r="53" spans="1:16" x14ac:dyDescent="0.2">
      <c r="A53" s="96">
        <v>45</v>
      </c>
      <c r="B53" s="101"/>
      <c r="C53" s="97" t="s">
        <v>109</v>
      </c>
      <c r="E53" s="98" t="s">
        <v>172</v>
      </c>
      <c r="G53" s="99">
        <v>5174.4800000000023</v>
      </c>
      <c r="I53" s="93" t="s">
        <v>5</v>
      </c>
      <c r="J53" s="94">
        <v>7.8111040000000007E-2</v>
      </c>
      <c r="L53" s="100">
        <v>0</v>
      </c>
      <c r="N53" s="100">
        <f t="shared" si="0"/>
        <v>404.18</v>
      </c>
      <c r="P53" s="100">
        <f t="shared" si="1"/>
        <v>404.18</v>
      </c>
    </row>
    <row r="54" spans="1:16" x14ac:dyDescent="0.2">
      <c r="A54" s="96">
        <v>46</v>
      </c>
      <c r="B54" s="101"/>
      <c r="C54" s="97" t="s">
        <v>110</v>
      </c>
      <c r="E54" s="98" t="s">
        <v>172</v>
      </c>
      <c r="G54" s="99">
        <v>11675.239999999993</v>
      </c>
      <c r="I54" s="93" t="s">
        <v>5</v>
      </c>
      <c r="J54" s="94">
        <v>7.8111040000000007E-2</v>
      </c>
      <c r="L54" s="100">
        <v>0</v>
      </c>
      <c r="N54" s="100">
        <f t="shared" si="0"/>
        <v>911.97</v>
      </c>
      <c r="P54" s="100">
        <f t="shared" si="1"/>
        <v>911.97</v>
      </c>
    </row>
    <row r="55" spans="1:16" x14ac:dyDescent="0.2">
      <c r="A55" s="96">
        <v>47</v>
      </c>
      <c r="B55" s="101"/>
      <c r="C55" s="97" t="s">
        <v>111</v>
      </c>
      <c r="E55" s="98" t="s">
        <v>172</v>
      </c>
      <c r="G55" s="99">
        <v>18536.73</v>
      </c>
      <c r="I55" s="93" t="s">
        <v>5</v>
      </c>
      <c r="J55" s="94">
        <v>7.8111040000000007E-2</v>
      </c>
      <c r="L55" s="100">
        <v>0</v>
      </c>
      <c r="N55" s="100">
        <f t="shared" si="0"/>
        <v>1447.92</v>
      </c>
      <c r="P55" s="100">
        <f t="shared" si="1"/>
        <v>1447.92</v>
      </c>
    </row>
    <row r="56" spans="1:16" x14ac:dyDescent="0.2">
      <c r="A56" s="96">
        <v>48</v>
      </c>
      <c r="B56" s="101"/>
      <c r="C56" s="97" t="s">
        <v>112</v>
      </c>
      <c r="E56" s="98" t="s">
        <v>172</v>
      </c>
      <c r="G56" s="99">
        <v>-94921.649999999965</v>
      </c>
      <c r="I56" s="93" t="s">
        <v>5</v>
      </c>
      <c r="J56" s="94">
        <v>7.8111040000000007E-2</v>
      </c>
      <c r="L56" s="100">
        <v>0</v>
      </c>
      <c r="N56" s="100">
        <f t="shared" si="0"/>
        <v>-7414.43</v>
      </c>
      <c r="P56" s="100">
        <f t="shared" si="1"/>
        <v>-7414.43</v>
      </c>
    </row>
    <row r="57" spans="1:16" x14ac:dyDescent="0.2">
      <c r="A57" s="96">
        <v>49</v>
      </c>
      <c r="B57" s="101"/>
      <c r="C57" s="97" t="s">
        <v>113</v>
      </c>
      <c r="E57" s="98" t="s">
        <v>172</v>
      </c>
      <c r="G57" s="99">
        <v>-219136.8900000001</v>
      </c>
      <c r="I57" s="93" t="s">
        <v>5</v>
      </c>
      <c r="J57" s="94">
        <v>7.8111040000000007E-2</v>
      </c>
      <c r="L57" s="100">
        <v>0</v>
      </c>
      <c r="N57" s="100">
        <f t="shared" si="0"/>
        <v>-17117.009999999998</v>
      </c>
      <c r="P57" s="100">
        <f t="shared" si="1"/>
        <v>-17117.009999999998</v>
      </c>
    </row>
    <row r="58" spans="1:16" x14ac:dyDescent="0.2">
      <c r="A58" s="96">
        <v>50</v>
      </c>
      <c r="B58" s="101"/>
      <c r="C58" s="97" t="s">
        <v>114</v>
      </c>
      <c r="E58" s="98" t="s">
        <v>172</v>
      </c>
      <c r="G58" s="99">
        <v>-3620881.5700000026</v>
      </c>
      <c r="I58" s="93" t="s">
        <v>5</v>
      </c>
      <c r="J58" s="94">
        <v>7.8111040000000007E-2</v>
      </c>
      <c r="L58" s="100">
        <v>-731849.18</v>
      </c>
      <c r="N58" s="100">
        <f t="shared" si="0"/>
        <v>-282830.83</v>
      </c>
      <c r="P58" s="100">
        <f t="shared" si="1"/>
        <v>449018.35000000003</v>
      </c>
    </row>
    <row r="59" spans="1:16" x14ac:dyDescent="0.2">
      <c r="A59" s="96">
        <v>51</v>
      </c>
      <c r="B59" s="101"/>
      <c r="C59" s="97" t="s">
        <v>115</v>
      </c>
      <c r="E59" s="98" t="s">
        <v>172</v>
      </c>
      <c r="G59" s="99">
        <v>-1520924.8999999994</v>
      </c>
      <c r="I59" s="93" t="s">
        <v>5</v>
      </c>
      <c r="J59" s="94">
        <v>7.8111040000000007E-2</v>
      </c>
      <c r="L59" s="100">
        <v>-193373.51000000004</v>
      </c>
      <c r="N59" s="100">
        <f t="shared" si="0"/>
        <v>-118801.03</v>
      </c>
      <c r="P59" s="100">
        <f t="shared" si="1"/>
        <v>74572.48000000004</v>
      </c>
    </row>
    <row r="60" spans="1:16" x14ac:dyDescent="0.2">
      <c r="A60" s="96">
        <v>52</v>
      </c>
      <c r="B60" s="101"/>
      <c r="C60" s="97" t="s">
        <v>116</v>
      </c>
      <c r="E60" s="98" t="s">
        <v>172</v>
      </c>
      <c r="G60" s="99">
        <v>-3544.8</v>
      </c>
      <c r="I60" s="93" t="s">
        <v>5</v>
      </c>
      <c r="J60" s="94">
        <v>7.8111040000000007E-2</v>
      </c>
      <c r="L60" s="100">
        <v>0</v>
      </c>
      <c r="N60" s="100">
        <f t="shared" si="0"/>
        <v>-276.89</v>
      </c>
      <c r="P60" s="100">
        <f t="shared" si="1"/>
        <v>-276.89</v>
      </c>
    </row>
    <row r="61" spans="1:16" x14ac:dyDescent="0.2">
      <c r="A61" s="96">
        <v>53</v>
      </c>
      <c r="B61" s="101"/>
      <c r="C61" s="97" t="s">
        <v>117</v>
      </c>
      <c r="E61" s="98" t="s">
        <v>172</v>
      </c>
      <c r="G61" s="99">
        <v>258.87</v>
      </c>
      <c r="I61" s="93" t="s">
        <v>5</v>
      </c>
      <c r="J61" s="94">
        <v>7.8111040000000007E-2</v>
      </c>
      <c r="L61" s="100">
        <v>0</v>
      </c>
      <c r="N61" s="100">
        <f t="shared" si="0"/>
        <v>20.22</v>
      </c>
      <c r="P61" s="100">
        <f t="shared" si="1"/>
        <v>20.22</v>
      </c>
    </row>
    <row r="62" spans="1:16" x14ac:dyDescent="0.2">
      <c r="A62" s="96">
        <v>54</v>
      </c>
      <c r="B62" s="101"/>
      <c r="C62" s="97" t="s">
        <v>118</v>
      </c>
      <c r="E62" s="98" t="s">
        <v>172</v>
      </c>
      <c r="G62" s="99">
        <v>653993.37000000023</v>
      </c>
      <c r="I62" s="93" t="s">
        <v>5</v>
      </c>
      <c r="J62" s="94">
        <v>7.8111040000000007E-2</v>
      </c>
      <c r="L62" s="100">
        <v>14288.950000000006</v>
      </c>
      <c r="N62" s="100">
        <f t="shared" si="0"/>
        <v>51084.1</v>
      </c>
      <c r="P62" s="100">
        <f t="shared" si="1"/>
        <v>36795.149999999994</v>
      </c>
    </row>
    <row r="63" spans="1:16" x14ac:dyDescent="0.2">
      <c r="A63" s="96">
        <v>55</v>
      </c>
      <c r="B63" s="101"/>
      <c r="C63" s="97" t="s">
        <v>119</v>
      </c>
      <c r="E63" s="98" t="s">
        <v>172</v>
      </c>
      <c r="G63" s="99">
        <v>496636.80000000005</v>
      </c>
      <c r="I63" s="93" t="s">
        <v>5</v>
      </c>
      <c r="J63" s="94">
        <v>7.8111040000000007E-2</v>
      </c>
      <c r="L63" s="100">
        <v>51881.309999999939</v>
      </c>
      <c r="N63" s="100">
        <f t="shared" si="0"/>
        <v>38792.82</v>
      </c>
      <c r="P63" s="100">
        <f t="shared" si="1"/>
        <v>-13088.48999999994</v>
      </c>
    </row>
    <row r="64" spans="1:16" x14ac:dyDescent="0.2">
      <c r="A64" s="96">
        <v>56</v>
      </c>
      <c r="B64" s="101"/>
      <c r="C64" s="97" t="s">
        <v>120</v>
      </c>
      <c r="E64" s="98" t="s">
        <v>172</v>
      </c>
      <c r="G64" s="99">
        <v>1027422.9299999987</v>
      </c>
      <c r="I64" s="93" t="s">
        <v>5</v>
      </c>
      <c r="J64" s="94">
        <v>7.8111040000000007E-2</v>
      </c>
      <c r="L64" s="100">
        <v>174366.61999999994</v>
      </c>
      <c r="N64" s="100">
        <f t="shared" si="0"/>
        <v>80253.070000000007</v>
      </c>
      <c r="P64" s="100">
        <f t="shared" si="1"/>
        <v>-94113.54999999993</v>
      </c>
    </row>
    <row r="65" spans="1:16" x14ac:dyDescent="0.2">
      <c r="A65" s="96">
        <v>57</v>
      </c>
      <c r="B65" s="101"/>
      <c r="C65" s="97" t="s">
        <v>121</v>
      </c>
      <c r="E65" s="98" t="s">
        <v>172</v>
      </c>
      <c r="G65" s="99">
        <v>-52926.229999999967</v>
      </c>
      <c r="I65" s="93" t="s">
        <v>5</v>
      </c>
      <c r="J65" s="94">
        <v>7.8111040000000007E-2</v>
      </c>
      <c r="L65" s="100">
        <v>-14987.260000000002</v>
      </c>
      <c r="N65" s="100">
        <f t="shared" si="0"/>
        <v>-4134.12</v>
      </c>
      <c r="P65" s="100">
        <f t="shared" si="1"/>
        <v>10853.140000000003</v>
      </c>
    </row>
    <row r="66" spans="1:16" x14ac:dyDescent="0.2">
      <c r="A66" s="96">
        <v>58</v>
      </c>
      <c r="B66" s="101"/>
      <c r="C66" s="97" t="s">
        <v>122</v>
      </c>
      <c r="E66" s="98" t="s">
        <v>172</v>
      </c>
      <c r="G66" s="99">
        <v>137426.22</v>
      </c>
      <c r="I66" s="93" t="s">
        <v>5</v>
      </c>
      <c r="J66" s="94">
        <v>7.8111040000000007E-2</v>
      </c>
      <c r="L66" s="100">
        <v>0</v>
      </c>
      <c r="N66" s="100">
        <f t="shared" si="0"/>
        <v>10734.5</v>
      </c>
      <c r="P66" s="100">
        <f t="shared" si="1"/>
        <v>10734.5</v>
      </c>
    </row>
    <row r="67" spans="1:16" x14ac:dyDescent="0.2">
      <c r="A67" s="96">
        <v>59</v>
      </c>
      <c r="B67" s="101"/>
      <c r="C67" s="97" t="s">
        <v>123</v>
      </c>
      <c r="E67" s="98" t="s">
        <v>172</v>
      </c>
      <c r="G67" s="99">
        <v>1521867.72</v>
      </c>
      <c r="I67" s="93" t="s">
        <v>5</v>
      </c>
      <c r="J67" s="94">
        <v>7.8111040000000007E-2</v>
      </c>
      <c r="L67" s="100">
        <v>328376.34000000003</v>
      </c>
      <c r="N67" s="100">
        <f t="shared" si="0"/>
        <v>118874.67</v>
      </c>
      <c r="P67" s="100">
        <f t="shared" si="1"/>
        <v>-209501.67000000004</v>
      </c>
    </row>
    <row r="68" spans="1:16" x14ac:dyDescent="0.2">
      <c r="A68" s="96">
        <v>60</v>
      </c>
      <c r="B68" s="101"/>
      <c r="C68" s="97" t="s">
        <v>126</v>
      </c>
      <c r="E68" s="98" t="s">
        <v>173</v>
      </c>
      <c r="G68" s="99">
        <v>-37871719.810000047</v>
      </c>
      <c r="I68" s="93" t="s">
        <v>5</v>
      </c>
      <c r="J68" s="94">
        <v>7.8111040000000007E-2</v>
      </c>
      <c r="L68" s="100">
        <v>-4969294.0499999989</v>
      </c>
      <c r="N68" s="100">
        <f t="shared" si="0"/>
        <v>-2958199.42</v>
      </c>
      <c r="P68" s="100">
        <f t="shared" si="1"/>
        <v>2011094.629999999</v>
      </c>
    </row>
    <row r="69" spans="1:16" x14ac:dyDescent="0.2">
      <c r="A69" s="96">
        <v>61</v>
      </c>
      <c r="B69" s="101"/>
      <c r="C69" s="97" t="s">
        <v>131</v>
      </c>
      <c r="E69" s="98" t="s">
        <v>173</v>
      </c>
      <c r="G69" s="99">
        <v>-661250.13999999966</v>
      </c>
      <c r="I69" s="93" t="s">
        <v>5</v>
      </c>
      <c r="J69" s="94">
        <v>7.8111040000000007E-2</v>
      </c>
      <c r="L69" s="100">
        <v>-142610.27000000011</v>
      </c>
      <c r="N69" s="100">
        <f t="shared" si="0"/>
        <v>-51650.94</v>
      </c>
      <c r="P69" s="100">
        <f t="shared" si="1"/>
        <v>90959.330000000104</v>
      </c>
    </row>
    <row r="70" spans="1:16" x14ac:dyDescent="0.2">
      <c r="A70" s="96">
        <v>62</v>
      </c>
      <c r="B70" s="101"/>
      <c r="C70" s="97" t="s">
        <v>132</v>
      </c>
      <c r="E70" s="98" t="s">
        <v>173</v>
      </c>
      <c r="G70" s="99">
        <v>-39666371.109999999</v>
      </c>
      <c r="I70" s="93" t="s">
        <v>5</v>
      </c>
      <c r="J70" s="94">
        <v>7.8111040000000007E-2</v>
      </c>
      <c r="L70" s="100">
        <v>-8610687.2400000021</v>
      </c>
      <c r="N70" s="100">
        <f t="shared" si="0"/>
        <v>-3098381.5</v>
      </c>
      <c r="P70" s="100">
        <f t="shared" si="1"/>
        <v>5512305.7400000021</v>
      </c>
    </row>
    <row r="71" spans="1:16" x14ac:dyDescent="0.2">
      <c r="A71" s="96">
        <v>63</v>
      </c>
      <c r="B71" s="101"/>
      <c r="C71" s="97" t="s">
        <v>133</v>
      </c>
      <c r="E71" s="98" t="s">
        <v>173</v>
      </c>
      <c r="G71" s="99">
        <v>-1424092.4400000016</v>
      </c>
      <c r="I71" s="93" t="s">
        <v>5</v>
      </c>
      <c r="J71" s="94">
        <v>7.8111040000000007E-2</v>
      </c>
      <c r="L71" s="100">
        <v>-771810.15999999992</v>
      </c>
      <c r="N71" s="100">
        <f t="shared" si="0"/>
        <v>-111237.34</v>
      </c>
      <c r="P71" s="100">
        <f t="shared" si="1"/>
        <v>660572.81999999995</v>
      </c>
    </row>
    <row r="72" spans="1:16" x14ac:dyDescent="0.2">
      <c r="A72" s="96">
        <v>64</v>
      </c>
      <c r="B72" s="101"/>
      <c r="C72" s="97" t="s">
        <v>134</v>
      </c>
      <c r="E72" s="98" t="s">
        <v>173</v>
      </c>
      <c r="G72" s="99">
        <v>-48904750.629999988</v>
      </c>
      <c r="I72" s="93" t="s">
        <v>5</v>
      </c>
      <c r="J72" s="94">
        <v>7.8111040000000007E-2</v>
      </c>
      <c r="L72" s="100">
        <v>-10619536.900000002</v>
      </c>
      <c r="N72" s="100">
        <f t="shared" si="0"/>
        <v>-3820000.93</v>
      </c>
      <c r="P72" s="100">
        <f t="shared" si="1"/>
        <v>6799535.9700000025</v>
      </c>
    </row>
    <row r="73" spans="1:16" x14ac:dyDescent="0.2">
      <c r="A73" s="96">
        <v>65</v>
      </c>
      <c r="B73" s="101"/>
      <c r="C73" s="97" t="s">
        <v>135</v>
      </c>
      <c r="E73" s="98" t="s">
        <v>173</v>
      </c>
      <c r="G73" s="99">
        <v>-25946069.539999925</v>
      </c>
      <c r="I73" s="93" t="s">
        <v>5</v>
      </c>
      <c r="J73" s="94">
        <v>7.8111040000000007E-2</v>
      </c>
      <c r="L73" s="100">
        <v>-5043255.5700000022</v>
      </c>
      <c r="N73" s="100">
        <f t="shared" ref="N73:N102" si="2">IF(I73="No",L73,ROUND(G73*J73,2))</f>
        <v>-2026674.48</v>
      </c>
      <c r="P73" s="100">
        <f t="shared" si="1"/>
        <v>3016581.0900000022</v>
      </c>
    </row>
    <row r="74" spans="1:16" x14ac:dyDescent="0.2">
      <c r="A74" s="96">
        <v>66</v>
      </c>
      <c r="B74" s="101"/>
      <c r="C74" s="97" t="s">
        <v>136</v>
      </c>
      <c r="E74" s="98" t="s">
        <v>173</v>
      </c>
      <c r="G74" s="99">
        <v>-1088692.8900000006</v>
      </c>
      <c r="I74" s="93" t="s">
        <v>5</v>
      </c>
      <c r="J74" s="94">
        <v>7.8111040000000007E-2</v>
      </c>
      <c r="L74" s="100">
        <v>0</v>
      </c>
      <c r="N74" s="100">
        <f t="shared" si="2"/>
        <v>-85038.93</v>
      </c>
      <c r="P74" s="100">
        <f t="shared" si="1"/>
        <v>-85038.93</v>
      </c>
    </row>
    <row r="75" spans="1:16" x14ac:dyDescent="0.2">
      <c r="A75" s="145">
        <v>67</v>
      </c>
      <c r="B75" s="101"/>
      <c r="C75" s="97" t="s">
        <v>137</v>
      </c>
      <c r="E75" s="98" t="s">
        <v>173</v>
      </c>
      <c r="G75" s="99">
        <v>-41344778.220000014</v>
      </c>
      <c r="I75" s="93" t="s">
        <v>5</v>
      </c>
      <c r="J75" s="94">
        <v>7.8111040000000007E-2</v>
      </c>
      <c r="L75" s="100">
        <v>0</v>
      </c>
      <c r="N75" s="100">
        <f t="shared" si="2"/>
        <v>-3229483.63</v>
      </c>
      <c r="P75" s="100">
        <f t="shared" si="1"/>
        <v>-3229483.63</v>
      </c>
    </row>
    <row r="76" spans="1:16" x14ac:dyDescent="0.2">
      <c r="A76" s="145">
        <v>68</v>
      </c>
      <c r="B76" s="101"/>
      <c r="C76" s="97" t="s">
        <v>138</v>
      </c>
      <c r="E76" s="98" t="s">
        <v>173</v>
      </c>
      <c r="G76" s="99">
        <v>-40833319.520000048</v>
      </c>
      <c r="I76" s="93" t="s">
        <v>5</v>
      </c>
      <c r="J76" s="94">
        <v>7.8111040000000007E-2</v>
      </c>
      <c r="L76" s="100">
        <v>0</v>
      </c>
      <c r="N76" s="100">
        <f t="shared" si="2"/>
        <v>-3189533.05</v>
      </c>
      <c r="P76" s="100">
        <f t="shared" ref="P76:P91" si="3">N76-L76</f>
        <v>-3189533.05</v>
      </c>
    </row>
    <row r="77" spans="1:16" x14ac:dyDescent="0.2">
      <c r="A77" s="145">
        <v>69</v>
      </c>
      <c r="B77" s="101"/>
      <c r="C77" s="97" t="s">
        <v>139</v>
      </c>
      <c r="E77" s="98" t="s">
        <v>173</v>
      </c>
      <c r="G77" s="99">
        <v>-18148871.989999998</v>
      </c>
      <c r="I77" s="93" t="s">
        <v>5</v>
      </c>
      <c r="J77" s="94">
        <v>7.8111040000000007E-2</v>
      </c>
      <c r="L77" s="100">
        <v>0</v>
      </c>
      <c r="N77" s="100">
        <f t="shared" si="2"/>
        <v>-1417627.27</v>
      </c>
      <c r="P77" s="100">
        <f t="shared" si="3"/>
        <v>-1417627.27</v>
      </c>
    </row>
    <row r="78" spans="1:16" x14ac:dyDescent="0.2">
      <c r="A78" s="145">
        <v>70</v>
      </c>
      <c r="B78" s="101"/>
      <c r="C78" s="97" t="s">
        <v>140</v>
      </c>
      <c r="E78" s="98" t="s">
        <v>173</v>
      </c>
      <c r="G78" s="99">
        <v>-541657.12</v>
      </c>
      <c r="I78" s="93" t="s">
        <v>5</v>
      </c>
      <c r="J78" s="94">
        <v>7.8111040000000007E-2</v>
      </c>
      <c r="L78" s="100">
        <v>0</v>
      </c>
      <c r="N78" s="100">
        <f t="shared" si="2"/>
        <v>-42309.4</v>
      </c>
      <c r="P78" s="100">
        <f t="shared" si="3"/>
        <v>-42309.4</v>
      </c>
    </row>
    <row r="79" spans="1:16" x14ac:dyDescent="0.2">
      <c r="A79" s="145">
        <v>71</v>
      </c>
      <c r="B79" s="101"/>
      <c r="C79" s="97" t="s">
        <v>141</v>
      </c>
      <c r="E79" s="98" t="s">
        <v>173</v>
      </c>
      <c r="G79" s="99">
        <v>-45009150.00999999</v>
      </c>
      <c r="I79" s="93" t="s">
        <v>5</v>
      </c>
      <c r="J79" s="94">
        <v>7.8111040000000007E-2</v>
      </c>
      <c r="L79" s="100">
        <v>0</v>
      </c>
      <c r="N79" s="100">
        <f t="shared" si="2"/>
        <v>-3515711.52</v>
      </c>
      <c r="P79" s="100">
        <f t="shared" si="3"/>
        <v>-3515711.52</v>
      </c>
    </row>
    <row r="80" spans="1:16" x14ac:dyDescent="0.2">
      <c r="A80" s="145">
        <v>72</v>
      </c>
      <c r="B80" s="101"/>
      <c r="C80" s="97" t="s">
        <v>142</v>
      </c>
      <c r="E80" s="98" t="s">
        <v>173</v>
      </c>
      <c r="G80" s="99">
        <v>-9469245.7199999914</v>
      </c>
      <c r="I80" s="93" t="s">
        <v>5</v>
      </c>
      <c r="J80" s="94">
        <v>7.8111040000000007E-2</v>
      </c>
      <c r="L80" s="100">
        <v>0</v>
      </c>
      <c r="N80" s="100">
        <f t="shared" si="2"/>
        <v>-739652.63</v>
      </c>
      <c r="P80" s="100">
        <f t="shared" si="3"/>
        <v>-739652.63</v>
      </c>
    </row>
    <row r="81" spans="1:16" x14ac:dyDescent="0.2">
      <c r="A81" s="145">
        <v>73</v>
      </c>
      <c r="B81" s="101"/>
      <c r="C81" s="97" t="s">
        <v>143</v>
      </c>
      <c r="E81" s="98" t="s">
        <v>173</v>
      </c>
      <c r="G81" s="99">
        <v>-723195.69999999972</v>
      </c>
      <c r="I81" s="93" t="s">
        <v>5</v>
      </c>
      <c r="J81" s="94">
        <v>7.8111040000000007E-2</v>
      </c>
      <c r="L81" s="100">
        <v>0</v>
      </c>
      <c r="N81" s="100">
        <f t="shared" si="2"/>
        <v>-56489.57</v>
      </c>
      <c r="P81" s="100">
        <f t="shared" si="3"/>
        <v>-56489.57</v>
      </c>
    </row>
    <row r="82" spans="1:16" x14ac:dyDescent="0.2">
      <c r="A82" s="145">
        <v>74</v>
      </c>
      <c r="B82" s="101"/>
      <c r="C82" s="97" t="s">
        <v>144</v>
      </c>
      <c r="E82" s="98" t="s">
        <v>173</v>
      </c>
      <c r="G82" s="99">
        <v>-35028457.369999945</v>
      </c>
      <c r="I82" s="93" t="s">
        <v>5</v>
      </c>
      <c r="J82" s="94">
        <v>7.8111040000000007E-2</v>
      </c>
      <c r="L82" s="100">
        <v>0</v>
      </c>
      <c r="N82" s="100">
        <f t="shared" si="2"/>
        <v>-2736109.23</v>
      </c>
      <c r="P82" s="100">
        <f t="shared" si="3"/>
        <v>-2736109.23</v>
      </c>
    </row>
    <row r="83" spans="1:16" x14ac:dyDescent="0.2">
      <c r="A83" s="145">
        <v>75</v>
      </c>
      <c r="B83" s="101"/>
      <c r="C83" s="97" t="s">
        <v>145</v>
      </c>
      <c r="E83" s="98" t="s">
        <v>173</v>
      </c>
      <c r="G83" s="99">
        <v>-236022.13999999987</v>
      </c>
      <c r="I83" s="93" t="s">
        <v>5</v>
      </c>
      <c r="J83" s="94">
        <v>7.8111040000000007E-2</v>
      </c>
      <c r="L83" s="100">
        <v>0</v>
      </c>
      <c r="N83" s="100">
        <f t="shared" si="2"/>
        <v>-18435.93</v>
      </c>
      <c r="P83" s="100">
        <f t="shared" si="3"/>
        <v>-18435.93</v>
      </c>
    </row>
    <row r="84" spans="1:16" x14ac:dyDescent="0.2">
      <c r="A84" s="145">
        <v>76</v>
      </c>
      <c r="B84" s="101"/>
      <c r="C84" s="97" t="s">
        <v>146</v>
      </c>
      <c r="E84" s="98" t="s">
        <v>173</v>
      </c>
      <c r="G84" s="99">
        <v>-48944293.440000013</v>
      </c>
      <c r="I84" s="93" t="s">
        <v>5</v>
      </c>
      <c r="J84" s="94">
        <v>7.8111040000000007E-2</v>
      </c>
      <c r="L84" s="100">
        <v>0</v>
      </c>
      <c r="N84" s="100">
        <f t="shared" si="2"/>
        <v>-3823089.66</v>
      </c>
      <c r="P84" s="100">
        <f t="shared" si="3"/>
        <v>-3823089.66</v>
      </c>
    </row>
    <row r="85" spans="1:16" x14ac:dyDescent="0.2">
      <c r="A85" s="145">
        <v>77</v>
      </c>
      <c r="B85" s="101"/>
      <c r="C85" s="97" t="s">
        <v>147</v>
      </c>
      <c r="E85" s="98" t="s">
        <v>173</v>
      </c>
      <c r="G85" s="99">
        <v>-12954198.439999999</v>
      </c>
      <c r="I85" s="93" t="s">
        <v>5</v>
      </c>
      <c r="J85" s="94">
        <v>7.8111040000000007E-2</v>
      </c>
      <c r="L85" s="100">
        <v>0</v>
      </c>
      <c r="N85" s="100">
        <f t="shared" si="2"/>
        <v>-1011865.91</v>
      </c>
      <c r="P85" s="100">
        <f t="shared" si="3"/>
        <v>-1011865.91</v>
      </c>
    </row>
    <row r="86" spans="1:16" x14ac:dyDescent="0.2">
      <c r="A86" s="145">
        <v>78</v>
      </c>
      <c r="B86" s="101"/>
      <c r="C86" s="97" t="s">
        <v>148</v>
      </c>
      <c r="E86" s="98" t="s">
        <v>173</v>
      </c>
      <c r="G86" s="99">
        <v>-2441430.2200000025</v>
      </c>
      <c r="I86" s="93" t="s">
        <v>5</v>
      </c>
      <c r="J86" s="94">
        <v>7.8111040000000007E-2</v>
      </c>
      <c r="L86" s="100">
        <v>0</v>
      </c>
      <c r="N86" s="100">
        <f t="shared" si="2"/>
        <v>-190702.65</v>
      </c>
      <c r="P86" s="100">
        <f t="shared" si="3"/>
        <v>-190702.65</v>
      </c>
    </row>
    <row r="87" spans="1:16" x14ac:dyDescent="0.2">
      <c r="A87" s="145">
        <v>79</v>
      </c>
      <c r="B87" s="101"/>
      <c r="C87" s="97" t="s">
        <v>149</v>
      </c>
      <c r="E87" s="98" t="s">
        <v>174</v>
      </c>
      <c r="G87" s="99">
        <v>-230319.31000000003</v>
      </c>
      <c r="I87" s="93" t="s">
        <v>5</v>
      </c>
      <c r="J87" s="94">
        <v>7.8111040000000007E-2</v>
      </c>
      <c r="L87" s="100">
        <v>0</v>
      </c>
      <c r="N87" s="100">
        <f t="shared" si="2"/>
        <v>-17990.48</v>
      </c>
      <c r="P87" s="100">
        <f t="shared" si="3"/>
        <v>-17990.48</v>
      </c>
    </row>
    <row r="88" spans="1:16" x14ac:dyDescent="0.2">
      <c r="A88" s="145">
        <v>80</v>
      </c>
      <c r="B88" s="101"/>
      <c r="C88" s="97" t="s">
        <v>150</v>
      </c>
      <c r="E88" s="98" t="s">
        <v>174</v>
      </c>
      <c r="G88" s="99">
        <v>-4329201.1599999992</v>
      </c>
      <c r="I88" s="93" t="s">
        <v>5</v>
      </c>
      <c r="J88" s="94">
        <v>7.8111040000000007E-2</v>
      </c>
      <c r="L88" s="100">
        <v>0</v>
      </c>
      <c r="N88" s="100">
        <f t="shared" si="2"/>
        <v>-338158.4</v>
      </c>
      <c r="P88" s="100">
        <f t="shared" si="3"/>
        <v>-338158.4</v>
      </c>
    </row>
    <row r="89" spans="1:16" x14ac:dyDescent="0.2">
      <c r="A89" s="145">
        <v>81</v>
      </c>
      <c r="B89" s="101"/>
      <c r="C89" s="97" t="s">
        <v>151</v>
      </c>
      <c r="E89" s="98" t="s">
        <v>174</v>
      </c>
      <c r="G89" s="99">
        <v>-4071162.6</v>
      </c>
      <c r="I89" s="93" t="s">
        <v>5</v>
      </c>
      <c r="J89" s="94">
        <v>7.8111040000000007E-2</v>
      </c>
      <c r="L89" s="100">
        <v>0</v>
      </c>
      <c r="N89" s="100">
        <f t="shared" si="2"/>
        <v>-318002.74</v>
      </c>
      <c r="P89" s="100">
        <f t="shared" si="3"/>
        <v>-318002.74</v>
      </c>
    </row>
    <row r="90" spans="1:16" x14ac:dyDescent="0.2">
      <c r="A90" s="145">
        <v>82</v>
      </c>
      <c r="B90" s="101"/>
      <c r="C90" s="97" t="s">
        <v>152</v>
      </c>
      <c r="E90" s="98" t="s">
        <v>174</v>
      </c>
      <c r="G90" s="99">
        <v>-6807140.8800000008</v>
      </c>
      <c r="I90" s="93" t="s">
        <v>5</v>
      </c>
      <c r="J90" s="94">
        <v>7.8111040000000007E-2</v>
      </c>
      <c r="L90" s="100">
        <v>0</v>
      </c>
      <c r="N90" s="100">
        <f t="shared" si="2"/>
        <v>-531712.85</v>
      </c>
      <c r="P90" s="100">
        <f t="shared" si="3"/>
        <v>-531712.85</v>
      </c>
    </row>
    <row r="91" spans="1:16" x14ac:dyDescent="0.2">
      <c r="A91" s="145">
        <v>83</v>
      </c>
      <c r="B91" s="101"/>
      <c r="C91" s="97" t="s">
        <v>124</v>
      </c>
      <c r="E91" s="98" t="s">
        <v>175</v>
      </c>
      <c r="G91" s="99">
        <v>-85656.14</v>
      </c>
      <c r="I91" s="93" t="s">
        <v>63</v>
      </c>
      <c r="J91" s="94" t="s">
        <v>64</v>
      </c>
      <c r="L91" s="100">
        <v>-18779.059999999998</v>
      </c>
      <c r="N91" s="100">
        <f t="shared" si="2"/>
        <v>-18779.059999999998</v>
      </c>
      <c r="P91" s="100">
        <f t="shared" si="3"/>
        <v>0</v>
      </c>
    </row>
    <row r="92" spans="1:16" x14ac:dyDescent="0.2">
      <c r="A92" s="145">
        <v>84</v>
      </c>
      <c r="B92" s="101"/>
      <c r="C92" s="97" t="s">
        <v>125</v>
      </c>
      <c r="E92" s="98" t="s">
        <v>176</v>
      </c>
      <c r="G92" s="99">
        <v>-18487173.109999996</v>
      </c>
      <c r="I92" s="93" t="s">
        <v>63</v>
      </c>
      <c r="J92" s="94" t="s">
        <v>64</v>
      </c>
      <c r="L92" s="100">
        <v>-1940841.0599999991</v>
      </c>
      <c r="N92" s="100">
        <f t="shared" si="2"/>
        <v>-1940841.0599999991</v>
      </c>
      <c r="P92" s="100">
        <f>N92-L92</f>
        <v>0</v>
      </c>
    </row>
    <row r="93" spans="1:16" x14ac:dyDescent="0.2">
      <c r="A93" s="145">
        <v>85</v>
      </c>
      <c r="B93" s="101"/>
      <c r="C93" s="97" t="s">
        <v>127</v>
      </c>
      <c r="E93" s="98" t="s">
        <v>176</v>
      </c>
      <c r="G93" s="99">
        <v>-7241585.4300000034</v>
      </c>
      <c r="I93" s="93" t="s">
        <v>63</v>
      </c>
      <c r="J93" s="94" t="s">
        <v>64</v>
      </c>
      <c r="L93" s="100">
        <v>-1563344.8699999999</v>
      </c>
      <c r="N93" s="100">
        <f t="shared" si="2"/>
        <v>-1563344.8699999999</v>
      </c>
      <c r="P93" s="100">
        <f t="shared" ref="P93:P105" si="4">N93-L93</f>
        <v>0</v>
      </c>
    </row>
    <row r="94" spans="1:16" x14ac:dyDescent="0.2">
      <c r="A94" s="145">
        <v>86</v>
      </c>
      <c r="B94" s="101"/>
      <c r="C94" s="97" t="s">
        <v>128</v>
      </c>
      <c r="E94" s="98" t="s">
        <v>176</v>
      </c>
      <c r="G94" s="99">
        <v>-5180213.8899999978</v>
      </c>
      <c r="I94" s="93" t="s">
        <v>63</v>
      </c>
      <c r="J94" s="94" t="s">
        <v>64</v>
      </c>
      <c r="L94" s="100">
        <v>-1091885.9599999997</v>
      </c>
      <c r="N94" s="100">
        <f t="shared" si="2"/>
        <v>-1091885.9599999997</v>
      </c>
      <c r="P94" s="100">
        <f t="shared" si="4"/>
        <v>0</v>
      </c>
    </row>
    <row r="95" spans="1:16" x14ac:dyDescent="0.2">
      <c r="A95" s="145">
        <v>87</v>
      </c>
      <c r="B95" s="101"/>
      <c r="C95" s="97" t="s">
        <v>129</v>
      </c>
      <c r="E95" s="98" t="s">
        <v>176</v>
      </c>
      <c r="G95" s="99">
        <v>-6161346.7299999958</v>
      </c>
      <c r="I95" s="93" t="s">
        <v>63</v>
      </c>
      <c r="J95" s="94" t="s">
        <v>64</v>
      </c>
      <c r="L95" s="100">
        <v>-1289445.4100000001</v>
      </c>
      <c r="N95" s="100">
        <f t="shared" si="2"/>
        <v>-1289445.4100000001</v>
      </c>
      <c r="P95" s="100">
        <f t="shared" si="4"/>
        <v>0</v>
      </c>
    </row>
    <row r="96" spans="1:16" x14ac:dyDescent="0.2">
      <c r="A96" s="145">
        <v>88</v>
      </c>
      <c r="B96" s="101"/>
      <c r="C96" s="97" t="s">
        <v>130</v>
      </c>
      <c r="E96" s="98" t="s">
        <v>176</v>
      </c>
      <c r="G96" s="99">
        <v>-14089519.379999993</v>
      </c>
      <c r="I96" s="93" t="s">
        <v>63</v>
      </c>
      <c r="J96" s="94" t="s">
        <v>64</v>
      </c>
      <c r="L96" s="100">
        <v>-8071712.2300000014</v>
      </c>
      <c r="N96" s="100">
        <f t="shared" si="2"/>
        <v>-8071712.2300000014</v>
      </c>
      <c r="P96" s="100">
        <f t="shared" si="4"/>
        <v>0</v>
      </c>
    </row>
    <row r="97" spans="1:16" x14ac:dyDescent="0.2">
      <c r="A97" s="145">
        <v>89</v>
      </c>
      <c r="B97" s="101"/>
      <c r="C97" s="97" t="s">
        <v>153</v>
      </c>
      <c r="E97" s="98" t="s">
        <v>177</v>
      </c>
      <c r="G97" s="99">
        <v>-21666637.969999991</v>
      </c>
      <c r="I97" s="93" t="s">
        <v>63</v>
      </c>
      <c r="J97" s="94" t="s">
        <v>64</v>
      </c>
      <c r="L97" s="100">
        <v>-2705935.5000000009</v>
      </c>
      <c r="N97" s="100">
        <f t="shared" si="2"/>
        <v>-2705935.5000000009</v>
      </c>
      <c r="P97" s="100">
        <f t="shared" si="4"/>
        <v>0</v>
      </c>
    </row>
    <row r="98" spans="1:16" x14ac:dyDescent="0.2">
      <c r="A98" s="145">
        <v>90</v>
      </c>
      <c r="B98" s="101"/>
      <c r="C98" s="97" t="s">
        <v>154</v>
      </c>
      <c r="E98" s="98" t="s">
        <v>177</v>
      </c>
      <c r="G98" s="99">
        <v>-19413298.579999942</v>
      </c>
      <c r="I98" s="93" t="s">
        <v>63</v>
      </c>
      <c r="J98" s="94" t="s">
        <v>64</v>
      </c>
      <c r="L98" s="100">
        <v>-14444463.720000001</v>
      </c>
      <c r="N98" s="100">
        <f t="shared" si="2"/>
        <v>-14444463.720000001</v>
      </c>
      <c r="P98" s="100">
        <f t="shared" si="4"/>
        <v>0</v>
      </c>
    </row>
    <row r="99" spans="1:16" x14ac:dyDescent="0.2">
      <c r="A99" s="145">
        <v>91</v>
      </c>
      <c r="B99" s="101"/>
      <c r="C99" s="97" t="s">
        <v>155</v>
      </c>
      <c r="E99" s="98" t="s">
        <v>177</v>
      </c>
      <c r="G99" s="99">
        <v>-21016092.139999963</v>
      </c>
      <c r="I99" s="93" t="s">
        <v>63</v>
      </c>
      <c r="J99" s="94" t="s">
        <v>64</v>
      </c>
      <c r="L99" s="100">
        <v>-3466119.6399999997</v>
      </c>
      <c r="N99" s="100">
        <f t="shared" si="2"/>
        <v>-3466119.6399999997</v>
      </c>
      <c r="P99" s="100">
        <f t="shared" si="4"/>
        <v>0</v>
      </c>
    </row>
    <row r="100" spans="1:16" x14ac:dyDescent="0.2">
      <c r="A100" s="145">
        <v>92</v>
      </c>
      <c r="B100" s="101"/>
      <c r="C100" s="97" t="s">
        <v>156</v>
      </c>
      <c r="E100" s="98" t="s">
        <v>177</v>
      </c>
      <c r="G100" s="99">
        <v>-23091338.969999973</v>
      </c>
      <c r="I100" s="93" t="s">
        <v>63</v>
      </c>
      <c r="J100" s="94" t="s">
        <v>64</v>
      </c>
      <c r="L100" s="100">
        <v>-3951119.4700000021</v>
      </c>
      <c r="N100" s="100">
        <f t="shared" si="2"/>
        <v>-3951119.4700000021</v>
      </c>
      <c r="P100" s="100">
        <f t="shared" si="4"/>
        <v>0</v>
      </c>
    </row>
    <row r="101" spans="1:16" x14ac:dyDescent="0.2">
      <c r="A101" s="145">
        <v>93</v>
      </c>
      <c r="B101" s="101"/>
      <c r="C101" s="97" t="s">
        <v>157</v>
      </c>
      <c r="E101" s="98" t="s">
        <v>177</v>
      </c>
      <c r="G101" s="99">
        <v>-40173606.169999979</v>
      </c>
      <c r="I101" s="93" t="s">
        <v>63</v>
      </c>
      <c r="J101" s="94" t="s">
        <v>64</v>
      </c>
      <c r="L101" s="100">
        <v>-7738964.2000000095</v>
      </c>
      <c r="N101" s="100">
        <f t="shared" si="2"/>
        <v>-7738964.2000000095</v>
      </c>
      <c r="P101" s="100">
        <f t="shared" si="4"/>
        <v>0</v>
      </c>
    </row>
    <row r="102" spans="1:16" x14ac:dyDescent="0.2">
      <c r="A102" s="145">
        <v>94</v>
      </c>
      <c r="B102" s="101"/>
      <c r="C102" s="97" t="s">
        <v>158</v>
      </c>
      <c r="E102" s="98" t="s">
        <v>177</v>
      </c>
      <c r="G102" s="99">
        <v>-43619462.430000007</v>
      </c>
      <c r="I102" s="93" t="s">
        <v>63</v>
      </c>
      <c r="J102" s="94" t="s">
        <v>64</v>
      </c>
      <c r="L102" s="100">
        <v>-7753102.6900000013</v>
      </c>
      <c r="N102" s="100">
        <f t="shared" si="2"/>
        <v>-7753102.6900000013</v>
      </c>
      <c r="P102" s="100">
        <f t="shared" si="4"/>
        <v>0</v>
      </c>
    </row>
    <row r="103" spans="1:16" x14ac:dyDescent="0.2">
      <c r="A103" s="102" t="s">
        <v>178</v>
      </c>
      <c r="B103" s="103"/>
      <c r="C103" s="104"/>
      <c r="D103" s="104"/>
      <c r="E103" s="104"/>
      <c r="F103" s="105"/>
      <c r="G103" s="106"/>
      <c r="H103" s="107"/>
      <c r="I103" s="108"/>
      <c r="J103" s="104"/>
      <c r="K103" s="109"/>
      <c r="L103" s="106">
        <f>SUBTOTAL(9,L9:L102)</f>
        <v>-191862572.93999997</v>
      </c>
      <c r="M103" s="110"/>
      <c r="N103" s="106">
        <f>SUBTOTAL(9,N9:N102)</f>
        <v>-211307589.03000015</v>
      </c>
      <c r="O103" s="110"/>
      <c r="P103" s="106">
        <f>SUBTOTAL(9,P9:P102)</f>
        <v>-19445016.090000026</v>
      </c>
    </row>
    <row r="104" spans="1:16" x14ac:dyDescent="0.2">
      <c r="A104" s="111" t="s">
        <v>179</v>
      </c>
      <c r="B104" s="112"/>
      <c r="C104" s="97"/>
      <c r="D104" s="97"/>
      <c r="E104" s="97"/>
      <c r="F104" s="113"/>
      <c r="G104" s="99"/>
      <c r="H104" s="100"/>
      <c r="I104" s="114"/>
      <c r="J104" s="97"/>
      <c r="K104" s="115"/>
      <c r="L104" s="116">
        <v>4470704.6300000055</v>
      </c>
      <c r="N104" s="116">
        <f>L104</f>
        <v>4470704.6300000055</v>
      </c>
      <c r="P104" s="116">
        <f t="shared" si="4"/>
        <v>0</v>
      </c>
    </row>
    <row r="105" spans="1:16" x14ac:dyDescent="0.2">
      <c r="A105" s="117" t="s">
        <v>180</v>
      </c>
      <c r="B105" s="118"/>
      <c r="C105" s="118"/>
      <c r="D105" s="118"/>
      <c r="E105" s="118"/>
      <c r="F105" s="119"/>
      <c r="G105" s="120"/>
      <c r="H105" s="120"/>
      <c r="I105" s="121"/>
      <c r="J105" s="118"/>
      <c r="K105" s="115"/>
      <c r="L105" s="120">
        <v>-70649378.239999995</v>
      </c>
      <c r="N105" s="120">
        <v>-70649378</v>
      </c>
      <c r="P105" s="120">
        <f t="shared" si="4"/>
        <v>0.23999999463558197</v>
      </c>
    </row>
    <row r="106" spans="1:16" x14ac:dyDescent="0.2">
      <c r="A106" s="122" t="s">
        <v>181</v>
      </c>
      <c r="B106" s="123"/>
      <c r="C106" s="123"/>
      <c r="D106" s="123"/>
      <c r="E106" s="123"/>
      <c r="F106" s="124"/>
      <c r="G106" s="125"/>
      <c r="H106" s="125"/>
      <c r="I106" s="126"/>
      <c r="J106" s="123"/>
      <c r="K106" s="109"/>
      <c r="L106" s="127">
        <f>SUBTOTAL(9,L9:L105)</f>
        <v>-258041246.54999995</v>
      </c>
      <c r="M106" s="110"/>
      <c r="N106" s="127">
        <f>SUBTOTAL(9,N9:N105)</f>
        <v>-277486262.40000015</v>
      </c>
      <c r="O106" s="110"/>
      <c r="P106" s="127">
        <f>SUBTOTAL(9,P9:P105)</f>
        <v>-19445015.850000031</v>
      </c>
    </row>
    <row r="107" spans="1:16" x14ac:dyDescent="0.2">
      <c r="L107" s="129" t="s">
        <v>186</v>
      </c>
    </row>
    <row r="110" spans="1:16" x14ac:dyDescent="0.2">
      <c r="A110" s="130" t="s">
        <v>159</v>
      </c>
      <c r="B110" s="90"/>
      <c r="C110" s="90"/>
      <c r="D110" s="90"/>
      <c r="E110" s="91" t="s">
        <v>66</v>
      </c>
      <c r="F110" s="131"/>
      <c r="G110" s="132">
        <f t="shared" ref="G110:G118" si="5">SUMIF($E$9:$E$102,$E110,G$9:G$102)</f>
        <v>-165956078.68000019</v>
      </c>
      <c r="I110" s="133"/>
      <c r="J110" s="134"/>
      <c r="L110" s="132">
        <f t="shared" ref="L110:L118" si="6">SUMIF($E$9:$E$102,$E110,L$9:L$102)</f>
        <v>-11504257.18</v>
      </c>
      <c r="N110" s="132">
        <f t="shared" ref="N110:N118" si="7">SUMIF($E$9:$E$102,$E110,N$9:N$102)</f>
        <v>-11504257.18</v>
      </c>
      <c r="P110" s="132">
        <f t="shared" ref="P110:P118" si="8">SUMIF($E$9:$E$102,$E110,P$9:P$102)</f>
        <v>0</v>
      </c>
    </row>
    <row r="111" spans="1:16" x14ac:dyDescent="0.2">
      <c r="A111" s="111" t="s">
        <v>160</v>
      </c>
      <c r="B111" s="97"/>
      <c r="C111" s="97"/>
      <c r="D111" s="97"/>
      <c r="E111" s="98" t="s">
        <v>65</v>
      </c>
      <c r="F111" s="113"/>
      <c r="G111" s="100">
        <f t="shared" si="5"/>
        <v>-676896745.01000464</v>
      </c>
      <c r="I111" s="135"/>
      <c r="J111" s="136"/>
      <c r="L111" s="100">
        <f t="shared" si="6"/>
        <v>-43598405.290000059</v>
      </c>
      <c r="N111" s="100">
        <f t="shared" si="7"/>
        <v>-43598405.290000059</v>
      </c>
      <c r="P111" s="100">
        <f t="shared" si="8"/>
        <v>0</v>
      </c>
    </row>
    <row r="112" spans="1:16" x14ac:dyDescent="0.2">
      <c r="A112" s="111" t="s">
        <v>161</v>
      </c>
      <c r="B112" s="97"/>
      <c r="C112" s="97"/>
      <c r="D112" s="97"/>
      <c r="E112" s="98" t="s">
        <v>67</v>
      </c>
      <c r="F112" s="113"/>
      <c r="G112" s="100">
        <f t="shared" si="5"/>
        <v>-781464968.55999589</v>
      </c>
      <c r="I112" s="135"/>
      <c r="J112" s="136"/>
      <c r="L112" s="100">
        <f t="shared" si="6"/>
        <v>-37297548.979999974</v>
      </c>
      <c r="N112" s="100">
        <f t="shared" si="7"/>
        <v>-61041041.420000002</v>
      </c>
      <c r="P112" s="100">
        <f t="shared" si="8"/>
        <v>-23743492.440000027</v>
      </c>
    </row>
    <row r="113" spans="1:16" x14ac:dyDescent="0.2">
      <c r="A113" s="111" t="s">
        <v>162</v>
      </c>
      <c r="B113" s="97"/>
      <c r="C113" s="97"/>
      <c r="D113" s="97"/>
      <c r="E113" s="98" t="s">
        <v>172</v>
      </c>
      <c r="F113" s="113"/>
      <c r="G113" s="100">
        <f t="shared" si="5"/>
        <v>-99859287.730000034</v>
      </c>
      <c r="I113" s="135"/>
      <c r="J113" s="136"/>
      <c r="L113" s="100">
        <f t="shared" si="6"/>
        <v>-15269453.489999998</v>
      </c>
      <c r="N113" s="100">
        <f t="shared" si="7"/>
        <v>-7800112.870000001</v>
      </c>
      <c r="P113" s="100">
        <f t="shared" si="8"/>
        <v>7469340.6199999955</v>
      </c>
    </row>
    <row r="114" spans="1:16" x14ac:dyDescent="0.2">
      <c r="A114" s="111" t="s">
        <v>167</v>
      </c>
      <c r="B114" s="97"/>
      <c r="C114" s="97"/>
      <c r="D114" s="97"/>
      <c r="E114" s="98" t="s">
        <v>174</v>
      </c>
      <c r="F114" s="113"/>
      <c r="G114" s="100">
        <f t="shared" si="5"/>
        <v>-15437823.949999999</v>
      </c>
      <c r="I114" s="135"/>
      <c r="J114" s="136"/>
      <c r="L114" s="100">
        <f t="shared" si="6"/>
        <v>0</v>
      </c>
      <c r="N114" s="100">
        <f t="shared" si="7"/>
        <v>-1205864.47</v>
      </c>
      <c r="P114" s="100">
        <f t="shared" si="8"/>
        <v>-1205864.47</v>
      </c>
    </row>
    <row r="115" spans="1:16" x14ac:dyDescent="0.2">
      <c r="A115" s="111" t="s">
        <v>165</v>
      </c>
      <c r="B115" s="97"/>
      <c r="C115" s="97"/>
      <c r="D115" s="97"/>
      <c r="E115" s="98" t="s">
        <v>173</v>
      </c>
      <c r="F115" s="113"/>
      <c r="G115" s="100">
        <f t="shared" si="5"/>
        <v>-411237566.44999993</v>
      </c>
      <c r="I115" s="135"/>
      <c r="J115" s="136"/>
      <c r="L115" s="100">
        <f t="shared" si="6"/>
        <v>-30157194.190000005</v>
      </c>
      <c r="N115" s="100">
        <f t="shared" si="7"/>
        <v>-32122193.989999995</v>
      </c>
      <c r="P115" s="100">
        <f t="shared" si="8"/>
        <v>-1964999.7999999938</v>
      </c>
    </row>
    <row r="116" spans="1:16" x14ac:dyDescent="0.2">
      <c r="A116" s="111" t="s">
        <v>163</v>
      </c>
      <c r="B116" s="97"/>
      <c r="C116" s="97"/>
      <c r="D116" s="97"/>
      <c r="E116" s="98" t="s">
        <v>175</v>
      </c>
      <c r="F116" s="113"/>
      <c r="G116" s="100">
        <f t="shared" si="5"/>
        <v>-85656.14</v>
      </c>
      <c r="I116" s="135"/>
      <c r="J116" s="136"/>
      <c r="L116" s="100">
        <f t="shared" si="6"/>
        <v>-18779.059999999998</v>
      </c>
      <c r="N116" s="100">
        <f t="shared" si="7"/>
        <v>-18779.059999999998</v>
      </c>
      <c r="P116" s="100">
        <f t="shared" si="8"/>
        <v>0</v>
      </c>
    </row>
    <row r="117" spans="1:16" x14ac:dyDescent="0.2">
      <c r="A117" s="111" t="s">
        <v>164</v>
      </c>
      <c r="B117" s="97"/>
      <c r="C117" s="97"/>
      <c r="D117" s="97"/>
      <c r="E117" s="98" t="s">
        <v>176</v>
      </c>
      <c r="F117" s="113"/>
      <c r="G117" s="100">
        <f t="shared" si="5"/>
        <v>-51159838.539999984</v>
      </c>
      <c r="I117" s="135"/>
      <c r="J117" s="136"/>
      <c r="L117" s="100">
        <f t="shared" si="6"/>
        <v>-13957229.530000001</v>
      </c>
      <c r="N117" s="100">
        <f t="shared" si="7"/>
        <v>-13957229.530000001</v>
      </c>
      <c r="P117" s="100">
        <f t="shared" si="8"/>
        <v>0</v>
      </c>
    </row>
    <row r="118" spans="1:16" x14ac:dyDescent="0.2">
      <c r="A118" s="117" t="s">
        <v>166</v>
      </c>
      <c r="B118" s="118"/>
      <c r="C118" s="118"/>
      <c r="D118" s="118"/>
      <c r="E118" s="137" t="s">
        <v>177</v>
      </c>
      <c r="F118" s="119"/>
      <c r="G118" s="120">
        <f t="shared" si="5"/>
        <v>-168980436.25999987</v>
      </c>
      <c r="I118" s="138"/>
      <c r="J118" s="139"/>
      <c r="L118" s="120">
        <f t="shared" si="6"/>
        <v>-40059705.220000014</v>
      </c>
      <c r="N118" s="120">
        <f t="shared" si="7"/>
        <v>-40059705.220000014</v>
      </c>
      <c r="P118" s="120">
        <f t="shared" si="8"/>
        <v>0</v>
      </c>
    </row>
    <row r="119" spans="1:16" x14ac:dyDescent="0.2">
      <c r="A119" s="122" t="s">
        <v>168</v>
      </c>
      <c r="B119" s="140"/>
      <c r="C119" s="140"/>
      <c r="D119" s="140"/>
      <c r="E119" s="144"/>
      <c r="F119" s="141"/>
      <c r="G119" s="125">
        <f>SUBTOTAL(9,G110:G118)</f>
        <v>-2371078401.3200002</v>
      </c>
      <c r="I119" s="142"/>
      <c r="J119" s="143"/>
      <c r="L119" s="125">
        <f>SUBTOTAL(9,L110:L118)</f>
        <v>-191862572.94000006</v>
      </c>
      <c r="N119" s="125">
        <f>SUBTOTAL(9,N110:N118)</f>
        <v>-211307589.03000009</v>
      </c>
      <c r="P119" s="125">
        <f>SUBTOTAL(9,P110:P118)</f>
        <v>-19445016.090000026</v>
      </c>
    </row>
    <row r="120" spans="1:16" x14ac:dyDescent="0.2">
      <c r="E120" s="74"/>
    </row>
    <row r="121" spans="1:16" x14ac:dyDescent="0.2">
      <c r="E121" s="74"/>
    </row>
    <row r="122" spans="1:16" x14ac:dyDescent="0.2">
      <c r="E122" s="74"/>
    </row>
    <row r="123" spans="1:16" x14ac:dyDescent="0.2">
      <c r="E123" s="74"/>
    </row>
    <row r="124" spans="1:16" x14ac:dyDescent="0.2">
      <c r="E124" s="74"/>
    </row>
    <row r="125" spans="1:16" s="70" customFormat="1" x14ac:dyDescent="0.2">
      <c r="A125" s="69"/>
      <c r="B125" s="69"/>
      <c r="C125" s="69"/>
      <c r="D125" s="69"/>
      <c r="E125" s="74"/>
      <c r="G125" s="88"/>
      <c r="H125" s="88"/>
      <c r="I125" s="128"/>
      <c r="J125" s="69"/>
      <c r="K125" s="88"/>
      <c r="L125" s="88"/>
      <c r="M125" s="88"/>
      <c r="N125" s="88"/>
      <c r="O125" s="88"/>
      <c r="P125" s="88"/>
    </row>
    <row r="126" spans="1:16" s="70" customFormat="1" x14ac:dyDescent="0.2">
      <c r="A126" s="69"/>
      <c r="B126" s="69"/>
      <c r="C126" s="69"/>
      <c r="D126" s="69"/>
      <c r="E126" s="74"/>
      <c r="G126" s="88"/>
      <c r="H126" s="88"/>
      <c r="I126" s="128"/>
      <c r="J126" s="69"/>
      <c r="K126" s="88"/>
      <c r="L126" s="88"/>
      <c r="M126" s="88"/>
      <c r="N126" s="88"/>
      <c r="O126" s="88"/>
      <c r="P126" s="88"/>
    </row>
    <row r="127" spans="1:16" s="70" customFormat="1" x14ac:dyDescent="0.2">
      <c r="A127" s="69"/>
      <c r="B127" s="69"/>
      <c r="C127" s="69"/>
      <c r="D127" s="69"/>
      <c r="E127" s="74"/>
      <c r="G127" s="88"/>
      <c r="H127" s="88"/>
      <c r="I127" s="128"/>
      <c r="J127" s="69"/>
      <c r="K127" s="88"/>
      <c r="L127" s="88"/>
      <c r="M127" s="88"/>
      <c r="N127" s="88"/>
      <c r="O127" s="88"/>
      <c r="P127" s="88"/>
    </row>
    <row r="128" spans="1:16" s="70" customFormat="1" x14ac:dyDescent="0.2">
      <c r="A128" s="69"/>
      <c r="B128" s="69"/>
      <c r="C128" s="69"/>
      <c r="D128" s="69"/>
      <c r="E128" s="74"/>
      <c r="G128" s="88"/>
      <c r="H128" s="88"/>
      <c r="I128" s="128"/>
      <c r="J128" s="69"/>
      <c r="K128" s="88"/>
      <c r="L128" s="88"/>
      <c r="M128" s="88"/>
      <c r="N128" s="88"/>
      <c r="O128" s="88"/>
      <c r="P128" s="88"/>
    </row>
    <row r="129" spans="1:16" s="70" customFormat="1" x14ac:dyDescent="0.2">
      <c r="A129" s="69"/>
      <c r="B129" s="69"/>
      <c r="C129" s="69"/>
      <c r="D129" s="69"/>
      <c r="E129" s="74"/>
      <c r="G129" s="88"/>
      <c r="H129" s="88"/>
      <c r="I129" s="128"/>
      <c r="J129" s="69"/>
      <c r="K129" s="88"/>
      <c r="L129" s="88"/>
      <c r="M129" s="88"/>
      <c r="N129" s="88"/>
      <c r="O129" s="88"/>
      <c r="P129" s="88"/>
    </row>
    <row r="130" spans="1:16" s="70" customFormat="1" x14ac:dyDescent="0.2">
      <c r="A130" s="69"/>
      <c r="B130" s="69"/>
      <c r="C130" s="69"/>
      <c r="D130" s="69"/>
      <c r="E130" s="74"/>
      <c r="G130" s="88"/>
      <c r="H130" s="88"/>
      <c r="I130" s="128"/>
      <c r="J130" s="69"/>
      <c r="K130" s="88"/>
      <c r="L130" s="88"/>
      <c r="M130" s="88"/>
      <c r="N130" s="88"/>
      <c r="O130" s="88"/>
      <c r="P130" s="88"/>
    </row>
    <row r="131" spans="1:16" s="70" customFormat="1" x14ac:dyDescent="0.2">
      <c r="A131" s="69"/>
      <c r="B131" s="69"/>
      <c r="C131" s="69"/>
      <c r="D131" s="69"/>
      <c r="E131" s="74"/>
      <c r="G131" s="88"/>
      <c r="H131" s="88"/>
      <c r="I131" s="128"/>
      <c r="J131" s="69"/>
      <c r="K131" s="88"/>
      <c r="L131" s="88"/>
      <c r="M131" s="88"/>
      <c r="N131" s="88"/>
      <c r="O131" s="88"/>
      <c r="P131" s="88"/>
    </row>
    <row r="132" spans="1:16" s="70" customFormat="1" x14ac:dyDescent="0.2">
      <c r="A132" s="69"/>
      <c r="B132" s="69"/>
      <c r="C132" s="69"/>
      <c r="D132" s="69"/>
      <c r="E132" s="74"/>
      <c r="G132" s="88"/>
      <c r="H132" s="88"/>
      <c r="I132" s="128"/>
      <c r="J132" s="69"/>
      <c r="K132" s="88"/>
      <c r="L132" s="88"/>
      <c r="M132" s="88"/>
      <c r="N132" s="88"/>
      <c r="O132" s="88"/>
      <c r="P132" s="88"/>
    </row>
    <row r="133" spans="1:16" s="70" customFormat="1" x14ac:dyDescent="0.2">
      <c r="A133" s="69"/>
      <c r="B133" s="69"/>
      <c r="C133" s="69"/>
      <c r="D133" s="69"/>
      <c r="E133" s="74"/>
      <c r="G133" s="88"/>
      <c r="H133" s="88"/>
      <c r="I133" s="128"/>
      <c r="J133" s="69"/>
      <c r="K133" s="88"/>
      <c r="L133" s="88"/>
      <c r="M133" s="88"/>
      <c r="N133" s="88"/>
      <c r="O133" s="88"/>
      <c r="P133" s="88"/>
    </row>
    <row r="134" spans="1:16" s="70" customFormat="1" x14ac:dyDescent="0.2">
      <c r="A134" s="69"/>
      <c r="B134" s="69"/>
      <c r="C134" s="69"/>
      <c r="D134" s="69"/>
      <c r="E134" s="74"/>
      <c r="G134" s="88"/>
      <c r="H134" s="88"/>
      <c r="I134" s="128"/>
      <c r="J134" s="69"/>
      <c r="K134" s="88"/>
      <c r="L134" s="88"/>
      <c r="M134" s="88"/>
      <c r="N134" s="88"/>
      <c r="O134" s="88"/>
      <c r="P134" s="88"/>
    </row>
    <row r="135" spans="1:16" s="70" customFormat="1" x14ac:dyDescent="0.2">
      <c r="A135" s="69"/>
      <c r="B135" s="69"/>
      <c r="C135" s="69"/>
      <c r="D135" s="69"/>
      <c r="E135" s="74"/>
      <c r="G135" s="88"/>
      <c r="H135" s="88"/>
      <c r="I135" s="128"/>
      <c r="J135" s="69"/>
      <c r="K135" s="88"/>
      <c r="L135" s="88"/>
      <c r="M135" s="88"/>
      <c r="N135" s="88"/>
      <c r="O135" s="88"/>
      <c r="P135" s="88"/>
    </row>
    <row r="136" spans="1:16" s="70" customFormat="1" x14ac:dyDescent="0.2">
      <c r="A136" s="69"/>
      <c r="B136" s="69"/>
      <c r="C136" s="69"/>
      <c r="D136" s="69"/>
      <c r="E136" s="74"/>
      <c r="G136" s="88"/>
      <c r="H136" s="88"/>
      <c r="I136" s="128"/>
      <c r="J136" s="69"/>
      <c r="K136" s="88"/>
      <c r="L136" s="88"/>
      <c r="M136" s="88"/>
      <c r="N136" s="88"/>
      <c r="O136" s="88"/>
      <c r="P136" s="88"/>
    </row>
    <row r="137" spans="1:16" s="70" customFormat="1" x14ac:dyDescent="0.2">
      <c r="A137" s="69"/>
      <c r="B137" s="69"/>
      <c r="C137" s="69"/>
      <c r="D137" s="69"/>
      <c r="E137" s="74"/>
      <c r="G137" s="88"/>
      <c r="H137" s="88"/>
      <c r="I137" s="128"/>
      <c r="J137" s="69"/>
      <c r="K137" s="88"/>
      <c r="L137" s="88"/>
      <c r="M137" s="88"/>
      <c r="N137" s="88"/>
      <c r="O137" s="88"/>
      <c r="P137" s="88"/>
    </row>
    <row r="138" spans="1:16" s="70" customFormat="1" x14ac:dyDescent="0.2">
      <c r="A138" s="69"/>
      <c r="B138" s="69"/>
      <c r="C138" s="69"/>
      <c r="D138" s="69"/>
      <c r="E138" s="74"/>
      <c r="G138" s="88"/>
      <c r="H138" s="88"/>
      <c r="I138" s="128"/>
      <c r="J138" s="69"/>
      <c r="K138" s="88"/>
      <c r="L138" s="88"/>
      <c r="M138" s="88"/>
      <c r="N138" s="88"/>
      <c r="O138" s="88"/>
      <c r="P138" s="88"/>
    </row>
    <row r="139" spans="1:16" s="70" customFormat="1" x14ac:dyDescent="0.2">
      <c r="A139" s="69"/>
      <c r="B139" s="69"/>
      <c r="C139" s="69"/>
      <c r="D139" s="69"/>
      <c r="E139" s="74"/>
      <c r="G139" s="88"/>
      <c r="H139" s="88"/>
      <c r="I139" s="128"/>
      <c r="J139" s="69"/>
      <c r="K139" s="88"/>
      <c r="L139" s="88"/>
      <c r="M139" s="88"/>
      <c r="N139" s="88"/>
      <c r="O139" s="88"/>
      <c r="P139" s="88"/>
    </row>
    <row r="140" spans="1:16" s="70" customFormat="1" x14ac:dyDescent="0.2">
      <c r="A140" s="69"/>
      <c r="B140" s="69"/>
      <c r="C140" s="69"/>
      <c r="D140" s="69"/>
      <c r="E140" s="74"/>
      <c r="G140" s="88"/>
      <c r="H140" s="88"/>
      <c r="I140" s="128"/>
      <c r="J140" s="69"/>
      <c r="K140" s="88"/>
      <c r="L140" s="88"/>
      <c r="M140" s="88"/>
      <c r="N140" s="88"/>
      <c r="O140" s="88"/>
      <c r="P140" s="88"/>
    </row>
    <row r="141" spans="1:16" s="70" customFormat="1" x14ac:dyDescent="0.2">
      <c r="A141" s="69"/>
      <c r="B141" s="69"/>
      <c r="C141" s="69"/>
      <c r="D141" s="69"/>
      <c r="E141" s="74"/>
      <c r="G141" s="88"/>
      <c r="H141" s="88"/>
      <c r="I141" s="128"/>
      <c r="J141" s="69"/>
      <c r="K141" s="88"/>
      <c r="L141" s="88"/>
      <c r="M141" s="88"/>
      <c r="N141" s="88"/>
      <c r="O141" s="88"/>
      <c r="P141" s="88"/>
    </row>
    <row r="142" spans="1:16" s="70" customFormat="1" x14ac:dyDescent="0.2">
      <c r="A142" s="69"/>
      <c r="B142" s="69"/>
      <c r="C142" s="69"/>
      <c r="D142" s="69"/>
      <c r="E142" s="74"/>
      <c r="G142" s="88"/>
      <c r="H142" s="88"/>
      <c r="I142" s="128"/>
      <c r="J142" s="69"/>
      <c r="K142" s="88"/>
      <c r="L142" s="88"/>
      <c r="M142" s="88"/>
      <c r="N142" s="88"/>
      <c r="O142" s="88"/>
      <c r="P142" s="88"/>
    </row>
    <row r="143" spans="1:16" s="70" customFormat="1" x14ac:dyDescent="0.2">
      <c r="A143" s="69"/>
      <c r="B143" s="69"/>
      <c r="C143" s="69"/>
      <c r="D143" s="69"/>
      <c r="E143" s="74"/>
      <c r="G143" s="88"/>
      <c r="H143" s="88"/>
      <c r="I143" s="128"/>
      <c r="J143" s="69"/>
      <c r="K143" s="88"/>
      <c r="L143" s="88"/>
      <c r="M143" s="88"/>
      <c r="N143" s="88"/>
      <c r="O143" s="88"/>
      <c r="P143" s="88"/>
    </row>
    <row r="144" spans="1:16" s="70" customFormat="1" x14ac:dyDescent="0.2">
      <c r="A144" s="69"/>
      <c r="B144" s="69"/>
      <c r="C144" s="69"/>
      <c r="D144" s="69"/>
      <c r="E144" s="74"/>
      <c r="G144" s="88"/>
      <c r="H144" s="88"/>
      <c r="I144" s="128"/>
      <c r="J144" s="69"/>
      <c r="K144" s="88"/>
      <c r="L144" s="88"/>
      <c r="M144" s="88"/>
      <c r="N144" s="88"/>
      <c r="O144" s="88"/>
      <c r="P144" s="88"/>
    </row>
    <row r="145" spans="1:16" s="70" customFormat="1" x14ac:dyDescent="0.2">
      <c r="A145" s="69"/>
      <c r="B145" s="69"/>
      <c r="C145" s="69"/>
      <c r="D145" s="69"/>
      <c r="E145" s="74"/>
      <c r="G145" s="88"/>
      <c r="H145" s="88"/>
      <c r="I145" s="128"/>
      <c r="J145" s="69"/>
      <c r="K145" s="88"/>
      <c r="L145" s="88"/>
      <c r="M145" s="88"/>
      <c r="N145" s="88"/>
      <c r="O145" s="88"/>
      <c r="P145" s="88"/>
    </row>
    <row r="146" spans="1:16" s="70" customFormat="1" x14ac:dyDescent="0.2">
      <c r="A146" s="69"/>
      <c r="B146" s="69"/>
      <c r="C146" s="69"/>
      <c r="D146" s="69"/>
      <c r="E146" s="74"/>
      <c r="G146" s="88"/>
      <c r="H146" s="88"/>
      <c r="I146" s="128"/>
      <c r="J146" s="69"/>
      <c r="K146" s="88"/>
      <c r="L146" s="88"/>
      <c r="M146" s="88"/>
      <c r="N146" s="88"/>
      <c r="O146" s="88"/>
      <c r="P146" s="88"/>
    </row>
    <row r="147" spans="1:16" s="70" customFormat="1" x14ac:dyDescent="0.2">
      <c r="A147" s="69"/>
      <c r="B147" s="69"/>
      <c r="C147" s="69"/>
      <c r="D147" s="69"/>
      <c r="E147" s="74"/>
      <c r="G147" s="88"/>
      <c r="H147" s="88"/>
      <c r="I147" s="128"/>
      <c r="J147" s="69"/>
      <c r="K147" s="88"/>
      <c r="L147" s="88"/>
      <c r="M147" s="88"/>
      <c r="N147" s="88"/>
      <c r="O147" s="88"/>
      <c r="P147" s="88"/>
    </row>
    <row r="148" spans="1:16" s="70" customFormat="1" x14ac:dyDescent="0.2">
      <c r="A148" s="69"/>
      <c r="B148" s="69"/>
      <c r="C148" s="69"/>
      <c r="D148" s="69"/>
      <c r="E148" s="74"/>
      <c r="G148" s="88"/>
      <c r="H148" s="88"/>
      <c r="I148" s="128"/>
      <c r="J148" s="69"/>
      <c r="K148" s="88"/>
      <c r="L148" s="88"/>
      <c r="M148" s="88"/>
      <c r="N148" s="88"/>
      <c r="O148" s="88"/>
      <c r="P148" s="88"/>
    </row>
    <row r="149" spans="1:16" s="70" customFormat="1" x14ac:dyDescent="0.2">
      <c r="A149" s="69"/>
      <c r="B149" s="69"/>
      <c r="C149" s="69"/>
      <c r="D149" s="69"/>
      <c r="E149" s="74"/>
      <c r="G149" s="88"/>
      <c r="H149" s="88"/>
      <c r="I149" s="128"/>
      <c r="J149" s="69"/>
      <c r="K149" s="88"/>
      <c r="L149" s="88"/>
      <c r="M149" s="88"/>
      <c r="N149" s="88"/>
      <c r="O149" s="88"/>
      <c r="P149" s="88"/>
    </row>
    <row r="150" spans="1:16" s="70" customFormat="1" x14ac:dyDescent="0.2">
      <c r="A150" s="69"/>
      <c r="B150" s="69"/>
      <c r="C150" s="69"/>
      <c r="D150" s="69"/>
      <c r="E150" s="74"/>
      <c r="G150" s="88"/>
      <c r="H150" s="88"/>
      <c r="I150" s="128"/>
      <c r="J150" s="69"/>
      <c r="K150" s="88"/>
      <c r="L150" s="88"/>
      <c r="M150" s="88"/>
      <c r="N150" s="88"/>
      <c r="O150" s="88"/>
      <c r="P150" s="88"/>
    </row>
    <row r="151" spans="1:16" s="70" customFormat="1" x14ac:dyDescent="0.2">
      <c r="A151" s="69"/>
      <c r="B151" s="69"/>
      <c r="C151" s="69"/>
      <c r="D151" s="69"/>
      <c r="E151" s="74"/>
      <c r="G151" s="88"/>
      <c r="H151" s="88"/>
      <c r="I151" s="128"/>
      <c r="J151" s="69"/>
      <c r="K151" s="88"/>
      <c r="L151" s="88"/>
      <c r="M151" s="88"/>
      <c r="N151" s="88"/>
      <c r="O151" s="88"/>
      <c r="P151" s="88"/>
    </row>
    <row r="152" spans="1:16" s="70" customFormat="1" x14ac:dyDescent="0.2">
      <c r="A152" s="69"/>
      <c r="B152" s="69"/>
      <c r="C152" s="69"/>
      <c r="D152" s="69"/>
      <c r="E152" s="74"/>
      <c r="G152" s="88"/>
      <c r="H152" s="88"/>
      <c r="I152" s="128"/>
      <c r="J152" s="69"/>
      <c r="K152" s="88"/>
      <c r="L152" s="88"/>
      <c r="M152" s="88"/>
      <c r="N152" s="88"/>
      <c r="O152" s="88"/>
      <c r="P152" s="88"/>
    </row>
    <row r="153" spans="1:16" s="70" customFormat="1" x14ac:dyDescent="0.2">
      <c r="A153" s="69"/>
      <c r="B153" s="69"/>
      <c r="C153" s="69"/>
      <c r="D153" s="69"/>
      <c r="E153" s="74"/>
      <c r="G153" s="88"/>
      <c r="H153" s="88"/>
      <c r="I153" s="128"/>
      <c r="J153" s="69"/>
      <c r="K153" s="88"/>
      <c r="L153" s="88"/>
      <c r="M153" s="88"/>
      <c r="N153" s="88"/>
      <c r="O153" s="88"/>
      <c r="P153" s="88"/>
    </row>
    <row r="154" spans="1:16" s="70" customFormat="1" x14ac:dyDescent="0.2">
      <c r="A154" s="69"/>
      <c r="B154" s="69"/>
      <c r="C154" s="69"/>
      <c r="D154" s="69"/>
      <c r="E154" s="74"/>
      <c r="G154" s="88"/>
      <c r="H154" s="88"/>
      <c r="I154" s="128"/>
      <c r="J154" s="69"/>
      <c r="K154" s="88"/>
      <c r="L154" s="88"/>
      <c r="M154" s="88"/>
      <c r="N154" s="88"/>
      <c r="O154" s="88"/>
      <c r="P154" s="88"/>
    </row>
    <row r="155" spans="1:16" s="70" customFormat="1" x14ac:dyDescent="0.2">
      <c r="A155" s="69"/>
      <c r="B155" s="69"/>
      <c r="C155" s="69"/>
      <c r="D155" s="69"/>
      <c r="E155" s="74"/>
      <c r="G155" s="88"/>
      <c r="H155" s="88"/>
      <c r="I155" s="128"/>
      <c r="J155" s="69"/>
      <c r="K155" s="88"/>
      <c r="L155" s="88"/>
      <c r="M155" s="88"/>
      <c r="N155" s="88"/>
      <c r="O155" s="88"/>
      <c r="P155" s="88"/>
    </row>
    <row r="156" spans="1:16" s="70" customFormat="1" x14ac:dyDescent="0.2">
      <c r="A156" s="69"/>
      <c r="B156" s="69"/>
      <c r="C156" s="69"/>
      <c r="D156" s="69"/>
      <c r="E156" s="74"/>
      <c r="G156" s="88"/>
      <c r="H156" s="88"/>
      <c r="I156" s="128"/>
      <c r="J156" s="69"/>
      <c r="K156" s="88"/>
      <c r="L156" s="88"/>
      <c r="M156" s="88"/>
      <c r="N156" s="88"/>
      <c r="O156" s="88"/>
      <c r="P156" s="88"/>
    </row>
    <row r="157" spans="1:16" s="70" customFormat="1" x14ac:dyDescent="0.2">
      <c r="A157" s="69"/>
      <c r="B157" s="69"/>
      <c r="C157" s="69"/>
      <c r="D157" s="69"/>
      <c r="E157" s="74"/>
      <c r="G157" s="88"/>
      <c r="H157" s="88"/>
      <c r="I157" s="128"/>
      <c r="J157" s="69"/>
      <c r="K157" s="88"/>
      <c r="L157" s="88"/>
      <c r="M157" s="88"/>
      <c r="N157" s="88"/>
      <c r="O157" s="88"/>
      <c r="P157" s="88"/>
    </row>
    <row r="158" spans="1:16" s="70" customFormat="1" x14ac:dyDescent="0.2">
      <c r="A158" s="69"/>
      <c r="B158" s="69"/>
      <c r="C158" s="69"/>
      <c r="D158" s="69"/>
      <c r="E158" s="74"/>
      <c r="G158" s="88"/>
      <c r="H158" s="88"/>
      <c r="I158" s="128"/>
      <c r="J158" s="69"/>
      <c r="K158" s="88"/>
      <c r="L158" s="88"/>
      <c r="M158" s="88"/>
      <c r="N158" s="88"/>
      <c r="O158" s="88"/>
      <c r="P158" s="88"/>
    </row>
    <row r="159" spans="1:16" s="70" customFormat="1" x14ac:dyDescent="0.2">
      <c r="A159" s="69"/>
      <c r="B159" s="69"/>
      <c r="C159" s="69"/>
      <c r="D159" s="69"/>
      <c r="E159" s="74"/>
      <c r="G159" s="88"/>
      <c r="H159" s="88"/>
      <c r="I159" s="128"/>
      <c r="J159" s="69"/>
      <c r="K159" s="88"/>
      <c r="L159" s="88"/>
      <c r="M159" s="88"/>
      <c r="N159" s="88"/>
      <c r="O159" s="88"/>
      <c r="P159" s="88"/>
    </row>
    <row r="160" spans="1:16" s="70" customFormat="1" x14ac:dyDescent="0.2">
      <c r="A160" s="69"/>
      <c r="B160" s="69"/>
      <c r="C160" s="69"/>
      <c r="D160" s="69"/>
      <c r="E160" s="74"/>
      <c r="G160" s="88"/>
      <c r="H160" s="88"/>
      <c r="I160" s="128"/>
      <c r="J160" s="69"/>
      <c r="K160" s="88"/>
      <c r="L160" s="88"/>
      <c r="M160" s="88"/>
      <c r="N160" s="88"/>
      <c r="O160" s="88"/>
      <c r="P160" s="88"/>
    </row>
    <row r="161" spans="1:16" s="70" customFormat="1" x14ac:dyDescent="0.2">
      <c r="A161" s="69"/>
      <c r="B161" s="69"/>
      <c r="C161" s="69"/>
      <c r="D161" s="69"/>
      <c r="E161" s="74"/>
      <c r="G161" s="88"/>
      <c r="H161" s="88"/>
      <c r="I161" s="128"/>
      <c r="J161" s="69"/>
      <c r="K161" s="88"/>
      <c r="L161" s="88"/>
      <c r="M161" s="88"/>
      <c r="N161" s="88"/>
      <c r="O161" s="88"/>
      <c r="P161" s="88"/>
    </row>
    <row r="162" spans="1:16" s="70" customFormat="1" x14ac:dyDescent="0.2">
      <c r="A162" s="69"/>
      <c r="B162" s="69"/>
      <c r="C162" s="69"/>
      <c r="D162" s="69"/>
      <c r="E162" s="74"/>
      <c r="G162" s="88"/>
      <c r="H162" s="88"/>
      <c r="I162" s="128"/>
      <c r="J162" s="69"/>
      <c r="K162" s="88"/>
      <c r="L162" s="88"/>
      <c r="M162" s="88"/>
      <c r="N162" s="88"/>
      <c r="O162" s="88"/>
      <c r="P162" s="88"/>
    </row>
    <row r="163" spans="1:16" s="70" customFormat="1" x14ac:dyDescent="0.2">
      <c r="A163" s="69"/>
      <c r="B163" s="69"/>
      <c r="C163" s="69"/>
      <c r="D163" s="69"/>
      <c r="E163" s="74"/>
      <c r="G163" s="88"/>
      <c r="H163" s="88"/>
      <c r="I163" s="128"/>
      <c r="J163" s="69"/>
      <c r="K163" s="88"/>
      <c r="L163" s="88"/>
      <c r="M163" s="88"/>
      <c r="N163" s="88"/>
      <c r="O163" s="88"/>
      <c r="P163" s="88"/>
    </row>
    <row r="164" spans="1:16" s="70" customFormat="1" x14ac:dyDescent="0.2">
      <c r="A164" s="69"/>
      <c r="B164" s="69"/>
      <c r="C164" s="69"/>
      <c r="D164" s="69"/>
      <c r="E164" s="74"/>
      <c r="G164" s="88"/>
      <c r="H164" s="88"/>
      <c r="I164" s="128"/>
      <c r="J164" s="69"/>
      <c r="K164" s="88"/>
      <c r="L164" s="88"/>
      <c r="M164" s="88"/>
      <c r="N164" s="88"/>
      <c r="O164" s="88"/>
      <c r="P164" s="88"/>
    </row>
    <row r="165" spans="1:16" s="70" customFormat="1" x14ac:dyDescent="0.2">
      <c r="A165" s="69"/>
      <c r="B165" s="69"/>
      <c r="C165" s="69"/>
      <c r="D165" s="69"/>
      <c r="E165" s="74"/>
      <c r="G165" s="88"/>
      <c r="H165" s="88"/>
      <c r="I165" s="128"/>
      <c r="J165" s="69"/>
      <c r="K165" s="88"/>
      <c r="L165" s="88"/>
      <c r="M165" s="88"/>
      <c r="N165" s="88"/>
      <c r="O165" s="88"/>
      <c r="P165" s="88"/>
    </row>
    <row r="166" spans="1:16" s="70" customFormat="1" x14ac:dyDescent="0.2">
      <c r="A166" s="69"/>
      <c r="B166" s="69"/>
      <c r="C166" s="69"/>
      <c r="D166" s="69"/>
      <c r="E166" s="74"/>
      <c r="G166" s="88"/>
      <c r="H166" s="88"/>
      <c r="I166" s="128"/>
      <c r="J166" s="69"/>
      <c r="K166" s="88"/>
      <c r="L166" s="88"/>
      <c r="M166" s="88"/>
      <c r="N166" s="88"/>
      <c r="O166" s="88"/>
      <c r="P166" s="88"/>
    </row>
    <row r="167" spans="1:16" s="70" customFormat="1" x14ac:dyDescent="0.2">
      <c r="A167" s="69"/>
      <c r="B167" s="69"/>
      <c r="C167" s="69"/>
      <c r="D167" s="69"/>
      <c r="E167" s="74"/>
      <c r="G167" s="88"/>
      <c r="H167" s="88"/>
      <c r="I167" s="128"/>
      <c r="J167" s="69"/>
      <c r="K167" s="88"/>
      <c r="L167" s="88"/>
      <c r="M167" s="88"/>
      <c r="N167" s="88"/>
      <c r="O167" s="88"/>
      <c r="P167" s="88"/>
    </row>
    <row r="168" spans="1:16" s="70" customFormat="1" x14ac:dyDescent="0.2">
      <c r="A168" s="69"/>
      <c r="B168" s="69"/>
      <c r="C168" s="69"/>
      <c r="D168" s="69"/>
      <c r="E168" s="74"/>
      <c r="G168" s="88"/>
      <c r="H168" s="88"/>
      <c r="I168" s="128"/>
      <c r="J168" s="69"/>
      <c r="K168" s="88"/>
      <c r="L168" s="88"/>
      <c r="M168" s="88"/>
      <c r="N168" s="88"/>
      <c r="O168" s="88"/>
      <c r="P168" s="88"/>
    </row>
    <row r="169" spans="1:16" s="70" customFormat="1" x14ac:dyDescent="0.2">
      <c r="A169" s="69"/>
      <c r="B169" s="69"/>
      <c r="C169" s="69"/>
      <c r="D169" s="69"/>
      <c r="E169" s="74"/>
      <c r="G169" s="88"/>
      <c r="H169" s="88"/>
      <c r="I169" s="128"/>
      <c r="J169" s="69"/>
      <c r="K169" s="88"/>
      <c r="L169" s="88"/>
      <c r="M169" s="88"/>
      <c r="N169" s="88"/>
      <c r="O169" s="88"/>
      <c r="P169" s="88"/>
    </row>
    <row r="170" spans="1:16" s="70" customFormat="1" x14ac:dyDescent="0.2">
      <c r="A170" s="69"/>
      <c r="B170" s="69"/>
      <c r="C170" s="69"/>
      <c r="D170" s="69"/>
      <c r="E170" s="74"/>
      <c r="G170" s="88"/>
      <c r="H170" s="88"/>
      <c r="I170" s="128"/>
      <c r="J170" s="69"/>
      <c r="K170" s="88"/>
      <c r="L170" s="88"/>
      <c r="M170" s="88"/>
      <c r="N170" s="88"/>
      <c r="O170" s="88"/>
      <c r="P170" s="88"/>
    </row>
    <row r="171" spans="1:16" s="70" customFormat="1" x14ac:dyDescent="0.2">
      <c r="A171" s="69"/>
      <c r="B171" s="69"/>
      <c r="C171" s="69"/>
      <c r="D171" s="69"/>
      <c r="E171" s="74"/>
      <c r="G171" s="88"/>
      <c r="H171" s="88"/>
      <c r="I171" s="128"/>
      <c r="J171" s="69"/>
      <c r="K171" s="88"/>
      <c r="L171" s="88"/>
      <c r="M171" s="88"/>
      <c r="N171" s="88"/>
      <c r="O171" s="88"/>
      <c r="P171" s="88"/>
    </row>
    <row r="172" spans="1:16" s="70" customFormat="1" x14ac:dyDescent="0.2">
      <c r="A172" s="69"/>
      <c r="B172" s="69"/>
      <c r="C172" s="69"/>
      <c r="D172" s="69"/>
      <c r="E172" s="74"/>
      <c r="G172" s="88"/>
      <c r="H172" s="88"/>
      <c r="I172" s="128"/>
      <c r="J172" s="69"/>
      <c r="K172" s="88"/>
      <c r="L172" s="88"/>
      <c r="M172" s="88"/>
      <c r="N172" s="88"/>
      <c r="O172" s="88"/>
      <c r="P172" s="88"/>
    </row>
    <row r="173" spans="1:16" s="70" customFormat="1" x14ac:dyDescent="0.2">
      <c r="A173" s="69"/>
      <c r="B173" s="69"/>
      <c r="C173" s="69"/>
      <c r="D173" s="69"/>
      <c r="E173" s="74"/>
      <c r="G173" s="88"/>
      <c r="H173" s="88"/>
      <c r="I173" s="128"/>
      <c r="J173" s="69"/>
      <c r="K173" s="88"/>
      <c r="L173" s="88"/>
      <c r="M173" s="88"/>
      <c r="N173" s="88"/>
      <c r="O173" s="88"/>
      <c r="P173" s="88"/>
    </row>
    <row r="174" spans="1:16" s="70" customFormat="1" x14ac:dyDescent="0.2">
      <c r="A174" s="69"/>
      <c r="B174" s="69"/>
      <c r="C174" s="69"/>
      <c r="D174" s="69"/>
      <c r="E174" s="74"/>
      <c r="G174" s="88"/>
      <c r="H174" s="88"/>
      <c r="I174" s="128"/>
      <c r="J174" s="69"/>
      <c r="K174" s="88"/>
      <c r="L174" s="88"/>
      <c r="M174" s="88"/>
      <c r="N174" s="88"/>
      <c r="O174" s="88"/>
      <c r="P174" s="88"/>
    </row>
    <row r="175" spans="1:16" s="70" customFormat="1" x14ac:dyDescent="0.2">
      <c r="A175" s="69"/>
      <c r="B175" s="69"/>
      <c r="C175" s="69"/>
      <c r="D175" s="69"/>
      <c r="E175" s="74"/>
      <c r="G175" s="88"/>
      <c r="H175" s="88"/>
      <c r="I175" s="128"/>
      <c r="J175" s="69"/>
      <c r="K175" s="88"/>
      <c r="L175" s="88"/>
      <c r="M175" s="88"/>
      <c r="N175" s="88"/>
      <c r="O175" s="88"/>
      <c r="P175" s="88"/>
    </row>
    <row r="176" spans="1:16" s="70" customFormat="1" x14ac:dyDescent="0.2">
      <c r="A176" s="69"/>
      <c r="B176" s="69"/>
      <c r="C176" s="69"/>
      <c r="D176" s="69"/>
      <c r="E176" s="74"/>
      <c r="G176" s="88"/>
      <c r="H176" s="88"/>
      <c r="I176" s="128"/>
      <c r="J176" s="69"/>
      <c r="K176" s="88"/>
      <c r="L176" s="88"/>
      <c r="M176" s="88"/>
      <c r="N176" s="88"/>
      <c r="O176" s="88"/>
      <c r="P176" s="88"/>
    </row>
    <row r="177" spans="1:16" s="70" customFormat="1" x14ac:dyDescent="0.2">
      <c r="A177" s="69"/>
      <c r="B177" s="69"/>
      <c r="C177" s="69"/>
      <c r="D177" s="69"/>
      <c r="E177" s="74"/>
      <c r="G177" s="88"/>
      <c r="H177" s="88"/>
      <c r="I177" s="128"/>
      <c r="J177" s="69"/>
      <c r="K177" s="88"/>
      <c r="L177" s="88"/>
      <c r="M177" s="88"/>
      <c r="N177" s="88"/>
      <c r="O177" s="88"/>
      <c r="P177" s="88"/>
    </row>
    <row r="178" spans="1:16" s="70" customFormat="1" x14ac:dyDescent="0.2">
      <c r="A178" s="69"/>
      <c r="B178" s="69"/>
      <c r="C178" s="69"/>
      <c r="D178" s="69"/>
      <c r="E178" s="74"/>
      <c r="G178" s="88"/>
      <c r="H178" s="88"/>
      <c r="I178" s="128"/>
      <c r="J178" s="69"/>
      <c r="K178" s="88"/>
      <c r="L178" s="88"/>
      <c r="M178" s="88"/>
      <c r="N178" s="88"/>
      <c r="O178" s="88"/>
      <c r="P178" s="88"/>
    </row>
    <row r="179" spans="1:16" s="70" customFormat="1" x14ac:dyDescent="0.2">
      <c r="A179" s="69"/>
      <c r="B179" s="69"/>
      <c r="C179" s="69"/>
      <c r="D179" s="69"/>
      <c r="E179" s="74"/>
      <c r="G179" s="88"/>
      <c r="H179" s="88"/>
      <c r="I179" s="128"/>
      <c r="J179" s="69"/>
      <c r="K179" s="88"/>
      <c r="L179" s="88"/>
      <c r="M179" s="88"/>
      <c r="N179" s="88"/>
      <c r="O179" s="88"/>
      <c r="P179" s="88"/>
    </row>
    <row r="180" spans="1:16" s="70" customFormat="1" x14ac:dyDescent="0.2">
      <c r="A180" s="69"/>
      <c r="B180" s="69"/>
      <c r="C180" s="69"/>
      <c r="D180" s="69"/>
      <c r="E180" s="74"/>
      <c r="G180" s="88"/>
      <c r="H180" s="88"/>
      <c r="I180" s="128"/>
      <c r="J180" s="69"/>
      <c r="K180" s="88"/>
      <c r="L180" s="88"/>
      <c r="M180" s="88"/>
      <c r="N180" s="88"/>
      <c r="O180" s="88"/>
      <c r="P180" s="88"/>
    </row>
    <row r="181" spans="1:16" s="70" customFormat="1" x14ac:dyDescent="0.2">
      <c r="A181" s="69"/>
      <c r="B181" s="69"/>
      <c r="C181" s="69"/>
      <c r="D181" s="69"/>
      <c r="E181" s="74"/>
      <c r="G181" s="88"/>
      <c r="H181" s="88"/>
      <c r="I181" s="128"/>
      <c r="J181" s="69"/>
      <c r="K181" s="88"/>
      <c r="L181" s="88"/>
      <c r="M181" s="88"/>
      <c r="N181" s="88"/>
      <c r="O181" s="88"/>
      <c r="P181" s="88"/>
    </row>
    <row r="182" spans="1:16" s="70" customFormat="1" x14ac:dyDescent="0.2">
      <c r="A182" s="69"/>
      <c r="B182" s="69"/>
      <c r="C182" s="69"/>
      <c r="D182" s="69"/>
      <c r="E182" s="74"/>
      <c r="G182" s="88"/>
      <c r="H182" s="88"/>
      <c r="I182" s="128"/>
      <c r="J182" s="69"/>
      <c r="K182" s="88"/>
      <c r="L182" s="88"/>
      <c r="M182" s="88"/>
      <c r="N182" s="88"/>
      <c r="O182" s="88"/>
      <c r="P182" s="88"/>
    </row>
    <row r="183" spans="1:16" s="70" customFormat="1" x14ac:dyDescent="0.2">
      <c r="A183" s="69"/>
      <c r="B183" s="69"/>
      <c r="C183" s="69"/>
      <c r="D183" s="69"/>
      <c r="E183" s="74"/>
      <c r="G183" s="88"/>
      <c r="H183" s="88"/>
      <c r="I183" s="128"/>
      <c r="J183" s="69"/>
      <c r="K183" s="88"/>
      <c r="L183" s="88"/>
      <c r="M183" s="88"/>
      <c r="N183" s="88"/>
      <c r="O183" s="88"/>
      <c r="P183" s="88"/>
    </row>
    <row r="184" spans="1:16" s="70" customFormat="1" x14ac:dyDescent="0.2">
      <c r="A184" s="69"/>
      <c r="B184" s="69"/>
      <c r="C184" s="69"/>
      <c r="D184" s="69"/>
      <c r="E184" s="74"/>
      <c r="G184" s="88"/>
      <c r="H184" s="88"/>
      <c r="I184" s="128"/>
      <c r="J184" s="69"/>
      <c r="K184" s="88"/>
      <c r="L184" s="88"/>
      <c r="M184" s="88"/>
      <c r="N184" s="88"/>
      <c r="O184" s="88"/>
      <c r="P184" s="88"/>
    </row>
    <row r="185" spans="1:16" s="70" customFormat="1" x14ac:dyDescent="0.2">
      <c r="A185" s="69"/>
      <c r="B185" s="69"/>
      <c r="C185" s="69"/>
      <c r="D185" s="69"/>
      <c r="E185" s="74"/>
      <c r="G185" s="88"/>
      <c r="H185" s="88"/>
      <c r="I185" s="128"/>
      <c r="J185" s="69"/>
      <c r="K185" s="88"/>
      <c r="L185" s="88"/>
      <c r="M185" s="88"/>
      <c r="N185" s="88"/>
      <c r="O185" s="88"/>
      <c r="P185" s="88"/>
    </row>
    <row r="186" spans="1:16" s="70" customFormat="1" x14ac:dyDescent="0.2">
      <c r="A186" s="69"/>
      <c r="B186" s="69"/>
      <c r="C186" s="69"/>
      <c r="D186" s="69"/>
      <c r="E186" s="74"/>
      <c r="G186" s="88"/>
      <c r="H186" s="88"/>
      <c r="I186" s="128"/>
      <c r="J186" s="69"/>
      <c r="K186" s="88"/>
      <c r="L186" s="88"/>
      <c r="M186" s="88"/>
      <c r="N186" s="88"/>
      <c r="O186" s="88"/>
      <c r="P186" s="88"/>
    </row>
    <row r="187" spans="1:16" s="70" customFormat="1" x14ac:dyDescent="0.2">
      <c r="A187" s="69"/>
      <c r="B187" s="69"/>
      <c r="C187" s="69"/>
      <c r="D187" s="69"/>
      <c r="E187" s="74"/>
      <c r="G187" s="88"/>
      <c r="H187" s="88"/>
      <c r="I187" s="128"/>
      <c r="J187" s="69"/>
      <c r="K187" s="88"/>
      <c r="L187" s="88"/>
      <c r="M187" s="88"/>
      <c r="N187" s="88"/>
      <c r="O187" s="88"/>
      <c r="P187" s="88"/>
    </row>
    <row r="188" spans="1:16" s="70" customFormat="1" x14ac:dyDescent="0.2">
      <c r="A188" s="69"/>
      <c r="B188" s="69"/>
      <c r="C188" s="69"/>
      <c r="D188" s="69"/>
      <c r="E188" s="74"/>
      <c r="G188" s="88"/>
      <c r="H188" s="88"/>
      <c r="I188" s="128"/>
      <c r="J188" s="69"/>
      <c r="K188" s="88"/>
      <c r="L188" s="88"/>
      <c r="M188" s="88"/>
      <c r="N188" s="88"/>
      <c r="O188" s="88"/>
      <c r="P188" s="88"/>
    </row>
    <row r="189" spans="1:16" s="70" customFormat="1" x14ac:dyDescent="0.2">
      <c r="A189" s="69"/>
      <c r="B189" s="69"/>
      <c r="C189" s="69"/>
      <c r="D189" s="69"/>
      <c r="E189" s="74"/>
      <c r="G189" s="88"/>
      <c r="H189" s="88"/>
      <c r="I189" s="128"/>
      <c r="J189" s="69"/>
      <c r="K189" s="88"/>
      <c r="L189" s="88"/>
      <c r="M189" s="88"/>
      <c r="N189" s="88"/>
      <c r="O189" s="88"/>
      <c r="P189" s="88"/>
    </row>
    <row r="190" spans="1:16" s="70" customFormat="1" x14ac:dyDescent="0.2">
      <c r="A190" s="69"/>
      <c r="B190" s="69"/>
      <c r="C190" s="69"/>
      <c r="D190" s="69"/>
      <c r="E190" s="74"/>
      <c r="G190" s="88"/>
      <c r="H190" s="88"/>
      <c r="I190" s="128"/>
      <c r="J190" s="69"/>
      <c r="K190" s="88"/>
      <c r="L190" s="88"/>
      <c r="M190" s="88"/>
      <c r="N190" s="88"/>
      <c r="O190" s="88"/>
      <c r="P190" s="88"/>
    </row>
    <row r="191" spans="1:16" s="70" customFormat="1" x14ac:dyDescent="0.2">
      <c r="A191" s="69"/>
      <c r="B191" s="69"/>
      <c r="C191" s="69"/>
      <c r="D191" s="69"/>
      <c r="E191" s="74"/>
      <c r="G191" s="88"/>
      <c r="H191" s="88"/>
      <c r="I191" s="128"/>
      <c r="J191" s="69"/>
      <c r="K191" s="88"/>
      <c r="L191" s="88"/>
      <c r="M191" s="88"/>
      <c r="N191" s="88"/>
      <c r="O191" s="88"/>
      <c r="P191" s="88"/>
    </row>
    <row r="192" spans="1:16" s="70" customFormat="1" x14ac:dyDescent="0.2">
      <c r="A192" s="69"/>
      <c r="B192" s="69"/>
      <c r="C192" s="69"/>
      <c r="D192" s="69"/>
      <c r="E192" s="74"/>
      <c r="G192" s="88"/>
      <c r="H192" s="88"/>
      <c r="I192" s="128"/>
      <c r="J192" s="69"/>
      <c r="K192" s="88"/>
      <c r="L192" s="88"/>
      <c r="M192" s="88"/>
      <c r="N192" s="88"/>
      <c r="O192" s="88"/>
      <c r="P192" s="88"/>
    </row>
    <row r="193" spans="1:16" s="70" customFormat="1" x14ac:dyDescent="0.2">
      <c r="A193" s="69"/>
      <c r="B193" s="69"/>
      <c r="C193" s="69"/>
      <c r="D193" s="69"/>
      <c r="E193" s="74"/>
      <c r="G193" s="88"/>
      <c r="H193" s="88"/>
      <c r="I193" s="128"/>
      <c r="J193" s="69"/>
      <c r="K193" s="88"/>
      <c r="L193" s="88"/>
      <c r="M193" s="88"/>
      <c r="N193" s="88"/>
      <c r="O193" s="88"/>
      <c r="P193" s="88"/>
    </row>
    <row r="194" spans="1:16" s="70" customFormat="1" x14ac:dyDescent="0.2">
      <c r="A194" s="69"/>
      <c r="B194" s="69"/>
      <c r="C194" s="69"/>
      <c r="D194" s="69"/>
      <c r="E194" s="74"/>
      <c r="G194" s="88"/>
      <c r="H194" s="88"/>
      <c r="I194" s="128"/>
      <c r="J194" s="69"/>
      <c r="K194" s="88"/>
      <c r="L194" s="88"/>
      <c r="M194" s="88"/>
      <c r="N194" s="88"/>
      <c r="O194" s="88"/>
      <c r="P194" s="88"/>
    </row>
    <row r="195" spans="1:16" s="70" customFormat="1" x14ac:dyDescent="0.2">
      <c r="A195" s="69"/>
      <c r="B195" s="69"/>
      <c r="C195" s="69"/>
      <c r="D195" s="69"/>
      <c r="E195" s="74"/>
      <c r="G195" s="88"/>
      <c r="H195" s="88"/>
      <c r="I195" s="128"/>
      <c r="J195" s="69"/>
      <c r="K195" s="88"/>
      <c r="L195" s="88"/>
      <c r="M195" s="88"/>
      <c r="N195" s="88"/>
      <c r="O195" s="88"/>
      <c r="P195" s="88"/>
    </row>
    <row r="196" spans="1:16" s="70" customFormat="1" x14ac:dyDescent="0.2">
      <c r="A196" s="69"/>
      <c r="B196" s="69"/>
      <c r="C196" s="69"/>
      <c r="D196" s="69"/>
      <c r="E196" s="74"/>
      <c r="G196" s="88"/>
      <c r="H196" s="88"/>
      <c r="I196" s="128"/>
      <c r="J196" s="69"/>
      <c r="K196" s="88"/>
      <c r="L196" s="88"/>
      <c r="M196" s="88"/>
      <c r="N196" s="88"/>
      <c r="O196" s="88"/>
      <c r="P196" s="88"/>
    </row>
    <row r="197" spans="1:16" s="70" customFormat="1" x14ac:dyDescent="0.2">
      <c r="A197" s="69"/>
      <c r="B197" s="69"/>
      <c r="C197" s="69"/>
      <c r="D197" s="69"/>
      <c r="E197" s="74"/>
      <c r="G197" s="88"/>
      <c r="H197" s="88"/>
      <c r="I197" s="128"/>
      <c r="J197" s="69"/>
      <c r="K197" s="88"/>
      <c r="L197" s="88"/>
      <c r="M197" s="88"/>
      <c r="N197" s="88"/>
      <c r="O197" s="88"/>
      <c r="P197" s="88"/>
    </row>
    <row r="198" spans="1:16" s="70" customFormat="1" x14ac:dyDescent="0.2">
      <c r="A198" s="69"/>
      <c r="B198" s="69"/>
      <c r="C198" s="69"/>
      <c r="D198" s="69"/>
      <c r="E198" s="74"/>
      <c r="G198" s="88"/>
      <c r="H198" s="88"/>
      <c r="I198" s="128"/>
      <c r="J198" s="69"/>
      <c r="K198" s="88"/>
      <c r="L198" s="88"/>
      <c r="M198" s="88"/>
      <c r="N198" s="88"/>
      <c r="O198" s="88"/>
      <c r="P198" s="88"/>
    </row>
    <row r="199" spans="1:16" s="70" customFormat="1" x14ac:dyDescent="0.2">
      <c r="A199" s="69"/>
      <c r="B199" s="69"/>
      <c r="C199" s="69"/>
      <c r="D199" s="69"/>
      <c r="E199" s="74"/>
      <c r="G199" s="88"/>
      <c r="H199" s="88"/>
      <c r="I199" s="128"/>
      <c r="J199" s="69"/>
      <c r="K199" s="88"/>
      <c r="L199" s="88"/>
      <c r="M199" s="88"/>
      <c r="N199" s="88"/>
      <c r="O199" s="88"/>
      <c r="P199" s="88"/>
    </row>
    <row r="200" spans="1:16" s="70" customFormat="1" x14ac:dyDescent="0.2">
      <c r="A200" s="69"/>
      <c r="B200" s="69"/>
      <c r="C200" s="69"/>
      <c r="D200" s="69"/>
      <c r="E200" s="74"/>
      <c r="G200" s="88"/>
      <c r="H200" s="88"/>
      <c r="I200" s="128"/>
      <c r="J200" s="69"/>
      <c r="K200" s="88"/>
      <c r="L200" s="88"/>
      <c r="M200" s="88"/>
      <c r="N200" s="88"/>
      <c r="O200" s="88"/>
      <c r="P200" s="88"/>
    </row>
    <row r="201" spans="1:16" s="70" customFormat="1" x14ac:dyDescent="0.2">
      <c r="A201" s="69"/>
      <c r="B201" s="69"/>
      <c r="C201" s="69"/>
      <c r="D201" s="69"/>
      <c r="E201" s="74"/>
      <c r="G201" s="88"/>
      <c r="H201" s="88"/>
      <c r="I201" s="128"/>
      <c r="J201" s="69"/>
      <c r="K201" s="88"/>
      <c r="L201" s="88"/>
      <c r="M201" s="88"/>
      <c r="N201" s="88"/>
      <c r="O201" s="88"/>
      <c r="P201" s="88"/>
    </row>
    <row r="202" spans="1:16" s="70" customFormat="1" x14ac:dyDescent="0.2">
      <c r="A202" s="69"/>
      <c r="B202" s="69"/>
      <c r="C202" s="69"/>
      <c r="D202" s="69"/>
      <c r="E202" s="74"/>
      <c r="G202" s="88"/>
      <c r="H202" s="88"/>
      <c r="I202" s="128"/>
      <c r="J202" s="69"/>
      <c r="K202" s="88"/>
      <c r="L202" s="88"/>
      <c r="M202" s="88"/>
      <c r="N202" s="88"/>
      <c r="O202" s="88"/>
      <c r="P202" s="88"/>
    </row>
    <row r="203" spans="1:16" s="70" customFormat="1" x14ac:dyDescent="0.2">
      <c r="A203" s="69"/>
      <c r="B203" s="69"/>
      <c r="C203" s="69"/>
      <c r="D203" s="69"/>
      <c r="E203" s="74"/>
      <c r="G203" s="88"/>
      <c r="H203" s="88"/>
      <c r="I203" s="128"/>
      <c r="J203" s="69"/>
      <c r="K203" s="88"/>
      <c r="L203" s="88"/>
      <c r="M203" s="88"/>
      <c r="N203" s="88"/>
      <c r="O203" s="88"/>
      <c r="P203" s="88"/>
    </row>
    <row r="204" spans="1:16" s="70" customFormat="1" x14ac:dyDescent="0.2">
      <c r="A204" s="69"/>
      <c r="B204" s="69"/>
      <c r="C204" s="69"/>
      <c r="D204" s="69"/>
      <c r="E204" s="74"/>
      <c r="G204" s="88"/>
      <c r="H204" s="88"/>
      <c r="I204" s="128"/>
      <c r="J204" s="69"/>
      <c r="K204" s="88"/>
      <c r="L204" s="88"/>
      <c r="M204" s="88"/>
      <c r="N204" s="88"/>
      <c r="O204" s="88"/>
      <c r="P204" s="88"/>
    </row>
    <row r="205" spans="1:16" s="70" customFormat="1" x14ac:dyDescent="0.2">
      <c r="A205" s="69"/>
      <c r="B205" s="69"/>
      <c r="C205" s="69"/>
      <c r="D205" s="69"/>
      <c r="E205" s="74"/>
      <c r="G205" s="88"/>
      <c r="H205" s="88"/>
      <c r="I205" s="128"/>
      <c r="J205" s="69"/>
      <c r="K205" s="88"/>
      <c r="L205" s="88"/>
      <c r="M205" s="88"/>
      <c r="N205" s="88"/>
      <c r="O205" s="88"/>
      <c r="P205" s="88"/>
    </row>
    <row r="206" spans="1:16" s="70" customFormat="1" x14ac:dyDescent="0.2">
      <c r="A206" s="69"/>
      <c r="B206" s="69"/>
      <c r="C206" s="69"/>
      <c r="D206" s="69"/>
      <c r="E206" s="74"/>
      <c r="G206" s="88"/>
      <c r="H206" s="88"/>
      <c r="I206" s="128"/>
      <c r="J206" s="69"/>
      <c r="K206" s="88"/>
      <c r="L206" s="88"/>
      <c r="M206" s="88"/>
      <c r="N206" s="88"/>
      <c r="O206" s="88"/>
      <c r="P206" s="88"/>
    </row>
    <row r="207" spans="1:16" s="70" customFormat="1" x14ac:dyDescent="0.2">
      <c r="A207" s="69"/>
      <c r="B207" s="69"/>
      <c r="C207" s="69"/>
      <c r="D207" s="69"/>
      <c r="E207" s="74"/>
      <c r="G207" s="88"/>
      <c r="H207" s="88"/>
      <c r="I207" s="128"/>
      <c r="J207" s="69"/>
      <c r="K207" s="88"/>
      <c r="L207" s="88"/>
      <c r="M207" s="88"/>
      <c r="N207" s="88"/>
      <c r="O207" s="88"/>
      <c r="P207" s="88"/>
    </row>
    <row r="208" spans="1:16" s="70" customFormat="1" x14ac:dyDescent="0.2">
      <c r="A208" s="69"/>
      <c r="B208" s="69"/>
      <c r="C208" s="69"/>
      <c r="D208" s="69"/>
      <c r="E208" s="74"/>
      <c r="G208" s="88"/>
      <c r="H208" s="88"/>
      <c r="I208" s="128"/>
      <c r="J208" s="69"/>
      <c r="K208" s="88"/>
      <c r="L208" s="88"/>
      <c r="M208" s="88"/>
      <c r="N208" s="88"/>
      <c r="O208" s="88"/>
      <c r="P208" s="88"/>
    </row>
    <row r="209" spans="1:16" s="70" customFormat="1" x14ac:dyDescent="0.2">
      <c r="A209" s="69"/>
      <c r="B209" s="69"/>
      <c r="C209" s="69"/>
      <c r="D209" s="69"/>
      <c r="E209" s="74"/>
      <c r="G209" s="88"/>
      <c r="H209" s="88"/>
      <c r="I209" s="128"/>
      <c r="J209" s="69"/>
      <c r="K209" s="88"/>
      <c r="L209" s="88"/>
      <c r="M209" s="88"/>
      <c r="N209" s="88"/>
      <c r="O209" s="88"/>
      <c r="P209" s="88"/>
    </row>
    <row r="210" spans="1:16" s="70" customFormat="1" x14ac:dyDescent="0.2">
      <c r="A210" s="69"/>
      <c r="B210" s="69"/>
      <c r="C210" s="69"/>
      <c r="D210" s="69"/>
      <c r="E210" s="74"/>
      <c r="G210" s="88"/>
      <c r="H210" s="88"/>
      <c r="I210" s="128"/>
      <c r="J210" s="69"/>
      <c r="K210" s="88"/>
      <c r="L210" s="88"/>
      <c r="M210" s="88"/>
      <c r="N210" s="88"/>
      <c r="O210" s="88"/>
      <c r="P210" s="88"/>
    </row>
    <row r="211" spans="1:16" s="70" customFormat="1" x14ac:dyDescent="0.2">
      <c r="A211" s="69"/>
      <c r="B211" s="69"/>
      <c r="C211" s="69"/>
      <c r="D211" s="69"/>
      <c r="E211" s="74"/>
      <c r="G211" s="88"/>
      <c r="H211" s="88"/>
      <c r="I211" s="128"/>
      <c r="J211" s="69"/>
      <c r="K211" s="88"/>
      <c r="L211" s="88"/>
      <c r="M211" s="88"/>
      <c r="N211" s="88"/>
      <c r="O211" s="88"/>
      <c r="P211" s="88"/>
    </row>
    <row r="212" spans="1:16" s="70" customFormat="1" x14ac:dyDescent="0.2">
      <c r="A212" s="69"/>
      <c r="B212" s="69"/>
      <c r="C212" s="69"/>
      <c r="D212" s="69"/>
      <c r="E212" s="74"/>
      <c r="G212" s="88"/>
      <c r="H212" s="88"/>
      <c r="I212" s="128"/>
      <c r="J212" s="69"/>
      <c r="K212" s="88"/>
      <c r="L212" s="88"/>
      <c r="M212" s="88"/>
      <c r="N212" s="88"/>
      <c r="O212" s="88"/>
      <c r="P212" s="88"/>
    </row>
    <row r="213" spans="1:16" s="70" customFormat="1" x14ac:dyDescent="0.2">
      <c r="A213" s="69"/>
      <c r="B213" s="69"/>
      <c r="C213" s="69"/>
      <c r="D213" s="69"/>
      <c r="E213" s="74"/>
      <c r="G213" s="88"/>
      <c r="H213" s="88"/>
      <c r="I213" s="128"/>
      <c r="J213" s="69"/>
      <c r="K213" s="88"/>
      <c r="L213" s="88"/>
      <c r="M213" s="88"/>
      <c r="N213" s="88"/>
      <c r="O213" s="88"/>
      <c r="P213" s="88"/>
    </row>
    <row r="214" spans="1:16" s="70" customFormat="1" x14ac:dyDescent="0.2">
      <c r="A214" s="69"/>
      <c r="B214" s="69"/>
      <c r="C214" s="69"/>
      <c r="D214" s="69"/>
      <c r="E214" s="74"/>
      <c r="G214" s="88"/>
      <c r="H214" s="88"/>
      <c r="I214" s="128"/>
      <c r="J214" s="69"/>
      <c r="K214" s="88"/>
      <c r="L214" s="88"/>
      <c r="M214" s="88"/>
      <c r="N214" s="88"/>
      <c r="O214" s="88"/>
      <c r="P214" s="88"/>
    </row>
    <row r="215" spans="1:16" s="70" customFormat="1" x14ac:dyDescent="0.2">
      <c r="A215" s="69"/>
      <c r="B215" s="69"/>
      <c r="C215" s="69"/>
      <c r="D215" s="69"/>
      <c r="E215" s="74"/>
      <c r="G215" s="88"/>
      <c r="H215" s="88"/>
      <c r="I215" s="128"/>
      <c r="J215" s="69"/>
      <c r="K215" s="88"/>
      <c r="L215" s="88"/>
      <c r="M215" s="88"/>
      <c r="N215" s="88"/>
      <c r="O215" s="88"/>
      <c r="P215" s="88"/>
    </row>
    <row r="216" spans="1:16" s="70" customFormat="1" x14ac:dyDescent="0.2">
      <c r="A216" s="69"/>
      <c r="B216" s="69"/>
      <c r="C216" s="69"/>
      <c r="D216" s="69"/>
      <c r="E216" s="74"/>
      <c r="G216" s="88"/>
      <c r="H216" s="88"/>
      <c r="I216" s="128"/>
      <c r="J216" s="69"/>
      <c r="K216" s="88"/>
      <c r="L216" s="88"/>
      <c r="M216" s="88"/>
      <c r="N216" s="88"/>
      <c r="O216" s="88"/>
      <c r="P216" s="88"/>
    </row>
    <row r="217" spans="1:16" s="70" customFormat="1" x14ac:dyDescent="0.2">
      <c r="A217" s="69"/>
      <c r="B217" s="69"/>
      <c r="C217" s="69"/>
      <c r="D217" s="69"/>
      <c r="E217" s="74"/>
      <c r="G217" s="88"/>
      <c r="H217" s="88"/>
      <c r="I217" s="128"/>
      <c r="J217" s="69"/>
      <c r="K217" s="88"/>
      <c r="L217" s="88"/>
      <c r="M217" s="88"/>
      <c r="N217" s="88"/>
      <c r="O217" s="88"/>
      <c r="P217" s="88"/>
    </row>
    <row r="218" spans="1:16" s="70" customFormat="1" x14ac:dyDescent="0.2">
      <c r="A218" s="69"/>
      <c r="B218" s="69"/>
      <c r="C218" s="69"/>
      <c r="D218" s="69"/>
      <c r="E218" s="74"/>
      <c r="G218" s="88"/>
      <c r="H218" s="88"/>
      <c r="I218" s="128"/>
      <c r="J218" s="69"/>
      <c r="K218" s="88"/>
      <c r="L218" s="88"/>
      <c r="M218" s="88"/>
      <c r="N218" s="88"/>
      <c r="O218" s="88"/>
      <c r="P218" s="88"/>
    </row>
    <row r="219" spans="1:16" s="70" customFormat="1" x14ac:dyDescent="0.2">
      <c r="A219" s="69"/>
      <c r="B219" s="69"/>
      <c r="C219" s="69"/>
      <c r="D219" s="69"/>
      <c r="E219" s="74"/>
      <c r="G219" s="88"/>
      <c r="H219" s="88"/>
      <c r="I219" s="128"/>
      <c r="J219" s="69"/>
      <c r="K219" s="88"/>
      <c r="L219" s="88"/>
      <c r="M219" s="88"/>
      <c r="N219" s="88"/>
      <c r="O219" s="88"/>
      <c r="P219" s="88"/>
    </row>
    <row r="220" spans="1:16" s="70" customFormat="1" x14ac:dyDescent="0.2">
      <c r="A220" s="69"/>
      <c r="B220" s="69"/>
      <c r="C220" s="69"/>
      <c r="D220" s="69"/>
      <c r="E220" s="74"/>
      <c r="G220" s="88"/>
      <c r="H220" s="88"/>
      <c r="I220" s="128"/>
      <c r="J220" s="69"/>
      <c r="K220" s="88"/>
      <c r="L220" s="88"/>
      <c r="M220" s="88"/>
      <c r="N220" s="88"/>
      <c r="O220" s="88"/>
      <c r="P220" s="88"/>
    </row>
    <row r="221" spans="1:16" s="70" customFormat="1" x14ac:dyDescent="0.2">
      <c r="A221" s="69"/>
      <c r="B221" s="69"/>
      <c r="C221" s="69"/>
      <c r="D221" s="69"/>
      <c r="E221" s="74"/>
      <c r="G221" s="88"/>
      <c r="H221" s="88"/>
      <c r="I221" s="128"/>
      <c r="J221" s="69"/>
      <c r="K221" s="88"/>
      <c r="L221" s="88"/>
      <c r="M221" s="88"/>
      <c r="N221" s="88"/>
      <c r="O221" s="88"/>
      <c r="P221" s="88"/>
    </row>
    <row r="222" spans="1:16" s="70" customFormat="1" x14ac:dyDescent="0.2">
      <c r="A222" s="69"/>
      <c r="B222" s="69"/>
      <c r="C222" s="69"/>
      <c r="D222" s="69"/>
      <c r="E222" s="74"/>
      <c r="G222" s="88"/>
      <c r="H222" s="88"/>
      <c r="I222" s="128"/>
      <c r="J222" s="69"/>
      <c r="K222" s="88"/>
      <c r="L222" s="88"/>
      <c r="M222" s="88"/>
      <c r="N222" s="88"/>
      <c r="O222" s="88"/>
      <c r="P222" s="88"/>
    </row>
    <row r="223" spans="1:16" s="70" customFormat="1" x14ac:dyDescent="0.2">
      <c r="A223" s="69"/>
      <c r="B223" s="69"/>
      <c r="C223" s="69"/>
      <c r="D223" s="69"/>
      <c r="E223" s="74"/>
      <c r="G223" s="88"/>
      <c r="H223" s="88"/>
      <c r="I223" s="128"/>
      <c r="J223" s="69"/>
      <c r="K223" s="88"/>
      <c r="L223" s="88"/>
      <c r="M223" s="88"/>
      <c r="N223" s="88"/>
      <c r="O223" s="88"/>
      <c r="P223" s="88"/>
    </row>
    <row r="224" spans="1:16" s="70" customFormat="1" x14ac:dyDescent="0.2">
      <c r="A224" s="69"/>
      <c r="B224" s="69"/>
      <c r="C224" s="69"/>
      <c r="D224" s="69"/>
      <c r="E224" s="74"/>
      <c r="G224" s="88"/>
      <c r="H224" s="88"/>
      <c r="I224" s="128"/>
      <c r="J224" s="69"/>
      <c r="K224" s="88"/>
      <c r="L224" s="88"/>
      <c r="M224" s="88"/>
      <c r="N224" s="88"/>
      <c r="O224" s="88"/>
      <c r="P224" s="88"/>
    </row>
    <row r="225" spans="1:16" s="70" customFormat="1" x14ac:dyDescent="0.2">
      <c r="A225" s="69"/>
      <c r="B225" s="69"/>
      <c r="C225" s="69"/>
      <c r="D225" s="69"/>
      <c r="E225" s="74"/>
      <c r="G225" s="88"/>
      <c r="H225" s="88"/>
      <c r="I225" s="128"/>
      <c r="J225" s="69"/>
      <c r="K225" s="88"/>
      <c r="L225" s="88"/>
      <c r="M225" s="88"/>
      <c r="N225" s="88"/>
      <c r="O225" s="88"/>
      <c r="P225" s="88"/>
    </row>
    <row r="226" spans="1:16" s="70" customFormat="1" x14ac:dyDescent="0.2">
      <c r="A226" s="69"/>
      <c r="B226" s="69"/>
      <c r="C226" s="69"/>
      <c r="D226" s="69"/>
      <c r="E226" s="74"/>
      <c r="G226" s="88"/>
      <c r="H226" s="88"/>
      <c r="I226" s="128"/>
      <c r="J226" s="69"/>
      <c r="K226" s="88"/>
      <c r="L226" s="88"/>
      <c r="M226" s="88"/>
      <c r="N226" s="88"/>
      <c r="O226" s="88"/>
      <c r="P226" s="88"/>
    </row>
    <row r="227" spans="1:16" s="70" customFormat="1" x14ac:dyDescent="0.2">
      <c r="A227" s="69"/>
      <c r="B227" s="69"/>
      <c r="C227" s="69"/>
      <c r="D227" s="69"/>
      <c r="E227" s="74"/>
      <c r="G227" s="88"/>
      <c r="H227" s="88"/>
      <c r="I227" s="128"/>
      <c r="J227" s="69"/>
      <c r="K227" s="88"/>
      <c r="L227" s="88"/>
      <c r="M227" s="88"/>
      <c r="N227" s="88"/>
      <c r="O227" s="88"/>
      <c r="P227" s="88"/>
    </row>
    <row r="228" spans="1:16" s="70" customFormat="1" x14ac:dyDescent="0.2">
      <c r="A228" s="69"/>
      <c r="B228" s="69"/>
      <c r="C228" s="69"/>
      <c r="D228" s="69"/>
      <c r="E228" s="74"/>
      <c r="G228" s="88"/>
      <c r="H228" s="88"/>
      <c r="I228" s="128"/>
      <c r="J228" s="69"/>
      <c r="K228" s="88"/>
      <c r="L228" s="88"/>
      <c r="M228" s="88"/>
      <c r="N228" s="88"/>
      <c r="O228" s="88"/>
      <c r="P228" s="88"/>
    </row>
    <row r="229" spans="1:16" s="70" customFormat="1" x14ac:dyDescent="0.2">
      <c r="A229" s="69"/>
      <c r="B229" s="69"/>
      <c r="C229" s="69"/>
      <c r="D229" s="69"/>
      <c r="E229" s="74"/>
      <c r="G229" s="88"/>
      <c r="H229" s="88"/>
      <c r="I229" s="128"/>
      <c r="J229" s="69"/>
      <c r="K229" s="88"/>
      <c r="L229" s="88"/>
      <c r="M229" s="88"/>
      <c r="N229" s="88"/>
      <c r="O229" s="88"/>
      <c r="P229" s="88"/>
    </row>
    <row r="230" spans="1:16" s="70" customFormat="1" x14ac:dyDescent="0.2">
      <c r="A230" s="69"/>
      <c r="B230" s="69"/>
      <c r="C230" s="69"/>
      <c r="D230" s="69"/>
      <c r="E230" s="74"/>
      <c r="G230" s="88"/>
      <c r="H230" s="88"/>
      <c r="I230" s="128"/>
      <c r="J230" s="69"/>
      <c r="K230" s="88"/>
      <c r="L230" s="88"/>
      <c r="M230" s="88"/>
      <c r="N230" s="88"/>
      <c r="O230" s="88"/>
      <c r="P230" s="88"/>
    </row>
    <row r="231" spans="1:16" s="70" customFormat="1" x14ac:dyDescent="0.2">
      <c r="A231" s="69"/>
      <c r="B231" s="69"/>
      <c r="C231" s="69"/>
      <c r="D231" s="69"/>
      <c r="E231" s="74"/>
      <c r="G231" s="88"/>
      <c r="H231" s="88"/>
      <c r="I231" s="128"/>
      <c r="J231" s="69"/>
      <c r="K231" s="88"/>
      <c r="L231" s="88"/>
      <c r="M231" s="88"/>
      <c r="N231" s="88"/>
      <c r="O231" s="88"/>
      <c r="P231" s="88"/>
    </row>
    <row r="232" spans="1:16" s="70" customFormat="1" x14ac:dyDescent="0.2">
      <c r="A232" s="69"/>
      <c r="B232" s="69"/>
      <c r="C232" s="69"/>
      <c r="D232" s="69"/>
      <c r="E232" s="74"/>
      <c r="G232" s="88"/>
      <c r="H232" s="88"/>
      <c r="I232" s="128"/>
      <c r="J232" s="69"/>
      <c r="K232" s="88"/>
      <c r="L232" s="88"/>
      <c r="M232" s="88"/>
      <c r="N232" s="88"/>
      <c r="O232" s="88"/>
      <c r="P232" s="88"/>
    </row>
    <row r="233" spans="1:16" s="70" customFormat="1" x14ac:dyDescent="0.2">
      <c r="A233" s="69"/>
      <c r="B233" s="69"/>
      <c r="C233" s="69"/>
      <c r="D233" s="69"/>
      <c r="E233" s="74"/>
      <c r="G233" s="88"/>
      <c r="H233" s="88"/>
      <c r="I233" s="128"/>
      <c r="J233" s="69"/>
      <c r="K233" s="88"/>
      <c r="L233" s="88"/>
      <c r="M233" s="88"/>
      <c r="N233" s="88"/>
      <c r="O233" s="88"/>
      <c r="P233" s="88"/>
    </row>
    <row r="234" spans="1:16" s="70" customFormat="1" x14ac:dyDescent="0.2">
      <c r="A234" s="69"/>
      <c r="B234" s="69"/>
      <c r="C234" s="69"/>
      <c r="D234" s="69"/>
      <c r="E234" s="74"/>
      <c r="G234" s="88"/>
      <c r="H234" s="88"/>
      <c r="I234" s="128"/>
      <c r="J234" s="69"/>
      <c r="K234" s="88"/>
      <c r="L234" s="88"/>
      <c r="M234" s="88"/>
      <c r="N234" s="88"/>
      <c r="O234" s="88"/>
      <c r="P234" s="88"/>
    </row>
    <row r="235" spans="1:16" s="70" customFormat="1" x14ac:dyDescent="0.2">
      <c r="A235" s="69"/>
      <c r="B235" s="69"/>
      <c r="C235" s="69"/>
      <c r="D235" s="69"/>
      <c r="E235" s="74"/>
      <c r="G235" s="88"/>
      <c r="H235" s="88"/>
      <c r="I235" s="128"/>
      <c r="J235" s="69"/>
      <c r="K235" s="88"/>
      <c r="L235" s="88"/>
      <c r="M235" s="88"/>
      <c r="N235" s="88"/>
      <c r="O235" s="88"/>
      <c r="P235" s="88"/>
    </row>
    <row r="236" spans="1:16" s="70" customFormat="1" x14ac:dyDescent="0.2">
      <c r="A236" s="69"/>
      <c r="B236" s="69"/>
      <c r="C236" s="69"/>
      <c r="D236" s="69"/>
      <c r="E236" s="74"/>
      <c r="G236" s="88"/>
      <c r="H236" s="88"/>
      <c r="I236" s="128"/>
      <c r="J236" s="69"/>
      <c r="K236" s="88"/>
      <c r="L236" s="88"/>
      <c r="M236" s="88"/>
      <c r="N236" s="88"/>
      <c r="O236" s="88"/>
      <c r="P236" s="88"/>
    </row>
    <row r="237" spans="1:16" s="70" customFormat="1" x14ac:dyDescent="0.2">
      <c r="A237" s="69"/>
      <c r="B237" s="69"/>
      <c r="C237" s="69"/>
      <c r="D237" s="69"/>
      <c r="E237" s="74"/>
      <c r="G237" s="88"/>
      <c r="H237" s="88"/>
      <c r="I237" s="128"/>
      <c r="J237" s="69"/>
      <c r="K237" s="88"/>
      <c r="L237" s="88"/>
      <c r="M237" s="88"/>
      <c r="N237" s="88"/>
      <c r="O237" s="88"/>
      <c r="P237" s="88"/>
    </row>
    <row r="238" spans="1:16" s="70" customFormat="1" x14ac:dyDescent="0.2">
      <c r="A238" s="69"/>
      <c r="B238" s="69"/>
      <c r="C238" s="69"/>
      <c r="D238" s="69"/>
      <c r="E238" s="74"/>
      <c r="G238" s="88"/>
      <c r="H238" s="88"/>
      <c r="I238" s="128"/>
      <c r="J238" s="69"/>
      <c r="K238" s="88"/>
      <c r="L238" s="88"/>
      <c r="M238" s="88"/>
      <c r="N238" s="88"/>
      <c r="O238" s="88"/>
      <c r="P238" s="88"/>
    </row>
    <row r="239" spans="1:16" s="70" customFormat="1" x14ac:dyDescent="0.2">
      <c r="A239" s="69"/>
      <c r="B239" s="69"/>
      <c r="C239" s="69"/>
      <c r="D239" s="69"/>
      <c r="E239" s="74"/>
      <c r="G239" s="88"/>
      <c r="H239" s="88"/>
      <c r="I239" s="128"/>
      <c r="J239" s="69"/>
      <c r="K239" s="88"/>
      <c r="L239" s="88"/>
      <c r="M239" s="88"/>
      <c r="N239" s="88"/>
      <c r="O239" s="88"/>
      <c r="P239" s="88"/>
    </row>
    <row r="240" spans="1:16" s="70" customFormat="1" x14ac:dyDescent="0.2">
      <c r="A240" s="69"/>
      <c r="B240" s="69"/>
      <c r="C240" s="69"/>
      <c r="D240" s="69"/>
      <c r="E240" s="74"/>
      <c r="G240" s="88"/>
      <c r="H240" s="88"/>
      <c r="I240" s="128"/>
      <c r="J240" s="69"/>
      <c r="K240" s="88"/>
      <c r="L240" s="88"/>
      <c r="M240" s="88"/>
      <c r="N240" s="88"/>
      <c r="O240" s="88"/>
      <c r="P240" s="88"/>
    </row>
    <row r="241" spans="1:16" s="70" customFormat="1" x14ac:dyDescent="0.2">
      <c r="A241" s="69"/>
      <c r="B241" s="69"/>
      <c r="C241" s="69"/>
      <c r="D241" s="69"/>
      <c r="E241" s="74"/>
      <c r="G241" s="88"/>
      <c r="H241" s="88"/>
      <c r="I241" s="128"/>
      <c r="J241" s="69"/>
      <c r="K241" s="88"/>
      <c r="L241" s="88"/>
      <c r="M241" s="88"/>
      <c r="N241" s="88"/>
      <c r="O241" s="88"/>
      <c r="P241" s="88"/>
    </row>
    <row r="242" spans="1:16" s="70" customFormat="1" x14ac:dyDescent="0.2">
      <c r="A242" s="69"/>
      <c r="B242" s="69"/>
      <c r="C242" s="69"/>
      <c r="D242" s="69"/>
      <c r="E242" s="74"/>
      <c r="G242" s="88"/>
      <c r="H242" s="88"/>
      <c r="I242" s="128"/>
      <c r="J242" s="69"/>
      <c r="K242" s="88"/>
      <c r="L242" s="88"/>
      <c r="M242" s="88"/>
      <c r="N242" s="88"/>
      <c r="O242" s="88"/>
      <c r="P242" s="88"/>
    </row>
    <row r="243" spans="1:16" s="70" customFormat="1" x14ac:dyDescent="0.2">
      <c r="A243" s="69"/>
      <c r="B243" s="69"/>
      <c r="C243" s="69"/>
      <c r="D243" s="69"/>
      <c r="E243" s="74"/>
      <c r="G243" s="88"/>
      <c r="H243" s="88"/>
      <c r="I243" s="128"/>
      <c r="J243" s="69"/>
      <c r="K243" s="88"/>
      <c r="L243" s="88"/>
      <c r="M243" s="88"/>
      <c r="N243" s="88"/>
      <c r="O243" s="88"/>
      <c r="P243" s="88"/>
    </row>
    <row r="244" spans="1:16" s="70" customFormat="1" x14ac:dyDescent="0.2">
      <c r="A244" s="69"/>
      <c r="B244" s="69"/>
      <c r="C244" s="69"/>
      <c r="D244" s="69"/>
      <c r="E244" s="74"/>
      <c r="G244" s="88"/>
      <c r="H244" s="88"/>
      <c r="I244" s="128"/>
      <c r="J244" s="69"/>
      <c r="K244" s="88"/>
      <c r="L244" s="88"/>
      <c r="M244" s="88"/>
      <c r="N244" s="88"/>
      <c r="O244" s="88"/>
      <c r="P244" s="88"/>
    </row>
    <row r="245" spans="1:16" s="70" customFormat="1" x14ac:dyDescent="0.2">
      <c r="A245" s="69"/>
      <c r="B245" s="69"/>
      <c r="C245" s="69"/>
      <c r="D245" s="69"/>
      <c r="E245" s="74"/>
      <c r="G245" s="88"/>
      <c r="H245" s="88"/>
      <c r="I245" s="128"/>
      <c r="J245" s="69"/>
      <c r="K245" s="88"/>
      <c r="L245" s="88"/>
      <c r="M245" s="88"/>
      <c r="N245" s="88"/>
      <c r="O245" s="88"/>
      <c r="P245" s="88"/>
    </row>
    <row r="246" spans="1:16" s="70" customFormat="1" x14ac:dyDescent="0.2">
      <c r="A246" s="69"/>
      <c r="B246" s="69"/>
      <c r="C246" s="69"/>
      <c r="D246" s="69"/>
      <c r="E246" s="74"/>
      <c r="G246" s="88"/>
      <c r="H246" s="88"/>
      <c r="I246" s="128"/>
      <c r="J246" s="69"/>
      <c r="K246" s="88"/>
      <c r="L246" s="88"/>
      <c r="M246" s="88"/>
      <c r="N246" s="88"/>
      <c r="O246" s="88"/>
      <c r="P246" s="88"/>
    </row>
    <row r="247" spans="1:16" s="70" customFormat="1" x14ac:dyDescent="0.2">
      <c r="A247" s="69"/>
      <c r="B247" s="69"/>
      <c r="C247" s="69"/>
      <c r="D247" s="69"/>
      <c r="E247" s="74"/>
      <c r="G247" s="88"/>
      <c r="H247" s="88"/>
      <c r="I247" s="128"/>
      <c r="J247" s="69"/>
      <c r="K247" s="88"/>
      <c r="L247" s="88"/>
      <c r="M247" s="88"/>
      <c r="N247" s="88"/>
      <c r="O247" s="88"/>
      <c r="P247" s="88"/>
    </row>
    <row r="248" spans="1:16" s="70" customFormat="1" x14ac:dyDescent="0.2">
      <c r="A248" s="69"/>
      <c r="B248" s="69"/>
      <c r="C248" s="69"/>
      <c r="D248" s="69"/>
      <c r="E248" s="74"/>
      <c r="G248" s="88"/>
      <c r="H248" s="88"/>
      <c r="I248" s="128"/>
      <c r="J248" s="69"/>
      <c r="K248" s="88"/>
      <c r="L248" s="88"/>
      <c r="M248" s="88"/>
      <c r="N248" s="88"/>
      <c r="O248" s="88"/>
      <c r="P248" s="88"/>
    </row>
    <row r="249" spans="1:16" s="70" customFormat="1" x14ac:dyDescent="0.2">
      <c r="A249" s="69"/>
      <c r="B249" s="69"/>
      <c r="C249" s="69"/>
      <c r="D249" s="69"/>
      <c r="E249" s="74"/>
      <c r="G249" s="88"/>
      <c r="H249" s="88"/>
      <c r="I249" s="128"/>
      <c r="J249" s="69"/>
      <c r="K249" s="88"/>
      <c r="L249" s="88"/>
      <c r="M249" s="88"/>
      <c r="N249" s="88"/>
      <c r="O249" s="88"/>
      <c r="P249" s="88"/>
    </row>
    <row r="250" spans="1:16" s="70" customFormat="1" x14ac:dyDescent="0.2">
      <c r="A250" s="69"/>
      <c r="B250" s="69"/>
      <c r="C250" s="69"/>
      <c r="D250" s="69"/>
      <c r="E250" s="74"/>
      <c r="G250" s="88"/>
      <c r="H250" s="88"/>
      <c r="I250" s="128"/>
      <c r="J250" s="69"/>
      <c r="K250" s="88"/>
      <c r="L250" s="88"/>
      <c r="M250" s="88"/>
      <c r="N250" s="88"/>
      <c r="O250" s="88"/>
      <c r="P250" s="88"/>
    </row>
    <row r="251" spans="1:16" s="70" customFormat="1" x14ac:dyDescent="0.2">
      <c r="A251" s="69"/>
      <c r="B251" s="69"/>
      <c r="C251" s="69"/>
      <c r="D251" s="69"/>
      <c r="E251" s="74"/>
      <c r="G251" s="88"/>
      <c r="H251" s="88"/>
      <c r="I251" s="128"/>
      <c r="J251" s="69"/>
      <c r="K251" s="88"/>
      <c r="L251" s="88"/>
      <c r="M251" s="88"/>
      <c r="N251" s="88"/>
      <c r="O251" s="88"/>
      <c r="P251" s="88"/>
    </row>
    <row r="252" spans="1:16" s="70" customFormat="1" x14ac:dyDescent="0.2">
      <c r="A252" s="69"/>
      <c r="B252" s="69"/>
      <c r="C252" s="69"/>
      <c r="D252" s="69"/>
      <c r="E252" s="74"/>
      <c r="G252" s="88"/>
      <c r="H252" s="88"/>
      <c r="I252" s="128"/>
      <c r="J252" s="69"/>
      <c r="K252" s="88"/>
      <c r="L252" s="88"/>
      <c r="M252" s="88"/>
      <c r="N252" s="88"/>
      <c r="O252" s="88"/>
      <c r="P252" s="88"/>
    </row>
    <row r="253" spans="1:16" s="70" customFormat="1" x14ac:dyDescent="0.2">
      <c r="A253" s="69"/>
      <c r="B253" s="69"/>
      <c r="C253" s="69"/>
      <c r="D253" s="69"/>
      <c r="E253" s="74"/>
      <c r="G253" s="88"/>
      <c r="H253" s="88"/>
      <c r="I253" s="128"/>
      <c r="J253" s="69"/>
      <c r="K253" s="88"/>
      <c r="L253" s="88"/>
      <c r="M253" s="88"/>
      <c r="N253" s="88"/>
      <c r="O253" s="88"/>
      <c r="P253" s="88"/>
    </row>
    <row r="254" spans="1:16" s="70" customFormat="1" x14ac:dyDescent="0.2">
      <c r="A254" s="69"/>
      <c r="B254" s="69"/>
      <c r="C254" s="69"/>
      <c r="D254" s="69"/>
      <c r="E254" s="74"/>
      <c r="G254" s="88"/>
      <c r="H254" s="88"/>
      <c r="I254" s="128"/>
      <c r="J254" s="69"/>
      <c r="K254" s="88"/>
      <c r="L254" s="88"/>
      <c r="M254" s="88"/>
      <c r="N254" s="88"/>
      <c r="O254" s="88"/>
      <c r="P254" s="88"/>
    </row>
    <row r="255" spans="1:16" s="70" customFormat="1" x14ac:dyDescent="0.2">
      <c r="A255" s="69"/>
      <c r="B255" s="69"/>
      <c r="C255" s="69"/>
      <c r="D255" s="69"/>
      <c r="E255" s="74"/>
      <c r="G255" s="88"/>
      <c r="H255" s="88"/>
      <c r="I255" s="128"/>
      <c r="J255" s="69"/>
      <c r="K255" s="88"/>
      <c r="L255" s="88"/>
      <c r="M255" s="88"/>
      <c r="N255" s="88"/>
      <c r="O255" s="88"/>
      <c r="P255" s="88"/>
    </row>
    <row r="256" spans="1:16" s="70" customFormat="1" x14ac:dyDescent="0.2">
      <c r="A256" s="69"/>
      <c r="B256" s="69"/>
      <c r="C256" s="69"/>
      <c r="D256" s="69"/>
      <c r="E256" s="74"/>
      <c r="G256" s="88"/>
      <c r="H256" s="88"/>
      <c r="I256" s="128"/>
      <c r="J256" s="69"/>
      <c r="K256" s="88"/>
      <c r="L256" s="88"/>
      <c r="M256" s="88"/>
      <c r="N256" s="88"/>
      <c r="O256" s="88"/>
      <c r="P256" s="88"/>
    </row>
    <row r="257" spans="1:16" s="70" customFormat="1" x14ac:dyDescent="0.2">
      <c r="A257" s="69"/>
      <c r="B257" s="69"/>
      <c r="C257" s="69"/>
      <c r="D257" s="69"/>
      <c r="E257" s="74"/>
      <c r="G257" s="88"/>
      <c r="H257" s="88"/>
      <c r="I257" s="128"/>
      <c r="J257" s="69"/>
      <c r="K257" s="88"/>
      <c r="L257" s="88"/>
      <c r="M257" s="88"/>
      <c r="N257" s="88"/>
      <c r="O257" s="88"/>
      <c r="P257" s="88"/>
    </row>
    <row r="258" spans="1:16" s="70" customFormat="1" x14ac:dyDescent="0.2">
      <c r="A258" s="69"/>
      <c r="B258" s="69"/>
      <c r="C258" s="69"/>
      <c r="D258" s="69"/>
      <c r="E258" s="74"/>
      <c r="G258" s="88"/>
      <c r="H258" s="88"/>
      <c r="I258" s="128"/>
      <c r="J258" s="69"/>
      <c r="K258" s="88"/>
      <c r="L258" s="88"/>
      <c r="M258" s="88"/>
      <c r="N258" s="88"/>
      <c r="O258" s="88"/>
      <c r="P258" s="88"/>
    </row>
    <row r="259" spans="1:16" s="70" customFormat="1" x14ac:dyDescent="0.2">
      <c r="A259" s="69"/>
      <c r="B259" s="69"/>
      <c r="C259" s="69"/>
      <c r="D259" s="69"/>
      <c r="E259" s="74"/>
      <c r="G259" s="88"/>
      <c r="H259" s="88"/>
      <c r="I259" s="128"/>
      <c r="J259" s="69"/>
      <c r="K259" s="88"/>
      <c r="L259" s="88"/>
      <c r="M259" s="88"/>
      <c r="N259" s="88"/>
      <c r="O259" s="88"/>
      <c r="P259" s="88"/>
    </row>
    <row r="260" spans="1:16" s="70" customFormat="1" x14ac:dyDescent="0.2">
      <c r="A260" s="69"/>
      <c r="B260" s="69"/>
      <c r="C260" s="69"/>
      <c r="D260" s="69"/>
      <c r="E260" s="74"/>
      <c r="G260" s="88"/>
      <c r="H260" s="88"/>
      <c r="I260" s="128"/>
      <c r="J260" s="69"/>
      <c r="K260" s="88"/>
      <c r="L260" s="88"/>
      <c r="M260" s="88"/>
      <c r="N260" s="88"/>
      <c r="O260" s="88"/>
      <c r="P260" s="88"/>
    </row>
    <row r="261" spans="1:16" s="70" customFormat="1" x14ac:dyDescent="0.2">
      <c r="A261" s="69"/>
      <c r="B261" s="69"/>
      <c r="C261" s="69"/>
      <c r="D261" s="69"/>
      <c r="E261" s="74"/>
      <c r="G261" s="88"/>
      <c r="H261" s="88"/>
      <c r="I261" s="128"/>
      <c r="J261" s="69"/>
      <c r="K261" s="88"/>
      <c r="L261" s="88"/>
      <c r="M261" s="88"/>
      <c r="N261" s="88"/>
      <c r="O261" s="88"/>
      <c r="P261" s="88"/>
    </row>
    <row r="262" spans="1:16" s="70" customFormat="1" x14ac:dyDescent="0.2">
      <c r="A262" s="69"/>
      <c r="B262" s="69"/>
      <c r="C262" s="69"/>
      <c r="D262" s="69"/>
      <c r="E262" s="74"/>
      <c r="G262" s="88"/>
      <c r="H262" s="88"/>
      <c r="I262" s="128"/>
      <c r="J262" s="69"/>
      <c r="K262" s="88"/>
      <c r="L262" s="88"/>
      <c r="M262" s="88"/>
      <c r="N262" s="88"/>
      <c r="O262" s="88"/>
      <c r="P262" s="88"/>
    </row>
    <row r="263" spans="1:16" s="70" customFormat="1" x14ac:dyDescent="0.2">
      <c r="A263" s="69"/>
      <c r="B263" s="69"/>
      <c r="C263" s="69"/>
      <c r="D263" s="69"/>
      <c r="E263" s="74"/>
      <c r="G263" s="88"/>
      <c r="H263" s="88"/>
      <c r="I263" s="128"/>
      <c r="J263" s="69"/>
      <c r="K263" s="88"/>
      <c r="L263" s="88"/>
      <c r="M263" s="88"/>
      <c r="N263" s="88"/>
      <c r="O263" s="88"/>
      <c r="P263" s="88"/>
    </row>
    <row r="264" spans="1:16" s="70" customFormat="1" x14ac:dyDescent="0.2">
      <c r="A264" s="69"/>
      <c r="B264" s="69"/>
      <c r="C264" s="69"/>
      <c r="D264" s="69"/>
      <c r="E264" s="74"/>
      <c r="G264" s="88"/>
      <c r="H264" s="88"/>
      <c r="I264" s="128"/>
      <c r="J264" s="69"/>
      <c r="K264" s="88"/>
      <c r="L264" s="88"/>
      <c r="M264" s="88"/>
      <c r="N264" s="88"/>
      <c r="O264" s="88"/>
      <c r="P264" s="88"/>
    </row>
    <row r="265" spans="1:16" s="70" customFormat="1" x14ac:dyDescent="0.2">
      <c r="A265" s="69"/>
      <c r="B265" s="69"/>
      <c r="C265" s="69"/>
      <c r="D265" s="69"/>
      <c r="E265" s="74"/>
      <c r="G265" s="88"/>
      <c r="H265" s="88"/>
      <c r="I265" s="128"/>
      <c r="J265" s="69"/>
      <c r="K265" s="88"/>
      <c r="L265" s="88"/>
      <c r="M265" s="88"/>
      <c r="N265" s="88"/>
      <c r="O265" s="88"/>
      <c r="P265" s="88"/>
    </row>
    <row r="266" spans="1:16" s="70" customFormat="1" x14ac:dyDescent="0.2">
      <c r="A266" s="69"/>
      <c r="B266" s="69"/>
      <c r="C266" s="69"/>
      <c r="D266" s="69"/>
      <c r="E266" s="74"/>
      <c r="G266" s="88"/>
      <c r="H266" s="88"/>
      <c r="I266" s="128"/>
      <c r="J266" s="69"/>
      <c r="K266" s="88"/>
      <c r="L266" s="88"/>
      <c r="M266" s="88"/>
      <c r="N266" s="88"/>
      <c r="O266" s="88"/>
      <c r="P266" s="88"/>
    </row>
    <row r="267" spans="1:16" s="70" customFormat="1" x14ac:dyDescent="0.2">
      <c r="A267" s="69"/>
      <c r="B267" s="69"/>
      <c r="C267" s="69"/>
      <c r="D267" s="69"/>
      <c r="E267" s="74"/>
      <c r="G267" s="88"/>
      <c r="H267" s="88"/>
      <c r="I267" s="128"/>
      <c r="J267" s="69"/>
      <c r="K267" s="88"/>
      <c r="L267" s="88"/>
      <c r="M267" s="88"/>
      <c r="N267" s="88"/>
      <c r="O267" s="88"/>
      <c r="P267" s="88"/>
    </row>
    <row r="268" spans="1:16" s="70" customFormat="1" x14ac:dyDescent="0.2">
      <c r="A268" s="69"/>
      <c r="B268" s="69"/>
      <c r="C268" s="69"/>
      <c r="D268" s="69"/>
      <c r="E268" s="74"/>
      <c r="G268" s="88"/>
      <c r="H268" s="88"/>
      <c r="I268" s="128"/>
      <c r="J268" s="69"/>
      <c r="K268" s="88"/>
      <c r="L268" s="88"/>
      <c r="M268" s="88"/>
      <c r="N268" s="88"/>
      <c r="O268" s="88"/>
      <c r="P268" s="88"/>
    </row>
    <row r="269" spans="1:16" s="70" customFormat="1" x14ac:dyDescent="0.2">
      <c r="A269" s="69"/>
      <c r="B269" s="69"/>
      <c r="C269" s="69"/>
      <c r="D269" s="69"/>
      <c r="E269" s="74"/>
      <c r="G269" s="88"/>
      <c r="H269" s="88"/>
      <c r="I269" s="128"/>
      <c r="J269" s="69"/>
      <c r="K269" s="88"/>
      <c r="L269" s="88"/>
      <c r="M269" s="88"/>
      <c r="N269" s="88"/>
      <c r="O269" s="88"/>
      <c r="P269" s="88"/>
    </row>
    <row r="270" spans="1:16" s="70" customFormat="1" x14ac:dyDescent="0.2">
      <c r="A270" s="69"/>
      <c r="B270" s="69"/>
      <c r="C270" s="69"/>
      <c r="D270" s="69"/>
      <c r="E270" s="74"/>
      <c r="G270" s="88"/>
      <c r="H270" s="88"/>
      <c r="I270" s="128"/>
      <c r="J270" s="69"/>
      <c r="K270" s="88"/>
      <c r="L270" s="88"/>
      <c r="M270" s="88"/>
      <c r="N270" s="88"/>
      <c r="O270" s="88"/>
      <c r="P270" s="88"/>
    </row>
    <row r="271" spans="1:16" s="70" customFormat="1" x14ac:dyDescent="0.2">
      <c r="A271" s="69"/>
      <c r="B271" s="69"/>
      <c r="C271" s="69"/>
      <c r="D271" s="69"/>
      <c r="E271" s="74"/>
      <c r="G271" s="88"/>
      <c r="H271" s="88"/>
      <c r="I271" s="128"/>
      <c r="J271" s="69"/>
      <c r="K271" s="88"/>
      <c r="L271" s="88"/>
      <c r="M271" s="88"/>
      <c r="N271" s="88"/>
      <c r="O271" s="88"/>
      <c r="P271" s="88"/>
    </row>
    <row r="272" spans="1:16" s="70" customFormat="1" x14ac:dyDescent="0.2">
      <c r="A272" s="69"/>
      <c r="B272" s="69"/>
      <c r="C272" s="69"/>
      <c r="D272" s="69"/>
      <c r="E272" s="74"/>
      <c r="G272" s="88"/>
      <c r="H272" s="88"/>
      <c r="I272" s="128"/>
      <c r="J272" s="69"/>
      <c r="K272" s="88"/>
      <c r="L272" s="88"/>
      <c r="M272" s="88"/>
      <c r="N272" s="88"/>
      <c r="O272" s="88"/>
      <c r="P272" s="88"/>
    </row>
    <row r="273" spans="1:16" s="70" customFormat="1" x14ac:dyDescent="0.2">
      <c r="A273" s="69"/>
      <c r="B273" s="69"/>
      <c r="C273" s="69"/>
      <c r="D273" s="69"/>
      <c r="E273" s="74"/>
      <c r="G273" s="88"/>
      <c r="H273" s="88"/>
      <c r="I273" s="128"/>
      <c r="J273" s="69"/>
      <c r="K273" s="88"/>
      <c r="L273" s="88"/>
      <c r="M273" s="88"/>
      <c r="N273" s="88"/>
      <c r="O273" s="88"/>
      <c r="P273" s="88"/>
    </row>
    <row r="274" spans="1:16" s="70" customFormat="1" x14ac:dyDescent="0.2">
      <c r="A274" s="69"/>
      <c r="B274" s="69"/>
      <c r="C274" s="69"/>
      <c r="D274" s="69"/>
      <c r="E274" s="74"/>
      <c r="G274" s="88"/>
      <c r="H274" s="88"/>
      <c r="I274" s="128"/>
      <c r="J274" s="69"/>
      <c r="K274" s="88"/>
      <c r="L274" s="88"/>
      <c r="M274" s="88"/>
      <c r="N274" s="88"/>
      <c r="O274" s="88"/>
      <c r="P274" s="88"/>
    </row>
    <row r="275" spans="1:16" s="70" customFormat="1" x14ac:dyDescent="0.2">
      <c r="A275" s="69"/>
      <c r="B275" s="69"/>
      <c r="C275" s="69"/>
      <c r="D275" s="69"/>
      <c r="E275" s="74"/>
      <c r="G275" s="88"/>
      <c r="H275" s="88"/>
      <c r="I275" s="128"/>
      <c r="J275" s="69"/>
      <c r="K275" s="88"/>
      <c r="L275" s="88"/>
      <c r="M275" s="88"/>
      <c r="N275" s="88"/>
      <c r="O275" s="88"/>
      <c r="P275" s="88"/>
    </row>
  </sheetData>
  <pageMargins left="0.7" right="0.7" top="0.75" bottom="0.75" header="0.3" footer="0.3"/>
  <pageSetup scale="66" firstPageNumber="3" fitToHeight="0" orientation="portrait" useFirstPageNumber="1" r:id="rId1"/>
  <headerFooter>
    <oddHeader>&amp;R&amp;"Arial,Regular"&amp;10Page 7.4.&amp;P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4981102-456B-4578-8707-BBB158F5A601}"/>
</file>

<file path=customXml/itemProps2.xml><?xml version="1.0" encoding="utf-8"?>
<ds:datastoreItem xmlns:ds="http://schemas.openxmlformats.org/officeDocument/2006/customXml" ds:itemID="{C6BC663D-6F1A-478B-9163-D290F7313968}"/>
</file>

<file path=customXml/itemProps3.xml><?xml version="1.0" encoding="utf-8"?>
<ds:datastoreItem xmlns:ds="http://schemas.openxmlformats.org/officeDocument/2006/customXml" ds:itemID="{E38658FD-64D9-4ED4-BC91-2A59EA3349BF}"/>
</file>

<file path=customXml/itemProps4.xml><?xml version="1.0" encoding="utf-8"?>
<ds:datastoreItem xmlns:ds="http://schemas.openxmlformats.org/officeDocument/2006/customXml" ds:itemID="{F6C5B543-0FB6-4E38-AB92-0FA0638665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Page 7.4</vt:lpstr>
      <vt:lpstr>Page 7.4.1</vt:lpstr>
      <vt:lpstr>Page 7.4.2</vt:lpstr>
      <vt:lpstr>Page 7.4.3 - 7.4.4</vt:lpstr>
      <vt:lpstr>'Page 7.4'!Print_Area</vt:lpstr>
      <vt:lpstr>'Page 7.4.3 - 7.4.4'!Print_Titles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Sherona</dc:creator>
  <cp:lastModifiedBy>Sutherland, Colin</cp:lastModifiedBy>
  <cp:lastPrinted>2019-12-06T16:58:51Z</cp:lastPrinted>
  <dcterms:created xsi:type="dcterms:W3CDTF">2019-11-25T22:49:27Z</dcterms:created>
  <dcterms:modified xsi:type="dcterms:W3CDTF">2019-12-19T23:44:33Z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0x0101006E56B4D1795A2E4DB2F0B01679ED314A00F81A148667A9E046AFA37F66E132B9CA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