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05" windowWidth="17115" windowHeight="10350" tabRatio="840" activeTab="3"/>
  </bookViews>
  <sheets>
    <sheet name="CONF Attach D - Page 1" sheetId="5" r:id="rId1"/>
    <sheet name="CONF Attach D - Page 2 to 4" sheetId="6" r:id="rId2"/>
    <sheet name="CONF Attach D - Page 5" sheetId="7" r:id="rId3"/>
    <sheet name="CONF Attach D - Page 6" sheetId="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localSheetId="3" hidden="1">[1]Inputs!#REF!</definedName>
    <definedName name="__123Graph_A" hidden="1">[1]Inputs!#REF!</definedName>
    <definedName name="__123Graph_B" localSheetId="0" hidden="1">[1]Inputs!#REF!</definedName>
    <definedName name="__123Graph_B" localSheetId="3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0" hidden="1">#REF!</definedName>
    <definedName name="_Fill" localSheetId="3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0" hidden="1">0</definedName>
    <definedName name="_Order1" hidden="1">255</definedName>
    <definedName name="_Order2" localSheetId="0" hidden="1">0</definedName>
    <definedName name="_Order2" hidden="1">255</definedName>
    <definedName name="_Sort" localSheetId="0" hidden="1">#REF!</definedName>
    <definedName name="_Sort" localSheetId="3" hidden="1">#REF!</definedName>
    <definedName name="_Sort" hidden="1">#REF!</definedName>
    <definedName name="a" localSheetId="0" hidden="1">{"PRINT",#N/A,TRUE,"APPA";"PRINT",#N/A,TRUE,"APS";"PRINT",#N/A,TRUE,"BHPL";"PRINT",#N/A,TRUE,"BHPL2";"PRINT",#N/A,TRUE,"CDWR";"PRINT",#N/A,TRUE,"EWEB";"PRINT",#N/A,TRUE,"LADWP";"PRINT",#N/A,TRUE,"NEVBASE"}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cctTable">[3]Variables!$AK$42:$AK$396</definedName>
    <definedName name="ActualROR">'[4]G+T+D+R+M'!$H$61</definedName>
    <definedName name="Adjs2avg">[5]Inputs!$L$255:'[5]Inputs'!$T$505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vgFactors">[3]Factors!$B$3:$P$99</definedName>
    <definedName name="cap">[6]Readings!$B$2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emand">[4]Inputs!$D$8</definedName>
    <definedName name="DUDE" localSheetId="0" hidden="1">#REF!</definedName>
    <definedName name="DUDE" localSheetId="2" hidden="1">#REF!</definedName>
    <definedName name="DUDE" localSheetId="3" hidden="1">#REF!</definedName>
    <definedName name="DUDE" hidden="1">#REF!</definedName>
    <definedName name="energy">[6]Readings!$B$3</definedName>
    <definedName name="Engy">[4]Inputs!$D$9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actorType">[3]Variables!$AK$2:$AL$12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[5]Variables!$D$26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jj">[7]Inputs!$N$18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risdiction">[3]Variables!$AK$15</definedName>
    <definedName name="JurisNumber">[3]Variables!$AL$15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Row">IF([8]!Values_Entered,Header_Row+[8]!Number_of_Payments,Header_Row)</definedName>
    <definedName name="limcount" hidden="1">1</definedName>
    <definedName name="Master" localSheetId="0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ethod">[4]Inputs!$C$6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list">[9]Table!$R$2:$S$13</definedName>
    <definedName name="monthtotals">'[9]WA SBC'!$D$40:$O$40</definedName>
    <definedName name="MTR_YR3">[10]Variables!$E$14</definedName>
    <definedName name="NetToGross">[5]Variables!$D$23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localSheetId="2" hidden="1">{#N/A,#N/A,TRUE,"Section6";#N/A,#N/A,TRUE,"OHcycles";#N/A,#N/A,TRUE,"OHtiming";#N/A,#N/A,TRUE,"OHcosts";#N/A,#N/A,TRUE,"GTdegradation";#N/A,#N/A,TRUE,"GTperformance";#N/A,#N/A,TRUE,"GraphEquip"}</definedName>
    <definedName name="new" localSheetId="3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PC">[11]Inputs!$N$18</definedName>
    <definedName name="Number_of_Payments">MATCH(0.01,End_Bal,-1)+1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">'[12]Dist Misc'!$F$120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akMethod">[4]Inputs!$T$5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[13]Inputs!#REF!</definedName>
    <definedName name="_xlnm.Print_Area" localSheetId="0">'CONF Attach D - Page 1'!$A$1:$H$25</definedName>
    <definedName name="_xlnm.Print_Area" localSheetId="1">'CONF Attach D - Page 2 to 4'!$A$1:$AT$61</definedName>
    <definedName name="_xlnm.Print_Area" localSheetId="2">'CONF Attach D - Page 5'!$A$1:$F$98</definedName>
    <definedName name="_xlnm.Print_Area" localSheetId="3">'CONF Attach D - Page 6'!$A$1:$G$69</definedName>
    <definedName name="_xlnm.Print_Titles" localSheetId="1">'CONF Attach D - Page 2 to 4'!$A:$C</definedName>
    <definedName name="ResourceSupplier">[5]Variables!$D$28</definedName>
    <definedName name="retail" localSheetId="0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chedule">[11]Inputs!$N$14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localSheetId="2" hidden="1">{"YTD-Total",#N/A,FALSE,"Provision"}</definedName>
    <definedName name="standard1" hidden="1">{"YTD-Total",#N/A,FALSE,"Provision"}</definedName>
    <definedName name="TargetROR">[4]Inputs!$G$29</definedName>
    <definedName name="TRANSM_2">[14]Transm2!$A$1:$M$461:'[14]10 Yr FC'!$M$47</definedName>
    <definedName name="UncollectibleAccounts">[5]Variables!$D$25</definedName>
    <definedName name="UtGrossReceipts">[5]Variables!$D$29</definedName>
    <definedName name="ValidAccount">[3]Variables!$AK$43:$AK$369</definedName>
    <definedName name="Values_Entered">IF(Loan_Amount*Interest_Rate*Loan_Years*Loan_Start&gt;0,1,0)</definedName>
    <definedName name="w" localSheetId="0" hidden="1">[15]Inputs!#REF!</definedName>
    <definedName name="w" localSheetId="2" hidden="1">[15]Inputs!#REF!</definedName>
    <definedName name="w" hidden="1">[15]Inputs!#REF!</definedName>
    <definedName name="WaRevenueTax">[5]Variables!$D$27</definedName>
    <definedName name="WinterPeak">'[16]Load Data'!$D$9:$H$12,'[16]Load Data'!$D$20:$H$22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localSheetId="2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1" hidden="1">{#N/A,#N/A,TRUE,"Cover";#N/A,#N/A,TRUE,"Contents"}</definedName>
    <definedName name="wrn.Cover." localSheetId="2" hidden="1">{#N/A,#N/A,TRUE,"Cover";#N/A,#N/A,TRUE,"Contents"}</definedName>
    <definedName name="wrn.Cover." localSheetId="3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1" hidden="1">{#N/A,#N/A,FALSE,"Cover";#N/A,#N/A,FALSE,"Contents"}</definedName>
    <definedName name="wrn.CoverContents." localSheetId="2" hidden="1">{#N/A,#N/A,FALSE,"Cover";#N/A,#N/A,FALSE,"Contents"}</definedName>
    <definedName name="wrn.CoverContents." localSheetId="3" hidden="1">{#N/A,#N/A,FALSE,"Cover";#N/A,#N/A,FALSE,"Contents"}</definedName>
    <definedName name="wrn.CoverContents." hidden="1">{#N/A,#N/A,FALSE,"Cover";#N/A,#N/A,FALSE,"Contents"}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2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3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localSheetId="2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localSheetId="2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2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2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2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2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2" hidden="1">{"PPM Recon View",#N/A,FALSE,"Hyperion Proof"}</definedName>
    <definedName name="wrn.PPMreconview." hidden="1">{"PPM Recon View",#N/A,FALSE,"Hyperion Proof"}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2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3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2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3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localSheetId="2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2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2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2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3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2" hidden="1">{#N/A,#N/A,TRUE,"Section1";#N/A,#N/A,TRUE,"SumF";#N/A,#N/A,TRUE,"FigExchange";#N/A,#N/A,TRUE,"Escalation";#N/A,#N/A,TRUE,"GraphEscalate";#N/A,#N/A,TRUE,"Scenarios"}</definedName>
    <definedName name="wrn.Section1Summaries." localSheetId="3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2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2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3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2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3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2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3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2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3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2" hidden="1">{#N/A,#N/A,TRUE,"Section4";#N/A,#N/A,TRUE,"PPAtable";#N/A,#N/A,TRUE,"RFPtable";#N/A,#N/A,TRUE,"RevCap";#N/A,#N/A,TRUE,"RevOther";#N/A,#N/A,TRUE,"RevGas";#N/A,#N/A,TRUE,"GraphRev"}</definedName>
    <definedName name="wrn.Section4Revenue." localSheetId="3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2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3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2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3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2" hidden="1">{#N/A,#N/A,TRUE,"Section7";#N/A,#N/A,TRUE,"DebtService";#N/A,#N/A,TRUE,"LoanSchedules";#N/A,#N/A,TRUE,"GraphDebt"}</definedName>
    <definedName name="wrn.Section7DebtService." localSheetId="3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2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3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2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2" hidden="1">{"YTD-Utility",#N/A,FALSE,"Prov Utility"}</definedName>
    <definedName name="wrn.Standard._.Utility._.Only." hidden="1">{"YTD-Utility",#N/A,FALSE,"Prov Utility"}</definedName>
    <definedName name="wrn.Summary." localSheetId="0" hidden="1">{"Table A",#N/A,FALSE,"Summary";"Table D",#N/A,FALSE,"Summary";"Table E",#N/A,FALSE,"Summary"}</definedName>
    <definedName name="wrn.Summary." localSheetId="1" hidden="1">{"Table A",#N/A,FALSE,"Summary";"Table D",#N/A,FALSE,"Summary";"Table E",#N/A,FALSE,"Summary"}</definedName>
    <definedName name="wrn.Summary." localSheetId="2" hidden="1">{"Table A",#N/A,FALSE,"Summary";"Table D",#N/A,FALSE,"Summary";"Table E",#N/A,FALSE,"Summary"}</definedName>
    <definedName name="wrn.Summary." localSheetId="3" hidden="1">{"Table A",#N/A,FALSE,"Summary";"Table D",#N/A,FALSE,"Summary";"Table E",#N/A,FALSE,"Summary"}</definedName>
    <definedName name="wrn.Summary." hidden="1">{"Table A",#N/A,FALSE,"Summary";"Table D",#N/A,FALSE,"Summary";"Table E",#N/A,FALSE,"Summary"}</definedName>
    <definedName name="wrn.Summary._.View." localSheetId="0" hidden="1">{#N/A,#N/A,FALSE,"Consltd-For contngcy"}</definedName>
    <definedName name="wrn.Summary._.View." localSheetId="2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1" hidden="1">{"Total Summary",#N/A,FALSE,"Summary"}</definedName>
    <definedName name="wrn.Total._.Summary." localSheetId="2" hidden="1">{"Total Summary",#N/A,FALSE,"Summary"}</definedName>
    <definedName name="wrn.Total._.Summary." localSheetId="3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2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'[17]Weather Present'!$K$7</definedName>
    <definedName name="y" hidden="1">'[1]DSM Output'!$B$21:$B$23</definedName>
    <definedName name="YEFactors">[3]Factors!$S$3:$AG$99</definedName>
    <definedName name="z" hidden="1">'[1]DSM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45621"/>
</workbook>
</file>

<file path=xl/calcChain.xml><?xml version="1.0" encoding="utf-8"?>
<calcChain xmlns="http://schemas.openxmlformats.org/spreadsheetml/2006/main">
  <c r="F14" i="5" l="1"/>
  <c r="E14" i="5"/>
  <c r="D14" i="5"/>
  <c r="C14" i="5"/>
  <c r="I14" i="5"/>
  <c r="E12" i="5" l="1"/>
  <c r="E10" i="5"/>
  <c r="E8" i="5"/>
  <c r="E16" i="5"/>
  <c r="D16" i="5"/>
  <c r="D12" i="5"/>
  <c r="D10" i="5"/>
  <c r="D8" i="5"/>
  <c r="F18" i="5"/>
  <c r="I18" i="5" s="1"/>
  <c r="F12" i="5"/>
  <c r="F10" i="5"/>
  <c r="F8" i="5"/>
  <c r="F20" i="5"/>
  <c r="I20" i="5" s="1"/>
  <c r="C16" i="5"/>
  <c r="C12" i="5"/>
  <c r="C10" i="5"/>
  <c r="C8" i="5"/>
  <c r="I8" i="5" l="1"/>
  <c r="I10" i="5"/>
  <c r="I12" i="5"/>
  <c r="C98" i="7"/>
  <c r="C97" i="7"/>
  <c r="C96" i="7"/>
  <c r="A89" i="7"/>
  <c r="A90" i="7" s="1"/>
  <c r="A91" i="7" s="1"/>
  <c r="A92" i="7" s="1"/>
  <c r="A95" i="7" l="1"/>
  <c r="A96" i="7" s="1"/>
  <c r="A97" i="7" s="1"/>
  <c r="A98" i="7" s="1"/>
  <c r="A93" i="7"/>
  <c r="F54" i="2" l="1"/>
  <c r="A7" i="7" l="1"/>
  <c r="A8" i="7" s="1"/>
  <c r="A9" i="7" s="1"/>
  <c r="A10" i="7" s="1"/>
  <c r="A11" i="7" s="1"/>
  <c r="A13" i="7" s="1"/>
  <c r="A14" i="7" s="1"/>
  <c r="A15" i="7" s="1"/>
  <c r="A16" i="7" s="1"/>
  <c r="A18" i="7" s="1"/>
  <c r="A19" i="7" s="1"/>
  <c r="A20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4" i="7" s="1"/>
  <c r="A45" i="7" s="1"/>
  <c r="A46" i="7" s="1"/>
  <c r="A47" i="7" s="1"/>
  <c r="A49" i="7" s="1"/>
  <c r="A50" i="7" s="1"/>
  <c r="A51" i="7" s="1"/>
  <c r="A55" i="7" s="1"/>
  <c r="A56" i="7" s="1"/>
  <c r="A57" i="7" s="1"/>
  <c r="A58" i="7" s="1"/>
  <c r="A59" i="7" s="1"/>
  <c r="A60" i="7" s="1"/>
  <c r="A61" i="7" s="1"/>
  <c r="A62" i="7" s="1"/>
  <c r="A63" i="7" s="1"/>
  <c r="A65" i="7" s="1"/>
  <c r="A66" i="7" s="1"/>
  <c r="A67" i="7" s="1"/>
  <c r="A68" i="7" s="1"/>
  <c r="A70" i="7" s="1"/>
  <c r="A71" i="7" s="1"/>
  <c r="A72" i="7" s="1"/>
  <c r="A76" i="7" s="1"/>
  <c r="A77" i="7" s="1"/>
  <c r="A79" i="7" s="1"/>
  <c r="A80" i="7" s="1"/>
  <c r="A81" i="7" s="1"/>
  <c r="A82" i="7" s="1"/>
  <c r="A84" i="7" s="1"/>
  <c r="A85" i="7" s="1"/>
  <c r="A86" i="7" s="1"/>
  <c r="G54" i="2" l="1"/>
  <c r="D67" i="2"/>
  <c r="F16" i="5" s="1"/>
  <c r="C67" i="2"/>
  <c r="F53" i="2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/>
  <c r="I16" i="5" l="1"/>
  <c r="F22" i="5"/>
  <c r="E67" i="2"/>
  <c r="I22" i="5" l="1"/>
  <c r="F10" i="2" l="1"/>
  <c r="G10" i="2" l="1"/>
  <c r="B11" i="2" l="1"/>
  <c r="F11" i="2" s="1"/>
  <c r="G11" i="2" l="1"/>
  <c r="B12" i="2" l="1"/>
  <c r="F12" i="2" l="1"/>
  <c r="G12" i="2" s="1"/>
  <c r="B13" i="2" s="1"/>
  <c r="F13" i="2" l="1"/>
  <c r="G13" i="2" s="1"/>
  <c r="B14" i="2" l="1"/>
  <c r="F14" i="2" l="1"/>
  <c r="G14" i="2" s="1"/>
  <c r="B15" i="2" l="1"/>
  <c r="F15" i="2" s="1"/>
  <c r="G15" i="2" s="1"/>
  <c r="B16" i="2" l="1"/>
  <c r="G16" i="2" l="1"/>
  <c r="F16" i="2"/>
  <c r="B17" i="2" l="1"/>
  <c r="F17" i="2" s="1"/>
  <c r="G17" i="2" s="1"/>
  <c r="B18" i="2" l="1"/>
  <c r="F18" i="2" l="1"/>
  <c r="G18" i="2" l="1"/>
  <c r="B19" i="2" l="1"/>
  <c r="F19" i="2" s="1"/>
  <c r="G19" i="2" l="1"/>
  <c r="B20" i="2" l="1"/>
  <c r="F20" i="2" s="1"/>
  <c r="G20" i="2" l="1"/>
  <c r="B21" i="2" l="1"/>
  <c r="F21" i="2" l="1"/>
  <c r="G21" i="2" l="1"/>
  <c r="B22" i="2" l="1"/>
  <c r="F22" i="2" l="1"/>
  <c r="G22" i="2" s="1"/>
  <c r="B23" i="2" l="1"/>
  <c r="F23" i="2" s="1"/>
  <c r="G23" i="2" s="1"/>
  <c r="B24" i="2" l="1"/>
  <c r="F24" i="2" l="1"/>
  <c r="G24" i="2" s="1"/>
  <c r="B25" i="2" l="1"/>
  <c r="F25" i="2" s="1"/>
  <c r="G25" i="2" s="1"/>
  <c r="B26" i="2" l="1"/>
  <c r="F26" i="2" s="1"/>
  <c r="G26" i="2" s="1"/>
  <c r="B27" i="2" l="1"/>
  <c r="F27" i="2" s="1"/>
  <c r="G27" i="2" s="1"/>
  <c r="B28" i="2" l="1"/>
  <c r="F28" i="2" l="1"/>
  <c r="G28" i="2" s="1"/>
  <c r="B29" i="2" l="1"/>
  <c r="F29" i="2" s="1"/>
  <c r="G29" i="2" s="1"/>
  <c r="B30" i="2" l="1"/>
  <c r="F30" i="2" l="1"/>
  <c r="G30" i="2" l="1"/>
  <c r="B31" i="2" s="1"/>
  <c r="F31" i="2" s="1"/>
  <c r="G31" i="2" l="1"/>
  <c r="B32" i="2" l="1"/>
  <c r="F32" i="2" s="1"/>
  <c r="G32" i="2" l="1"/>
  <c r="B33" i="2" l="1"/>
  <c r="F33" i="2" s="1"/>
  <c r="G33" i="2" l="1"/>
  <c r="B34" i="2" l="1"/>
  <c r="F34" i="2" s="1"/>
  <c r="G34" i="2" l="1"/>
  <c r="B35" i="2" l="1"/>
  <c r="F35" i="2" s="1"/>
  <c r="G35" i="2" l="1"/>
  <c r="B36" i="2" l="1"/>
  <c r="F36" i="2" s="1"/>
  <c r="G36" i="2" s="1"/>
  <c r="B37" i="2" l="1"/>
  <c r="F37" i="2" s="1"/>
  <c r="G37" i="2" s="1"/>
  <c r="B38" i="2" l="1"/>
  <c r="F38" i="2" s="1"/>
  <c r="G38" i="2" s="1"/>
  <c r="B39" i="2" l="1"/>
  <c r="F39" i="2" s="1"/>
  <c r="G39" i="2" s="1"/>
  <c r="B40" i="2" l="1"/>
  <c r="F40" i="2" s="1"/>
  <c r="G40" i="2" s="1"/>
  <c r="B41" i="2" l="1"/>
  <c r="F41" i="2" l="1"/>
  <c r="G41" i="2" s="1"/>
  <c r="B42" i="2" l="1"/>
  <c r="F42" i="2" s="1"/>
  <c r="G42" i="2" l="1"/>
  <c r="B43" i="2" l="1"/>
  <c r="F43" i="2" s="1"/>
  <c r="G43" i="2" l="1"/>
  <c r="B44" i="2" l="1"/>
  <c r="F44" i="2" s="1"/>
  <c r="G44" i="2" l="1"/>
  <c r="B45" i="2" l="1"/>
  <c r="F45" i="2" s="1"/>
  <c r="G45" i="2" l="1"/>
  <c r="B46" i="2" l="1"/>
  <c r="F46" i="2" s="1"/>
  <c r="G46" i="2" l="1"/>
  <c r="B47" i="2" l="1"/>
  <c r="F47" i="2" l="1"/>
  <c r="G47" i="2" l="1"/>
  <c r="B48" i="2" l="1"/>
  <c r="F48" i="2" l="1"/>
  <c r="G48" i="2" s="1"/>
  <c r="B49" i="2" l="1"/>
  <c r="F49" i="2" s="1"/>
  <c r="G49" i="2" s="1"/>
  <c r="B50" i="2" l="1"/>
  <c r="F50" i="2" s="1"/>
  <c r="G50" i="2" s="1"/>
  <c r="B51" i="2" l="1"/>
  <c r="F51" i="2" l="1"/>
  <c r="G51" i="2" s="1"/>
  <c r="B52" i="2" l="1"/>
  <c r="F52" i="2" l="1"/>
  <c r="G52" i="2" l="1"/>
  <c r="B53" i="2" l="1"/>
  <c r="G53" i="2" l="1"/>
  <c r="B54" i="2" s="1"/>
  <c r="B55" i="2" l="1"/>
  <c r="F55" i="2" l="1"/>
  <c r="G55" i="2" l="1"/>
  <c r="B56" i="2" s="1"/>
  <c r="F56" i="2" s="1"/>
  <c r="G56" i="2" l="1"/>
  <c r="B57" i="2" s="1"/>
  <c r="F57" i="2" s="1"/>
  <c r="G57" i="2" l="1"/>
  <c r="B58" i="2" s="1"/>
  <c r="F58" i="2" s="1"/>
  <c r="G58" i="2" s="1"/>
  <c r="B59" i="2" s="1"/>
  <c r="F59" i="2" l="1"/>
  <c r="G59" i="2" s="1"/>
  <c r="B60" i="2" s="1"/>
  <c r="F60" i="2" l="1"/>
  <c r="G60" i="2" s="1"/>
  <c r="B61" i="2" s="1"/>
  <c r="F61" i="2" l="1"/>
  <c r="G61" i="2" s="1"/>
  <c r="B62" i="2" s="1"/>
  <c r="F62" i="2" l="1"/>
  <c r="G62" i="2" s="1"/>
  <c r="B63" i="2" s="1"/>
  <c r="F63" i="2" l="1"/>
  <c r="G63" i="2" s="1"/>
  <c r="B64" i="2" s="1"/>
  <c r="F64" i="2" l="1"/>
  <c r="G64" i="2" s="1"/>
  <c r="B65" i="2" s="1"/>
  <c r="F65" i="2" l="1"/>
  <c r="G65" i="2" s="1"/>
  <c r="B66" i="2" s="1"/>
  <c r="F66" i="2" l="1"/>
  <c r="G66" i="2" s="1"/>
  <c r="F67" i="2" l="1"/>
</calcChain>
</file>

<file path=xl/sharedStrings.xml><?xml version="1.0" encoding="utf-8"?>
<sst xmlns="http://schemas.openxmlformats.org/spreadsheetml/2006/main" count="198" uniqueCount="141">
  <si>
    <t>Interest Rate</t>
  </si>
  <si>
    <t>After Tax WACC approved in Washington per UE 111190</t>
  </si>
  <si>
    <t>Beginning Balance</t>
  </si>
  <si>
    <t>Interest</t>
  </si>
  <si>
    <t>Ending Balance</t>
  </si>
  <si>
    <t>After Tax WACC approved in Washington per UE 130043</t>
  </si>
  <si>
    <t>Total</t>
  </si>
  <si>
    <t>Reference</t>
  </si>
  <si>
    <t>Washington REC Revenue Tracker</t>
  </si>
  <si>
    <t>Actual</t>
  </si>
  <si>
    <t>Proposed Amort.</t>
  </si>
  <si>
    <t xml:space="preserve"> </t>
  </si>
  <si>
    <t>Docket UE 100749</t>
  </si>
  <si>
    <t>(A)</t>
  </si>
  <si>
    <t>(B)</t>
  </si>
  <si>
    <t>(C)</t>
  </si>
  <si>
    <t>(D)</t>
  </si>
  <si>
    <t>Line</t>
  </si>
  <si>
    <t>Description</t>
  </si>
  <si>
    <t>Check</t>
  </si>
  <si>
    <t>Washington Allocation of Revenue (WCA Resources)</t>
  </si>
  <si>
    <t>Washington Allocation of Imputed Revenue for MWhs Held for Compliance (WCA Resources)</t>
  </si>
  <si>
    <t>Adjustment for Washington RPS Compliance Requirement</t>
  </si>
  <si>
    <t>Less:  Credits Passed Back to Customers through Schedule 95</t>
  </si>
  <si>
    <t xml:space="preserve">Total Washington-Allocated Revenue </t>
  </si>
  <si>
    <t xml:space="preserve">Total </t>
  </si>
  <si>
    <t>Total Company Booked Revenues (WCA Resources)</t>
  </si>
  <si>
    <t>WCA Wind</t>
  </si>
  <si>
    <t>WCA Small Hydro</t>
  </si>
  <si>
    <t>WCA Large Hydro</t>
  </si>
  <si>
    <t>WCA Biomass</t>
  </si>
  <si>
    <t>Total Booked Revenues (WCA Resources)</t>
  </si>
  <si>
    <t>Washington % (CAGW)</t>
  </si>
  <si>
    <t>WA Allocated Booked Revenues (WCA Resources)</t>
  </si>
  <si>
    <t>Total WA Allocated Booked Revenues (WCA Resources)</t>
  </si>
  <si>
    <t>Imputed Revenue Calculations (Used for RPS Compliance)</t>
  </si>
  <si>
    <t>Held for Compliance (WCA Wind)</t>
  </si>
  <si>
    <t>Washington Allocation</t>
  </si>
  <si>
    <t>Assumed Percentage Sold</t>
  </si>
  <si>
    <t>Washington Allocation Considered Sold</t>
  </si>
  <si>
    <t>Average Price</t>
  </si>
  <si>
    <t>WA Allocated Imputed Revenues (WCA Wind)</t>
  </si>
  <si>
    <r>
      <t>Held for Compliance (WCA Small Hydro)</t>
    </r>
    <r>
      <rPr>
        <vertAlign val="superscript"/>
        <sz val="10"/>
        <rFont val="Times New Roman"/>
        <family val="1"/>
      </rPr>
      <t>1</t>
    </r>
  </si>
  <si>
    <t>WA Allocated Imputed Revenues (WCA Small Hydro)</t>
  </si>
  <si>
    <t>Held for Compliance in (WCA Large Hydro)</t>
  </si>
  <si>
    <t>WA Allocated Imputed Revenues (WCA Large Hydro)</t>
  </si>
  <si>
    <t>Held for Compliance in (WCA Biomass)</t>
  </si>
  <si>
    <t>WA Allocated Imputed Revenues (WCA Biomass)</t>
  </si>
  <si>
    <t>Total WA Allocated Imputed REC Revenues</t>
  </si>
  <si>
    <t>Washington RPS Compliance Requirement (WCA Wind)</t>
  </si>
  <si>
    <t>Subtract Revenue for Washington RPS Compliance (WCA Wind)</t>
  </si>
  <si>
    <t xml:space="preserve">Total Washington Allocated Revenue </t>
  </si>
  <si>
    <t>Apr - Dec
2011</t>
  </si>
  <si>
    <t>2012 Total</t>
  </si>
  <si>
    <t>WA Docket UE 100749</t>
  </si>
  <si>
    <t>West Control Area RPS Eligible Wind Generation (MWh)</t>
  </si>
  <si>
    <t>LEANING JUNIPER I</t>
  </si>
  <si>
    <t>GOODNOE HILLS</t>
  </si>
  <si>
    <t>MARENGO</t>
  </si>
  <si>
    <t>MARENGO II</t>
  </si>
  <si>
    <t>Total Generation (MWh)</t>
  </si>
  <si>
    <t>Held for Compliance (MWh)</t>
  </si>
  <si>
    <t>Available for Sale (MWh)</t>
  </si>
  <si>
    <t>Actual Sales (MWh)</t>
  </si>
  <si>
    <t>Retained (MWh)</t>
  </si>
  <si>
    <t>Total Revenues from Sales</t>
  </si>
  <si>
    <t xml:space="preserve">Average Price </t>
  </si>
  <si>
    <t>% Available for Sale Actually Sold</t>
  </si>
  <si>
    <t>West Control Area RPS Eligible Small Hydro Generation (MWh)</t>
  </si>
  <si>
    <t>COPCO 1</t>
  </si>
  <si>
    <t>COPCO 2</t>
  </si>
  <si>
    <t>FALL CREEK</t>
  </si>
  <si>
    <t>IRON GATE</t>
  </si>
  <si>
    <t>BEND</t>
  </si>
  <si>
    <t>CLEARWATER 1</t>
  </si>
  <si>
    <t>CLEARWATER 2</t>
  </si>
  <si>
    <t>CONDIT</t>
  </si>
  <si>
    <t>EAGLE POINT</t>
  </si>
  <si>
    <t>EAST SIDE</t>
  </si>
  <si>
    <t>FISH CREEK</t>
  </si>
  <si>
    <t>PROSPECT 1</t>
  </si>
  <si>
    <t>PROSPECT 3</t>
  </si>
  <si>
    <t>PROSPECT 4</t>
  </si>
  <si>
    <t>SLIDE CREEK</t>
  </si>
  <si>
    <t>SODA SPRINGS</t>
  </si>
  <si>
    <t>WALLOWA FALLS</t>
  </si>
  <si>
    <t>WEST SIDE</t>
  </si>
  <si>
    <t>West Control Area RPS Eligible Hydro Generation (MWh)</t>
  </si>
  <si>
    <t>JC BOYLE</t>
  </si>
  <si>
    <t>LEMOLO 1</t>
  </si>
  <si>
    <t>LEMOLO 2</t>
  </si>
  <si>
    <t>MERWIN</t>
  </si>
  <si>
    <t>PROSPECT 2</t>
  </si>
  <si>
    <t>SWIFT 1</t>
  </si>
  <si>
    <t>TOKETEE</t>
  </si>
  <si>
    <t>YALE</t>
  </si>
  <si>
    <t>West Control Area RPS Eligible Biomass Generation (MWh)</t>
  </si>
  <si>
    <t>ROSEBURG FOREST PRODUCTS</t>
  </si>
  <si>
    <t>Washington Retail Sales</t>
  </si>
  <si>
    <t>MWh</t>
  </si>
  <si>
    <t>Calendar Year 2010 (Actual)</t>
  </si>
  <si>
    <t>Calendar Year 2011 (Actual)</t>
  </si>
  <si>
    <t>Calendar Year 2012 (Actual)</t>
  </si>
  <si>
    <t>Washington RPS Compliance Requirements</t>
  </si>
  <si>
    <t>1/1/12 - 3% (2011 Generation Eligible for Compliance)</t>
  </si>
  <si>
    <t>3% of Average 2010 and 2011 Retail Sales</t>
  </si>
  <si>
    <t>1/1/13 - 3% (2012 Generation Eligible for Compliance)</t>
  </si>
  <si>
    <t>3% of Average 2011 and 2012 Retail Sales</t>
  </si>
  <si>
    <t>2013 Total</t>
  </si>
  <si>
    <t>Calendar Year 2013 (Actual)</t>
  </si>
  <si>
    <t>1/1/13 - 3% (2013 Generation Eligible for Compliance)</t>
  </si>
  <si>
    <t>3% of Average 2012 and 2013 Retail Sales</t>
  </si>
  <si>
    <t>Accumulated Interest through December 2013</t>
  </si>
  <si>
    <t>Accumulated Interest through 2014 and Amortization Period</t>
  </si>
  <si>
    <r>
      <t>Actual 
2012</t>
    </r>
    <r>
      <rPr>
        <b/>
        <vertAlign val="superscript"/>
        <sz val="10"/>
        <rFont val="Times New Roman"/>
        <family val="1"/>
      </rPr>
      <t>1</t>
    </r>
  </si>
  <si>
    <r>
      <t>Actual
2013</t>
    </r>
    <r>
      <rPr>
        <b/>
        <vertAlign val="superscript"/>
        <sz val="10"/>
        <rFont val="Times New Roman"/>
        <family val="1"/>
      </rPr>
      <t>2</t>
    </r>
  </si>
  <si>
    <t>Note 2: Reference May 1, 2014 Compliance Filing, Attachment A, Page 1 of 6</t>
  </si>
  <si>
    <r>
      <t>Actual 
Apr - Dec 2011</t>
    </r>
    <r>
      <rPr>
        <b/>
        <vertAlign val="superscript"/>
        <sz val="10"/>
        <rFont val="Times New Roman"/>
        <family val="1"/>
      </rPr>
      <t>1</t>
    </r>
  </si>
  <si>
    <t>Note 1: Reference May 1, 2013 Compliance Filing, Attachment A, Page 1 of 6</t>
  </si>
  <si>
    <t>Confidential Attachment D - Page 3</t>
  </si>
  <si>
    <t>Confidential Attachment D - Page 4</t>
  </si>
  <si>
    <t xml:space="preserve">  Subtotal Revenue</t>
  </si>
  <si>
    <t>Subtotal Lines 1-3</t>
  </si>
  <si>
    <t>Summary of Washington-Allocated Revenue from Sale of  Renewable Energy Credits (RECs)</t>
  </si>
  <si>
    <t>Washington-Allocated Revenue from Sale of Renewable Energy Credits (RECs)</t>
  </si>
  <si>
    <t>WCA REC Transaction Summary (CY 2011 - CY 2013)</t>
  </si>
  <si>
    <t>Advice 14-06</t>
  </si>
  <si>
    <t>*Nov-14</t>
  </si>
  <si>
    <t>* Proposed effective date is November 16, 2014.</t>
  </si>
  <si>
    <t>Net Liability Summary</t>
  </si>
  <si>
    <t>Revenues</t>
  </si>
  <si>
    <t>Sch. 95 Credits</t>
  </si>
  <si>
    <t>(Sch. 95 Surcharge)</t>
  </si>
  <si>
    <t>CONF Attach D, Page 4, Line 15</t>
  </si>
  <si>
    <t>CONF Attach D, Page 4, Line 50</t>
  </si>
  <si>
    <t>CONF Attach D, Page 4, Line 55</t>
  </si>
  <si>
    <t>CONF Attach D, Page 6</t>
  </si>
  <si>
    <t>Redacted - Confidential Attachment D - Page 1</t>
  </si>
  <si>
    <t>Redacted - Confidential Attachment D - Page 2</t>
  </si>
  <si>
    <t>Redacted - Confidential Attachment D - Page 5</t>
  </si>
  <si>
    <t>Redacted - Confidential Attachment D - Page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</si>
</sst>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-* #,##0\ &quot;F&quot;_-;\-* #,##0\ &quot;F&quot;_-;_-* &quot;-&quot;\ &quot;F&quot;_-;_-@_-"/>
    <numFmt numFmtId="167" formatCode="_(* #,##0.00_);[Red]_(* \(#,##0.00\);_(* &quot;-&quot;??_);_(@_)"/>
    <numFmt numFmtId="168" formatCode="&quot;$&quot;###0;[Red]\(&quot;$&quot;###0\)"/>
    <numFmt numFmtId="169" formatCode="&quot;$&quot;#,##0\ ;\(&quot;$&quot;#,##0\)"/>
    <numFmt numFmtId="170" formatCode="mmmm\ d\,\ yyyy"/>
    <numFmt numFmtId="171" formatCode="########\-###\-###"/>
    <numFmt numFmtId="172" formatCode="0.0"/>
    <numFmt numFmtId="173" formatCode="#,##0.000;[Red]\-#,##0.000"/>
    <numFmt numFmtId="174" formatCode="_(* #,##0_);[Red]_(* \(#,##0\);_(* &quot;-&quot;_);_(@_)"/>
    <numFmt numFmtId="175" formatCode="#,##0.0_);\(#,##0.0\);\-\ ;"/>
    <numFmt numFmtId="176" formatCode="#,##0.0000"/>
    <numFmt numFmtId="177" formatCode="mmm\ dd\,\ yyyy"/>
    <numFmt numFmtId="178" formatCode="General_)"/>
    <numFmt numFmtId="179" formatCode="0.000000%"/>
    <numFmt numFmtId="180" formatCode="_(&quot;$&quot;* #,##0_);_(&quot;$&quot;* \(#,##0\);_(&quot;$&quot;* &quot;-&quot;??_);_(@_)"/>
    <numFmt numFmtId="181" formatCode="mmm\ yyyy"/>
    <numFmt numFmtId="182" formatCode="0.0000%"/>
  </numFmts>
  <fonts count="57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2"/>
      <color indexed="12"/>
      <name val="Times New Roman"/>
      <family val="1"/>
    </font>
    <font>
      <sz val="11"/>
      <color theme="1"/>
      <name val="Times New Roman"/>
      <family val="2"/>
    </font>
    <font>
      <sz val="12"/>
      <name val="Arial MT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LinePrinter"/>
    </font>
    <font>
      <sz val="8"/>
      <color indexed="12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vertAlign val="superscript"/>
      <sz val="10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Arial"/>
      <family val="2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vertAlign val="superscript"/>
      <sz val="10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8" fillId="3" borderId="0" applyNumberFormat="0" applyBorder="0" applyAlignment="0" applyProtection="0"/>
    <xf numFmtId="0" fontId="9" fillId="15" borderId="2" applyNumberFormat="0" applyAlignment="0" applyProtection="0"/>
    <xf numFmtId="0" fontId="10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" fontId="11" fillId="0" borderId="0"/>
    <xf numFmtId="43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3" fillId="0" borderId="0"/>
    <xf numFmtId="0" fontId="13" fillId="0" borderId="0"/>
    <xf numFmtId="37" fontId="2" fillId="0" borderId="0" applyFill="0" applyBorder="0" applyAlignment="0" applyProtection="0"/>
    <xf numFmtId="0" fontId="13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16" fillId="0" borderId="0" applyFont="0" applyFill="0" applyBorder="0" applyProtection="0">
      <alignment horizontal="right"/>
    </xf>
    <xf numFmtId="5" fontId="13" fillId="0" borderId="0"/>
    <xf numFmtId="169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/>
    <xf numFmtId="170" fontId="2" fillId="0" borderId="0" applyFill="0" applyBorder="0" applyAlignment="0" applyProtection="0"/>
    <xf numFmtId="2" fontId="12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left"/>
    </xf>
    <xf numFmtId="38" fontId="18" fillId="16" borderId="0" applyNumberFormat="0" applyBorder="0" applyAlignment="0" applyProtection="0"/>
    <xf numFmtId="0" fontId="19" fillId="0" borderId="0"/>
    <xf numFmtId="0" fontId="20" fillId="0" borderId="3" applyNumberFormat="0" applyAlignment="0" applyProtection="0">
      <alignment horizontal="left" vertical="center"/>
    </xf>
    <xf numFmtId="0" fontId="20" fillId="0" borderId="4">
      <alignment horizontal="left" vertical="center"/>
    </xf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10" fontId="18" fillId="17" borderId="8" applyNumberFormat="0" applyBorder="0" applyAlignment="0" applyProtection="0"/>
    <xf numFmtId="171" fontId="2" fillId="0" borderId="0"/>
    <xf numFmtId="172" fontId="24" fillId="0" borderId="0" applyNumberFormat="0" applyFill="0" applyBorder="0" applyAlignment="0" applyProtection="0"/>
    <xf numFmtId="165" fontId="25" fillId="0" borderId="0" applyFont="0" applyAlignment="0" applyProtection="0"/>
    <xf numFmtId="0" fontId="18" fillId="0" borderId="9" applyNumberFormat="0" applyBorder="0" applyAlignment="0"/>
    <xf numFmtId="0" fontId="18" fillId="0" borderId="9" applyNumberFormat="0" applyBorder="0" applyAlignment="0"/>
    <xf numFmtId="0" fontId="18" fillId="0" borderId="9" applyNumberFormat="0" applyBorder="0" applyAlignment="0"/>
    <xf numFmtId="173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7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5" fillId="0" borderId="0"/>
    <xf numFmtId="0" fontId="2" fillId="0" borderId="0"/>
    <xf numFmtId="41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4" fontId="2" fillId="0" borderId="0"/>
    <xf numFmtId="174" fontId="2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2" fillId="0" borderId="0"/>
    <xf numFmtId="37" fontId="13" fillId="0" borderId="0"/>
    <xf numFmtId="175" fontId="28" fillId="0" borderId="0" applyFont="0" applyFill="0" applyBorder="0" applyProtection="0"/>
    <xf numFmtId="0" fontId="29" fillId="15" borderId="10" applyNumberFormat="0" applyAlignment="0" applyProtection="0"/>
    <xf numFmtId="12" fontId="20" fillId="18" borderId="11">
      <alignment horizontal="left"/>
    </xf>
    <xf numFmtId="0" fontId="13" fillId="0" borderId="0"/>
    <xf numFmtId="0" fontId="13" fillId="0" borderId="0"/>
    <xf numFmtId="10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0" fillId="0" borderId="0"/>
    <xf numFmtId="4" fontId="31" fillId="19" borderId="12" applyNumberFormat="0" applyProtection="0">
      <alignment vertical="center"/>
    </xf>
    <xf numFmtId="4" fontId="32" fillId="20" borderId="12" applyNumberFormat="0" applyProtection="0">
      <alignment vertical="center"/>
    </xf>
    <xf numFmtId="4" fontId="31" fillId="20" borderId="12" applyNumberFormat="0" applyProtection="0">
      <alignment horizontal="left" vertical="center" indent="1"/>
    </xf>
    <xf numFmtId="0" fontId="31" fillId="20" borderId="12" applyNumberFormat="0" applyProtection="0">
      <alignment horizontal="left" vertical="top" indent="1"/>
    </xf>
    <xf numFmtId="4" fontId="31" fillId="21" borderId="12" applyNumberFormat="0" applyProtection="0"/>
    <xf numFmtId="4" fontId="33" fillId="3" borderId="12" applyNumberFormat="0" applyProtection="0">
      <alignment horizontal="right" vertical="center"/>
    </xf>
    <xf numFmtId="4" fontId="33" fillId="22" borderId="12" applyNumberFormat="0" applyProtection="0">
      <alignment horizontal="right" vertical="center"/>
    </xf>
    <xf numFmtId="4" fontId="33" fillId="13" borderId="12" applyNumberFormat="0" applyProtection="0">
      <alignment horizontal="right" vertical="center"/>
    </xf>
    <xf numFmtId="4" fontId="33" fillId="8" borderId="12" applyNumberFormat="0" applyProtection="0">
      <alignment horizontal="right" vertical="center"/>
    </xf>
    <xf numFmtId="4" fontId="33" fillId="11" borderId="12" applyNumberFormat="0" applyProtection="0">
      <alignment horizontal="right" vertical="center"/>
    </xf>
    <xf numFmtId="4" fontId="33" fillId="23" borderId="12" applyNumberFormat="0" applyProtection="0">
      <alignment horizontal="right" vertical="center"/>
    </xf>
    <xf numFmtId="4" fontId="33" fillId="14" borderId="12" applyNumberFormat="0" applyProtection="0">
      <alignment horizontal="right" vertical="center"/>
    </xf>
    <xf numFmtId="4" fontId="33" fillId="24" borderId="12" applyNumberFormat="0" applyProtection="0">
      <alignment horizontal="right" vertical="center"/>
    </xf>
    <xf numFmtId="4" fontId="33" fillId="7" borderId="12" applyNumberFormat="0" applyProtection="0">
      <alignment horizontal="right" vertical="center"/>
    </xf>
    <xf numFmtId="4" fontId="31" fillId="25" borderId="13" applyNumberFormat="0" applyProtection="0">
      <alignment horizontal="left" vertical="center" indent="1"/>
    </xf>
    <xf numFmtId="4" fontId="33" fillId="26" borderId="0" applyNumberFormat="0" applyProtection="0">
      <alignment horizontal="left" indent="1"/>
    </xf>
    <xf numFmtId="4" fontId="34" fillId="27" borderId="0" applyNumberFormat="0" applyProtection="0">
      <alignment horizontal="left" vertical="center" indent="1"/>
    </xf>
    <xf numFmtId="4" fontId="33" fillId="28" borderId="12" applyNumberFormat="0" applyProtection="0">
      <alignment horizontal="right" vertical="center"/>
    </xf>
    <xf numFmtId="4" fontId="35" fillId="29" borderId="0" applyNumberFormat="0" applyProtection="0">
      <alignment horizontal="left" indent="1"/>
    </xf>
    <xf numFmtId="4" fontId="36" fillId="30" borderId="0" applyNumberFormat="0" applyProtection="0"/>
    <xf numFmtId="0" fontId="2" fillId="27" borderId="12" applyNumberFormat="0" applyProtection="0">
      <alignment horizontal="left" vertical="center" indent="1"/>
    </xf>
    <xf numFmtId="0" fontId="2" fillId="27" borderId="12" applyNumberFormat="0" applyProtection="0">
      <alignment horizontal="left" vertical="top" indent="1"/>
    </xf>
    <xf numFmtId="0" fontId="2" fillId="21" borderId="12" applyNumberFormat="0" applyProtection="0">
      <alignment horizontal="left" vertical="center" indent="1"/>
    </xf>
    <xf numFmtId="0" fontId="2" fillId="21" borderId="12" applyNumberFormat="0" applyProtection="0">
      <alignment horizontal="left" vertical="top" indent="1"/>
    </xf>
    <xf numFmtId="0" fontId="2" fillId="31" borderId="12" applyNumberFormat="0" applyProtection="0">
      <alignment horizontal="left" vertical="center" indent="1"/>
    </xf>
    <xf numFmtId="0" fontId="2" fillId="31" borderId="12" applyNumberFormat="0" applyProtection="0">
      <alignment horizontal="left" vertical="top" indent="1"/>
    </xf>
    <xf numFmtId="0" fontId="2" fillId="32" borderId="12" applyNumberFormat="0" applyProtection="0">
      <alignment horizontal="left" vertical="center" indent="1"/>
    </xf>
    <xf numFmtId="0" fontId="2" fillId="32" borderId="12" applyNumberFormat="0" applyProtection="0">
      <alignment horizontal="left" vertical="top" indent="1"/>
    </xf>
    <xf numFmtId="4" fontId="33" fillId="17" borderId="12" applyNumberFormat="0" applyProtection="0">
      <alignment vertical="center"/>
    </xf>
    <xf numFmtId="4" fontId="37" fillId="17" borderId="12" applyNumberFormat="0" applyProtection="0">
      <alignment vertical="center"/>
    </xf>
    <xf numFmtId="4" fontId="33" fillId="17" borderId="12" applyNumberFormat="0" applyProtection="0">
      <alignment horizontal="left" vertical="center" indent="1"/>
    </xf>
    <xf numFmtId="0" fontId="33" fillId="17" borderId="12" applyNumberFormat="0" applyProtection="0">
      <alignment horizontal="left" vertical="top" indent="1"/>
    </xf>
    <xf numFmtId="4" fontId="33" fillId="0" borderId="12" applyNumberFormat="0" applyProtection="0">
      <alignment horizontal="right" vertical="center"/>
    </xf>
    <xf numFmtId="4" fontId="37" fillId="26" borderId="12" applyNumberFormat="0" applyProtection="0">
      <alignment horizontal="right" vertical="center"/>
    </xf>
    <xf numFmtId="4" fontId="33" fillId="0" borderId="12" applyNumberFormat="0" applyProtection="0">
      <alignment horizontal="left" vertical="center" indent="1"/>
    </xf>
    <xf numFmtId="0" fontId="33" fillId="21" borderId="12" applyNumberFormat="0" applyProtection="0">
      <alignment horizontal="left" vertical="top"/>
    </xf>
    <xf numFmtId="4" fontId="38" fillId="33" borderId="0" applyNumberFormat="0" applyProtection="0">
      <alignment horizontal="left"/>
    </xf>
    <xf numFmtId="4" fontId="38" fillId="33" borderId="0" applyNumberFormat="0" applyProtection="0">
      <alignment horizontal="left"/>
    </xf>
    <xf numFmtId="4" fontId="39" fillId="26" borderId="12" applyNumberFormat="0" applyProtection="0">
      <alignment horizontal="right" vertical="center"/>
    </xf>
    <xf numFmtId="37" fontId="27" fillId="34" borderId="0" applyNumberFormat="0" applyFont="0" applyBorder="0" applyAlignment="0" applyProtection="0"/>
    <xf numFmtId="176" fontId="2" fillId="0" borderId="14">
      <alignment horizontal="justify" vertical="top" wrapText="1"/>
    </xf>
    <xf numFmtId="0" fontId="2" fillId="0" borderId="0">
      <alignment horizontal="left" wrapText="1"/>
    </xf>
    <xf numFmtId="177" fontId="2" fillId="0" borderId="0" applyFill="0" applyBorder="0" applyAlignment="0" applyProtection="0">
      <alignment wrapText="1"/>
    </xf>
    <xf numFmtId="0" fontId="4" fillId="0" borderId="0" applyNumberFormat="0" applyFill="0" applyBorder="0">
      <alignment horizontal="center" wrapText="1"/>
    </xf>
    <xf numFmtId="0" fontId="4" fillId="0" borderId="0" applyNumberFormat="0" applyFill="0" applyBorder="0">
      <alignment horizontal="center" wrapText="1"/>
    </xf>
    <xf numFmtId="0" fontId="40" fillId="0" borderId="0" applyNumberFormat="0" applyFill="0" applyBorder="0" applyAlignment="0" applyProtection="0"/>
    <xf numFmtId="0" fontId="4" fillId="0" borderId="8">
      <alignment horizontal="center" vertical="center" wrapText="1"/>
    </xf>
    <xf numFmtId="0" fontId="41" fillId="0" borderId="15" applyNumberFormat="0" applyFill="0" applyAlignment="0" applyProtection="0"/>
    <xf numFmtId="0" fontId="13" fillId="0" borderId="16"/>
    <xf numFmtId="178" fontId="42" fillId="0" borderId="0">
      <alignment horizontal="left"/>
    </xf>
    <xf numFmtId="0" fontId="13" fillId="0" borderId="17"/>
    <xf numFmtId="37" fontId="18" fillId="20" borderId="0" applyNumberFormat="0" applyBorder="0" applyAlignment="0" applyProtection="0"/>
    <xf numFmtId="37" fontId="18" fillId="20" borderId="0" applyNumberFormat="0" applyBorder="0" applyAlignment="0" applyProtection="0"/>
    <xf numFmtId="37" fontId="18" fillId="20" borderId="0" applyNumberFormat="0" applyBorder="0" applyAlignment="0" applyProtection="0"/>
    <xf numFmtId="37" fontId="18" fillId="0" borderId="0"/>
    <xf numFmtId="37" fontId="18" fillId="20" borderId="0" applyNumberFormat="0" applyBorder="0" applyAlignment="0" applyProtection="0"/>
    <xf numFmtId="3" fontId="43" fillId="35" borderId="18" applyProtection="0"/>
    <xf numFmtId="43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334">
    <xf numFmtId="0" fontId="0" fillId="0" borderId="0" xfId="0"/>
    <xf numFmtId="0" fontId="45" fillId="0" borderId="4" xfId="125" applyFont="1" applyFill="1" applyBorder="1" applyAlignment="1">
      <alignment horizontal="center" vertical="center" wrapText="1"/>
    </xf>
    <xf numFmtId="0" fontId="45" fillId="0" borderId="8" xfId="125" applyFont="1" applyFill="1" applyBorder="1" applyAlignment="1">
      <alignment horizontal="centerContinuous" vertical="center" wrapText="1"/>
    </xf>
    <xf numFmtId="0" fontId="46" fillId="0" borderId="0" xfId="125" applyFont="1" applyAlignment="1">
      <alignment wrapText="1"/>
    </xf>
    <xf numFmtId="42" fontId="46" fillId="0" borderId="0" xfId="125" applyNumberFormat="1" applyFont="1" applyBorder="1" applyAlignment="1">
      <alignment vertical="center"/>
    </xf>
    <xf numFmtId="0" fontId="46" fillId="0" borderId="20" xfId="125" applyFont="1" applyBorder="1" applyAlignment="1">
      <alignment horizontal="center" vertical="center"/>
    </xf>
    <xf numFmtId="42" fontId="46" fillId="0" borderId="19" xfId="125" applyNumberFormat="1" applyFont="1" applyFill="1" applyBorder="1" applyAlignment="1">
      <alignment vertical="center"/>
    </xf>
    <xf numFmtId="0" fontId="46" fillId="0" borderId="19" xfId="125" applyFont="1" applyFill="1" applyBorder="1" applyAlignment="1">
      <alignment horizontal="center" vertical="center"/>
    </xf>
    <xf numFmtId="42" fontId="46" fillId="0" borderId="19" xfId="125" applyNumberFormat="1" applyFont="1" applyBorder="1" applyAlignment="1">
      <alignment vertical="center"/>
    </xf>
    <xf numFmtId="0" fontId="46" fillId="0" borderId="19" xfId="125" applyFont="1" applyBorder="1" applyAlignment="1">
      <alignment horizontal="center" vertical="center"/>
    </xf>
    <xf numFmtId="0" fontId="45" fillId="0" borderId="0" xfId="1" applyFont="1" applyFill="1"/>
    <xf numFmtId="0" fontId="3" fillId="0" borderId="0" xfId="1" applyFont="1" applyFill="1"/>
    <xf numFmtId="0" fontId="45" fillId="0" borderId="0" xfId="1" applyFont="1" applyFill="1" applyAlignment="1">
      <alignment horizontal="left"/>
    </xf>
    <xf numFmtId="0" fontId="3" fillId="0" borderId="0" xfId="1" applyFont="1"/>
    <xf numFmtId="0" fontId="45" fillId="0" borderId="0" xfId="1" applyFont="1"/>
    <xf numFmtId="10" fontId="45" fillId="0" borderId="0" xfId="1" applyNumberFormat="1" applyFont="1" applyFill="1"/>
    <xf numFmtId="0" fontId="45" fillId="0" borderId="0" xfId="1" applyFont="1" applyBorder="1" applyAlignment="1">
      <alignment horizontal="center" wrapText="1"/>
    </xf>
    <xf numFmtId="0" fontId="3" fillId="0" borderId="0" xfId="1" applyFont="1" applyBorder="1" applyAlignment="1">
      <alignment wrapText="1"/>
    </xf>
    <xf numFmtId="10" fontId="45" fillId="0" borderId="0" xfId="1" quotePrefix="1" applyNumberFormat="1" applyFont="1" applyBorder="1" applyAlignment="1">
      <alignment horizontal="center" wrapText="1"/>
    </xf>
    <xf numFmtId="0" fontId="3" fillId="0" borderId="0" xfId="1" applyFont="1" applyAlignment="1">
      <alignment wrapText="1"/>
    </xf>
    <xf numFmtId="0" fontId="45" fillId="0" borderId="1" xfId="1" applyFont="1" applyBorder="1" applyAlignment="1">
      <alignment horizontal="center" wrapText="1"/>
    </xf>
    <xf numFmtId="164" fontId="3" fillId="0" borderId="0" xfId="1" applyNumberFormat="1" applyFont="1"/>
    <xf numFmtId="165" fontId="3" fillId="0" borderId="0" xfId="1" applyNumberFormat="1" applyFont="1"/>
    <xf numFmtId="165" fontId="46" fillId="0" borderId="0" xfId="2" applyNumberFormat="1" applyFont="1"/>
    <xf numFmtId="165" fontId="46" fillId="0" borderId="0" xfId="2" applyNumberFormat="1" applyFont="1" applyFill="1" applyBorder="1"/>
    <xf numFmtId="165" fontId="46" fillId="0" borderId="0" xfId="2" applyNumberFormat="1" applyFont="1" applyFill="1"/>
    <xf numFmtId="165" fontId="46" fillId="0" borderId="0" xfId="2" applyNumberFormat="1" applyFont="1" applyBorder="1"/>
    <xf numFmtId="165" fontId="3" fillId="0" borderId="0" xfId="1" applyNumberFormat="1" applyFont="1" applyBorder="1"/>
    <xf numFmtId="164" fontId="3" fillId="0" borderId="1" xfId="1" applyNumberFormat="1" applyFont="1" applyBorder="1"/>
    <xf numFmtId="165" fontId="3" fillId="0" borderId="1" xfId="1" applyNumberFormat="1" applyFont="1" applyBorder="1"/>
    <xf numFmtId="165" fontId="46" fillId="0" borderId="1" xfId="2" applyNumberFormat="1" applyFont="1" applyBorder="1"/>
    <xf numFmtId="165" fontId="46" fillId="0" borderId="1" xfId="2" applyNumberFormat="1" applyFont="1" applyFill="1" applyBorder="1"/>
    <xf numFmtId="0" fontId="3" fillId="0" borderId="0" xfId="1" applyFont="1" applyBorder="1"/>
    <xf numFmtId="165" fontId="45" fillId="0" borderId="0" xfId="1" applyNumberFormat="1" applyFont="1"/>
    <xf numFmtId="179" fontId="3" fillId="0" borderId="0" xfId="154" applyNumberFormat="1" applyFont="1"/>
    <xf numFmtId="164" fontId="3" fillId="0" borderId="0" xfId="1" applyNumberFormat="1" applyFont="1" applyBorder="1"/>
    <xf numFmtId="0" fontId="45" fillId="0" borderId="0" xfId="1" applyFont="1" applyBorder="1"/>
    <xf numFmtId="165" fontId="44" fillId="0" borderId="0" xfId="2" applyNumberFormat="1" applyFont="1" applyBorder="1"/>
    <xf numFmtId="165" fontId="45" fillId="0" borderId="0" xfId="1" applyNumberFormat="1" applyFont="1" applyBorder="1"/>
    <xf numFmtId="165" fontId="46" fillId="0" borderId="25" xfId="2" applyNumberFormat="1" applyFont="1" applyBorder="1"/>
    <xf numFmtId="165" fontId="46" fillId="0" borderId="26" xfId="2" applyNumberFormat="1" applyFont="1" applyBorder="1"/>
    <xf numFmtId="165" fontId="46" fillId="0" borderId="27" xfId="2" applyNumberFormat="1" applyFont="1" applyBorder="1"/>
    <xf numFmtId="0" fontId="46" fillId="0" borderId="0" xfId="125" applyFont="1" applyAlignment="1">
      <alignment horizontal="center"/>
    </xf>
    <xf numFmtId="0" fontId="46" fillId="0" borderId="0" xfId="125" applyFont="1"/>
    <xf numFmtId="0" fontId="46" fillId="0" borderId="0" xfId="125" applyFont="1" applyAlignment="1">
      <alignment horizontal="right"/>
    </xf>
    <xf numFmtId="0" fontId="45" fillId="0" borderId="0" xfId="125" applyFont="1" applyFill="1" applyBorder="1" applyAlignment="1">
      <alignment horizontal="left"/>
    </xf>
    <xf numFmtId="0" fontId="3" fillId="0" borderId="0" xfId="125" applyFont="1" applyFill="1" applyAlignment="1">
      <alignment horizontal="centerContinuous" wrapText="1"/>
    </xf>
    <xf numFmtId="0" fontId="45" fillId="0" borderId="0" xfId="125" applyFont="1" applyFill="1" applyAlignment="1">
      <alignment horizontal="centerContinuous" wrapText="1"/>
    </xf>
    <xf numFmtId="0" fontId="45" fillId="0" borderId="0" xfId="125" quotePrefix="1" applyFont="1" applyFill="1" applyBorder="1" applyAlignment="1">
      <alignment horizontal="center"/>
    </xf>
    <xf numFmtId="0" fontId="44" fillId="0" borderId="0" xfId="125" applyFont="1" applyAlignment="1">
      <alignment horizontal="center"/>
    </xf>
    <xf numFmtId="0" fontId="3" fillId="0" borderId="0" xfId="125" quotePrefix="1" applyFont="1" applyFill="1" applyBorder="1" applyAlignment="1">
      <alignment horizontal="center"/>
    </xf>
    <xf numFmtId="0" fontId="45" fillId="0" borderId="4" xfId="99" applyFont="1" applyFill="1" applyBorder="1" applyAlignment="1">
      <alignment horizontal="center" vertical="center" wrapText="1"/>
    </xf>
    <xf numFmtId="0" fontId="46" fillId="0" borderId="0" xfId="125" applyFont="1" applyAlignment="1">
      <alignment horizontal="center" wrapText="1"/>
    </xf>
    <xf numFmtId="0" fontId="3" fillId="0" borderId="0" xfId="125" applyNumberFormat="1" applyFont="1" applyFill="1" applyBorder="1" applyAlignment="1">
      <alignment horizontal="left" vertical="center" wrapText="1"/>
    </xf>
    <xf numFmtId="42" fontId="46" fillId="0" borderId="0" xfId="73" applyNumberFormat="1" applyFont="1" applyBorder="1" applyAlignment="1">
      <alignment vertical="center"/>
    </xf>
    <xf numFmtId="42" fontId="46" fillId="0" borderId="19" xfId="73" applyNumberFormat="1" applyFont="1" applyBorder="1" applyAlignment="1">
      <alignment vertical="center"/>
    </xf>
    <xf numFmtId="42" fontId="46" fillId="0" borderId="0" xfId="125" applyNumberFormat="1" applyFont="1"/>
    <xf numFmtId="0" fontId="45" fillId="0" borderId="4" xfId="125" applyNumberFormat="1" applyFont="1" applyFill="1" applyBorder="1" applyAlignment="1">
      <alignment horizontal="left" vertical="center" wrapText="1"/>
    </xf>
    <xf numFmtId="42" fontId="44" fillId="0" borderId="4" xfId="73" applyNumberFormat="1" applyFont="1" applyBorder="1" applyAlignment="1">
      <alignment vertical="center"/>
    </xf>
    <xf numFmtId="42" fontId="44" fillId="0" borderId="8" xfId="73" applyNumberFormat="1" applyFont="1" applyFill="1" applyBorder="1" applyAlignment="1">
      <alignment vertical="center"/>
    </xf>
    <xf numFmtId="42" fontId="44" fillId="0" borderId="0" xfId="125" applyNumberFormat="1" applyFont="1" applyBorder="1" applyAlignment="1">
      <alignment vertical="center"/>
    </xf>
    <xf numFmtId="0" fontId="48" fillId="0" borderId="0" xfId="99" applyFont="1" applyAlignment="1">
      <alignment vertical="top" wrapText="1"/>
    </xf>
    <xf numFmtId="0" fontId="45" fillId="0" borderId="0" xfId="99" applyFont="1" applyFill="1" applyBorder="1" applyAlignment="1">
      <alignment horizontal="left"/>
    </xf>
    <xf numFmtId="0" fontId="3" fillId="0" borderId="0" xfId="99" applyFont="1" applyFill="1" applyAlignment="1">
      <alignment horizontal="center"/>
    </xf>
    <xf numFmtId="0" fontId="3" fillId="0" borderId="0" xfId="99" applyNumberFormat="1" applyFont="1" applyFill="1"/>
    <xf numFmtId="0" fontId="3" fillId="0" borderId="0" xfId="99" applyFont="1" applyFill="1"/>
    <xf numFmtId="0" fontId="3" fillId="0" borderId="0" xfId="99" applyFont="1" applyFill="1" applyBorder="1"/>
    <xf numFmtId="0" fontId="44" fillId="0" borderId="4" xfId="99" applyFont="1" applyBorder="1" applyAlignment="1">
      <alignment horizontal="center" vertical="center" wrapText="1"/>
    </xf>
    <xf numFmtId="181" fontId="45" fillId="0" borderId="0" xfId="99" applyNumberFormat="1" applyFont="1" applyFill="1" applyBorder="1" applyAlignment="1">
      <alignment horizontal="center" vertical="center" wrapText="1"/>
    </xf>
    <xf numFmtId="0" fontId="46" fillId="0" borderId="0" xfId="99" applyFont="1" applyFill="1" applyAlignment="1">
      <alignment wrapText="1"/>
    </xf>
    <xf numFmtId="0" fontId="46" fillId="0" borderId="0" xfId="99" applyFont="1" applyAlignment="1">
      <alignment wrapText="1"/>
    </xf>
    <xf numFmtId="0" fontId="45" fillId="0" borderId="0" xfId="99" applyNumberFormat="1" applyFont="1" applyFill="1" applyBorder="1" applyAlignment="1">
      <alignment horizontal="left" vertical="center"/>
    </xf>
    <xf numFmtId="0" fontId="45" fillId="0" borderId="0" xfId="99" applyFont="1" applyFill="1" applyBorder="1" applyAlignment="1">
      <alignment horizontal="centerContinuous" vertical="center"/>
    </xf>
    <xf numFmtId="0" fontId="3" fillId="0" borderId="0" xfId="99" applyFont="1" applyFill="1" applyBorder="1" applyAlignment="1">
      <alignment horizontal="center"/>
    </xf>
    <xf numFmtId="0" fontId="3" fillId="0" borderId="0" xfId="74" applyNumberFormat="1" applyFont="1" applyFill="1" applyBorder="1"/>
    <xf numFmtId="180" fontId="3" fillId="0" borderId="0" xfId="74" applyNumberFormat="1" applyFont="1" applyFill="1" applyBorder="1"/>
    <xf numFmtId="180" fontId="3" fillId="0" borderId="0" xfId="99" applyNumberFormat="1" applyFont="1" applyFill="1"/>
    <xf numFmtId="0" fontId="45" fillId="0" borderId="0" xfId="74" applyNumberFormat="1" applyFont="1" applyFill="1" applyBorder="1"/>
    <xf numFmtId="180" fontId="45" fillId="0" borderId="22" xfId="74" applyNumberFormat="1" applyFont="1" applyFill="1" applyBorder="1"/>
    <xf numFmtId="180" fontId="45" fillId="0" borderId="0" xfId="74" applyNumberFormat="1" applyFont="1" applyFill="1" applyBorder="1"/>
    <xf numFmtId="180" fontId="45" fillId="0" borderId="24" xfId="74" applyNumberFormat="1" applyFont="1" applyFill="1" applyBorder="1"/>
    <xf numFmtId="180" fontId="45" fillId="0" borderId="19" xfId="74" applyNumberFormat="1" applyFont="1" applyFill="1" applyBorder="1"/>
    <xf numFmtId="0" fontId="3" fillId="0" borderId="0" xfId="154" applyNumberFormat="1" applyFont="1" applyFill="1" applyBorder="1" applyAlignment="1">
      <alignment horizontal="left"/>
    </xf>
    <xf numFmtId="182" fontId="3" fillId="0" borderId="22" xfId="154" applyNumberFormat="1" applyFont="1" applyFill="1" applyBorder="1"/>
    <xf numFmtId="182" fontId="3" fillId="0" borderId="0" xfId="154" applyNumberFormat="1" applyFont="1" applyFill="1" applyBorder="1"/>
    <xf numFmtId="182" fontId="3" fillId="0" borderId="24" xfId="154" applyNumberFormat="1" applyFont="1" applyFill="1" applyBorder="1"/>
    <xf numFmtId="182" fontId="3" fillId="0" borderId="19" xfId="154" applyNumberFormat="1" applyFont="1" applyFill="1" applyBorder="1"/>
    <xf numFmtId="0" fontId="3" fillId="0" borderId="0" xfId="38" applyNumberFormat="1" applyFont="1" applyFill="1" applyBorder="1" applyAlignment="1">
      <alignment horizontal="left"/>
    </xf>
    <xf numFmtId="165" fontId="3" fillId="0" borderId="0" xfId="38" applyNumberFormat="1" applyFont="1" applyFill="1" applyBorder="1"/>
    <xf numFmtId="165" fontId="3" fillId="0" borderId="0" xfId="99" applyNumberFormat="1" applyFont="1" applyFill="1"/>
    <xf numFmtId="10" fontId="3" fillId="0" borderId="22" xfId="154" applyNumberFormat="1" applyFont="1" applyFill="1" applyBorder="1"/>
    <xf numFmtId="10" fontId="3" fillId="0" borderId="0" xfId="154" applyNumberFormat="1" applyFont="1" applyFill="1" applyBorder="1"/>
    <xf numFmtId="10" fontId="3" fillId="0" borderId="24" xfId="154" applyNumberFormat="1" applyFont="1" applyFill="1" applyBorder="1"/>
    <xf numFmtId="10" fontId="3" fillId="0" borderId="19" xfId="154" applyNumberFormat="1" applyFont="1" applyFill="1" applyBorder="1"/>
    <xf numFmtId="0" fontId="3" fillId="0" borderId="0" xfId="74" applyNumberFormat="1" applyFont="1" applyFill="1" applyBorder="1" applyAlignment="1">
      <alignment horizontal="left"/>
    </xf>
    <xf numFmtId="44" fontId="3" fillId="0" borderId="0" xfId="74" applyNumberFormat="1" applyFont="1" applyFill="1" applyBorder="1"/>
    <xf numFmtId="0" fontId="45" fillId="0" borderId="0" xfId="74" applyNumberFormat="1" applyFont="1" applyFill="1" applyBorder="1" applyAlignment="1">
      <alignment horizontal="left"/>
    </xf>
    <xf numFmtId="165" fontId="3" fillId="0" borderId="22" xfId="38" applyNumberFormat="1" applyFont="1" applyFill="1" applyBorder="1"/>
    <xf numFmtId="165" fontId="3" fillId="0" borderId="24" xfId="38" applyNumberFormat="1" applyFont="1" applyFill="1" applyBorder="1"/>
    <xf numFmtId="165" fontId="3" fillId="0" borderId="19" xfId="38" applyNumberFormat="1" applyFont="1" applyFill="1" applyBorder="1"/>
    <xf numFmtId="0" fontId="3" fillId="0" borderId="0" xfId="38" applyNumberFormat="1" applyFont="1" applyFill="1" applyBorder="1"/>
    <xf numFmtId="180" fontId="45" fillId="0" borderId="28" xfId="74" applyNumberFormat="1" applyFont="1" applyFill="1" applyBorder="1"/>
    <xf numFmtId="180" fontId="45" fillId="0" borderId="4" xfId="74" applyNumberFormat="1" applyFont="1" applyFill="1" applyBorder="1"/>
    <xf numFmtId="180" fontId="45" fillId="0" borderId="29" xfId="74" applyNumberFormat="1" applyFont="1" applyFill="1" applyBorder="1"/>
    <xf numFmtId="180" fontId="45" fillId="0" borderId="8" xfId="74" applyNumberFormat="1" applyFont="1" applyFill="1" applyBorder="1"/>
    <xf numFmtId="0" fontId="45" fillId="0" borderId="0" xfId="99" applyNumberFormat="1" applyFont="1" applyFill="1" applyBorder="1"/>
    <xf numFmtId="180" fontId="45" fillId="0" borderId="0" xfId="99" applyNumberFormat="1" applyFont="1" applyFill="1" applyBorder="1"/>
    <xf numFmtId="0" fontId="46" fillId="0" borderId="0" xfId="113" applyFont="1" applyFill="1" applyBorder="1" applyAlignment="1">
      <alignment horizontal="right"/>
    </xf>
    <xf numFmtId="0" fontId="46" fillId="0" borderId="0" xfId="113" applyFont="1" applyFill="1" applyBorder="1" applyAlignment="1"/>
    <xf numFmtId="0" fontId="3" fillId="0" borderId="0" xfId="0" applyNumberFormat="1" applyFont="1" applyFill="1"/>
    <xf numFmtId="0" fontId="3" fillId="0" borderId="0" xfId="0" applyNumberFormat="1" applyFont="1" applyFill="1" applyBorder="1"/>
    <xf numFmtId="0" fontId="3" fillId="0" borderId="0" xfId="0" applyFont="1" applyFill="1"/>
    <xf numFmtId="0" fontId="3" fillId="36" borderId="0" xfId="0" applyFont="1" applyFill="1"/>
    <xf numFmtId="0" fontId="3" fillId="0" borderId="0" xfId="0" applyFont="1" applyFill="1" applyBorder="1"/>
    <xf numFmtId="0" fontId="45" fillId="0" borderId="0" xfId="0" quotePrefix="1" applyFont="1" applyFill="1" applyBorder="1" applyAlignment="1">
      <alignment horizontal="center"/>
    </xf>
    <xf numFmtId="17" fontId="45" fillId="0" borderId="28" xfId="0" applyNumberFormat="1" applyFont="1" applyFill="1" applyBorder="1" applyAlignment="1">
      <alignment horizontal="center" vertical="center" wrapText="1"/>
    </xf>
    <xf numFmtId="17" fontId="45" fillId="0" borderId="4" xfId="0" applyNumberFormat="1" applyFont="1" applyFill="1" applyBorder="1" applyAlignment="1">
      <alignment horizontal="center" vertical="center" wrapText="1"/>
    </xf>
    <xf numFmtId="17" fontId="45" fillId="0" borderId="29" xfId="0" applyNumberFormat="1" applyFont="1" applyFill="1" applyBorder="1" applyAlignment="1">
      <alignment horizontal="center" vertical="center" wrapText="1"/>
    </xf>
    <xf numFmtId="17" fontId="45" fillId="0" borderId="0" xfId="0" applyNumberFormat="1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Continuous" vertical="center" wrapText="1"/>
    </xf>
    <xf numFmtId="181" fontId="45" fillId="0" borderId="28" xfId="0" applyNumberFormat="1" applyFont="1" applyFill="1" applyBorder="1" applyAlignment="1">
      <alignment horizontal="center" vertical="center" wrapText="1"/>
    </xf>
    <xf numFmtId="181" fontId="45" fillId="0" borderId="4" xfId="0" applyNumberFormat="1" applyFont="1" applyFill="1" applyBorder="1" applyAlignment="1">
      <alignment horizontal="center" vertical="center" wrapText="1"/>
    </xf>
    <xf numFmtId="181" fontId="45" fillId="0" borderId="29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Continuous" vertical="center" wrapText="1"/>
    </xf>
    <xf numFmtId="0" fontId="45" fillId="0" borderId="22" xfId="0" applyFont="1" applyFill="1" applyBorder="1" applyAlignment="1">
      <alignment horizontal="centerContinuous" vertical="center"/>
    </xf>
    <xf numFmtId="0" fontId="45" fillId="0" borderId="0" xfId="0" applyFont="1" applyFill="1" applyBorder="1" applyAlignment="1">
      <alignment horizontal="centerContinuous" vertical="center"/>
    </xf>
    <xf numFmtId="0" fontId="45" fillId="0" borderId="24" xfId="0" applyFont="1" applyFill="1" applyBorder="1" applyAlignment="1">
      <alignment horizontal="centerContinuous" vertical="center"/>
    </xf>
    <xf numFmtId="0" fontId="45" fillId="0" borderId="19" xfId="0" applyFont="1" applyFill="1" applyBorder="1" applyAlignment="1">
      <alignment horizontal="centerContinuous" vertical="center"/>
    </xf>
    <xf numFmtId="0" fontId="3" fillId="0" borderId="22" xfId="0" applyFont="1" applyFill="1" applyBorder="1"/>
    <xf numFmtId="0" fontId="3" fillId="0" borderId="24" xfId="0" applyFont="1" applyFill="1" applyBorder="1"/>
    <xf numFmtId="0" fontId="3" fillId="0" borderId="19" xfId="0" applyFont="1" applyFill="1" applyBorder="1"/>
    <xf numFmtId="180" fontId="45" fillId="0" borderId="28" xfId="0" applyNumberFormat="1" applyFont="1" applyFill="1" applyBorder="1"/>
    <xf numFmtId="180" fontId="45" fillId="0" borderId="4" xfId="0" applyNumberFormat="1" applyFont="1" applyFill="1" applyBorder="1"/>
    <xf numFmtId="180" fontId="45" fillId="0" borderId="29" xfId="0" applyNumberFormat="1" applyFont="1" applyFill="1" applyBorder="1"/>
    <xf numFmtId="180" fontId="45" fillId="0" borderId="0" xfId="0" applyNumberFormat="1" applyFont="1" applyFill="1" applyBorder="1"/>
    <xf numFmtId="180" fontId="45" fillId="0" borderId="8" xfId="0" applyNumberFormat="1" applyFont="1" applyFill="1" applyBorder="1"/>
    <xf numFmtId="0" fontId="45" fillId="0" borderId="0" xfId="0" applyNumberFormat="1" applyFont="1" applyFill="1" applyBorder="1"/>
    <xf numFmtId="180" fontId="45" fillId="36" borderId="0" xfId="0" applyNumberFormat="1" applyFont="1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180" fontId="46" fillId="0" borderId="0" xfId="74" applyNumberFormat="1" applyFont="1" applyFill="1" applyBorder="1" applyAlignment="1"/>
    <xf numFmtId="180" fontId="46" fillId="36" borderId="0" xfId="74" applyNumberFormat="1" applyFont="1" applyFill="1" applyBorder="1" applyAlignment="1"/>
    <xf numFmtId="0" fontId="46" fillId="36" borderId="0" xfId="113" applyFont="1" applyFill="1" applyBorder="1" applyAlignment="1"/>
    <xf numFmtId="0" fontId="1" fillId="0" borderId="0" xfId="104" applyFont="1" applyProtection="1"/>
    <xf numFmtId="0" fontId="1" fillId="0" borderId="0" xfId="104" applyFont="1" applyAlignment="1" applyProtection="1">
      <alignment horizontal="right"/>
    </xf>
    <xf numFmtId="0" fontId="46" fillId="0" borderId="0" xfId="104" applyFont="1" applyAlignment="1" applyProtection="1">
      <alignment horizontal="center"/>
    </xf>
    <xf numFmtId="0" fontId="46" fillId="0" borderId="0" xfId="104" applyFont="1" applyAlignment="1" applyProtection="1">
      <alignment horizontal="right"/>
    </xf>
    <xf numFmtId="0" fontId="46" fillId="0" borderId="0" xfId="104" applyFont="1" applyProtection="1"/>
    <xf numFmtId="0" fontId="44" fillId="0" borderId="0" xfId="104" applyFont="1" applyProtection="1"/>
    <xf numFmtId="0" fontId="44" fillId="0" borderId="0" xfId="104" applyFont="1" applyAlignment="1" applyProtection="1">
      <alignment horizontal="center"/>
    </xf>
    <xf numFmtId="0" fontId="50" fillId="0" borderId="0" xfId="104" applyFont="1" applyProtection="1"/>
    <xf numFmtId="0" fontId="51" fillId="0" borderId="0" xfId="104" applyFont="1" applyAlignment="1" applyProtection="1">
      <alignment horizontal="centerContinuous"/>
    </xf>
    <xf numFmtId="0" fontId="44" fillId="0" borderId="0" xfId="104" applyFont="1" applyFill="1" applyAlignment="1" applyProtection="1">
      <alignment horizontal="right"/>
    </xf>
    <xf numFmtId="0" fontId="52" fillId="0" borderId="0" xfId="104" applyFont="1" applyProtection="1"/>
    <xf numFmtId="0" fontId="53" fillId="0" borderId="0" xfId="104" applyFont="1" applyFill="1" applyAlignment="1" applyProtection="1">
      <alignment horizontal="center"/>
    </xf>
    <xf numFmtId="0" fontId="44" fillId="0" borderId="8" xfId="104" applyFont="1" applyFill="1" applyBorder="1" applyAlignment="1" applyProtection="1">
      <alignment horizontal="center" vertical="center"/>
    </xf>
    <xf numFmtId="0" fontId="44" fillId="37" borderId="28" xfId="104" applyFont="1" applyFill="1" applyBorder="1" applyProtection="1"/>
    <xf numFmtId="0" fontId="45" fillId="0" borderId="8" xfId="104" applyFont="1" applyFill="1" applyBorder="1" applyAlignment="1" applyProtection="1">
      <alignment horizontal="center"/>
    </xf>
    <xf numFmtId="0" fontId="46" fillId="0" borderId="20" xfId="104" applyFont="1" applyFill="1" applyBorder="1" applyAlignment="1" applyProtection="1">
      <alignment horizontal="center" vertical="center"/>
    </xf>
    <xf numFmtId="0" fontId="46" fillId="0" borderId="31" xfId="104" applyFont="1" applyBorder="1" applyProtection="1"/>
    <xf numFmtId="41" fontId="1" fillId="0" borderId="0" xfId="104" applyNumberFormat="1" applyFont="1" applyProtection="1"/>
    <xf numFmtId="0" fontId="46" fillId="0" borderId="19" xfId="104" applyFont="1" applyFill="1" applyBorder="1" applyAlignment="1" applyProtection="1">
      <alignment horizontal="center" vertical="center"/>
    </xf>
    <xf numFmtId="0" fontId="46" fillId="0" borderId="0" xfId="104" applyFont="1" applyFill="1" applyBorder="1" applyProtection="1"/>
    <xf numFmtId="0" fontId="46" fillId="0" borderId="0" xfId="104" applyFont="1" applyBorder="1" applyProtection="1"/>
    <xf numFmtId="0" fontId="44" fillId="0" borderId="4" xfId="104" applyFont="1" applyBorder="1" applyProtection="1"/>
    <xf numFmtId="0" fontId="47" fillId="0" borderId="0" xfId="104" applyFont="1" applyProtection="1"/>
    <xf numFmtId="41" fontId="46" fillId="0" borderId="19" xfId="104" applyNumberFormat="1" applyFont="1" applyFill="1" applyBorder="1" applyAlignment="1" applyProtection="1">
      <alignment horizontal="right"/>
    </xf>
    <xf numFmtId="41" fontId="46" fillId="0" borderId="24" xfId="104" applyNumberFormat="1" applyFont="1" applyFill="1" applyBorder="1" applyAlignment="1" applyProtection="1">
      <alignment horizontal="right"/>
    </xf>
    <xf numFmtId="0" fontId="46" fillId="0" borderId="0" xfId="104" applyFont="1" applyFill="1" applyBorder="1" applyAlignment="1" applyProtection="1">
      <alignment vertical="center"/>
    </xf>
    <xf numFmtId="165" fontId="46" fillId="0" borderId="19" xfId="34" applyNumberFormat="1" applyFont="1" applyFill="1" applyBorder="1" applyAlignment="1" applyProtection="1">
      <alignment horizontal="right"/>
    </xf>
    <xf numFmtId="165" fontId="46" fillId="0" borderId="24" xfId="34" applyNumberFormat="1" applyFont="1" applyFill="1" applyBorder="1" applyAlignment="1" applyProtection="1">
      <alignment horizontal="right"/>
    </xf>
    <xf numFmtId="0" fontId="44" fillId="0" borderId="19" xfId="104" applyFont="1" applyFill="1" applyBorder="1" applyAlignment="1" applyProtection="1">
      <alignment horizontal="center" vertical="center"/>
    </xf>
    <xf numFmtId="0" fontId="44" fillId="0" borderId="0" xfId="104" applyFont="1" applyFill="1" applyBorder="1" applyProtection="1"/>
    <xf numFmtId="0" fontId="44" fillId="0" borderId="0" xfId="104" applyFont="1" applyBorder="1" applyProtection="1"/>
    <xf numFmtId="0" fontId="44" fillId="0" borderId="14" xfId="104" applyFont="1" applyFill="1" applyBorder="1" applyAlignment="1" applyProtection="1">
      <alignment horizontal="center" vertical="center"/>
    </xf>
    <xf numFmtId="0" fontId="44" fillId="0" borderId="1" xfId="104" applyFont="1" applyBorder="1" applyProtection="1"/>
    <xf numFmtId="0" fontId="46" fillId="0" borderId="31" xfId="104" applyFont="1" applyFill="1" applyBorder="1" applyAlignment="1" applyProtection="1">
      <alignment horizontal="center" vertical="center"/>
    </xf>
    <xf numFmtId="10" fontId="44" fillId="0" borderId="0" xfId="104" applyNumberFormat="1" applyFont="1" applyFill="1" applyBorder="1" applyAlignment="1" applyProtection="1">
      <alignment horizontal="right"/>
    </xf>
    <xf numFmtId="0" fontId="46" fillId="0" borderId="0" xfId="104" applyFont="1" applyFill="1" applyBorder="1" applyAlignment="1" applyProtection="1">
      <alignment horizontal="center" vertical="center"/>
    </xf>
    <xf numFmtId="10" fontId="46" fillId="0" borderId="0" xfId="104" applyNumberFormat="1" applyFont="1" applyFill="1" applyBorder="1" applyAlignment="1" applyProtection="1">
      <alignment horizontal="right"/>
    </xf>
    <xf numFmtId="0" fontId="44" fillId="37" borderId="20" xfId="104" applyFont="1" applyFill="1" applyBorder="1" applyProtection="1"/>
    <xf numFmtId="0" fontId="45" fillId="0" borderId="20" xfId="104" applyFont="1" applyFill="1" applyBorder="1" applyAlignment="1" applyProtection="1">
      <alignment horizontal="center"/>
    </xf>
    <xf numFmtId="0" fontId="48" fillId="0" borderId="0" xfId="99" applyFont="1"/>
    <xf numFmtId="165" fontId="54" fillId="0" borderId="19" xfId="34" applyNumberFormat="1" applyFont="1" applyFill="1" applyBorder="1" applyAlignment="1" applyProtection="1">
      <alignment horizontal="right"/>
    </xf>
    <xf numFmtId="165" fontId="54" fillId="0" borderId="24" xfId="34" applyNumberFormat="1" applyFont="1" applyFill="1" applyBorder="1" applyAlignment="1" applyProtection="1">
      <alignment horizontal="right"/>
    </xf>
    <xf numFmtId="41" fontId="46" fillId="0" borderId="31" xfId="104" applyNumberFormat="1" applyFont="1" applyFill="1" applyBorder="1" applyAlignment="1" applyProtection="1">
      <alignment horizontal="right"/>
    </xf>
    <xf numFmtId="41" fontId="46" fillId="0" borderId="0" xfId="104" applyNumberFormat="1" applyFont="1" applyFill="1" applyBorder="1" applyAlignment="1" applyProtection="1">
      <alignment horizontal="right"/>
    </xf>
    <xf numFmtId="0" fontId="44" fillId="37" borderId="8" xfId="104" applyFont="1" applyFill="1" applyBorder="1" applyProtection="1"/>
    <xf numFmtId="41" fontId="44" fillId="0" borderId="8" xfId="104" applyNumberFormat="1" applyFont="1" applyFill="1" applyBorder="1" applyAlignment="1" applyProtection="1">
      <alignment horizontal="right"/>
    </xf>
    <xf numFmtId="41" fontId="44" fillId="0" borderId="29" xfId="104" applyNumberFormat="1" applyFont="1" applyFill="1" applyBorder="1" applyAlignment="1" applyProtection="1">
      <alignment horizontal="right"/>
    </xf>
    <xf numFmtId="10" fontId="55" fillId="0" borderId="0" xfId="104" applyNumberFormat="1" applyFont="1" applyFill="1" applyBorder="1" applyAlignment="1" applyProtection="1">
      <alignment horizontal="right"/>
    </xf>
    <xf numFmtId="0" fontId="46" fillId="0" borderId="8" xfId="104" applyFont="1" applyFill="1" applyBorder="1" applyAlignment="1" applyProtection="1">
      <alignment horizontal="center" vertical="center"/>
    </xf>
    <xf numFmtId="0" fontId="44" fillId="37" borderId="31" xfId="104" applyFont="1" applyFill="1" applyBorder="1" applyProtection="1"/>
    <xf numFmtId="0" fontId="45" fillId="0" borderId="32" xfId="104" applyFont="1" applyFill="1" applyBorder="1" applyAlignment="1" applyProtection="1">
      <alignment horizontal="center"/>
    </xf>
    <xf numFmtId="0" fontId="3" fillId="0" borderId="31" xfId="100" applyFont="1" applyBorder="1"/>
    <xf numFmtId="10" fontId="46" fillId="0" borderId="19" xfId="104" applyNumberFormat="1" applyFont="1" applyFill="1" applyBorder="1" applyAlignment="1" applyProtection="1">
      <alignment horizontal="right"/>
    </xf>
    <xf numFmtId="10" fontId="46" fillId="0" borderId="24" xfId="104" applyNumberFormat="1" applyFont="1" applyFill="1" applyBorder="1" applyAlignment="1" applyProtection="1">
      <alignment horizontal="right"/>
    </xf>
    <xf numFmtId="41" fontId="46" fillId="0" borderId="0" xfId="104" applyNumberFormat="1" applyFont="1" applyProtection="1"/>
    <xf numFmtId="0" fontId="46" fillId="0" borderId="14" xfId="104" applyFont="1" applyFill="1" applyBorder="1" applyAlignment="1" applyProtection="1">
      <alignment horizontal="center" vertical="center"/>
    </xf>
    <xf numFmtId="0" fontId="46" fillId="0" borderId="0" xfId="99" applyFont="1"/>
    <xf numFmtId="0" fontId="44" fillId="0" borderId="28" xfId="104" applyFont="1" applyFill="1" applyBorder="1" applyProtection="1"/>
    <xf numFmtId="0" fontId="45" fillId="0" borderId="29" xfId="104" applyFont="1" applyFill="1" applyBorder="1" applyAlignment="1" applyProtection="1">
      <alignment horizontal="center"/>
    </xf>
    <xf numFmtId="0" fontId="46" fillId="0" borderId="0" xfId="104" applyFont="1"/>
    <xf numFmtId="0" fontId="46" fillId="0" borderId="21" xfId="104" applyFont="1" applyBorder="1" applyAlignment="1" applyProtection="1">
      <alignment horizontal="left"/>
    </xf>
    <xf numFmtId="165" fontId="46" fillId="0" borderId="32" xfId="34" applyNumberFormat="1" applyFont="1" applyBorder="1" applyProtection="1"/>
    <xf numFmtId="0" fontId="46" fillId="0" borderId="22" xfId="104" applyFont="1" applyFill="1" applyBorder="1" applyAlignment="1" applyProtection="1">
      <alignment horizontal="left"/>
    </xf>
    <xf numFmtId="165" fontId="46" fillId="0" borderId="24" xfId="2" applyNumberFormat="1" applyFont="1" applyFill="1" applyBorder="1" applyProtection="1"/>
    <xf numFmtId="0" fontId="46" fillId="0" borderId="23" xfId="104" applyFont="1" applyBorder="1" applyAlignment="1" applyProtection="1">
      <alignment horizontal="left"/>
    </xf>
    <xf numFmtId="165" fontId="46" fillId="0" borderId="30" xfId="34" applyNumberFormat="1" applyFont="1" applyFill="1" applyBorder="1" applyProtection="1"/>
    <xf numFmtId="0" fontId="46" fillId="0" borderId="0" xfId="104" applyFont="1" applyBorder="1" applyAlignment="1" applyProtection="1">
      <alignment horizontal="center"/>
    </xf>
    <xf numFmtId="165" fontId="46" fillId="0" borderId="0" xfId="34" applyNumberFormat="1" applyFont="1" applyBorder="1" applyProtection="1"/>
    <xf numFmtId="0" fontId="46" fillId="0" borderId="0" xfId="104" applyFont="1" applyBorder="1"/>
    <xf numFmtId="0" fontId="46" fillId="0" borderId="22" xfId="104" applyFont="1" applyBorder="1" applyAlignment="1" applyProtection="1">
      <alignment horizontal="left"/>
    </xf>
    <xf numFmtId="165" fontId="46" fillId="0" borderId="0" xfId="34" applyNumberFormat="1" applyFont="1" applyFill="1" applyBorder="1" applyProtection="1"/>
    <xf numFmtId="0" fontId="5" fillId="0" borderId="0" xfId="99"/>
    <xf numFmtId="0" fontId="46" fillId="0" borderId="0" xfId="232" applyFont="1" applyAlignment="1" applyProtection="1">
      <alignment horizontal="right"/>
    </xf>
    <xf numFmtId="0" fontId="44" fillId="0" borderId="0" xfId="232" applyFont="1" applyFill="1" applyAlignment="1" applyProtection="1">
      <alignment horizontal="right"/>
    </xf>
    <xf numFmtId="0" fontId="53" fillId="0" borderId="0" xfId="232" applyFont="1" applyFill="1" applyAlignment="1" applyProtection="1">
      <alignment horizontal="center"/>
    </xf>
    <xf numFmtId="0" fontId="45" fillId="0" borderId="8" xfId="232" applyFont="1" applyFill="1" applyBorder="1" applyAlignment="1" applyProtection="1">
      <alignment horizontal="center"/>
    </xf>
    <xf numFmtId="41" fontId="46" fillId="0" borderId="19" xfId="232" applyNumberFormat="1" applyFont="1" applyFill="1" applyBorder="1" applyAlignment="1" applyProtection="1">
      <alignment horizontal="right"/>
    </xf>
    <xf numFmtId="165" fontId="46" fillId="0" borderId="19" xfId="230" applyNumberFormat="1" applyFont="1" applyFill="1" applyBorder="1" applyAlignment="1" applyProtection="1">
      <alignment horizontal="right"/>
    </xf>
    <xf numFmtId="10" fontId="44" fillId="0" borderId="0" xfId="232" applyNumberFormat="1" applyFont="1" applyFill="1" applyBorder="1" applyAlignment="1" applyProtection="1">
      <alignment horizontal="right"/>
    </xf>
    <xf numFmtId="10" fontId="46" fillId="0" borderId="0" xfId="232" applyNumberFormat="1" applyFont="1" applyFill="1" applyBorder="1" applyAlignment="1" applyProtection="1">
      <alignment horizontal="right"/>
    </xf>
    <xf numFmtId="0" fontId="45" fillId="0" borderId="20" xfId="232" applyFont="1" applyFill="1" applyBorder="1" applyAlignment="1" applyProtection="1">
      <alignment horizontal="center"/>
    </xf>
    <xf numFmtId="165" fontId="54" fillId="0" borderId="19" xfId="230" applyNumberFormat="1" applyFont="1" applyFill="1" applyBorder="1" applyAlignment="1" applyProtection="1">
      <alignment horizontal="right"/>
    </xf>
    <xf numFmtId="41" fontId="46" fillId="0" borderId="31" xfId="232" applyNumberFormat="1" applyFont="1" applyFill="1" applyBorder="1" applyAlignment="1" applyProtection="1">
      <alignment horizontal="right"/>
    </xf>
    <xf numFmtId="41" fontId="46" fillId="0" borderId="0" xfId="232" applyNumberFormat="1" applyFont="1" applyFill="1" applyBorder="1" applyAlignment="1" applyProtection="1">
      <alignment horizontal="right"/>
    </xf>
    <xf numFmtId="41" fontId="44" fillId="0" borderId="8" xfId="232" applyNumberFormat="1" applyFont="1" applyFill="1" applyBorder="1" applyAlignment="1" applyProtection="1">
      <alignment horizontal="right"/>
    </xf>
    <xf numFmtId="10" fontId="55" fillId="0" borderId="0" xfId="232" applyNumberFormat="1" applyFont="1" applyFill="1" applyBorder="1" applyAlignment="1" applyProtection="1">
      <alignment horizontal="right"/>
    </xf>
    <xf numFmtId="10" fontId="46" fillId="0" borderId="19" xfId="232" applyNumberFormat="1" applyFont="1" applyFill="1" applyBorder="1" applyAlignment="1" applyProtection="1">
      <alignment horizontal="right"/>
    </xf>
    <xf numFmtId="0" fontId="46" fillId="0" borderId="0" xfId="232" applyFont="1"/>
    <xf numFmtId="0" fontId="46" fillId="0" borderId="30" xfId="113" applyFont="1" applyFill="1" applyBorder="1" applyAlignment="1">
      <alignment horizontal="left"/>
    </xf>
    <xf numFmtId="41" fontId="3" fillId="0" borderId="0" xfId="38" applyNumberFormat="1" applyFont="1" applyFill="1" applyBorder="1"/>
    <xf numFmtId="0" fontId="0" fillId="0" borderId="0" xfId="0" applyFill="1" applyAlignment="1">
      <alignment wrapText="1"/>
    </xf>
    <xf numFmtId="180" fontId="3" fillId="0" borderId="22" xfId="74" applyNumberFormat="1" applyFont="1" applyFill="1" applyBorder="1"/>
    <xf numFmtId="180" fontId="3" fillId="0" borderId="23" xfId="74" applyNumberFormat="1" applyFont="1" applyFill="1" applyBorder="1"/>
    <xf numFmtId="44" fontId="3" fillId="0" borderId="23" xfId="74" applyNumberFormat="1" applyFont="1" applyFill="1" applyBorder="1"/>
    <xf numFmtId="0" fontId="48" fillId="0" borderId="0" xfId="0" applyFont="1"/>
    <xf numFmtId="0" fontId="44" fillId="0" borderId="21" xfId="104" applyFont="1" applyFill="1" applyBorder="1" applyProtection="1"/>
    <xf numFmtId="0" fontId="45" fillId="0" borderId="31" xfId="104" applyFont="1" applyFill="1" applyBorder="1" applyAlignment="1" applyProtection="1">
      <alignment horizontal="center"/>
    </xf>
    <xf numFmtId="165" fontId="46" fillId="0" borderId="31" xfId="34" applyNumberFormat="1" applyFont="1" applyFill="1" applyBorder="1" applyProtection="1"/>
    <xf numFmtId="0" fontId="46" fillId="0" borderId="23" xfId="232" applyFont="1" applyBorder="1" applyAlignment="1" applyProtection="1">
      <alignment horizontal="left"/>
    </xf>
    <xf numFmtId="165" fontId="46" fillId="0" borderId="1" xfId="230" applyNumberFormat="1" applyFont="1" applyFill="1" applyBorder="1" applyProtection="1"/>
    <xf numFmtId="0" fontId="3" fillId="0" borderId="1" xfId="232" applyFont="1" applyFill="1" applyBorder="1" applyAlignment="1" applyProtection="1">
      <alignment horizontal="left"/>
    </xf>
    <xf numFmtId="0" fontId="46" fillId="0" borderId="0" xfId="125" applyFont="1" applyBorder="1" applyAlignment="1">
      <alignment wrapText="1"/>
    </xf>
    <xf numFmtId="42" fontId="46" fillId="0" borderId="0" xfId="73" applyNumberFormat="1" applyFont="1" applyBorder="1" applyAlignment="1">
      <alignment horizontal="center" vertical="center"/>
    </xf>
    <xf numFmtId="0" fontId="44" fillId="0" borderId="28" xfId="125" applyFont="1" applyBorder="1" applyAlignment="1">
      <alignment horizontal="center" vertical="center" wrapText="1"/>
    </xf>
    <xf numFmtId="0" fontId="46" fillId="0" borderId="22" xfId="125" applyFont="1" applyBorder="1" applyAlignment="1">
      <alignment horizontal="center" vertical="center"/>
    </xf>
    <xf numFmtId="0" fontId="46" fillId="0" borderId="22" xfId="125" applyFont="1" applyBorder="1" applyAlignment="1">
      <alignment horizontal="center"/>
    </xf>
    <xf numFmtId="0" fontId="44" fillId="0" borderId="28" xfId="125" applyFont="1" applyBorder="1" applyAlignment="1">
      <alignment horizontal="center" vertical="center"/>
    </xf>
    <xf numFmtId="0" fontId="46" fillId="0" borderId="8" xfId="125" applyFont="1" applyBorder="1" applyAlignment="1">
      <alignment horizontal="center" vertical="center"/>
    </xf>
    <xf numFmtId="0" fontId="46" fillId="0" borderId="0" xfId="125" applyFont="1" applyAlignment="1">
      <alignment horizontal="left"/>
    </xf>
    <xf numFmtId="42" fontId="46" fillId="0" borderId="0" xfId="125" applyNumberFormat="1" applyFont="1" applyBorder="1"/>
    <xf numFmtId="0" fontId="46" fillId="0" borderId="0" xfId="125" applyFont="1" applyBorder="1"/>
    <xf numFmtId="180" fontId="3" fillId="38" borderId="22" xfId="74" applyNumberFormat="1" applyFont="1" applyFill="1" applyBorder="1"/>
    <xf numFmtId="180" fontId="3" fillId="38" borderId="0" xfId="74" applyNumberFormat="1" applyFont="1" applyFill="1" applyBorder="1"/>
    <xf numFmtId="180" fontId="3" fillId="38" borderId="24" xfId="74" applyNumberFormat="1" applyFont="1" applyFill="1" applyBorder="1"/>
    <xf numFmtId="180" fontId="3" fillId="38" borderId="23" xfId="74" applyNumberFormat="1" applyFont="1" applyFill="1" applyBorder="1"/>
    <xf numFmtId="180" fontId="3" fillId="38" borderId="1" xfId="74" applyNumberFormat="1" applyFont="1" applyFill="1" applyBorder="1"/>
    <xf numFmtId="180" fontId="3" fillId="38" borderId="30" xfId="74" applyNumberFormat="1" applyFont="1" applyFill="1" applyBorder="1"/>
    <xf numFmtId="165" fontId="3" fillId="38" borderId="22" xfId="38" applyNumberFormat="1" applyFont="1" applyFill="1" applyBorder="1"/>
    <xf numFmtId="165" fontId="3" fillId="38" borderId="0" xfId="38" applyNumberFormat="1" applyFont="1" applyFill="1" applyBorder="1"/>
    <xf numFmtId="165" fontId="3" fillId="38" borderId="24" xfId="38" applyNumberFormat="1" applyFont="1" applyFill="1" applyBorder="1"/>
    <xf numFmtId="41" fontId="3" fillId="38" borderId="22" xfId="38" applyNumberFormat="1" applyFont="1" applyFill="1" applyBorder="1"/>
    <xf numFmtId="41" fontId="3" fillId="38" borderId="0" xfId="38" applyNumberFormat="1" applyFont="1" applyFill="1" applyBorder="1"/>
    <xf numFmtId="41" fontId="3" fillId="38" borderId="24" xfId="38" applyNumberFormat="1" applyFont="1" applyFill="1" applyBorder="1"/>
    <xf numFmtId="44" fontId="3" fillId="38" borderId="23" xfId="74" applyNumberFormat="1" applyFont="1" applyFill="1" applyBorder="1"/>
    <xf numFmtId="44" fontId="3" fillId="38" borderId="1" xfId="74" applyNumberFormat="1" applyFont="1" applyFill="1" applyBorder="1"/>
    <xf numFmtId="44" fontId="3" fillId="38" borderId="30" xfId="74" applyNumberFormat="1" applyFont="1" applyFill="1" applyBorder="1"/>
    <xf numFmtId="180" fontId="45" fillId="38" borderId="21" xfId="74" applyNumberFormat="1" applyFont="1" applyFill="1" applyBorder="1"/>
    <xf numFmtId="180" fontId="45" fillId="38" borderId="31" xfId="74" applyNumberFormat="1" applyFont="1" applyFill="1" applyBorder="1"/>
    <xf numFmtId="180" fontId="45" fillId="38" borderId="32" xfId="74" applyNumberFormat="1" applyFont="1" applyFill="1" applyBorder="1"/>
    <xf numFmtId="180" fontId="45" fillId="38" borderId="23" xfId="74" applyNumberFormat="1" applyFont="1" applyFill="1" applyBorder="1"/>
    <xf numFmtId="180" fontId="45" fillId="38" borderId="1" xfId="74" applyNumberFormat="1" applyFont="1" applyFill="1" applyBorder="1"/>
    <xf numFmtId="180" fontId="45" fillId="38" borderId="30" xfId="74" applyNumberFormat="1" applyFont="1" applyFill="1" applyBorder="1"/>
    <xf numFmtId="180" fontId="45" fillId="38" borderId="22" xfId="74" applyNumberFormat="1" applyFont="1" applyFill="1" applyBorder="1"/>
    <xf numFmtId="180" fontId="45" fillId="38" borderId="0" xfId="74" applyNumberFormat="1" applyFont="1" applyFill="1" applyBorder="1"/>
    <xf numFmtId="180" fontId="45" fillId="38" borderId="24" xfId="74" applyNumberFormat="1" applyFont="1" applyFill="1" applyBorder="1"/>
    <xf numFmtId="180" fontId="3" fillId="38" borderId="19" xfId="74" applyNumberFormat="1" applyFont="1" applyFill="1" applyBorder="1"/>
    <xf numFmtId="180" fontId="3" fillId="38" borderId="14" xfId="74" applyNumberFormat="1" applyFont="1" applyFill="1" applyBorder="1"/>
    <xf numFmtId="165" fontId="3" fillId="38" borderId="19" xfId="38" applyNumberFormat="1" applyFont="1" applyFill="1" applyBorder="1"/>
    <xf numFmtId="44" fontId="3" fillId="38" borderId="14" xfId="74" applyNumberFormat="1" applyFont="1" applyFill="1" applyBorder="1"/>
    <xf numFmtId="180" fontId="45" fillId="38" borderId="20" xfId="74" applyNumberFormat="1" applyFont="1" applyFill="1" applyBorder="1"/>
    <xf numFmtId="180" fontId="45" fillId="38" borderId="14" xfId="74" applyNumberFormat="1" applyFont="1" applyFill="1" applyBorder="1"/>
    <xf numFmtId="180" fontId="45" fillId="38" borderId="19" xfId="74" applyNumberFormat="1" applyFont="1" applyFill="1" applyBorder="1"/>
    <xf numFmtId="41" fontId="46" fillId="38" borderId="20" xfId="104" applyNumberFormat="1" applyFont="1" applyFill="1" applyBorder="1" applyAlignment="1" applyProtection="1">
      <alignment horizontal="right"/>
    </xf>
    <xf numFmtId="41" fontId="46" fillId="38" borderId="32" xfId="104" applyNumberFormat="1" applyFont="1" applyFill="1" applyBorder="1" applyAlignment="1" applyProtection="1">
      <alignment horizontal="right"/>
    </xf>
    <xf numFmtId="41" fontId="46" fillId="38" borderId="20" xfId="232" applyNumberFormat="1" applyFont="1" applyFill="1" applyBorder="1" applyAlignment="1" applyProtection="1">
      <alignment horizontal="right"/>
    </xf>
    <xf numFmtId="41" fontId="46" fillId="38" borderId="19" xfId="104" applyNumberFormat="1" applyFont="1" applyFill="1" applyBorder="1" applyAlignment="1" applyProtection="1">
      <alignment horizontal="right"/>
    </xf>
    <xf numFmtId="41" fontId="46" fillId="38" borderId="24" xfId="104" applyNumberFormat="1" applyFont="1" applyFill="1" applyBorder="1" applyAlignment="1" applyProtection="1">
      <alignment horizontal="right"/>
    </xf>
    <xf numFmtId="41" fontId="46" fillId="38" borderId="19" xfId="232" applyNumberFormat="1" applyFont="1" applyFill="1" applyBorder="1" applyAlignment="1" applyProtection="1">
      <alignment horizontal="right"/>
    </xf>
    <xf numFmtId="41" fontId="44" fillId="38" borderId="8" xfId="104" applyNumberFormat="1" applyFont="1" applyFill="1" applyBorder="1" applyAlignment="1" applyProtection="1">
      <alignment horizontal="right"/>
    </xf>
    <xf numFmtId="41" fontId="44" fillId="38" borderId="29" xfId="104" applyNumberFormat="1" applyFont="1" applyFill="1" applyBorder="1" applyAlignment="1" applyProtection="1">
      <alignment horizontal="right"/>
    </xf>
    <xf numFmtId="41" fontId="44" fillId="38" borderId="8" xfId="232" applyNumberFormat="1" applyFont="1" applyFill="1" applyBorder="1" applyAlignment="1" applyProtection="1">
      <alignment horizontal="right"/>
    </xf>
    <xf numFmtId="38" fontId="3" fillId="38" borderId="19" xfId="104" applyNumberFormat="1" applyFont="1" applyFill="1" applyBorder="1" applyAlignment="1" applyProtection="1">
      <alignment horizontal="right"/>
    </xf>
    <xf numFmtId="38" fontId="3" fillId="38" borderId="24" xfId="104" applyNumberFormat="1" applyFont="1" applyFill="1" applyBorder="1" applyAlignment="1" applyProtection="1">
      <alignment horizontal="right"/>
    </xf>
    <xf numFmtId="38" fontId="3" fillId="38" borderId="19" xfId="232" applyNumberFormat="1" applyFont="1" applyFill="1" applyBorder="1" applyAlignment="1" applyProtection="1">
      <alignment horizontal="right"/>
    </xf>
    <xf numFmtId="41" fontId="3" fillId="38" borderId="19" xfId="104" applyNumberFormat="1" applyFont="1" applyFill="1" applyBorder="1" applyAlignment="1" applyProtection="1">
      <alignment horizontal="right"/>
    </xf>
    <xf numFmtId="41" fontId="3" fillId="38" borderId="24" xfId="104" applyNumberFormat="1" applyFont="1" applyFill="1" applyBorder="1" applyAlignment="1" applyProtection="1">
      <alignment horizontal="right"/>
    </xf>
    <xf numFmtId="41" fontId="3" fillId="38" borderId="19" xfId="232" applyNumberFormat="1" applyFont="1" applyFill="1" applyBorder="1" applyAlignment="1" applyProtection="1">
      <alignment horizontal="right"/>
    </xf>
    <xf numFmtId="180" fontId="44" fillId="38" borderId="19" xfId="69" applyNumberFormat="1" applyFont="1" applyFill="1" applyBorder="1" applyAlignment="1" applyProtection="1">
      <alignment horizontal="right"/>
    </xf>
    <xf numFmtId="180" fontId="44" fillId="38" borderId="24" xfId="69" applyNumberFormat="1" applyFont="1" applyFill="1" applyBorder="1" applyAlignment="1" applyProtection="1">
      <alignment horizontal="right"/>
    </xf>
    <xf numFmtId="180" fontId="44" fillId="38" borderId="19" xfId="231" applyNumberFormat="1" applyFont="1" applyFill="1" applyBorder="1" applyAlignment="1" applyProtection="1">
      <alignment horizontal="right"/>
    </xf>
    <xf numFmtId="44" fontId="44" fillId="38" borderId="19" xfId="69" applyNumberFormat="1" applyFont="1" applyFill="1" applyBorder="1" applyAlignment="1" applyProtection="1">
      <alignment horizontal="right"/>
    </xf>
    <xf numFmtId="44" fontId="44" fillId="38" borderId="24" xfId="69" applyNumberFormat="1" applyFont="1" applyFill="1" applyBorder="1" applyAlignment="1" applyProtection="1">
      <alignment horizontal="right"/>
    </xf>
    <xf numFmtId="44" fontId="44" fillId="38" borderId="19" xfId="231" applyNumberFormat="1" applyFont="1" applyFill="1" applyBorder="1" applyAlignment="1" applyProtection="1">
      <alignment horizontal="right"/>
    </xf>
    <xf numFmtId="10" fontId="44" fillId="38" borderId="14" xfId="104" applyNumberFormat="1" applyFont="1" applyFill="1" applyBorder="1" applyAlignment="1" applyProtection="1">
      <alignment horizontal="right"/>
    </xf>
    <xf numFmtId="10" fontId="44" fillId="38" borderId="30" xfId="104" applyNumberFormat="1" applyFont="1" applyFill="1" applyBorder="1" applyAlignment="1" applyProtection="1">
      <alignment horizontal="right"/>
    </xf>
    <xf numFmtId="10" fontId="44" fillId="38" borderId="14" xfId="232" applyNumberFormat="1" applyFont="1" applyFill="1" applyBorder="1" applyAlignment="1" applyProtection="1">
      <alignment horizontal="right"/>
    </xf>
    <xf numFmtId="180" fontId="45" fillId="38" borderId="19" xfId="69" applyNumberFormat="1" applyFont="1" applyFill="1" applyBorder="1" applyAlignment="1" applyProtection="1">
      <alignment horizontal="right"/>
    </xf>
    <xf numFmtId="180" fontId="45" fillId="38" borderId="24" xfId="69" applyNumberFormat="1" applyFont="1" applyFill="1" applyBorder="1" applyAlignment="1" applyProtection="1">
      <alignment horizontal="right"/>
    </xf>
    <xf numFmtId="180" fontId="45" fillId="38" borderId="19" xfId="231" applyNumberFormat="1" applyFont="1" applyFill="1" applyBorder="1" applyAlignment="1" applyProtection="1">
      <alignment horizontal="right"/>
    </xf>
    <xf numFmtId="44" fontId="45" fillId="38" borderId="19" xfId="69" applyNumberFormat="1" applyFont="1" applyFill="1" applyBorder="1" applyAlignment="1" applyProtection="1">
      <alignment horizontal="right"/>
    </xf>
    <xf numFmtId="44" fontId="45" fillId="38" borderId="24" xfId="69" applyNumberFormat="1" applyFont="1" applyFill="1" applyBorder="1" applyAlignment="1" applyProtection="1">
      <alignment horizontal="right"/>
    </xf>
    <xf numFmtId="44" fontId="45" fillId="38" borderId="19" xfId="231" applyNumberFormat="1" applyFont="1" applyFill="1" applyBorder="1" applyAlignment="1" applyProtection="1">
      <alignment horizontal="right"/>
    </xf>
    <xf numFmtId="10" fontId="45" fillId="38" borderId="14" xfId="104" applyNumberFormat="1" applyFont="1" applyFill="1" applyBorder="1" applyAlignment="1" applyProtection="1">
      <alignment horizontal="right"/>
    </xf>
    <xf numFmtId="10" fontId="45" fillId="38" borderId="30" xfId="104" applyNumberFormat="1" applyFont="1" applyFill="1" applyBorder="1" applyAlignment="1" applyProtection="1">
      <alignment horizontal="right"/>
    </xf>
    <xf numFmtId="10" fontId="45" fillId="38" borderId="14" xfId="232" applyNumberFormat="1" applyFont="1" applyFill="1" applyBorder="1" applyAlignment="1" applyProtection="1">
      <alignment horizontal="right"/>
    </xf>
    <xf numFmtId="41" fontId="3" fillId="38" borderId="20" xfId="104" applyNumberFormat="1" applyFont="1" applyFill="1" applyBorder="1" applyAlignment="1" applyProtection="1">
      <alignment horizontal="right"/>
    </xf>
    <xf numFmtId="165" fontId="54" fillId="38" borderId="19" xfId="34" applyNumberFormat="1" applyFont="1" applyFill="1" applyBorder="1" applyAlignment="1" applyProtection="1">
      <alignment horizontal="right"/>
    </xf>
    <xf numFmtId="165" fontId="54" fillId="38" borderId="24" xfId="34" applyNumberFormat="1" applyFont="1" applyFill="1" applyBorder="1" applyAlignment="1" applyProtection="1">
      <alignment horizontal="right"/>
    </xf>
    <xf numFmtId="165" fontId="54" fillId="38" borderId="19" xfId="230" applyNumberFormat="1" applyFont="1" applyFill="1" applyBorder="1" applyAlignment="1" applyProtection="1">
      <alignment horizontal="right"/>
    </xf>
    <xf numFmtId="0" fontId="3" fillId="0" borderId="0" xfId="1" applyFont="1" applyAlignment="1">
      <alignment horizontal="right"/>
    </xf>
    <xf numFmtId="0" fontId="3" fillId="0" borderId="0" xfId="0" applyNumberFormat="1" applyFont="1" applyFill="1" applyAlignment="1">
      <alignment horizontal="right"/>
    </xf>
    <xf numFmtId="42" fontId="44" fillId="0" borderId="0" xfId="73" applyNumberFormat="1" applyFont="1" applyBorder="1" applyAlignment="1">
      <alignment horizontal="center" vertical="center"/>
    </xf>
    <xf numFmtId="42" fontId="44" fillId="0" borderId="19" xfId="125" applyNumberFormat="1" applyFont="1" applyFill="1" applyBorder="1" applyAlignment="1">
      <alignment vertical="center"/>
    </xf>
    <xf numFmtId="164" fontId="3" fillId="0" borderId="0" xfId="1" quotePrefix="1" applyNumberFormat="1" applyFont="1" applyAlignment="1">
      <alignment horizontal="right"/>
    </xf>
    <xf numFmtId="0" fontId="3" fillId="0" borderId="0" xfId="1" quotePrefix="1" applyFont="1"/>
    <xf numFmtId="0" fontId="45" fillId="0" borderId="31" xfId="104" applyFont="1" applyFill="1" applyBorder="1" applyAlignment="1" applyProtection="1">
      <alignment horizontal="center"/>
    </xf>
    <xf numFmtId="0" fontId="46" fillId="0" borderId="32" xfId="113" applyFont="1" applyFill="1" applyBorder="1" applyAlignment="1"/>
    <xf numFmtId="0" fontId="3" fillId="0" borderId="31" xfId="104" applyFont="1" applyFill="1" applyBorder="1" applyAlignment="1" applyProtection="1">
      <alignment horizontal="left"/>
    </xf>
    <xf numFmtId="0" fontId="46" fillId="0" borderId="32" xfId="113" applyFont="1" applyFill="1" applyBorder="1" applyAlignment="1">
      <alignment horizontal="left"/>
    </xf>
    <xf numFmtId="0" fontId="3" fillId="0" borderId="0" xfId="104" applyFont="1" applyFill="1" applyBorder="1" applyAlignment="1" applyProtection="1">
      <alignment horizontal="left"/>
    </xf>
    <xf numFmtId="0" fontId="46" fillId="0" borderId="24" xfId="113" applyFont="1" applyFill="1" applyBorder="1" applyAlignment="1">
      <alignment horizontal="left"/>
    </xf>
  </cellXfs>
  <cellStyles count="233">
    <cellStyle name="20% - Accent1 2" xfId="3"/>
    <cellStyle name="20% - Accent2 2" xfId="4"/>
    <cellStyle name="20% - Accent3 2" xfId="5"/>
    <cellStyle name="20% - Accent4 2" xfId="6"/>
    <cellStyle name="40% - Accent1 2" xfId="7"/>
    <cellStyle name="40% - Accent3 2" xfId="8"/>
    <cellStyle name="40% - Accent4 2" xfId="9"/>
    <cellStyle name="40% - Accent6 2" xfId="10"/>
    <cellStyle name="60% - Accent1 2" xfId="11"/>
    <cellStyle name="60% - Accent3 2" xfId="12"/>
    <cellStyle name="60% - Accent4 2" xfId="13"/>
    <cellStyle name="60% - Accent6 2" xfId="14"/>
    <cellStyle name="Accent1 2" xfId="15"/>
    <cellStyle name="Accent2 2" xfId="16"/>
    <cellStyle name="Accent3 2" xfId="17"/>
    <cellStyle name="Accent4 2" xfId="18"/>
    <cellStyle name="Bad 2" xfId="19"/>
    <cellStyle name="Calculation 2" xfId="20"/>
    <cellStyle name="Column total in dollars" xfId="21"/>
    <cellStyle name="Comma  - Style1" xfId="22"/>
    <cellStyle name="Comma  - Style2" xfId="23"/>
    <cellStyle name="Comma  - Style3" xfId="24"/>
    <cellStyle name="Comma  - Style4" xfId="25"/>
    <cellStyle name="Comma  - Style5" xfId="26"/>
    <cellStyle name="Comma  - Style6" xfId="27"/>
    <cellStyle name="Comma  - Style7" xfId="28"/>
    <cellStyle name="Comma  - Style8" xfId="29"/>
    <cellStyle name="Comma (0)" xfId="30"/>
    <cellStyle name="Comma 10" xfId="31"/>
    <cellStyle name="Comma 10 2" xfId="2"/>
    <cellStyle name="Comma 11" xfId="32"/>
    <cellStyle name="Comma 12" xfId="33"/>
    <cellStyle name="Comma 13" xfId="34"/>
    <cellStyle name="Comma 13 2" xfId="35"/>
    <cellStyle name="Comma 13 2 2" xfId="36"/>
    <cellStyle name="Comma 13 3" xfId="230"/>
    <cellStyle name="Comma 14" xfId="37"/>
    <cellStyle name="Comma 15" xfId="38"/>
    <cellStyle name="Comma 16" xfId="228"/>
    <cellStyle name="Comma 2" xfId="39"/>
    <cellStyle name="Comma 2 2" xfId="40"/>
    <cellStyle name="Comma 2 2 2" xfId="41"/>
    <cellStyle name="Comma 3" xfId="42"/>
    <cellStyle name="Comma 3 2" xfId="43"/>
    <cellStyle name="Comma 3 3" xfId="44"/>
    <cellStyle name="Comma 4" xfId="45"/>
    <cellStyle name="Comma 4 2" xfId="46"/>
    <cellStyle name="Comma 4 3" xfId="47"/>
    <cellStyle name="Comma 5" xfId="48"/>
    <cellStyle name="Comma 6" xfId="49"/>
    <cellStyle name="Comma 6 2" xfId="50"/>
    <cellStyle name="Comma 7" xfId="51"/>
    <cellStyle name="Comma 7 2" xfId="52"/>
    <cellStyle name="Comma 7 2 2" xfId="53"/>
    <cellStyle name="Comma 8" xfId="54"/>
    <cellStyle name="Comma 9" xfId="55"/>
    <cellStyle name="Comma0" xfId="56"/>
    <cellStyle name="Comma0 - Style3" xfId="57"/>
    <cellStyle name="Comma0 - Style4" xfId="58"/>
    <cellStyle name="Comma0_3Q 2008 Release10-27-08 - USE FOR UT DEC 2009 GRC (5)" xfId="59"/>
    <cellStyle name="Comma1 - Style1" xfId="60"/>
    <cellStyle name="Currency 2" xfId="61"/>
    <cellStyle name="Currency 2 2" xfId="62"/>
    <cellStyle name="Currency 2 2 2" xfId="63"/>
    <cellStyle name="Currency 3" xfId="64"/>
    <cellStyle name="Currency 3 2" xfId="65"/>
    <cellStyle name="Currency 4" xfId="66"/>
    <cellStyle name="Currency 5" xfId="67"/>
    <cellStyle name="Currency 6" xfId="68"/>
    <cellStyle name="Currency 7" xfId="69"/>
    <cellStyle name="Currency 7 2" xfId="70"/>
    <cellStyle name="Currency 7 2 2" xfId="71"/>
    <cellStyle name="Currency 7 3" xfId="231"/>
    <cellStyle name="Currency 8" xfId="72"/>
    <cellStyle name="Currency 8 2" xfId="73"/>
    <cellStyle name="Currency 9" xfId="74"/>
    <cellStyle name="Currency No Comma" xfId="75"/>
    <cellStyle name="Currency(0)" xfId="76"/>
    <cellStyle name="Currency0" xfId="77"/>
    <cellStyle name="Date" xfId="78"/>
    <cellStyle name="Date - Style3" xfId="79"/>
    <cellStyle name="Date_3Q 2008 Release10-27-08 - USE FOR UT DEC 2009 GRC (5)" xfId="80"/>
    <cellStyle name="Fixed" xfId="81"/>
    <cellStyle name="General" xfId="82"/>
    <cellStyle name="Grey" xfId="83"/>
    <cellStyle name="header" xfId="84"/>
    <cellStyle name="Header1" xfId="85"/>
    <cellStyle name="Header2" xfId="86"/>
    <cellStyle name="Heading 1 2" xfId="87"/>
    <cellStyle name="Heading 2 2" xfId="88"/>
    <cellStyle name="Heading 3 2" xfId="89"/>
    <cellStyle name="Heading 4 2" xfId="90"/>
    <cellStyle name="Input [yellow]" xfId="91"/>
    <cellStyle name="Marathon" xfId="92"/>
    <cellStyle name="MCP" xfId="93"/>
    <cellStyle name="nONE" xfId="94"/>
    <cellStyle name="noninput" xfId="95"/>
    <cellStyle name="noninput 2" xfId="96"/>
    <cellStyle name="noninput 3" xfId="97"/>
    <cellStyle name="Normal" xfId="0" builtinId="0"/>
    <cellStyle name="Normal - Style1" xfId="98"/>
    <cellStyle name="Normal 10" xfId="99"/>
    <cellStyle name="Normal 11" xfId="100"/>
    <cellStyle name="Normal 12" xfId="101"/>
    <cellStyle name="Normal 13" xfId="102"/>
    <cellStyle name="Normal 14" xfId="103"/>
    <cellStyle name="Normal 15" xfId="104"/>
    <cellStyle name="Normal 15 2" xfId="105"/>
    <cellStyle name="Normal 15 2 2" xfId="106"/>
    <cellStyle name="Normal 15 3" xfId="232"/>
    <cellStyle name="Normal 16" xfId="107"/>
    <cellStyle name="Normal 17" xfId="108"/>
    <cellStyle name="Normal 18" xfId="109"/>
    <cellStyle name="Normal 18 2" xfId="110"/>
    <cellStyle name="Normal 18 3" xfId="111"/>
    <cellStyle name="Normal 18 4" xfId="112"/>
    <cellStyle name="Normal 18 5" xfId="113"/>
    <cellStyle name="Normal 19" xfId="114"/>
    <cellStyle name="Normal 19 2" xfId="115"/>
    <cellStyle name="Normal 2" xfId="116"/>
    <cellStyle name="Normal 2 2" xfId="117"/>
    <cellStyle name="Normal 2 3" xfId="118"/>
    <cellStyle name="Normal 2 3 2" xfId="119"/>
    <cellStyle name="Normal 2 4" xfId="120"/>
    <cellStyle name="Normal 20" xfId="121"/>
    <cellStyle name="Normal 21" xfId="122"/>
    <cellStyle name="Normal 22" xfId="1"/>
    <cellStyle name="Normal 22 2" xfId="123"/>
    <cellStyle name="Normal 23" xfId="124"/>
    <cellStyle name="Normal 23 2" xfId="125"/>
    <cellStyle name="Normal 24" xfId="126"/>
    <cellStyle name="Normal 25" xfId="127"/>
    <cellStyle name="Normal 26" xfId="128"/>
    <cellStyle name="Normal 27" xfId="129"/>
    <cellStyle name="Normal 28" xfId="229"/>
    <cellStyle name="Normal 3" xfId="130"/>
    <cellStyle name="Normal 3 2" xfId="131"/>
    <cellStyle name="Normal 4" xfId="132"/>
    <cellStyle name="Normal 4 2" xfId="133"/>
    <cellStyle name="Normal 4 3" xfId="134"/>
    <cellStyle name="Normal 5" xfId="135"/>
    <cellStyle name="Normal 5 2" xfId="136"/>
    <cellStyle name="Normal 6" xfId="137"/>
    <cellStyle name="Normal 6 2" xfId="138"/>
    <cellStyle name="Normal 6 2 2" xfId="139"/>
    <cellStyle name="Normal 6 3" xfId="140"/>
    <cellStyle name="Normal 6 4" xfId="141"/>
    <cellStyle name="Normal 6 4 2" xfId="142"/>
    <cellStyle name="Normal 7" xfId="143"/>
    <cellStyle name="Normal 8" xfId="144"/>
    <cellStyle name="Normal 8 2" xfId="145"/>
    <cellStyle name="Normal 9" xfId="146"/>
    <cellStyle name="Normal(0)" xfId="147"/>
    <cellStyle name="Number" xfId="148"/>
    <cellStyle name="Output 2" xfId="149"/>
    <cellStyle name="Password" xfId="150"/>
    <cellStyle name="Percen - Style1" xfId="151"/>
    <cellStyle name="Percen - Style2" xfId="152"/>
    <cellStyle name="Percent [2]" xfId="153"/>
    <cellStyle name="Percent 10" xfId="154"/>
    <cellStyle name="Percent 2" xfId="155"/>
    <cellStyle name="Percent 2 2" xfId="156"/>
    <cellStyle name="Percent 2 2 2" xfId="157"/>
    <cellStyle name="Percent 2 3" xfId="158"/>
    <cellStyle name="Percent 3" xfId="159"/>
    <cellStyle name="Percent 3 2" xfId="160"/>
    <cellStyle name="Percent 4" xfId="161"/>
    <cellStyle name="Percent 5" xfId="162"/>
    <cellStyle name="Percent 6" xfId="163"/>
    <cellStyle name="Percent 6 2" xfId="164"/>
    <cellStyle name="Percent 6 2 2" xfId="165"/>
    <cellStyle name="Percent 7" xfId="166"/>
    <cellStyle name="Percent 8" xfId="167"/>
    <cellStyle name="Percent 9" xfId="168"/>
    <cellStyle name="Percent 9 2" xfId="169"/>
    <cellStyle name="Percent(0)" xfId="170"/>
    <cellStyle name="SAPBEXaggData" xfId="171"/>
    <cellStyle name="SAPBEXaggDataEmph" xfId="172"/>
    <cellStyle name="SAPBEXaggItem" xfId="173"/>
    <cellStyle name="SAPBEXaggItemX" xfId="174"/>
    <cellStyle name="SAPBEXchaText" xfId="175"/>
    <cellStyle name="SAPBEXexcBad7" xfId="176"/>
    <cellStyle name="SAPBEXexcBad8" xfId="177"/>
    <cellStyle name="SAPBEXexcBad9" xfId="178"/>
    <cellStyle name="SAPBEXexcCritical4" xfId="179"/>
    <cellStyle name="SAPBEXexcCritical5" xfId="180"/>
    <cellStyle name="SAPBEXexcCritical6" xfId="181"/>
    <cellStyle name="SAPBEXexcGood1" xfId="182"/>
    <cellStyle name="SAPBEXexcGood2" xfId="183"/>
    <cellStyle name="SAPBEXexcGood3" xfId="184"/>
    <cellStyle name="SAPBEXfilterDrill" xfId="185"/>
    <cellStyle name="SAPBEXfilterItem" xfId="186"/>
    <cellStyle name="SAPBEXfilterText" xfId="187"/>
    <cellStyle name="SAPBEXformats" xfId="188"/>
    <cellStyle name="SAPBEXheaderItem" xfId="189"/>
    <cellStyle name="SAPBEXheaderText" xfId="190"/>
    <cellStyle name="SAPBEXHLevel0" xfId="191"/>
    <cellStyle name="SAPBEXHLevel0X" xfId="192"/>
    <cellStyle name="SAPBEXHLevel1" xfId="193"/>
    <cellStyle name="SAPBEXHLevel1X" xfId="194"/>
    <cellStyle name="SAPBEXHLevel2" xfId="195"/>
    <cellStyle name="SAPBEXHLevel2X" xfId="196"/>
    <cellStyle name="SAPBEXHLevel3" xfId="197"/>
    <cellStyle name="SAPBEXHLevel3X" xfId="198"/>
    <cellStyle name="SAPBEXresData" xfId="199"/>
    <cellStyle name="SAPBEXresDataEmph" xfId="200"/>
    <cellStyle name="SAPBEXresItem" xfId="201"/>
    <cellStyle name="SAPBEXresItemX" xfId="202"/>
    <cellStyle name="SAPBEXstdData" xfId="203"/>
    <cellStyle name="SAPBEXstdDataEmph" xfId="204"/>
    <cellStyle name="SAPBEXstdItem" xfId="205"/>
    <cellStyle name="SAPBEXstdItemX" xfId="206"/>
    <cellStyle name="SAPBEXtitle" xfId="207"/>
    <cellStyle name="SAPBEXtitle 2" xfId="208"/>
    <cellStyle name="SAPBEXundefined" xfId="209"/>
    <cellStyle name="Shade" xfId="210"/>
    <cellStyle name="Special" xfId="211"/>
    <cellStyle name="Style 1" xfId="212"/>
    <cellStyle name="Style 27" xfId="213"/>
    <cellStyle name="Style 35" xfId="214"/>
    <cellStyle name="Style 36" xfId="215"/>
    <cellStyle name="Title 2" xfId="216"/>
    <cellStyle name="Titles" xfId="217"/>
    <cellStyle name="Total 2" xfId="218"/>
    <cellStyle name="Total2 - Style2" xfId="219"/>
    <cellStyle name="TRANSMISSION RELIABILITY PORTION OF PROJECT" xfId="220"/>
    <cellStyle name="Underl - Style4" xfId="221"/>
    <cellStyle name="Unprot" xfId="222"/>
    <cellStyle name="Unprot 2" xfId="223"/>
    <cellStyle name="Unprot 3" xfId="224"/>
    <cellStyle name="Unprot$" xfId="225"/>
    <cellStyle name="Unprot_CA PTAM New Wind Sept-09 - Estimated Preview" xfId="226"/>
    <cellStyle name="Unprotect" xfId="2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31951\Desktop\REC%20Compariso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 Liability Summary (2)"/>
      <sheetName val="REC Comparison"/>
    </sheetNames>
    <definedNames>
      <definedName name="Number_of_Payments" refersTo="#REF!"/>
      <definedName name="Values_Entered" refersTo="#REF!"/>
    </defined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view="pageLayout" zoomScaleNormal="100" zoomScaleSheetLayoutView="100" workbookViewId="0">
      <selection activeCell="H1" sqref="H1"/>
    </sheetView>
  </sheetViews>
  <sheetFormatPr defaultRowHeight="12.75"/>
  <cols>
    <col min="1" max="1" width="6.28515625" style="42" customWidth="1"/>
    <col min="2" max="2" width="40.7109375" style="3" customWidth="1"/>
    <col min="3" max="5" width="16" style="3" customWidth="1"/>
    <col min="6" max="6" width="20.5703125" style="43" customWidth="1"/>
    <col min="7" max="7" width="1.5703125" style="43" customWidth="1"/>
    <col min="8" max="8" width="28.140625" style="43" customWidth="1"/>
    <col min="9" max="9" width="11.28515625" style="43" bestFit="1" customWidth="1"/>
    <col min="10" max="10" width="10.7109375" style="43" bestFit="1" customWidth="1"/>
    <col min="11" max="11" width="10.42578125" style="43" bestFit="1" customWidth="1"/>
    <col min="12" max="16384" width="9.140625" style="43"/>
  </cols>
  <sheetData>
    <row r="1" spans="1:12">
      <c r="A1" s="42" t="s">
        <v>11</v>
      </c>
      <c r="H1" s="44" t="s">
        <v>137</v>
      </c>
      <c r="I1" s="44"/>
    </row>
    <row r="2" spans="1:12">
      <c r="A2" s="45" t="s">
        <v>123</v>
      </c>
      <c r="H2" s="44"/>
    </row>
    <row r="3" spans="1:12">
      <c r="A3" s="45" t="s">
        <v>12</v>
      </c>
    </row>
    <row r="4" spans="1:12">
      <c r="A4" s="45" t="s">
        <v>126</v>
      </c>
      <c r="B4" s="46"/>
      <c r="C4" s="47" t="s">
        <v>13</v>
      </c>
      <c r="D4" s="48" t="s">
        <v>14</v>
      </c>
      <c r="E4" s="48" t="s">
        <v>15</v>
      </c>
      <c r="F4" s="48" t="s">
        <v>16</v>
      </c>
      <c r="G4" s="49"/>
      <c r="H4" s="48"/>
    </row>
    <row r="5" spans="1:12">
      <c r="F5" s="50"/>
      <c r="G5" s="50"/>
    </row>
    <row r="6" spans="1:12" s="3" customFormat="1" ht="40.5" customHeight="1">
      <c r="A6" s="246" t="s">
        <v>17</v>
      </c>
      <c r="B6" s="1" t="s">
        <v>18</v>
      </c>
      <c r="C6" s="51" t="s">
        <v>117</v>
      </c>
      <c r="D6" s="51" t="s">
        <v>114</v>
      </c>
      <c r="E6" s="51" t="s">
        <v>115</v>
      </c>
      <c r="F6" s="2" t="s">
        <v>6</v>
      </c>
      <c r="H6" s="2" t="s">
        <v>7</v>
      </c>
      <c r="I6" s="52" t="s">
        <v>19</v>
      </c>
    </row>
    <row r="7" spans="1:12" ht="8.85" customHeight="1">
      <c r="A7" s="247"/>
      <c r="B7" s="53"/>
      <c r="C7" s="54"/>
      <c r="D7" s="54"/>
      <c r="E7" s="54"/>
      <c r="F7" s="55"/>
      <c r="G7" s="4"/>
      <c r="H7" s="5"/>
    </row>
    <row r="8" spans="1:12" ht="25.5" customHeight="1">
      <c r="A8" s="248">
        <v>1</v>
      </c>
      <c r="B8" s="244" t="s">
        <v>20</v>
      </c>
      <c r="C8" s="54">
        <f>'CONF Attach D - Page 2 to 4'!N19</f>
        <v>2630000.942574</v>
      </c>
      <c r="D8" s="54">
        <f>'CONF Attach D - Page 2 to 4'!AC19</f>
        <v>3958376.0226413761</v>
      </c>
      <c r="E8" s="54">
        <f>'CONF Attach D - Page 2 to 4'!AR19</f>
        <v>306716.36935817398</v>
      </c>
      <c r="F8" s="6">
        <f>'CONF Attach D - Page 2 to 4'!AT19</f>
        <v>6895093.3345735492</v>
      </c>
      <c r="G8" s="4"/>
      <c r="H8" s="7" t="s">
        <v>133</v>
      </c>
      <c r="I8" s="56">
        <f>F8-SUM(C8:E8)</f>
        <v>0</v>
      </c>
      <c r="K8" s="56"/>
      <c r="L8" s="56"/>
    </row>
    <row r="9" spans="1:12" ht="8.85" customHeight="1">
      <c r="A9" s="248"/>
      <c r="B9" s="244"/>
      <c r="C9" s="244"/>
      <c r="D9" s="244"/>
      <c r="E9" s="244"/>
      <c r="F9" s="8"/>
      <c r="G9" s="4"/>
      <c r="H9" s="9"/>
      <c r="K9" s="56"/>
      <c r="L9" s="56"/>
    </row>
    <row r="10" spans="1:12" ht="25.5" customHeight="1">
      <c r="A10" s="248">
        <v>2</v>
      </c>
      <c r="B10" s="244" t="s">
        <v>21</v>
      </c>
      <c r="C10" s="54">
        <f>'CONF Attach D - Page 2 to 4'!N54</f>
        <v>1867586.5600000001</v>
      </c>
      <c r="D10" s="54">
        <f>'CONF Attach D - Page 2 to 4'!AC54</f>
        <v>2241802.83</v>
      </c>
      <c r="E10" s="54">
        <f>'CONF Attach D - Page 2 to 4'!AR54</f>
        <v>306713.22337573627</v>
      </c>
      <c r="F10" s="6">
        <f>'CONF Attach D - Page 2 to 4'!AT54</f>
        <v>4416102.6133757364</v>
      </c>
      <c r="G10" s="4"/>
      <c r="H10" s="7" t="s">
        <v>134</v>
      </c>
      <c r="I10" s="56">
        <f>F10-SUM(C10:E10)</f>
        <v>0</v>
      </c>
      <c r="K10" s="56"/>
      <c r="L10" s="56"/>
    </row>
    <row r="11" spans="1:12" ht="8.85" customHeight="1">
      <c r="A11" s="248"/>
      <c r="B11" s="244"/>
      <c r="C11" s="244"/>
      <c r="D11" s="244"/>
      <c r="E11" s="244"/>
      <c r="F11" s="8"/>
      <c r="G11" s="4"/>
      <c r="H11" s="9"/>
      <c r="K11" s="56"/>
      <c r="L11" s="56"/>
    </row>
    <row r="12" spans="1:12" ht="25.5" customHeight="1">
      <c r="A12" s="248">
        <v>3</v>
      </c>
      <c r="B12" s="53" t="s">
        <v>22</v>
      </c>
      <c r="C12" s="245">
        <f>'CONF Attach D - Page 2 to 4'!N59</f>
        <v>-2693195.9447273999</v>
      </c>
      <c r="D12" s="245">
        <f>'CONF Attach D - Page 2 to 4'!AC59</f>
        <v>-3584070.3613499985</v>
      </c>
      <c r="E12" s="245">
        <f>'CONF Attach D - Page 2 to 4'!AR59</f>
        <v>-516548.14028778224</v>
      </c>
      <c r="F12" s="6">
        <f>'CONF Attach D - Page 2 to 4'!AT59</f>
        <v>-6793814.4463651804</v>
      </c>
      <c r="G12" s="4"/>
      <c r="H12" s="7" t="s">
        <v>135</v>
      </c>
      <c r="I12" s="56">
        <f>F12-SUM(C12:E12)</f>
        <v>0</v>
      </c>
      <c r="K12" s="56"/>
      <c r="L12" s="56"/>
    </row>
    <row r="13" spans="1:12" ht="8.85" customHeight="1">
      <c r="A13" s="248"/>
      <c r="B13" s="53"/>
      <c r="C13" s="245"/>
      <c r="D13" s="245"/>
      <c r="E13" s="245"/>
      <c r="F13" s="6"/>
      <c r="G13" s="4"/>
      <c r="H13" s="9"/>
      <c r="K13" s="56"/>
      <c r="L13" s="56"/>
    </row>
    <row r="14" spans="1:12" ht="25.5" customHeight="1">
      <c r="A14" s="248"/>
      <c r="B14" s="53" t="s">
        <v>121</v>
      </c>
      <c r="C14" s="324">
        <f>SUM(C8:C12)</f>
        <v>1804391.5578466007</v>
      </c>
      <c r="D14" s="324">
        <f t="shared" ref="D14:F14" si="0">SUM(D8:D12)</f>
        <v>2616108.4912913772</v>
      </c>
      <c r="E14" s="324">
        <f t="shared" si="0"/>
        <v>96881.452446128067</v>
      </c>
      <c r="F14" s="325">
        <f t="shared" si="0"/>
        <v>4517381.5015841061</v>
      </c>
      <c r="G14" s="4"/>
      <c r="H14" s="7" t="s">
        <v>122</v>
      </c>
      <c r="I14" s="56">
        <f>F14-SUM(C14:E14)</f>
        <v>0</v>
      </c>
      <c r="K14" s="56"/>
      <c r="L14" s="56"/>
    </row>
    <row r="15" spans="1:12" ht="8.85" customHeight="1">
      <c r="A15" s="248"/>
      <c r="B15" s="53"/>
      <c r="C15" s="245"/>
      <c r="D15" s="245"/>
      <c r="E15" s="245"/>
      <c r="F15" s="6"/>
      <c r="G15" s="4"/>
      <c r="H15" s="9"/>
      <c r="K15" s="56"/>
      <c r="L15" s="56"/>
    </row>
    <row r="16" spans="1:12" ht="25.5" customHeight="1">
      <c r="A16" s="248">
        <v>4</v>
      </c>
      <c r="B16" s="53" t="s">
        <v>23</v>
      </c>
      <c r="C16" s="245">
        <f>SUM('CONF Attach D - Page 6'!D10:D18)</f>
        <v>-3184288.34</v>
      </c>
      <c r="D16" s="245">
        <f>SUM('CONF Attach D - Page 6'!D19:D30)</f>
        <v>-4726012</v>
      </c>
      <c r="E16" s="245">
        <f>SUM('CONF Attach D - Page 6'!D31:D42)</f>
        <v>-916987.69</v>
      </c>
      <c r="F16" s="6">
        <f>'CONF Attach D - Page 6'!D67</f>
        <v>-8827288.0299999993</v>
      </c>
      <c r="G16" s="4"/>
      <c r="H16" s="7" t="s">
        <v>136</v>
      </c>
      <c r="I16" s="56">
        <f>F16-SUM(C16:E16)</f>
        <v>0</v>
      </c>
      <c r="K16" s="56"/>
      <c r="L16" s="56"/>
    </row>
    <row r="17" spans="1:12" ht="8.85" customHeight="1">
      <c r="A17" s="248"/>
      <c r="B17" s="53"/>
      <c r="C17" s="245"/>
      <c r="D17" s="245"/>
      <c r="E17" s="245"/>
      <c r="F17" s="6"/>
      <c r="G17" s="4"/>
      <c r="H17" s="9"/>
      <c r="K17" s="56"/>
      <c r="L17" s="56"/>
    </row>
    <row r="18" spans="1:12" s="253" customFormat="1" ht="25.5" customHeight="1">
      <c r="A18" s="248">
        <v>5</v>
      </c>
      <c r="B18" s="53" t="s">
        <v>112</v>
      </c>
      <c r="C18" s="245"/>
      <c r="D18" s="245"/>
      <c r="E18" s="245"/>
      <c r="F18" s="6">
        <f>SUM('CONF Attach D - Page 6'!F10:F42)</f>
        <v>-477874.03854954959</v>
      </c>
      <c r="G18" s="4"/>
      <c r="H18" s="7" t="s">
        <v>136</v>
      </c>
      <c r="I18" s="252">
        <f>F18-SUM('CONF Attach D - Page 6'!F10:F42)</f>
        <v>0</v>
      </c>
      <c r="K18" s="252"/>
      <c r="L18" s="252"/>
    </row>
    <row r="19" spans="1:12" ht="8.85" customHeight="1">
      <c r="A19" s="248"/>
      <c r="B19" s="53"/>
      <c r="C19" s="54"/>
      <c r="D19" s="54"/>
      <c r="E19" s="54"/>
      <c r="F19" s="8"/>
      <c r="G19" s="4"/>
      <c r="H19" s="9"/>
      <c r="K19" s="56"/>
      <c r="L19" s="56"/>
    </row>
    <row r="20" spans="1:12" ht="25.5" customHeight="1">
      <c r="A20" s="248">
        <v>6</v>
      </c>
      <c r="B20" s="53" t="s">
        <v>113</v>
      </c>
      <c r="C20" s="245"/>
      <c r="D20" s="245"/>
      <c r="E20" s="245"/>
      <c r="F20" s="6">
        <f>SUM('CONF Attach D - Page 6'!F43:F66)</f>
        <v>-440059.11301771563</v>
      </c>
      <c r="G20" s="4"/>
      <c r="H20" s="7" t="s">
        <v>136</v>
      </c>
      <c r="I20" s="56">
        <f>F20-SUM('CONF Attach D - Page 6'!F43:F66)</f>
        <v>0</v>
      </c>
      <c r="K20" s="56"/>
      <c r="L20" s="56"/>
    </row>
    <row r="21" spans="1:12" ht="8.85" customHeight="1">
      <c r="A21" s="248"/>
      <c r="B21" s="53"/>
      <c r="C21" s="245"/>
      <c r="D21" s="245"/>
      <c r="E21" s="245"/>
      <c r="F21" s="6"/>
      <c r="G21" s="4"/>
      <c r="H21" s="9"/>
      <c r="K21" s="56"/>
      <c r="L21" s="56"/>
    </row>
    <row r="22" spans="1:12" ht="25.5" customHeight="1">
      <c r="A22" s="249">
        <v>7</v>
      </c>
      <c r="B22" s="57" t="s">
        <v>24</v>
      </c>
      <c r="C22" s="58"/>
      <c r="D22" s="58"/>
      <c r="E22" s="58"/>
      <c r="F22" s="59">
        <f>SUM(F8,F10,F12,F16,F20,F18)</f>
        <v>-5227839.6799831586</v>
      </c>
      <c r="G22" s="60"/>
      <c r="H22" s="250"/>
      <c r="I22" s="56">
        <f>F22+'CONF Attach D - Page 6'!E67</f>
        <v>0</v>
      </c>
      <c r="K22" s="56"/>
      <c r="L22" s="56"/>
    </row>
    <row r="24" spans="1:12" ht="12.75" customHeight="1">
      <c r="A24" s="251" t="s">
        <v>118</v>
      </c>
      <c r="B24" s="61"/>
      <c r="C24" s="61"/>
      <c r="D24" s="61"/>
      <c r="E24" s="61"/>
      <c r="F24" s="61"/>
      <c r="G24" s="61"/>
      <c r="H24" s="61"/>
    </row>
    <row r="25" spans="1:12">
      <c r="A25" s="251" t="s">
        <v>116</v>
      </c>
    </row>
    <row r="29" spans="1:12" s="3" customFormat="1">
      <c r="A29" s="42"/>
      <c r="F29" s="43"/>
      <c r="G29" s="43"/>
      <c r="H29" s="43"/>
      <c r="I29" s="43"/>
      <c r="J29" s="43"/>
    </row>
    <row r="30" spans="1:12" s="3" customFormat="1">
      <c r="A30" s="42"/>
      <c r="F30" s="43"/>
      <c r="G30" s="43"/>
      <c r="H30" s="43"/>
      <c r="I30" s="43"/>
      <c r="J30" s="43"/>
    </row>
  </sheetData>
  <pageMargins left="0.7" right="0.7" top="0.75" bottom="0.75" header="0.3" footer="0.3"/>
  <pageSetup scale="86" orientation="landscape" r:id="rId1"/>
  <headerFooter>
    <oddHeader>&amp;R&amp;"Times New Roman,Regular"Redacted - Confidential Attachment D - Page 1</oddHeader>
    <oddFooter>&amp;CCONFIDENTIAL PER PROTECTIVE ORDER IN UTC DOCKET UE-100749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8"/>
  <sheetViews>
    <sheetView view="pageLayout" topLeftCell="D1" zoomScaleNormal="85" zoomScaleSheetLayoutView="85" workbookViewId="0">
      <selection activeCell="N1" sqref="N1"/>
    </sheetView>
  </sheetViews>
  <sheetFormatPr defaultColWidth="8.85546875" defaultRowHeight="12.75"/>
  <cols>
    <col min="1" max="1" width="5.42578125" style="63" customWidth="1"/>
    <col min="2" max="2" width="1.28515625" style="63" customWidth="1"/>
    <col min="3" max="3" width="60.28515625" style="64" bestFit="1" customWidth="1"/>
    <col min="4" max="12" width="12.28515625" style="109" customWidth="1"/>
    <col min="13" max="13" width="1.7109375" style="109" customWidth="1"/>
    <col min="14" max="14" width="12.28515625" style="109" customWidth="1"/>
    <col min="15" max="15" width="1.7109375" style="110" customWidth="1"/>
    <col min="16" max="25" width="12.28515625" style="111" customWidth="1"/>
    <col min="26" max="27" width="12.28515625" style="112" customWidth="1"/>
    <col min="28" max="28" width="1.7109375" style="113" customWidth="1"/>
    <col min="29" max="29" width="12.28515625" style="109" customWidth="1"/>
    <col min="30" max="30" width="1.85546875" style="111" customWidth="1"/>
    <col min="31" max="40" width="12.28515625" style="111" customWidth="1"/>
    <col min="41" max="42" width="12.28515625" style="112" customWidth="1"/>
    <col min="43" max="43" width="1.5703125" style="66" customWidth="1"/>
    <col min="44" max="44" width="12.28515625" style="109" customWidth="1"/>
    <col min="45" max="45" width="1.5703125" style="65" customWidth="1"/>
    <col min="46" max="46" width="12.28515625" style="109" customWidth="1"/>
    <col min="47" max="16384" width="8.85546875" style="65"/>
  </cols>
  <sheetData>
    <row r="1" spans="1:48">
      <c r="A1" s="62" t="s">
        <v>124</v>
      </c>
      <c r="N1" s="323" t="s">
        <v>138</v>
      </c>
      <c r="AC1" s="323" t="s">
        <v>119</v>
      </c>
      <c r="AT1" s="323" t="s">
        <v>120</v>
      </c>
    </row>
    <row r="2" spans="1:48">
      <c r="A2" s="62" t="s">
        <v>12</v>
      </c>
    </row>
    <row r="3" spans="1:48">
      <c r="A3" s="62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R3" s="114"/>
      <c r="AT3" s="114"/>
    </row>
    <row r="4" spans="1:48" s="70" customFormat="1" ht="24" customHeight="1">
      <c r="A4" s="67" t="s">
        <v>17</v>
      </c>
      <c r="B4" s="51"/>
      <c r="C4" s="51" t="s">
        <v>18</v>
      </c>
      <c r="D4" s="115">
        <v>40634</v>
      </c>
      <c r="E4" s="116">
        <v>40664</v>
      </c>
      <c r="F4" s="116">
        <v>40695</v>
      </c>
      <c r="G4" s="116">
        <v>40725</v>
      </c>
      <c r="H4" s="116">
        <v>40756</v>
      </c>
      <c r="I4" s="116">
        <v>40787</v>
      </c>
      <c r="J4" s="116">
        <v>40817</v>
      </c>
      <c r="K4" s="116">
        <v>40848</v>
      </c>
      <c r="L4" s="117">
        <v>40878</v>
      </c>
      <c r="M4" s="118"/>
      <c r="N4" s="119" t="s">
        <v>52</v>
      </c>
      <c r="O4" s="118"/>
      <c r="P4" s="120">
        <v>40909</v>
      </c>
      <c r="Q4" s="121">
        <v>40940</v>
      </c>
      <c r="R4" s="121">
        <v>40969</v>
      </c>
      <c r="S4" s="121">
        <v>41000</v>
      </c>
      <c r="T4" s="121">
        <v>41030</v>
      </c>
      <c r="U4" s="121">
        <v>41061</v>
      </c>
      <c r="V4" s="121">
        <v>41091</v>
      </c>
      <c r="W4" s="121">
        <v>41122</v>
      </c>
      <c r="X4" s="121">
        <v>41153</v>
      </c>
      <c r="Y4" s="121">
        <v>41183</v>
      </c>
      <c r="Z4" s="121">
        <v>41214</v>
      </c>
      <c r="AA4" s="122">
        <v>41244</v>
      </c>
      <c r="AB4" s="123"/>
      <c r="AC4" s="119" t="s">
        <v>53</v>
      </c>
      <c r="AD4" s="120"/>
      <c r="AE4" s="120">
        <v>41275</v>
      </c>
      <c r="AF4" s="121">
        <v>41306</v>
      </c>
      <c r="AG4" s="121">
        <v>41334</v>
      </c>
      <c r="AH4" s="121">
        <v>41365</v>
      </c>
      <c r="AI4" s="121">
        <v>41395</v>
      </c>
      <c r="AJ4" s="121">
        <v>41426</v>
      </c>
      <c r="AK4" s="121">
        <v>41456</v>
      </c>
      <c r="AL4" s="121">
        <v>41487</v>
      </c>
      <c r="AM4" s="121">
        <v>41518</v>
      </c>
      <c r="AN4" s="121">
        <v>41548</v>
      </c>
      <c r="AO4" s="121">
        <v>41579</v>
      </c>
      <c r="AP4" s="122">
        <v>41609</v>
      </c>
      <c r="AQ4" s="68"/>
      <c r="AR4" s="119" t="s">
        <v>108</v>
      </c>
      <c r="AS4" s="69"/>
      <c r="AT4" s="119" t="s">
        <v>25</v>
      </c>
    </row>
    <row r="5" spans="1:48">
      <c r="A5" s="63">
        <v>1</v>
      </c>
      <c r="B5" s="62" t="s">
        <v>26</v>
      </c>
      <c r="C5" s="71"/>
      <c r="D5" s="124"/>
      <c r="E5" s="125"/>
      <c r="F5" s="125"/>
      <c r="G5" s="125"/>
      <c r="H5" s="125"/>
      <c r="I5" s="125"/>
      <c r="J5" s="125"/>
      <c r="K5" s="125"/>
      <c r="L5" s="126"/>
      <c r="M5" s="125"/>
      <c r="N5" s="127"/>
      <c r="O5" s="125"/>
      <c r="P5" s="124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6"/>
      <c r="AB5" s="125"/>
      <c r="AC5" s="127"/>
      <c r="AD5" s="124"/>
      <c r="AE5" s="124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6"/>
      <c r="AQ5" s="72"/>
      <c r="AR5" s="127"/>
      <c r="AT5" s="127"/>
    </row>
    <row r="6" spans="1:48" ht="12.75" customHeight="1">
      <c r="A6" s="63">
        <v>2</v>
      </c>
      <c r="B6" s="73"/>
      <c r="C6" s="74" t="s">
        <v>27</v>
      </c>
      <c r="D6" s="254"/>
      <c r="E6" s="255"/>
      <c r="F6" s="255"/>
      <c r="G6" s="255"/>
      <c r="H6" s="255"/>
      <c r="I6" s="255"/>
      <c r="J6" s="255"/>
      <c r="K6" s="255"/>
      <c r="L6" s="256"/>
      <c r="M6" s="75"/>
      <c r="N6" s="278"/>
      <c r="O6" s="75"/>
      <c r="P6" s="254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6"/>
      <c r="AB6" s="75"/>
      <c r="AC6" s="278"/>
      <c r="AD6" s="234"/>
      <c r="AE6" s="254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6"/>
      <c r="AQ6" s="75"/>
      <c r="AR6" s="278"/>
      <c r="AT6" s="278"/>
      <c r="AV6" s="76"/>
    </row>
    <row r="7" spans="1:48">
      <c r="A7" s="63">
        <v>3</v>
      </c>
      <c r="B7" s="73"/>
      <c r="C7" s="74" t="s">
        <v>28</v>
      </c>
      <c r="D7" s="254"/>
      <c r="E7" s="255"/>
      <c r="F7" s="255"/>
      <c r="G7" s="255"/>
      <c r="H7" s="255"/>
      <c r="I7" s="255"/>
      <c r="J7" s="255"/>
      <c r="K7" s="255"/>
      <c r="L7" s="256"/>
      <c r="M7" s="75"/>
      <c r="N7" s="278"/>
      <c r="O7" s="75"/>
      <c r="P7" s="254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6"/>
      <c r="AB7" s="75"/>
      <c r="AC7" s="278"/>
      <c r="AD7" s="234"/>
      <c r="AE7" s="254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6"/>
      <c r="AQ7" s="75"/>
      <c r="AR7" s="278"/>
      <c r="AT7" s="278"/>
      <c r="AV7" s="76"/>
    </row>
    <row r="8" spans="1:48">
      <c r="A8" s="63">
        <v>4</v>
      </c>
      <c r="B8" s="73"/>
      <c r="C8" s="74" t="s">
        <v>29</v>
      </c>
      <c r="D8" s="254"/>
      <c r="E8" s="255"/>
      <c r="F8" s="255"/>
      <c r="G8" s="255"/>
      <c r="H8" s="255"/>
      <c r="I8" s="255"/>
      <c r="J8" s="255"/>
      <c r="K8" s="255"/>
      <c r="L8" s="256"/>
      <c r="M8" s="75"/>
      <c r="N8" s="278"/>
      <c r="O8" s="75"/>
      <c r="P8" s="254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6"/>
      <c r="AB8" s="75"/>
      <c r="AC8" s="278"/>
      <c r="AD8" s="234"/>
      <c r="AE8" s="254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6"/>
      <c r="AQ8" s="75"/>
      <c r="AR8" s="278"/>
      <c r="AT8" s="278"/>
      <c r="AV8" s="76"/>
    </row>
    <row r="9" spans="1:48">
      <c r="A9" s="63">
        <v>5</v>
      </c>
      <c r="B9" s="73"/>
      <c r="C9" s="74" t="s">
        <v>30</v>
      </c>
      <c r="D9" s="257"/>
      <c r="E9" s="258"/>
      <c r="F9" s="258"/>
      <c r="G9" s="258"/>
      <c r="H9" s="258"/>
      <c r="I9" s="258"/>
      <c r="J9" s="258"/>
      <c r="K9" s="258"/>
      <c r="L9" s="259"/>
      <c r="M9" s="75"/>
      <c r="N9" s="279"/>
      <c r="O9" s="75"/>
      <c r="P9" s="257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9"/>
      <c r="AB9" s="75"/>
      <c r="AC9" s="279"/>
      <c r="AD9" s="235"/>
      <c r="AE9" s="257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9"/>
      <c r="AQ9" s="75"/>
      <c r="AR9" s="279"/>
      <c r="AT9" s="279"/>
      <c r="AV9" s="76"/>
    </row>
    <row r="10" spans="1:48">
      <c r="A10" s="63">
        <v>6</v>
      </c>
      <c r="B10" s="73"/>
      <c r="C10" s="77" t="s">
        <v>31</v>
      </c>
      <c r="D10" s="78">
        <v>1902660</v>
      </c>
      <c r="E10" s="79">
        <v>1988016</v>
      </c>
      <c r="F10" s="79">
        <v>1882472</v>
      </c>
      <c r="G10" s="79">
        <v>0</v>
      </c>
      <c r="H10" s="79">
        <v>0</v>
      </c>
      <c r="I10" s="79">
        <v>0</v>
      </c>
      <c r="J10" s="79">
        <v>3101276</v>
      </c>
      <c r="K10" s="79">
        <v>1854807.5</v>
      </c>
      <c r="L10" s="80">
        <v>1096525</v>
      </c>
      <c r="M10" s="79"/>
      <c r="N10" s="81">
        <v>11825756.5</v>
      </c>
      <c r="O10" s="79"/>
      <c r="P10" s="78">
        <v>1758258</v>
      </c>
      <c r="Q10" s="79">
        <v>1902410</v>
      </c>
      <c r="R10" s="79">
        <v>2425235</v>
      </c>
      <c r="S10" s="79">
        <v>1873268.8499999999</v>
      </c>
      <c r="T10" s="79">
        <v>1965646.65</v>
      </c>
      <c r="U10" s="79">
        <v>2077230.75</v>
      </c>
      <c r="V10" s="79">
        <v>0</v>
      </c>
      <c r="W10" s="79">
        <v>0</v>
      </c>
      <c r="X10" s="79">
        <v>0</v>
      </c>
      <c r="Y10" s="79">
        <v>3118893</v>
      </c>
      <c r="Z10" s="79">
        <v>1234050.55</v>
      </c>
      <c r="AA10" s="80">
        <v>1289418.7</v>
      </c>
      <c r="AB10" s="79"/>
      <c r="AC10" s="81">
        <v>17644411.5</v>
      </c>
      <c r="AD10" s="78"/>
      <c r="AE10" s="78">
        <v>47466</v>
      </c>
      <c r="AF10" s="79">
        <v>41638.5</v>
      </c>
      <c r="AG10" s="79">
        <v>20611.5</v>
      </c>
      <c r="AH10" s="79">
        <v>53095.8</v>
      </c>
      <c r="AI10" s="79">
        <v>0</v>
      </c>
      <c r="AJ10" s="79">
        <v>18544.5</v>
      </c>
      <c r="AK10" s="79">
        <v>134523.59999999998</v>
      </c>
      <c r="AL10" s="79">
        <v>136095.75</v>
      </c>
      <c r="AM10" s="79">
        <v>173385.5</v>
      </c>
      <c r="AN10" s="79">
        <v>87551.875</v>
      </c>
      <c r="AO10" s="79">
        <v>374741.5</v>
      </c>
      <c r="AP10" s="80">
        <v>278693.25</v>
      </c>
      <c r="AQ10" s="79"/>
      <c r="AR10" s="81">
        <v>1366347.7749999999</v>
      </c>
      <c r="AT10" s="81">
        <v>30836515.774999999</v>
      </c>
      <c r="AV10" s="76"/>
    </row>
    <row r="11" spans="1:48">
      <c r="A11" s="63">
        <v>7</v>
      </c>
      <c r="B11" s="73"/>
      <c r="C11" s="77"/>
      <c r="D11" s="78"/>
      <c r="E11" s="79"/>
      <c r="F11" s="79"/>
      <c r="G11" s="79"/>
      <c r="H11" s="79"/>
      <c r="I11" s="79"/>
      <c r="J11" s="79"/>
      <c r="K11" s="79"/>
      <c r="L11" s="80"/>
      <c r="M11" s="79"/>
      <c r="N11" s="81"/>
      <c r="O11" s="79"/>
      <c r="P11" s="78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80"/>
      <c r="AB11" s="79"/>
      <c r="AC11" s="81"/>
      <c r="AD11" s="78"/>
      <c r="AE11" s="78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80"/>
      <c r="AQ11" s="79"/>
      <c r="AR11" s="81"/>
      <c r="AT11" s="81"/>
      <c r="AV11" s="76"/>
    </row>
    <row r="12" spans="1:48">
      <c r="A12" s="63">
        <v>8</v>
      </c>
      <c r="B12" s="73"/>
      <c r="C12" s="82" t="s">
        <v>32</v>
      </c>
      <c r="D12" s="83">
        <v>0.22239600000000001</v>
      </c>
      <c r="E12" s="84">
        <v>0.22239600000000001</v>
      </c>
      <c r="F12" s="84">
        <v>0.22239600000000001</v>
      </c>
      <c r="G12" s="84">
        <v>0.22239600000000001</v>
      </c>
      <c r="H12" s="84">
        <v>0.22239600000000001</v>
      </c>
      <c r="I12" s="84">
        <v>0.22239600000000001</v>
      </c>
      <c r="J12" s="84">
        <v>0.22239600000000001</v>
      </c>
      <c r="K12" s="84">
        <v>0.22239600000000001</v>
      </c>
      <c r="L12" s="85">
        <v>0.22239600000000001</v>
      </c>
      <c r="M12" s="84"/>
      <c r="N12" s="86">
        <v>0.22239600000000001</v>
      </c>
      <c r="O12" s="84"/>
      <c r="P12" s="83">
        <v>0.22434162922585299</v>
      </c>
      <c r="Q12" s="84">
        <v>0.22434162922585299</v>
      </c>
      <c r="R12" s="84">
        <v>0.22434162922585299</v>
      </c>
      <c r="S12" s="84">
        <v>0.22434162922585299</v>
      </c>
      <c r="T12" s="84">
        <v>0.22434162922585299</v>
      </c>
      <c r="U12" s="84">
        <v>0.22434162922585299</v>
      </c>
      <c r="V12" s="84">
        <v>0.22434162922585299</v>
      </c>
      <c r="W12" s="84">
        <v>0.22434162922585299</v>
      </c>
      <c r="X12" s="84">
        <v>0.22434162922585299</v>
      </c>
      <c r="Y12" s="84">
        <v>0.22434162922585299</v>
      </c>
      <c r="Z12" s="84">
        <v>0.22434162922585299</v>
      </c>
      <c r="AA12" s="85">
        <v>0.22434162922585299</v>
      </c>
      <c r="AB12" s="84"/>
      <c r="AC12" s="86">
        <v>0.22434162922585299</v>
      </c>
      <c r="AD12" s="83"/>
      <c r="AE12" s="83">
        <v>0.22434162922585285</v>
      </c>
      <c r="AF12" s="84">
        <v>0.22434162922585285</v>
      </c>
      <c r="AG12" s="84">
        <v>0.22434162922585285</v>
      </c>
      <c r="AH12" s="84">
        <v>0.22434162922585285</v>
      </c>
      <c r="AI12" s="84">
        <v>0.22434162922585299</v>
      </c>
      <c r="AJ12" s="84">
        <v>0.22434162922585299</v>
      </c>
      <c r="AK12" s="84">
        <v>0.22434162922585299</v>
      </c>
      <c r="AL12" s="84">
        <v>0.22434162922585299</v>
      </c>
      <c r="AM12" s="84">
        <v>0.22434162922585299</v>
      </c>
      <c r="AN12" s="84">
        <v>0.22434162922585299</v>
      </c>
      <c r="AO12" s="84">
        <v>0.22434162922585299</v>
      </c>
      <c r="AP12" s="85">
        <v>0.22501507009876562</v>
      </c>
      <c r="AQ12" s="84"/>
      <c r="AR12" s="86">
        <v>0.22501507009876562</v>
      </c>
      <c r="AT12" s="86"/>
      <c r="AV12" s="76"/>
    </row>
    <row r="13" spans="1:48">
      <c r="A13" s="63">
        <v>9</v>
      </c>
      <c r="B13" s="73"/>
      <c r="C13" s="77"/>
      <c r="D13" s="128"/>
      <c r="E13" s="113"/>
      <c r="F13" s="113"/>
      <c r="G13" s="113"/>
      <c r="H13" s="113"/>
      <c r="I13" s="113"/>
      <c r="J13" s="113"/>
      <c r="K13" s="113"/>
      <c r="L13" s="129"/>
      <c r="M13" s="113"/>
      <c r="N13" s="130"/>
      <c r="O13" s="113"/>
      <c r="P13" s="128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29"/>
      <c r="AC13" s="130"/>
      <c r="AD13" s="128"/>
      <c r="AE13" s="128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29"/>
      <c r="AR13" s="130"/>
      <c r="AT13" s="130"/>
      <c r="AV13" s="76"/>
    </row>
    <row r="14" spans="1:48" ht="12.75" customHeight="1">
      <c r="A14" s="63">
        <v>10</v>
      </c>
      <c r="B14" s="71" t="s">
        <v>33</v>
      </c>
      <c r="C14" s="71"/>
      <c r="D14" s="124"/>
      <c r="E14" s="125"/>
      <c r="F14" s="125"/>
      <c r="G14" s="125"/>
      <c r="H14" s="125"/>
      <c r="I14" s="125"/>
      <c r="J14" s="125"/>
      <c r="K14" s="125"/>
      <c r="L14" s="126"/>
      <c r="M14" s="125"/>
      <c r="N14" s="127"/>
      <c r="O14" s="125"/>
      <c r="P14" s="124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6"/>
      <c r="AB14" s="125"/>
      <c r="AC14" s="127"/>
      <c r="AD14" s="124"/>
      <c r="AE14" s="124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6"/>
      <c r="AQ14" s="72"/>
      <c r="AR14" s="127"/>
      <c r="AT14" s="127"/>
      <c r="AV14" s="76"/>
    </row>
    <row r="15" spans="1:48" ht="12.75" customHeight="1">
      <c r="A15" s="63">
        <v>11</v>
      </c>
      <c r="B15" s="73"/>
      <c r="C15" s="74" t="s">
        <v>27</v>
      </c>
      <c r="D15" s="254"/>
      <c r="E15" s="255"/>
      <c r="F15" s="255"/>
      <c r="G15" s="255"/>
      <c r="H15" s="255"/>
      <c r="I15" s="255"/>
      <c r="J15" s="255"/>
      <c r="K15" s="255"/>
      <c r="L15" s="256"/>
      <c r="M15" s="75"/>
      <c r="N15" s="278"/>
      <c r="O15" s="75"/>
      <c r="P15" s="254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6"/>
      <c r="AB15" s="75"/>
      <c r="AC15" s="278"/>
      <c r="AD15" s="234"/>
      <c r="AE15" s="254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6"/>
      <c r="AQ15" s="75"/>
      <c r="AR15" s="278"/>
      <c r="AT15" s="278"/>
      <c r="AV15" s="76"/>
    </row>
    <row r="16" spans="1:48" ht="12.75" customHeight="1">
      <c r="A16" s="63">
        <v>12</v>
      </c>
      <c r="B16" s="73"/>
      <c r="C16" s="74" t="s">
        <v>28</v>
      </c>
      <c r="D16" s="254"/>
      <c r="E16" s="255"/>
      <c r="F16" s="255"/>
      <c r="G16" s="255"/>
      <c r="H16" s="255"/>
      <c r="I16" s="255"/>
      <c r="J16" s="255"/>
      <c r="K16" s="255"/>
      <c r="L16" s="256"/>
      <c r="M16" s="75"/>
      <c r="N16" s="278"/>
      <c r="O16" s="75"/>
      <c r="P16" s="254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6"/>
      <c r="AB16" s="75"/>
      <c r="AC16" s="278"/>
      <c r="AD16" s="234"/>
      <c r="AE16" s="254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6"/>
      <c r="AQ16" s="75"/>
      <c r="AR16" s="278"/>
      <c r="AT16" s="278"/>
      <c r="AV16" s="76"/>
    </row>
    <row r="17" spans="1:48" ht="12.75" customHeight="1">
      <c r="A17" s="63">
        <v>13</v>
      </c>
      <c r="B17" s="73"/>
      <c r="C17" s="74" t="s">
        <v>29</v>
      </c>
      <c r="D17" s="254"/>
      <c r="E17" s="255"/>
      <c r="F17" s="255"/>
      <c r="G17" s="255"/>
      <c r="H17" s="255"/>
      <c r="I17" s="255"/>
      <c r="J17" s="255"/>
      <c r="K17" s="255"/>
      <c r="L17" s="256"/>
      <c r="M17" s="75"/>
      <c r="N17" s="278"/>
      <c r="O17" s="75"/>
      <c r="P17" s="254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6"/>
      <c r="AB17" s="75"/>
      <c r="AC17" s="278"/>
      <c r="AD17" s="234"/>
      <c r="AE17" s="254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6"/>
      <c r="AQ17" s="75"/>
      <c r="AR17" s="278"/>
      <c r="AT17" s="278"/>
      <c r="AV17" s="76"/>
    </row>
    <row r="18" spans="1:48" ht="12.75" customHeight="1">
      <c r="A18" s="63">
        <v>14</v>
      </c>
      <c r="B18" s="73"/>
      <c r="C18" s="74" t="s">
        <v>30</v>
      </c>
      <c r="D18" s="257"/>
      <c r="E18" s="258"/>
      <c r="F18" s="258"/>
      <c r="G18" s="258"/>
      <c r="H18" s="258"/>
      <c r="I18" s="258"/>
      <c r="J18" s="258"/>
      <c r="K18" s="258"/>
      <c r="L18" s="259"/>
      <c r="M18" s="75"/>
      <c r="N18" s="279"/>
      <c r="O18" s="75"/>
      <c r="P18" s="257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9"/>
      <c r="AB18" s="75"/>
      <c r="AC18" s="279"/>
      <c r="AD18" s="235"/>
      <c r="AE18" s="257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9"/>
      <c r="AQ18" s="75"/>
      <c r="AR18" s="279"/>
      <c r="AT18" s="279"/>
      <c r="AV18" s="76"/>
    </row>
    <row r="19" spans="1:48" ht="12.75" customHeight="1">
      <c r="A19" s="63">
        <v>15</v>
      </c>
      <c r="B19" s="73"/>
      <c r="C19" s="77" t="s">
        <v>34</v>
      </c>
      <c r="D19" s="78">
        <v>423143.97336</v>
      </c>
      <c r="E19" s="79">
        <v>442126.80633600004</v>
      </c>
      <c r="F19" s="79">
        <v>418654.24291200005</v>
      </c>
      <c r="G19" s="79">
        <v>0</v>
      </c>
      <c r="H19" s="79">
        <v>0</v>
      </c>
      <c r="I19" s="79">
        <v>0</v>
      </c>
      <c r="J19" s="79">
        <v>689711.37729600002</v>
      </c>
      <c r="K19" s="79">
        <v>412501.76877000002</v>
      </c>
      <c r="L19" s="80">
        <v>243862.7739</v>
      </c>
      <c r="M19" s="79"/>
      <c r="N19" s="81">
        <v>2630000.942574</v>
      </c>
      <c r="O19" s="79"/>
      <c r="P19" s="78">
        <v>394450.46431938984</v>
      </c>
      <c r="Q19" s="79">
        <v>426789.75885555497</v>
      </c>
      <c r="R19" s="79">
        <v>544081.17115556158</v>
      </c>
      <c r="S19" s="79">
        <v>420252.18578703998</v>
      </c>
      <c r="T19" s="79">
        <v>440976.37194334</v>
      </c>
      <c r="U19" s="79">
        <v>466009.33073304052</v>
      </c>
      <c r="V19" s="79">
        <v>0</v>
      </c>
      <c r="W19" s="79">
        <v>0</v>
      </c>
      <c r="X19" s="79">
        <v>0</v>
      </c>
      <c r="Y19" s="79">
        <v>699697.53700110829</v>
      </c>
      <c r="Z19" s="79">
        <v>276848.91093405994</v>
      </c>
      <c r="AA19" s="80">
        <v>289270.29191228136</v>
      </c>
      <c r="AB19" s="79"/>
      <c r="AC19" s="81">
        <v>3958376.0226413761</v>
      </c>
      <c r="AD19" s="78"/>
      <c r="AE19" s="78">
        <v>10648.599772834332</v>
      </c>
      <c r="AF19" s="79">
        <v>9341.2489285206739</v>
      </c>
      <c r="AG19" s="79">
        <v>4624.0174907886658</v>
      </c>
      <c r="AH19" s="79">
        <v>11911.598277050038</v>
      </c>
      <c r="AI19" s="79">
        <v>0</v>
      </c>
      <c r="AJ19" s="79">
        <v>4160.3033431788308</v>
      </c>
      <c r="AK19" s="79">
        <v>30179.243593326952</v>
      </c>
      <c r="AL19" s="79">
        <v>30531.942285714384</v>
      </c>
      <c r="AM19" s="79">
        <v>38897.585554139136</v>
      </c>
      <c r="AN19" s="79">
        <v>19641.530279278228</v>
      </c>
      <c r="AO19" s="79">
        <v>84070.118648539981</v>
      </c>
      <c r="AP19" s="80">
        <v>62710.181184802808</v>
      </c>
      <c r="AQ19" s="79"/>
      <c r="AR19" s="81">
        <v>306716.36935817398</v>
      </c>
      <c r="AT19" s="81">
        <v>6895093.3345735492</v>
      </c>
      <c r="AV19" s="76"/>
    </row>
    <row r="20" spans="1:48" ht="12.75" customHeight="1">
      <c r="A20" s="63">
        <v>16</v>
      </c>
      <c r="B20" s="73"/>
      <c r="C20" s="77"/>
      <c r="D20" s="78"/>
      <c r="E20" s="79"/>
      <c r="F20" s="79"/>
      <c r="G20" s="79"/>
      <c r="H20" s="79"/>
      <c r="I20" s="79"/>
      <c r="J20" s="79"/>
      <c r="K20" s="79"/>
      <c r="L20" s="80"/>
      <c r="M20" s="79"/>
      <c r="N20" s="81"/>
      <c r="O20" s="79"/>
      <c r="P20" s="78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80"/>
      <c r="AB20" s="79"/>
      <c r="AC20" s="81"/>
      <c r="AD20" s="78"/>
      <c r="AE20" s="78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80"/>
      <c r="AQ20" s="79"/>
      <c r="AR20" s="81"/>
      <c r="AT20" s="81"/>
      <c r="AV20" s="76"/>
    </row>
    <row r="21" spans="1:48" ht="12.75" customHeight="1">
      <c r="A21" s="63">
        <v>17</v>
      </c>
      <c r="B21" s="71" t="s">
        <v>35</v>
      </c>
      <c r="C21" s="71"/>
      <c r="D21" s="124"/>
      <c r="E21" s="125"/>
      <c r="F21" s="125"/>
      <c r="G21" s="125"/>
      <c r="H21" s="125"/>
      <c r="I21" s="125"/>
      <c r="J21" s="125"/>
      <c r="K21" s="125"/>
      <c r="L21" s="126"/>
      <c r="M21" s="125"/>
      <c r="N21" s="127"/>
      <c r="O21" s="125"/>
      <c r="P21" s="124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6"/>
      <c r="AB21" s="125"/>
      <c r="AC21" s="127"/>
      <c r="AD21" s="124"/>
      <c r="AE21" s="124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6"/>
      <c r="AQ21" s="72"/>
      <c r="AR21" s="127"/>
      <c r="AT21" s="127"/>
      <c r="AV21" s="76"/>
    </row>
    <row r="22" spans="1:48" ht="12.75" customHeight="1">
      <c r="A22" s="63">
        <v>18</v>
      </c>
      <c r="B22" s="73"/>
      <c r="C22" s="87" t="s">
        <v>36</v>
      </c>
      <c r="D22" s="260"/>
      <c r="E22" s="261"/>
      <c r="F22" s="261"/>
      <c r="G22" s="261"/>
      <c r="H22" s="261"/>
      <c r="I22" s="261"/>
      <c r="J22" s="261"/>
      <c r="K22" s="261"/>
      <c r="L22" s="262"/>
      <c r="M22" s="88"/>
      <c r="N22" s="280"/>
      <c r="O22" s="88"/>
      <c r="P22" s="260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2"/>
      <c r="AB22" s="88"/>
      <c r="AC22" s="280"/>
      <c r="AD22" s="97"/>
      <c r="AE22" s="260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2"/>
      <c r="AQ22" s="88"/>
      <c r="AR22" s="280"/>
      <c r="AT22" s="280"/>
      <c r="AU22" s="89"/>
      <c r="AV22" s="76"/>
    </row>
    <row r="23" spans="1:48" ht="12.75" customHeight="1">
      <c r="A23" s="63">
        <v>19</v>
      </c>
      <c r="B23" s="73"/>
      <c r="C23" s="82" t="s">
        <v>32</v>
      </c>
      <c r="D23" s="83">
        <v>0.22239600000000001</v>
      </c>
      <c r="E23" s="84">
        <v>0.22239600000000001</v>
      </c>
      <c r="F23" s="84">
        <v>0.22239600000000001</v>
      </c>
      <c r="G23" s="84">
        <v>0.22239600000000001</v>
      </c>
      <c r="H23" s="84">
        <v>0.22239600000000001</v>
      </c>
      <c r="I23" s="84">
        <v>0.22239600000000001</v>
      </c>
      <c r="J23" s="84">
        <v>0.22239600000000001</v>
      </c>
      <c r="K23" s="84">
        <v>0.22239600000000001</v>
      </c>
      <c r="L23" s="85">
        <v>0.22239600000000001</v>
      </c>
      <c r="M23" s="84"/>
      <c r="N23" s="86">
        <v>0.22239600000000001</v>
      </c>
      <c r="O23" s="84"/>
      <c r="P23" s="83">
        <v>0.22434162922585299</v>
      </c>
      <c r="Q23" s="84">
        <v>0.22434162922585299</v>
      </c>
      <c r="R23" s="84">
        <v>0.22434162922585299</v>
      </c>
      <c r="S23" s="84">
        <v>0.22434162922585299</v>
      </c>
      <c r="T23" s="84">
        <v>0.22434162922585299</v>
      </c>
      <c r="U23" s="84">
        <v>0.22434162922585299</v>
      </c>
      <c r="V23" s="84">
        <v>0.22434162922585299</v>
      </c>
      <c r="W23" s="84">
        <v>0.22434162922585299</v>
      </c>
      <c r="X23" s="84">
        <v>0.22434162922585299</v>
      </c>
      <c r="Y23" s="84">
        <v>0.22434162922585299</v>
      </c>
      <c r="Z23" s="84">
        <v>0.22434162922585299</v>
      </c>
      <c r="AA23" s="85">
        <v>0.22434162922585299</v>
      </c>
      <c r="AB23" s="84"/>
      <c r="AC23" s="86"/>
      <c r="AD23" s="83"/>
      <c r="AE23" s="83">
        <v>0.22434162922585285</v>
      </c>
      <c r="AF23" s="84">
        <v>0.22434162922585285</v>
      </c>
      <c r="AG23" s="84">
        <v>0.22434162922585285</v>
      </c>
      <c r="AH23" s="84">
        <v>0.22434162922585285</v>
      </c>
      <c r="AI23" s="84">
        <v>0.22434162922585299</v>
      </c>
      <c r="AJ23" s="84">
        <v>0.22434162922585299</v>
      </c>
      <c r="AK23" s="84">
        <v>0.22434162922585299</v>
      </c>
      <c r="AL23" s="84">
        <v>0.22434162922585299</v>
      </c>
      <c r="AM23" s="84">
        <v>0.22434162922585299</v>
      </c>
      <c r="AN23" s="84">
        <v>0.22434162922585299</v>
      </c>
      <c r="AO23" s="84">
        <v>0.22434162922585299</v>
      </c>
      <c r="AP23" s="85">
        <v>0.22501507009876562</v>
      </c>
      <c r="AQ23" s="84"/>
      <c r="AR23" s="86"/>
      <c r="AT23" s="86"/>
      <c r="AV23" s="76"/>
    </row>
    <row r="24" spans="1:48" ht="12.75" customHeight="1">
      <c r="A24" s="63">
        <v>20</v>
      </c>
      <c r="B24" s="73"/>
      <c r="C24" s="87" t="s">
        <v>37</v>
      </c>
      <c r="D24" s="260"/>
      <c r="E24" s="261"/>
      <c r="F24" s="261"/>
      <c r="G24" s="261"/>
      <c r="H24" s="261"/>
      <c r="I24" s="261"/>
      <c r="J24" s="261"/>
      <c r="K24" s="261"/>
      <c r="L24" s="262"/>
      <c r="M24" s="88"/>
      <c r="N24" s="280"/>
      <c r="O24" s="88"/>
      <c r="P24" s="260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2"/>
      <c r="AB24" s="88"/>
      <c r="AC24" s="280"/>
      <c r="AD24" s="97"/>
      <c r="AE24" s="260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2"/>
      <c r="AQ24" s="88"/>
      <c r="AR24" s="280"/>
      <c r="AT24" s="280"/>
      <c r="AV24" s="76"/>
    </row>
    <row r="25" spans="1:48" ht="12.75" customHeight="1">
      <c r="A25" s="63">
        <v>21</v>
      </c>
      <c r="B25" s="73"/>
      <c r="C25" s="82" t="s">
        <v>38</v>
      </c>
      <c r="D25" s="90">
        <v>1</v>
      </c>
      <c r="E25" s="91">
        <v>1</v>
      </c>
      <c r="F25" s="91">
        <v>1</v>
      </c>
      <c r="G25" s="91">
        <v>1</v>
      </c>
      <c r="H25" s="91">
        <v>1</v>
      </c>
      <c r="I25" s="91">
        <v>1</v>
      </c>
      <c r="J25" s="91">
        <v>1</v>
      </c>
      <c r="K25" s="91">
        <v>1</v>
      </c>
      <c r="L25" s="92">
        <v>1</v>
      </c>
      <c r="M25" s="91"/>
      <c r="N25" s="93">
        <v>1</v>
      </c>
      <c r="O25" s="91"/>
      <c r="P25" s="90">
        <v>1</v>
      </c>
      <c r="Q25" s="91">
        <v>1</v>
      </c>
      <c r="R25" s="91">
        <v>1</v>
      </c>
      <c r="S25" s="91">
        <v>1</v>
      </c>
      <c r="T25" s="91">
        <v>1</v>
      </c>
      <c r="U25" s="91">
        <v>1</v>
      </c>
      <c r="V25" s="91">
        <v>1</v>
      </c>
      <c r="W25" s="91">
        <v>1</v>
      </c>
      <c r="X25" s="91">
        <v>1</v>
      </c>
      <c r="Y25" s="91">
        <v>1</v>
      </c>
      <c r="Z25" s="91">
        <v>1</v>
      </c>
      <c r="AA25" s="92">
        <v>1</v>
      </c>
      <c r="AB25" s="91"/>
      <c r="AC25" s="93"/>
      <c r="AD25" s="90"/>
      <c r="AE25" s="90">
        <v>1</v>
      </c>
      <c r="AF25" s="91">
        <v>1</v>
      </c>
      <c r="AG25" s="91">
        <v>1</v>
      </c>
      <c r="AH25" s="91">
        <v>1</v>
      </c>
      <c r="AI25" s="91">
        <v>1</v>
      </c>
      <c r="AJ25" s="91">
        <v>1</v>
      </c>
      <c r="AK25" s="91">
        <v>1</v>
      </c>
      <c r="AL25" s="91">
        <v>1</v>
      </c>
      <c r="AM25" s="91">
        <v>1</v>
      </c>
      <c r="AN25" s="91">
        <v>1</v>
      </c>
      <c r="AO25" s="91">
        <v>1</v>
      </c>
      <c r="AP25" s="92">
        <v>1</v>
      </c>
      <c r="AQ25" s="91"/>
      <c r="AR25" s="93"/>
      <c r="AT25" s="93"/>
      <c r="AV25" s="76"/>
    </row>
    <row r="26" spans="1:48" ht="12.75" customHeight="1">
      <c r="A26" s="63">
        <v>22</v>
      </c>
      <c r="B26" s="73"/>
      <c r="C26" s="87" t="s">
        <v>39</v>
      </c>
      <c r="D26" s="263"/>
      <c r="E26" s="264"/>
      <c r="F26" s="264"/>
      <c r="G26" s="264"/>
      <c r="H26" s="264"/>
      <c r="I26" s="264"/>
      <c r="J26" s="264"/>
      <c r="K26" s="264"/>
      <c r="L26" s="265"/>
      <c r="M26" s="232"/>
      <c r="N26" s="280"/>
      <c r="O26" s="88"/>
      <c r="P26" s="260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2"/>
      <c r="AB26" s="88"/>
      <c r="AC26" s="280"/>
      <c r="AD26" s="97"/>
      <c r="AE26" s="260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2"/>
      <c r="AQ26" s="88"/>
      <c r="AR26" s="280"/>
      <c r="AT26" s="280"/>
      <c r="AV26" s="76"/>
    </row>
    <row r="27" spans="1:48" ht="12.75" customHeight="1">
      <c r="A27" s="63">
        <v>23</v>
      </c>
      <c r="B27" s="73"/>
      <c r="C27" s="94" t="s">
        <v>40</v>
      </c>
      <c r="D27" s="266"/>
      <c r="E27" s="267"/>
      <c r="F27" s="267"/>
      <c r="G27" s="267"/>
      <c r="H27" s="267"/>
      <c r="I27" s="267"/>
      <c r="J27" s="267"/>
      <c r="K27" s="267"/>
      <c r="L27" s="268"/>
      <c r="M27" s="95"/>
      <c r="N27" s="281"/>
      <c r="O27" s="95"/>
      <c r="P27" s="266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8"/>
      <c r="AB27" s="95"/>
      <c r="AC27" s="281"/>
      <c r="AD27" s="236"/>
      <c r="AE27" s="266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8"/>
      <c r="AQ27" s="95"/>
      <c r="AR27" s="281"/>
      <c r="AT27" s="281"/>
      <c r="AV27" s="76"/>
    </row>
    <row r="28" spans="1:48" ht="12.75" customHeight="1">
      <c r="A28" s="63">
        <v>24</v>
      </c>
      <c r="B28" s="73"/>
      <c r="C28" s="96" t="s">
        <v>41</v>
      </c>
      <c r="D28" s="269"/>
      <c r="E28" s="270"/>
      <c r="F28" s="270"/>
      <c r="G28" s="270"/>
      <c r="H28" s="270"/>
      <c r="I28" s="270"/>
      <c r="J28" s="270"/>
      <c r="K28" s="270"/>
      <c r="L28" s="271"/>
      <c r="M28" s="79"/>
      <c r="N28" s="282"/>
      <c r="O28" s="79"/>
      <c r="P28" s="275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7"/>
      <c r="AB28" s="79"/>
      <c r="AC28" s="282"/>
      <c r="AD28" s="78"/>
      <c r="AE28" s="275">
        <v>22260.161364750173</v>
      </c>
      <c r="AF28" s="276">
        <v>30661.438482141402</v>
      </c>
      <c r="AG28" s="276">
        <v>29011.26435780471</v>
      </c>
      <c r="AH28" s="276">
        <v>38362.251062379299</v>
      </c>
      <c r="AI28" s="276">
        <v>26424.272631631044</v>
      </c>
      <c r="AJ28" s="276">
        <v>23192.681638138354</v>
      </c>
      <c r="AK28" s="276">
        <v>23798.604949418233</v>
      </c>
      <c r="AL28" s="276">
        <v>18444.13370222157</v>
      </c>
      <c r="AM28" s="276">
        <v>25457.373730652511</v>
      </c>
      <c r="AN28" s="276">
        <v>14163.994567223275</v>
      </c>
      <c r="AO28" s="276">
        <v>23785.712964071852</v>
      </c>
      <c r="AP28" s="277">
        <v>31151.333925303858</v>
      </c>
      <c r="AQ28" s="79"/>
      <c r="AR28" s="282"/>
      <c r="AT28" s="282"/>
      <c r="AV28" s="76"/>
    </row>
    <row r="29" spans="1:48" ht="12.75" customHeight="1">
      <c r="A29" s="63">
        <v>25</v>
      </c>
      <c r="B29" s="73"/>
      <c r="C29" s="87"/>
      <c r="D29" s="97"/>
      <c r="E29" s="88"/>
      <c r="F29" s="88"/>
      <c r="G29" s="88"/>
      <c r="H29" s="88"/>
      <c r="I29" s="88"/>
      <c r="J29" s="88"/>
      <c r="K29" s="88"/>
      <c r="L29" s="98"/>
      <c r="M29" s="88"/>
      <c r="N29" s="99"/>
      <c r="O29" s="88"/>
      <c r="P29" s="97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98"/>
      <c r="AB29" s="88"/>
      <c r="AC29" s="99"/>
      <c r="AD29" s="97"/>
      <c r="AE29" s="97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98"/>
      <c r="AQ29" s="88"/>
      <c r="AR29" s="99"/>
      <c r="AT29" s="99"/>
      <c r="AV29" s="76"/>
    </row>
    <row r="30" spans="1:48" ht="12.75" customHeight="1">
      <c r="A30" s="63">
        <v>26</v>
      </c>
      <c r="B30" s="73"/>
      <c r="C30" s="87" t="s">
        <v>42</v>
      </c>
      <c r="D30" s="260"/>
      <c r="E30" s="261"/>
      <c r="F30" s="261"/>
      <c r="G30" s="261"/>
      <c r="H30" s="261"/>
      <c r="I30" s="261"/>
      <c r="J30" s="261"/>
      <c r="K30" s="261"/>
      <c r="L30" s="262"/>
      <c r="M30" s="88"/>
      <c r="N30" s="280"/>
      <c r="O30" s="88"/>
      <c r="P30" s="260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2"/>
      <c r="AB30" s="88"/>
      <c r="AC30" s="280"/>
      <c r="AD30" s="97"/>
      <c r="AE30" s="260"/>
      <c r="AF30" s="261"/>
      <c r="AG30" s="261"/>
      <c r="AH30" s="261"/>
      <c r="AI30" s="261"/>
      <c r="AJ30" s="261"/>
      <c r="AK30" s="261"/>
      <c r="AL30" s="261"/>
      <c r="AM30" s="261"/>
      <c r="AN30" s="261"/>
      <c r="AO30" s="261"/>
      <c r="AP30" s="262"/>
      <c r="AQ30" s="88"/>
      <c r="AR30" s="280"/>
      <c r="AT30" s="280"/>
      <c r="AU30" s="89"/>
      <c r="AV30" s="76"/>
    </row>
    <row r="31" spans="1:48" ht="12.75" customHeight="1">
      <c r="A31" s="63">
        <v>27</v>
      </c>
      <c r="B31" s="73"/>
      <c r="C31" s="82" t="s">
        <v>32</v>
      </c>
      <c r="D31" s="83">
        <v>0.22239600000000001</v>
      </c>
      <c r="E31" s="84">
        <v>0.22239600000000001</v>
      </c>
      <c r="F31" s="84">
        <v>0.22239600000000001</v>
      </c>
      <c r="G31" s="84">
        <v>0.22239600000000001</v>
      </c>
      <c r="H31" s="84">
        <v>0.22239600000000001</v>
      </c>
      <c r="I31" s="84">
        <v>0.22239600000000001</v>
      </c>
      <c r="J31" s="84">
        <v>0.22239600000000001</v>
      </c>
      <c r="K31" s="84">
        <v>0.22239600000000001</v>
      </c>
      <c r="L31" s="85">
        <v>0.22239600000000001</v>
      </c>
      <c r="M31" s="84"/>
      <c r="N31" s="86">
        <v>0.22239600000000001</v>
      </c>
      <c r="O31" s="84"/>
      <c r="P31" s="83">
        <v>0.22434162922585299</v>
      </c>
      <c r="Q31" s="84">
        <v>0.22434162922585299</v>
      </c>
      <c r="R31" s="84">
        <v>0.22434162922585299</v>
      </c>
      <c r="S31" s="84">
        <v>0.22434162922585299</v>
      </c>
      <c r="T31" s="84">
        <v>0.22434162922585299</v>
      </c>
      <c r="U31" s="84">
        <v>0.22434162922585299</v>
      </c>
      <c r="V31" s="84">
        <v>0.22434162922585299</v>
      </c>
      <c r="W31" s="84">
        <v>0.22434162922585299</v>
      </c>
      <c r="X31" s="84">
        <v>0.22434162922585299</v>
      </c>
      <c r="Y31" s="84">
        <v>0.22434162922585299</v>
      </c>
      <c r="Z31" s="84">
        <v>0.22434162922585299</v>
      </c>
      <c r="AA31" s="85">
        <v>0.22434162922585299</v>
      </c>
      <c r="AB31" s="84"/>
      <c r="AC31" s="86"/>
      <c r="AD31" s="83"/>
      <c r="AE31" s="83">
        <v>0.22434162922585285</v>
      </c>
      <c r="AF31" s="84">
        <v>0.22434162922585285</v>
      </c>
      <c r="AG31" s="84">
        <v>0.22434162922585285</v>
      </c>
      <c r="AH31" s="84">
        <v>0.22434162922585285</v>
      </c>
      <c r="AI31" s="84">
        <v>0.22434162922585299</v>
      </c>
      <c r="AJ31" s="84">
        <v>0.22434162922585299</v>
      </c>
      <c r="AK31" s="84">
        <v>0.22434162922585299</v>
      </c>
      <c r="AL31" s="84">
        <v>0.22434162922585299</v>
      </c>
      <c r="AM31" s="84">
        <v>0.22434162922585299</v>
      </c>
      <c r="AN31" s="84">
        <v>0.22434162922585299</v>
      </c>
      <c r="AO31" s="84">
        <v>0.22434162922585299</v>
      </c>
      <c r="AP31" s="85">
        <v>0.22501507009876562</v>
      </c>
      <c r="AQ31" s="84"/>
      <c r="AR31" s="86"/>
      <c r="AT31" s="86"/>
      <c r="AV31" s="76"/>
    </row>
    <row r="32" spans="1:48" ht="12.75" customHeight="1">
      <c r="A32" s="63">
        <v>28</v>
      </c>
      <c r="B32" s="73"/>
      <c r="C32" s="87" t="s">
        <v>37</v>
      </c>
      <c r="D32" s="260"/>
      <c r="E32" s="261"/>
      <c r="F32" s="261"/>
      <c r="G32" s="261"/>
      <c r="H32" s="261"/>
      <c r="I32" s="261"/>
      <c r="J32" s="261"/>
      <c r="K32" s="261"/>
      <c r="L32" s="262"/>
      <c r="M32" s="88"/>
      <c r="N32" s="280"/>
      <c r="O32" s="88"/>
      <c r="P32" s="260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2"/>
      <c r="AB32" s="88"/>
      <c r="AC32" s="280"/>
      <c r="AD32" s="97"/>
      <c r="AE32" s="260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2"/>
      <c r="AQ32" s="88"/>
      <c r="AR32" s="280"/>
      <c r="AT32" s="280"/>
      <c r="AV32" s="76"/>
    </row>
    <row r="33" spans="1:48" ht="12.75" customHeight="1">
      <c r="A33" s="63">
        <v>29</v>
      </c>
      <c r="B33" s="73"/>
      <c r="C33" s="82" t="s">
        <v>38</v>
      </c>
      <c r="D33" s="90">
        <v>1</v>
      </c>
      <c r="E33" s="91">
        <v>1</v>
      </c>
      <c r="F33" s="91">
        <v>1</v>
      </c>
      <c r="G33" s="91">
        <v>1</v>
      </c>
      <c r="H33" s="91">
        <v>1</v>
      </c>
      <c r="I33" s="91">
        <v>1</v>
      </c>
      <c r="J33" s="91">
        <v>1</v>
      </c>
      <c r="K33" s="91">
        <v>1</v>
      </c>
      <c r="L33" s="92">
        <v>1</v>
      </c>
      <c r="M33" s="91"/>
      <c r="N33" s="93">
        <v>1</v>
      </c>
      <c r="O33" s="91"/>
      <c r="P33" s="90">
        <v>1</v>
      </c>
      <c r="Q33" s="91">
        <v>1</v>
      </c>
      <c r="R33" s="91">
        <v>1</v>
      </c>
      <c r="S33" s="91">
        <v>1</v>
      </c>
      <c r="T33" s="91">
        <v>1</v>
      </c>
      <c r="U33" s="91">
        <v>1</v>
      </c>
      <c r="V33" s="91">
        <v>1</v>
      </c>
      <c r="W33" s="91">
        <v>1</v>
      </c>
      <c r="X33" s="91">
        <v>1</v>
      </c>
      <c r="Y33" s="91">
        <v>1</v>
      </c>
      <c r="Z33" s="91">
        <v>1</v>
      </c>
      <c r="AA33" s="92">
        <v>1</v>
      </c>
      <c r="AB33" s="91"/>
      <c r="AC33" s="93"/>
      <c r="AD33" s="90"/>
      <c r="AE33" s="90">
        <v>1</v>
      </c>
      <c r="AF33" s="91">
        <v>1</v>
      </c>
      <c r="AG33" s="91">
        <v>1</v>
      </c>
      <c r="AH33" s="91">
        <v>1</v>
      </c>
      <c r="AI33" s="91">
        <v>1</v>
      </c>
      <c r="AJ33" s="91">
        <v>1</v>
      </c>
      <c r="AK33" s="91">
        <v>1</v>
      </c>
      <c r="AL33" s="91">
        <v>1</v>
      </c>
      <c r="AM33" s="91">
        <v>1</v>
      </c>
      <c r="AN33" s="91">
        <v>1</v>
      </c>
      <c r="AO33" s="91">
        <v>1</v>
      </c>
      <c r="AP33" s="92">
        <v>1</v>
      </c>
      <c r="AQ33" s="91"/>
      <c r="AR33" s="93"/>
      <c r="AT33" s="93"/>
      <c r="AV33" s="76"/>
    </row>
    <row r="34" spans="1:48" ht="12.75" customHeight="1">
      <c r="A34" s="63">
        <v>30</v>
      </c>
      <c r="B34" s="73"/>
      <c r="C34" s="87" t="s">
        <v>39</v>
      </c>
      <c r="D34" s="260"/>
      <c r="E34" s="261"/>
      <c r="F34" s="261"/>
      <c r="G34" s="261"/>
      <c r="H34" s="261"/>
      <c r="I34" s="261"/>
      <c r="J34" s="261"/>
      <c r="K34" s="261"/>
      <c r="L34" s="262"/>
      <c r="M34" s="88"/>
      <c r="N34" s="280"/>
      <c r="O34" s="88"/>
      <c r="P34" s="260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2"/>
      <c r="AB34" s="88"/>
      <c r="AC34" s="280"/>
      <c r="AD34" s="97"/>
      <c r="AE34" s="260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2"/>
      <c r="AQ34" s="88"/>
      <c r="AR34" s="280"/>
      <c r="AT34" s="280"/>
      <c r="AV34" s="76"/>
    </row>
    <row r="35" spans="1:48">
      <c r="A35" s="63">
        <v>31</v>
      </c>
      <c r="B35" s="73"/>
      <c r="C35" s="94" t="s">
        <v>40</v>
      </c>
      <c r="D35" s="266"/>
      <c r="E35" s="267"/>
      <c r="F35" s="267"/>
      <c r="G35" s="267"/>
      <c r="H35" s="267"/>
      <c r="I35" s="267"/>
      <c r="J35" s="267"/>
      <c r="K35" s="267"/>
      <c r="L35" s="268"/>
      <c r="M35" s="95"/>
      <c r="N35" s="281"/>
      <c r="O35" s="95"/>
      <c r="P35" s="266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8"/>
      <c r="AB35" s="95"/>
      <c r="AC35" s="281"/>
      <c r="AD35" s="236"/>
      <c r="AE35" s="266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8"/>
      <c r="AQ35" s="95"/>
      <c r="AR35" s="281"/>
      <c r="AT35" s="281"/>
      <c r="AV35" s="76"/>
    </row>
    <row r="36" spans="1:48" ht="12.75" customHeight="1">
      <c r="A36" s="63">
        <v>32</v>
      </c>
      <c r="B36" s="73"/>
      <c r="C36" s="96" t="s">
        <v>43</v>
      </c>
      <c r="D36" s="272"/>
      <c r="E36" s="273"/>
      <c r="F36" s="273"/>
      <c r="G36" s="273"/>
      <c r="H36" s="273"/>
      <c r="I36" s="273"/>
      <c r="J36" s="273"/>
      <c r="K36" s="273"/>
      <c r="L36" s="274"/>
      <c r="M36" s="79"/>
      <c r="N36" s="283"/>
      <c r="O36" s="79"/>
      <c r="P36" s="275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7"/>
      <c r="AB36" s="79"/>
      <c r="AC36" s="283"/>
      <c r="AD36" s="78"/>
      <c r="AE36" s="275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7"/>
      <c r="AQ36" s="79"/>
      <c r="AR36" s="283"/>
      <c r="AT36" s="283"/>
      <c r="AV36" s="76"/>
    </row>
    <row r="37" spans="1:48" ht="12.75" customHeight="1">
      <c r="A37" s="63">
        <v>33</v>
      </c>
      <c r="B37" s="73"/>
      <c r="C37" s="96"/>
      <c r="D37" s="78"/>
      <c r="E37" s="79"/>
      <c r="F37" s="79"/>
      <c r="G37" s="79"/>
      <c r="H37" s="79"/>
      <c r="I37" s="79"/>
      <c r="J37" s="79"/>
      <c r="K37" s="79"/>
      <c r="L37" s="80"/>
      <c r="M37" s="79"/>
      <c r="N37" s="81"/>
      <c r="O37" s="79"/>
      <c r="P37" s="78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80"/>
      <c r="AB37" s="79"/>
      <c r="AC37" s="81"/>
      <c r="AD37" s="78"/>
      <c r="AE37" s="78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80"/>
      <c r="AQ37" s="79"/>
      <c r="AR37" s="81"/>
      <c r="AT37" s="81"/>
      <c r="AV37" s="76"/>
    </row>
    <row r="38" spans="1:48" ht="12.75" customHeight="1">
      <c r="A38" s="63">
        <v>34</v>
      </c>
      <c r="B38" s="73"/>
      <c r="C38" s="87" t="s">
        <v>44</v>
      </c>
      <c r="D38" s="260"/>
      <c r="E38" s="261"/>
      <c r="F38" s="261"/>
      <c r="G38" s="261"/>
      <c r="H38" s="261"/>
      <c r="I38" s="261"/>
      <c r="J38" s="261"/>
      <c r="K38" s="261"/>
      <c r="L38" s="262"/>
      <c r="M38" s="88"/>
      <c r="N38" s="280"/>
      <c r="O38" s="88"/>
      <c r="P38" s="260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2"/>
      <c r="AB38" s="88"/>
      <c r="AC38" s="280"/>
      <c r="AD38" s="97"/>
      <c r="AE38" s="260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2"/>
      <c r="AQ38" s="88"/>
      <c r="AR38" s="280"/>
      <c r="AT38" s="280"/>
      <c r="AU38" s="89"/>
      <c r="AV38" s="76"/>
    </row>
    <row r="39" spans="1:48" ht="12.75" customHeight="1">
      <c r="A39" s="63">
        <v>35</v>
      </c>
      <c r="B39" s="73"/>
      <c r="C39" s="82" t="s">
        <v>32</v>
      </c>
      <c r="D39" s="83">
        <v>0.22239600000000001</v>
      </c>
      <c r="E39" s="84">
        <v>0.22239600000000001</v>
      </c>
      <c r="F39" s="84">
        <v>0.22239600000000001</v>
      </c>
      <c r="G39" s="84">
        <v>0.22239600000000001</v>
      </c>
      <c r="H39" s="84">
        <v>0.22239600000000001</v>
      </c>
      <c r="I39" s="84">
        <v>0.22239600000000001</v>
      </c>
      <c r="J39" s="84">
        <v>0.22239600000000001</v>
      </c>
      <c r="K39" s="84">
        <v>0.22239600000000001</v>
      </c>
      <c r="L39" s="85">
        <v>0.22239600000000001</v>
      </c>
      <c r="M39" s="84"/>
      <c r="N39" s="86">
        <v>0.22239600000000001</v>
      </c>
      <c r="O39" s="84"/>
      <c r="P39" s="83">
        <v>0.22434162922585299</v>
      </c>
      <c r="Q39" s="84">
        <v>0.22434162922585299</v>
      </c>
      <c r="R39" s="84">
        <v>0.22434162922585299</v>
      </c>
      <c r="S39" s="84">
        <v>0.22434162922585299</v>
      </c>
      <c r="T39" s="84">
        <v>0.22434162922585299</v>
      </c>
      <c r="U39" s="84">
        <v>0.22434162922585299</v>
      </c>
      <c r="V39" s="84">
        <v>0.22434162922585299</v>
      </c>
      <c r="W39" s="84">
        <v>0.22434162922585299</v>
      </c>
      <c r="X39" s="84">
        <v>0.22434162922585299</v>
      </c>
      <c r="Y39" s="84">
        <v>0.22434162922585299</v>
      </c>
      <c r="Z39" s="84">
        <v>0.22434162922585299</v>
      </c>
      <c r="AA39" s="85">
        <v>0.22434162922585299</v>
      </c>
      <c r="AB39" s="84"/>
      <c r="AC39" s="86"/>
      <c r="AD39" s="83"/>
      <c r="AE39" s="83">
        <v>0.22434162922585285</v>
      </c>
      <c r="AF39" s="84">
        <v>0.22434162922585285</v>
      </c>
      <c r="AG39" s="84">
        <v>0.22434162922585285</v>
      </c>
      <c r="AH39" s="84">
        <v>0.22434162922585285</v>
      </c>
      <c r="AI39" s="84">
        <v>0.22434162922585299</v>
      </c>
      <c r="AJ39" s="84">
        <v>0.22434162922585299</v>
      </c>
      <c r="AK39" s="84">
        <v>0.22434162922585299</v>
      </c>
      <c r="AL39" s="84">
        <v>0.22434162922585299</v>
      </c>
      <c r="AM39" s="84">
        <v>0.22434162922585299</v>
      </c>
      <c r="AN39" s="84">
        <v>0.22434162922585299</v>
      </c>
      <c r="AO39" s="84">
        <v>0.22434162922585299</v>
      </c>
      <c r="AP39" s="85">
        <v>0.22501507009876562</v>
      </c>
      <c r="AQ39" s="84"/>
      <c r="AR39" s="86"/>
      <c r="AT39" s="86"/>
      <c r="AV39" s="76"/>
    </row>
    <row r="40" spans="1:48" ht="12.75" customHeight="1">
      <c r="A40" s="63">
        <v>36</v>
      </c>
      <c r="B40" s="73"/>
      <c r="C40" s="87" t="s">
        <v>37</v>
      </c>
      <c r="D40" s="260"/>
      <c r="E40" s="261"/>
      <c r="F40" s="261"/>
      <c r="G40" s="261"/>
      <c r="H40" s="261"/>
      <c r="I40" s="261"/>
      <c r="J40" s="261"/>
      <c r="K40" s="261"/>
      <c r="L40" s="262"/>
      <c r="M40" s="88"/>
      <c r="N40" s="280"/>
      <c r="O40" s="88"/>
      <c r="P40" s="260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2"/>
      <c r="AB40" s="88"/>
      <c r="AC40" s="280"/>
      <c r="AD40" s="97"/>
      <c r="AE40" s="260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2"/>
      <c r="AQ40" s="88"/>
      <c r="AR40" s="280"/>
      <c r="AT40" s="280"/>
      <c r="AV40" s="76"/>
    </row>
    <row r="41" spans="1:48" ht="12.75" customHeight="1">
      <c r="A41" s="63">
        <v>37</v>
      </c>
      <c r="B41" s="73"/>
      <c r="C41" s="82" t="s">
        <v>38</v>
      </c>
      <c r="D41" s="90">
        <v>1</v>
      </c>
      <c r="E41" s="91">
        <v>1</v>
      </c>
      <c r="F41" s="91">
        <v>1</v>
      </c>
      <c r="G41" s="91">
        <v>1</v>
      </c>
      <c r="H41" s="91">
        <v>1</v>
      </c>
      <c r="I41" s="91">
        <v>1</v>
      </c>
      <c r="J41" s="91">
        <v>1</v>
      </c>
      <c r="K41" s="91">
        <v>1</v>
      </c>
      <c r="L41" s="92">
        <v>1</v>
      </c>
      <c r="M41" s="91"/>
      <c r="N41" s="93">
        <v>1</v>
      </c>
      <c r="O41" s="91"/>
      <c r="P41" s="90">
        <v>1</v>
      </c>
      <c r="Q41" s="91">
        <v>1</v>
      </c>
      <c r="R41" s="91">
        <v>1</v>
      </c>
      <c r="S41" s="91">
        <v>1</v>
      </c>
      <c r="T41" s="91">
        <v>1</v>
      </c>
      <c r="U41" s="91">
        <v>1</v>
      </c>
      <c r="V41" s="91">
        <v>1</v>
      </c>
      <c r="W41" s="91">
        <v>1</v>
      </c>
      <c r="X41" s="91">
        <v>1</v>
      </c>
      <c r="Y41" s="91">
        <v>1</v>
      </c>
      <c r="Z41" s="91">
        <v>1</v>
      </c>
      <c r="AA41" s="92">
        <v>1</v>
      </c>
      <c r="AB41" s="91"/>
      <c r="AC41" s="93"/>
      <c r="AD41" s="90"/>
      <c r="AE41" s="90">
        <v>1</v>
      </c>
      <c r="AF41" s="91">
        <v>1</v>
      </c>
      <c r="AG41" s="91">
        <v>1</v>
      </c>
      <c r="AH41" s="91">
        <v>1</v>
      </c>
      <c r="AI41" s="91">
        <v>1</v>
      </c>
      <c r="AJ41" s="91">
        <v>1</v>
      </c>
      <c r="AK41" s="91">
        <v>1</v>
      </c>
      <c r="AL41" s="91">
        <v>1</v>
      </c>
      <c r="AM41" s="91">
        <v>1</v>
      </c>
      <c r="AN41" s="91">
        <v>1</v>
      </c>
      <c r="AO41" s="91">
        <v>1</v>
      </c>
      <c r="AP41" s="92">
        <v>1</v>
      </c>
      <c r="AQ41" s="91"/>
      <c r="AR41" s="93"/>
      <c r="AT41" s="93"/>
      <c r="AV41" s="76"/>
    </row>
    <row r="42" spans="1:48" ht="12.75" customHeight="1">
      <c r="A42" s="63">
        <v>38</v>
      </c>
      <c r="B42" s="73"/>
      <c r="C42" s="87" t="s">
        <v>39</v>
      </c>
      <c r="D42" s="260"/>
      <c r="E42" s="261"/>
      <c r="F42" s="261"/>
      <c r="G42" s="261"/>
      <c r="H42" s="261"/>
      <c r="I42" s="261"/>
      <c r="J42" s="261"/>
      <c r="K42" s="261"/>
      <c r="L42" s="262"/>
      <c r="M42" s="88"/>
      <c r="N42" s="280"/>
      <c r="O42" s="88"/>
      <c r="P42" s="260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2"/>
      <c r="AB42" s="88"/>
      <c r="AC42" s="280"/>
      <c r="AD42" s="97"/>
      <c r="AE42" s="260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2"/>
      <c r="AQ42" s="88"/>
      <c r="AR42" s="280"/>
      <c r="AT42" s="280"/>
      <c r="AV42" s="76"/>
    </row>
    <row r="43" spans="1:48">
      <c r="A43" s="63">
        <v>39</v>
      </c>
      <c r="B43" s="73"/>
      <c r="C43" s="94" t="s">
        <v>40</v>
      </c>
      <c r="D43" s="266"/>
      <c r="E43" s="267"/>
      <c r="F43" s="267"/>
      <c r="G43" s="267"/>
      <c r="H43" s="267"/>
      <c r="I43" s="267"/>
      <c r="J43" s="267"/>
      <c r="K43" s="267"/>
      <c r="L43" s="268"/>
      <c r="M43" s="95"/>
      <c r="N43" s="281"/>
      <c r="O43" s="95"/>
      <c r="P43" s="266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8"/>
      <c r="AB43" s="95"/>
      <c r="AC43" s="281"/>
      <c r="AD43" s="236"/>
      <c r="AE43" s="266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8"/>
      <c r="AQ43" s="95"/>
      <c r="AR43" s="281"/>
      <c r="AT43" s="281"/>
      <c r="AV43" s="76"/>
    </row>
    <row r="44" spans="1:48" ht="12.75" customHeight="1">
      <c r="A44" s="63">
        <v>40</v>
      </c>
      <c r="B44" s="73"/>
      <c r="C44" s="96" t="s">
        <v>45</v>
      </c>
      <c r="D44" s="269"/>
      <c r="E44" s="270"/>
      <c r="F44" s="270"/>
      <c r="G44" s="270"/>
      <c r="H44" s="270"/>
      <c r="I44" s="270"/>
      <c r="J44" s="270"/>
      <c r="K44" s="270"/>
      <c r="L44" s="271"/>
      <c r="M44" s="79"/>
      <c r="N44" s="282"/>
      <c r="O44" s="79"/>
      <c r="P44" s="275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7"/>
      <c r="AB44" s="79"/>
      <c r="AC44" s="282"/>
      <c r="AD44" s="78"/>
      <c r="AE44" s="275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7"/>
      <c r="AQ44" s="79"/>
      <c r="AR44" s="282"/>
      <c r="AT44" s="282"/>
      <c r="AV44" s="76"/>
    </row>
    <row r="45" spans="1:48" ht="12.75" customHeight="1">
      <c r="A45" s="63">
        <v>41</v>
      </c>
      <c r="B45" s="73"/>
      <c r="C45" s="96"/>
      <c r="D45" s="78"/>
      <c r="E45" s="79"/>
      <c r="F45" s="79"/>
      <c r="G45" s="79"/>
      <c r="H45" s="79"/>
      <c r="I45" s="79"/>
      <c r="J45" s="79"/>
      <c r="K45" s="79"/>
      <c r="L45" s="80"/>
      <c r="M45" s="79"/>
      <c r="N45" s="81"/>
      <c r="O45" s="79"/>
      <c r="P45" s="128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29"/>
      <c r="AC45" s="81"/>
      <c r="AD45" s="128"/>
      <c r="AE45" s="128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29"/>
      <c r="AR45" s="81"/>
      <c r="AT45" s="81"/>
      <c r="AV45" s="76"/>
    </row>
    <row r="46" spans="1:48" ht="12.75" customHeight="1">
      <c r="A46" s="63">
        <v>42</v>
      </c>
      <c r="B46" s="73"/>
      <c r="C46" s="87" t="s">
        <v>46</v>
      </c>
      <c r="D46" s="260"/>
      <c r="E46" s="261"/>
      <c r="F46" s="261"/>
      <c r="G46" s="261"/>
      <c r="H46" s="261"/>
      <c r="I46" s="261"/>
      <c r="J46" s="261"/>
      <c r="K46" s="261"/>
      <c r="L46" s="262"/>
      <c r="M46" s="88"/>
      <c r="N46" s="280"/>
      <c r="O46" s="88"/>
      <c r="P46" s="260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2"/>
      <c r="AB46" s="88"/>
      <c r="AC46" s="280"/>
      <c r="AD46" s="97"/>
      <c r="AE46" s="260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2"/>
      <c r="AQ46" s="88"/>
      <c r="AR46" s="280"/>
      <c r="AT46" s="280"/>
      <c r="AU46" s="89"/>
      <c r="AV46" s="76"/>
    </row>
    <row r="47" spans="1:48" ht="12.75" customHeight="1">
      <c r="A47" s="63">
        <v>43</v>
      </c>
      <c r="B47" s="73"/>
      <c r="C47" s="82" t="s">
        <v>32</v>
      </c>
      <c r="D47" s="83">
        <v>0.22239600000000001</v>
      </c>
      <c r="E47" s="84">
        <v>0.22239600000000001</v>
      </c>
      <c r="F47" s="84">
        <v>0.22239600000000001</v>
      </c>
      <c r="G47" s="84">
        <v>0.22239600000000001</v>
      </c>
      <c r="H47" s="84">
        <v>0.22239600000000001</v>
      </c>
      <c r="I47" s="84">
        <v>0.22239600000000001</v>
      </c>
      <c r="J47" s="84">
        <v>0.22239600000000001</v>
      </c>
      <c r="K47" s="84">
        <v>0.22239600000000001</v>
      </c>
      <c r="L47" s="85">
        <v>0.22239600000000001</v>
      </c>
      <c r="M47" s="84"/>
      <c r="N47" s="86">
        <v>0.22239600000000001</v>
      </c>
      <c r="O47" s="84"/>
      <c r="P47" s="83">
        <v>0.22434162922585299</v>
      </c>
      <c r="Q47" s="84">
        <v>0.22434162922585299</v>
      </c>
      <c r="R47" s="84">
        <v>0.22434162922585299</v>
      </c>
      <c r="S47" s="84">
        <v>0.22434162922585299</v>
      </c>
      <c r="T47" s="84">
        <v>0.22434162922585299</v>
      </c>
      <c r="U47" s="84">
        <v>0.22434162922585299</v>
      </c>
      <c r="V47" s="84">
        <v>0.22434162922585299</v>
      </c>
      <c r="W47" s="84">
        <v>0.22434162922585299</v>
      </c>
      <c r="X47" s="84">
        <v>0.22434162922585299</v>
      </c>
      <c r="Y47" s="84">
        <v>0.22434162922585299</v>
      </c>
      <c r="Z47" s="84">
        <v>0.22434162922585299</v>
      </c>
      <c r="AA47" s="85">
        <v>0.22434162922585299</v>
      </c>
      <c r="AB47" s="84"/>
      <c r="AC47" s="86"/>
      <c r="AD47" s="83"/>
      <c r="AE47" s="83">
        <v>0.22434162922585285</v>
      </c>
      <c r="AF47" s="84">
        <v>0.22434162922585285</v>
      </c>
      <c r="AG47" s="84">
        <v>0.22434162922585285</v>
      </c>
      <c r="AH47" s="84">
        <v>0.22434162922585285</v>
      </c>
      <c r="AI47" s="84">
        <v>0.22434162922585299</v>
      </c>
      <c r="AJ47" s="84">
        <v>0.22434162922585299</v>
      </c>
      <c r="AK47" s="84">
        <v>0.22434162922585299</v>
      </c>
      <c r="AL47" s="84">
        <v>0.22434162922585299</v>
      </c>
      <c r="AM47" s="84">
        <v>0.22434162922585299</v>
      </c>
      <c r="AN47" s="84">
        <v>0.22434162922585299</v>
      </c>
      <c r="AO47" s="84">
        <v>0.22434162922585299</v>
      </c>
      <c r="AP47" s="85">
        <v>0.22501507009876562</v>
      </c>
      <c r="AQ47" s="84"/>
      <c r="AR47" s="86"/>
      <c r="AT47" s="86"/>
      <c r="AV47" s="76"/>
    </row>
    <row r="48" spans="1:48" ht="12.75" customHeight="1">
      <c r="A48" s="63">
        <v>44</v>
      </c>
      <c r="B48" s="73"/>
      <c r="C48" s="87" t="s">
        <v>37</v>
      </c>
      <c r="D48" s="260"/>
      <c r="E48" s="261"/>
      <c r="F48" s="261"/>
      <c r="G48" s="261"/>
      <c r="H48" s="261"/>
      <c r="I48" s="261"/>
      <c r="J48" s="261"/>
      <c r="K48" s="261"/>
      <c r="L48" s="262"/>
      <c r="M48" s="88"/>
      <c r="N48" s="280"/>
      <c r="O48" s="88"/>
      <c r="P48" s="260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2"/>
      <c r="AB48" s="88"/>
      <c r="AC48" s="280"/>
      <c r="AD48" s="97"/>
      <c r="AE48" s="260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2"/>
      <c r="AQ48" s="88"/>
      <c r="AR48" s="280"/>
      <c r="AT48" s="280"/>
      <c r="AV48" s="76"/>
    </row>
    <row r="49" spans="1:48" ht="12.75" customHeight="1">
      <c r="A49" s="63">
        <v>45</v>
      </c>
      <c r="B49" s="73"/>
      <c r="C49" s="82" t="s">
        <v>38</v>
      </c>
      <c r="D49" s="90">
        <v>1</v>
      </c>
      <c r="E49" s="91">
        <v>1</v>
      </c>
      <c r="F49" s="91">
        <v>1</v>
      </c>
      <c r="G49" s="91">
        <v>1</v>
      </c>
      <c r="H49" s="91">
        <v>1</v>
      </c>
      <c r="I49" s="91">
        <v>1</v>
      </c>
      <c r="J49" s="91">
        <v>1</v>
      </c>
      <c r="K49" s="91">
        <v>1</v>
      </c>
      <c r="L49" s="92">
        <v>1</v>
      </c>
      <c r="M49" s="91"/>
      <c r="N49" s="93">
        <v>1</v>
      </c>
      <c r="O49" s="91"/>
      <c r="P49" s="90">
        <v>1</v>
      </c>
      <c r="Q49" s="91">
        <v>1</v>
      </c>
      <c r="R49" s="91">
        <v>1</v>
      </c>
      <c r="S49" s="91">
        <v>1</v>
      </c>
      <c r="T49" s="91">
        <v>1</v>
      </c>
      <c r="U49" s="91">
        <v>1</v>
      </c>
      <c r="V49" s="91">
        <v>1</v>
      </c>
      <c r="W49" s="91">
        <v>1</v>
      </c>
      <c r="X49" s="91">
        <v>1</v>
      </c>
      <c r="Y49" s="91">
        <v>1</v>
      </c>
      <c r="Z49" s="91">
        <v>1</v>
      </c>
      <c r="AA49" s="92">
        <v>1</v>
      </c>
      <c r="AB49" s="91"/>
      <c r="AC49" s="93"/>
      <c r="AD49" s="90"/>
      <c r="AE49" s="90">
        <v>1</v>
      </c>
      <c r="AF49" s="91">
        <v>1</v>
      </c>
      <c r="AG49" s="91">
        <v>1</v>
      </c>
      <c r="AH49" s="91">
        <v>1</v>
      </c>
      <c r="AI49" s="91">
        <v>1</v>
      </c>
      <c r="AJ49" s="91">
        <v>1</v>
      </c>
      <c r="AK49" s="91">
        <v>1</v>
      </c>
      <c r="AL49" s="91">
        <v>1</v>
      </c>
      <c r="AM49" s="91">
        <v>1</v>
      </c>
      <c r="AN49" s="91">
        <v>1</v>
      </c>
      <c r="AO49" s="91">
        <v>1</v>
      </c>
      <c r="AP49" s="92">
        <v>1</v>
      </c>
      <c r="AQ49" s="91"/>
      <c r="AR49" s="93"/>
      <c r="AT49" s="93"/>
      <c r="AV49" s="76"/>
    </row>
    <row r="50" spans="1:48" ht="12.75" customHeight="1">
      <c r="A50" s="63">
        <v>46</v>
      </c>
      <c r="B50" s="73"/>
      <c r="C50" s="87" t="s">
        <v>39</v>
      </c>
      <c r="D50" s="260"/>
      <c r="E50" s="261"/>
      <c r="F50" s="261"/>
      <c r="G50" s="261"/>
      <c r="H50" s="261"/>
      <c r="I50" s="261"/>
      <c r="J50" s="261"/>
      <c r="K50" s="261"/>
      <c r="L50" s="262"/>
      <c r="M50" s="88"/>
      <c r="N50" s="280"/>
      <c r="O50" s="88"/>
      <c r="P50" s="260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2"/>
      <c r="AB50" s="88"/>
      <c r="AC50" s="280"/>
      <c r="AD50" s="97"/>
      <c r="AE50" s="260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2"/>
      <c r="AQ50" s="88"/>
      <c r="AR50" s="280"/>
      <c r="AT50" s="280"/>
      <c r="AV50" s="76"/>
    </row>
    <row r="51" spans="1:48">
      <c r="A51" s="63">
        <v>47</v>
      </c>
      <c r="B51" s="73"/>
      <c r="C51" s="94" t="s">
        <v>40</v>
      </c>
      <c r="D51" s="266"/>
      <c r="E51" s="267"/>
      <c r="F51" s="267"/>
      <c r="G51" s="267"/>
      <c r="H51" s="267"/>
      <c r="I51" s="267"/>
      <c r="J51" s="267"/>
      <c r="K51" s="267"/>
      <c r="L51" s="268"/>
      <c r="M51" s="95"/>
      <c r="N51" s="281"/>
      <c r="O51" s="95"/>
      <c r="P51" s="266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8"/>
      <c r="AB51" s="95"/>
      <c r="AC51" s="281"/>
      <c r="AD51" s="236"/>
      <c r="AE51" s="266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8"/>
      <c r="AQ51" s="95"/>
      <c r="AR51" s="281"/>
      <c r="AT51" s="281"/>
      <c r="AV51" s="76"/>
    </row>
    <row r="52" spans="1:48" ht="12.75" customHeight="1">
      <c r="A52" s="63">
        <v>48</v>
      </c>
      <c r="B52" s="73"/>
      <c r="C52" s="96" t="s">
        <v>47</v>
      </c>
      <c r="D52" s="275"/>
      <c r="E52" s="276"/>
      <c r="F52" s="276"/>
      <c r="G52" s="276"/>
      <c r="H52" s="276"/>
      <c r="I52" s="276"/>
      <c r="J52" s="276"/>
      <c r="K52" s="276"/>
      <c r="L52" s="277"/>
      <c r="M52" s="79"/>
      <c r="N52" s="284"/>
      <c r="O52" s="79"/>
      <c r="P52" s="275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7"/>
      <c r="AB52" s="79"/>
      <c r="AC52" s="284"/>
      <c r="AD52" s="78"/>
      <c r="AE52" s="275"/>
      <c r="AF52" s="276"/>
      <c r="AG52" s="276"/>
      <c r="AH52" s="276"/>
      <c r="AI52" s="276"/>
      <c r="AJ52" s="276"/>
      <c r="AK52" s="276"/>
      <c r="AL52" s="276"/>
      <c r="AM52" s="276"/>
      <c r="AN52" s="276"/>
      <c r="AO52" s="276"/>
      <c r="AP52" s="277"/>
      <c r="AQ52" s="79"/>
      <c r="AR52" s="284"/>
      <c r="AT52" s="284"/>
      <c r="AV52" s="76"/>
    </row>
    <row r="53" spans="1:48" ht="12.75" customHeight="1">
      <c r="A53" s="63">
        <v>49</v>
      </c>
      <c r="B53" s="73"/>
      <c r="C53" s="100"/>
      <c r="D53" s="97"/>
      <c r="E53" s="88"/>
      <c r="F53" s="88"/>
      <c r="G53" s="88"/>
      <c r="H53" s="88"/>
      <c r="I53" s="88"/>
      <c r="J53" s="88"/>
      <c r="K53" s="88"/>
      <c r="L53" s="98"/>
      <c r="M53" s="88"/>
      <c r="N53" s="99"/>
      <c r="O53" s="88"/>
      <c r="P53" s="97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98"/>
      <c r="AB53" s="88"/>
      <c r="AC53" s="99"/>
      <c r="AD53" s="97"/>
      <c r="AE53" s="97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98"/>
      <c r="AQ53" s="88"/>
      <c r="AR53" s="99"/>
      <c r="AT53" s="99"/>
      <c r="AV53" s="76"/>
    </row>
    <row r="54" spans="1:48" ht="12.75" customHeight="1">
      <c r="A54" s="63">
        <v>50</v>
      </c>
      <c r="B54" s="77" t="s">
        <v>48</v>
      </c>
      <c r="C54" s="77"/>
      <c r="D54" s="101">
        <v>305424.32498792338</v>
      </c>
      <c r="E54" s="102">
        <v>212542.38842011755</v>
      </c>
      <c r="F54" s="102">
        <v>259829.55512181899</v>
      </c>
      <c r="G54" s="102">
        <v>188295.80540933955</v>
      </c>
      <c r="H54" s="102">
        <v>217186.48524850784</v>
      </c>
      <c r="I54" s="102">
        <v>122252.35094304889</v>
      </c>
      <c r="J54" s="102">
        <v>193113.13970909014</v>
      </c>
      <c r="K54" s="102">
        <v>228340.31321224582</v>
      </c>
      <c r="L54" s="103">
        <v>140602.19694790809</v>
      </c>
      <c r="M54" s="79"/>
      <c r="N54" s="104">
        <v>1867586.5600000001</v>
      </c>
      <c r="O54" s="79"/>
      <c r="P54" s="101">
        <v>222882.83000000002</v>
      </c>
      <c r="Q54" s="102">
        <v>186987.62</v>
      </c>
      <c r="R54" s="102">
        <v>280362.67</v>
      </c>
      <c r="S54" s="102">
        <v>195271.13</v>
      </c>
      <c r="T54" s="102">
        <v>237163.72</v>
      </c>
      <c r="U54" s="102">
        <v>253463.53</v>
      </c>
      <c r="V54" s="102">
        <v>158900.88</v>
      </c>
      <c r="W54" s="102">
        <v>135802.06</v>
      </c>
      <c r="X54" s="102">
        <v>86190.07</v>
      </c>
      <c r="Y54" s="102">
        <v>170272.15</v>
      </c>
      <c r="Z54" s="102">
        <v>122916.6</v>
      </c>
      <c r="AA54" s="103">
        <v>191589.57</v>
      </c>
      <c r="AB54" s="79"/>
      <c r="AC54" s="104">
        <v>2241802.83</v>
      </c>
      <c r="AD54" s="101"/>
      <c r="AE54" s="101">
        <v>22260.161364750173</v>
      </c>
      <c r="AF54" s="102">
        <v>30661.438482141402</v>
      </c>
      <c r="AG54" s="102">
        <v>29011.26435780471</v>
      </c>
      <c r="AH54" s="102">
        <v>38362.251062379299</v>
      </c>
      <c r="AI54" s="102">
        <v>26424.272631631044</v>
      </c>
      <c r="AJ54" s="102">
        <v>23192.681638138354</v>
      </c>
      <c r="AK54" s="102">
        <v>23798.604949418233</v>
      </c>
      <c r="AL54" s="102">
        <v>18444.13370222157</v>
      </c>
      <c r="AM54" s="102">
        <v>25457.373730652511</v>
      </c>
      <c r="AN54" s="102">
        <v>14163.994567223275</v>
      </c>
      <c r="AO54" s="102">
        <v>23785.712964071852</v>
      </c>
      <c r="AP54" s="103">
        <v>31151.333925303858</v>
      </c>
      <c r="AQ54" s="79"/>
      <c r="AR54" s="104">
        <v>306713.22337573627</v>
      </c>
      <c r="AT54" s="104">
        <v>4416102.6133757364</v>
      </c>
      <c r="AV54" s="76"/>
    </row>
    <row r="55" spans="1:48" ht="12.75" customHeight="1">
      <c r="A55" s="63">
        <v>51</v>
      </c>
      <c r="B55" s="77"/>
      <c r="C55" s="77"/>
      <c r="D55" s="78"/>
      <c r="E55" s="79"/>
      <c r="F55" s="79"/>
      <c r="G55" s="79"/>
      <c r="H55" s="79"/>
      <c r="I55" s="79"/>
      <c r="J55" s="79"/>
      <c r="K55" s="79"/>
      <c r="L55" s="80"/>
      <c r="M55" s="79"/>
      <c r="N55" s="81"/>
      <c r="O55" s="79"/>
      <c r="P55" s="78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79"/>
      <c r="AC55" s="81"/>
      <c r="AD55" s="78"/>
      <c r="AE55" s="78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80"/>
      <c r="AQ55" s="79"/>
      <c r="AR55" s="81"/>
      <c r="AT55" s="81"/>
      <c r="AV55" s="76"/>
    </row>
    <row r="56" spans="1:48" ht="12.75" customHeight="1">
      <c r="A56" s="63">
        <v>52</v>
      </c>
      <c r="B56" s="71" t="s">
        <v>22</v>
      </c>
      <c r="C56" s="77"/>
      <c r="D56" s="78"/>
      <c r="E56" s="79"/>
      <c r="F56" s="79"/>
      <c r="G56" s="79"/>
      <c r="H56" s="79"/>
      <c r="I56" s="79"/>
      <c r="J56" s="79"/>
      <c r="K56" s="79"/>
      <c r="L56" s="80"/>
      <c r="M56" s="79"/>
      <c r="N56" s="81"/>
      <c r="O56" s="79"/>
      <c r="P56" s="78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80"/>
      <c r="AB56" s="79"/>
      <c r="AC56" s="81"/>
      <c r="AD56" s="78"/>
      <c r="AE56" s="78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80"/>
      <c r="AQ56" s="79"/>
      <c r="AR56" s="81"/>
      <c r="AT56" s="81"/>
      <c r="AV56" s="76"/>
    </row>
    <row r="57" spans="1:48">
      <c r="A57" s="63">
        <v>53</v>
      </c>
      <c r="B57" s="73"/>
      <c r="C57" s="94" t="s">
        <v>49</v>
      </c>
      <c r="D57" s="260"/>
      <c r="E57" s="261"/>
      <c r="F57" s="261"/>
      <c r="G57" s="261"/>
      <c r="H57" s="261"/>
      <c r="I57" s="261"/>
      <c r="J57" s="261"/>
      <c r="K57" s="261"/>
      <c r="L57" s="262"/>
      <c r="M57" s="88"/>
      <c r="N57" s="280"/>
      <c r="O57" s="88"/>
      <c r="P57" s="260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2"/>
      <c r="AB57" s="88"/>
      <c r="AC57" s="280"/>
      <c r="AD57" s="97"/>
      <c r="AE57" s="260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2"/>
      <c r="AQ57" s="88"/>
      <c r="AR57" s="280"/>
      <c r="AT57" s="280"/>
      <c r="AV57" s="76"/>
    </row>
    <row r="58" spans="1:48" ht="12.75" customHeight="1">
      <c r="A58" s="63">
        <v>54</v>
      </c>
      <c r="B58" s="73"/>
      <c r="C58" s="94" t="s">
        <v>40</v>
      </c>
      <c r="D58" s="266"/>
      <c r="E58" s="267"/>
      <c r="F58" s="267"/>
      <c r="G58" s="267"/>
      <c r="H58" s="267"/>
      <c r="I58" s="267"/>
      <c r="J58" s="267"/>
      <c r="K58" s="267"/>
      <c r="L58" s="268"/>
      <c r="M58" s="95"/>
      <c r="N58" s="281"/>
      <c r="O58" s="95"/>
      <c r="P58" s="266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8"/>
      <c r="AB58" s="95"/>
      <c r="AC58" s="281"/>
      <c r="AD58" s="236"/>
      <c r="AE58" s="266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8"/>
      <c r="AQ58" s="95"/>
      <c r="AR58" s="281"/>
      <c r="AT58" s="281"/>
      <c r="AV58" s="76"/>
    </row>
    <row r="59" spans="1:48">
      <c r="A59" s="63">
        <v>55</v>
      </c>
      <c r="B59" s="73"/>
      <c r="C59" s="96" t="s">
        <v>50</v>
      </c>
      <c r="D59" s="78">
        <v>-299243.99385859998</v>
      </c>
      <c r="E59" s="79">
        <v>-299243.99385859998</v>
      </c>
      <c r="F59" s="79">
        <v>-299243.99385859998</v>
      </c>
      <c r="G59" s="79">
        <v>-299243.99385859998</v>
      </c>
      <c r="H59" s="79">
        <v>-299243.99385859998</v>
      </c>
      <c r="I59" s="79">
        <v>-299243.99385859998</v>
      </c>
      <c r="J59" s="79">
        <v>-299243.99385859998</v>
      </c>
      <c r="K59" s="79">
        <v>-299243.99385859998</v>
      </c>
      <c r="L59" s="80">
        <v>-299243.99385859998</v>
      </c>
      <c r="M59" s="79"/>
      <c r="N59" s="81">
        <v>-2693195.9447273999</v>
      </c>
      <c r="O59" s="79"/>
      <c r="P59" s="78">
        <v>-298672.53011249995</v>
      </c>
      <c r="Q59" s="79">
        <v>-298672.53011249995</v>
      </c>
      <c r="R59" s="79">
        <v>-298672.53011249995</v>
      </c>
      <c r="S59" s="79">
        <v>-298672.53011249995</v>
      </c>
      <c r="T59" s="79">
        <v>-298672.53011249995</v>
      </c>
      <c r="U59" s="79">
        <v>-298672.53011249995</v>
      </c>
      <c r="V59" s="79">
        <v>-298672.53011249995</v>
      </c>
      <c r="W59" s="79">
        <v>-298672.53011249995</v>
      </c>
      <c r="X59" s="79">
        <v>-298672.53011249995</v>
      </c>
      <c r="Y59" s="79">
        <v>-298672.53011249995</v>
      </c>
      <c r="Z59" s="79">
        <v>-298672.53011249995</v>
      </c>
      <c r="AA59" s="80">
        <v>-298672.53011249995</v>
      </c>
      <c r="AB59" s="79"/>
      <c r="AC59" s="81">
        <v>-3584070.3613499985</v>
      </c>
      <c r="AD59" s="78"/>
      <c r="AE59" s="78">
        <v>-43045.678357315177</v>
      </c>
      <c r="AF59" s="79">
        <v>-43045.678357315177</v>
      </c>
      <c r="AG59" s="79">
        <v>-43045.678357315177</v>
      </c>
      <c r="AH59" s="79">
        <v>-43045.678357315177</v>
      </c>
      <c r="AI59" s="79">
        <v>-43045.678357315177</v>
      </c>
      <c r="AJ59" s="79">
        <v>-43045.678357315177</v>
      </c>
      <c r="AK59" s="79">
        <v>-43045.678357315177</v>
      </c>
      <c r="AL59" s="79">
        <v>-43045.678357315177</v>
      </c>
      <c r="AM59" s="79">
        <v>-43045.678357315177</v>
      </c>
      <c r="AN59" s="79">
        <v>-43045.678357315177</v>
      </c>
      <c r="AO59" s="79">
        <v>-43045.678357315177</v>
      </c>
      <c r="AP59" s="80">
        <v>-43045.678357315177</v>
      </c>
      <c r="AQ59" s="79"/>
      <c r="AR59" s="81">
        <v>-516548.14028778224</v>
      </c>
      <c r="AT59" s="81">
        <v>-6793814.4463651804</v>
      </c>
      <c r="AV59" s="76"/>
    </row>
    <row r="60" spans="1:48">
      <c r="A60" s="63">
        <v>56</v>
      </c>
      <c r="B60" s="73"/>
      <c r="C60" s="77"/>
      <c r="D60" s="78"/>
      <c r="E60" s="79"/>
      <c r="F60" s="79"/>
      <c r="G60" s="79"/>
      <c r="H60" s="79"/>
      <c r="I60" s="79"/>
      <c r="J60" s="79"/>
      <c r="K60" s="79"/>
      <c r="L60" s="80"/>
      <c r="M60" s="79"/>
      <c r="N60" s="81"/>
      <c r="O60" s="79"/>
      <c r="P60" s="78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80"/>
      <c r="AB60" s="79"/>
      <c r="AC60" s="81"/>
      <c r="AD60" s="78"/>
      <c r="AE60" s="78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80"/>
      <c r="AQ60" s="79"/>
      <c r="AR60" s="81"/>
      <c r="AT60" s="81"/>
      <c r="AV60" s="76"/>
    </row>
    <row r="61" spans="1:48" ht="12.75" customHeight="1">
      <c r="A61" s="63">
        <v>57</v>
      </c>
      <c r="B61" s="71" t="s">
        <v>51</v>
      </c>
      <c r="C61" s="105"/>
      <c r="D61" s="131">
        <v>429324.30448932346</v>
      </c>
      <c r="E61" s="132">
        <v>355425.20089751767</v>
      </c>
      <c r="F61" s="132">
        <v>379239.80417521909</v>
      </c>
      <c r="G61" s="132">
        <v>-110948.18844926043</v>
      </c>
      <c r="H61" s="132">
        <v>-82057.508610092133</v>
      </c>
      <c r="I61" s="132">
        <v>-176991.64291555109</v>
      </c>
      <c r="J61" s="132">
        <v>583580.5231464901</v>
      </c>
      <c r="K61" s="132">
        <v>341598.08812364592</v>
      </c>
      <c r="L61" s="133">
        <v>85220.976989308081</v>
      </c>
      <c r="M61" s="134"/>
      <c r="N61" s="135">
        <v>1804391.5578466007</v>
      </c>
      <c r="O61" s="134"/>
      <c r="P61" s="131">
        <v>318660.7642068899</v>
      </c>
      <c r="Q61" s="132">
        <v>315104.84874305502</v>
      </c>
      <c r="R61" s="132">
        <v>525771.31104306167</v>
      </c>
      <c r="S61" s="132">
        <v>316850.78567453998</v>
      </c>
      <c r="T61" s="132">
        <v>379467.56183084007</v>
      </c>
      <c r="U61" s="132">
        <v>420800.33062054054</v>
      </c>
      <c r="V61" s="132">
        <v>-139771.65011249995</v>
      </c>
      <c r="W61" s="132">
        <v>-162870.47011249996</v>
      </c>
      <c r="X61" s="132">
        <v>-212482.46011249995</v>
      </c>
      <c r="Y61" s="132">
        <v>571297.15688860836</v>
      </c>
      <c r="Z61" s="132">
        <v>101092.98082156002</v>
      </c>
      <c r="AA61" s="133">
        <v>182187.33179978142</v>
      </c>
      <c r="AB61" s="134"/>
      <c r="AC61" s="135">
        <v>2616108.4912913772</v>
      </c>
      <c r="AD61" s="131"/>
      <c r="AE61" s="131">
        <v>-10136.917219730676</v>
      </c>
      <c r="AF61" s="132">
        <v>-3042.9909466531026</v>
      </c>
      <c r="AG61" s="132">
        <v>-9410.3965087218021</v>
      </c>
      <c r="AH61" s="132">
        <v>7228.1709821141558</v>
      </c>
      <c r="AI61" s="132">
        <v>-16621.405725684133</v>
      </c>
      <c r="AJ61" s="132">
        <v>-15692.693375997991</v>
      </c>
      <c r="AK61" s="132">
        <v>10932.170185430004</v>
      </c>
      <c r="AL61" s="132">
        <v>5930.3976306207769</v>
      </c>
      <c r="AM61" s="132">
        <v>21309.280927476473</v>
      </c>
      <c r="AN61" s="132">
        <v>-9240.1535108136741</v>
      </c>
      <c r="AO61" s="132">
        <v>64810.153255296653</v>
      </c>
      <c r="AP61" s="133">
        <v>50815.836752791496</v>
      </c>
      <c r="AQ61" s="106"/>
      <c r="AR61" s="135">
        <v>96881.452446128067</v>
      </c>
      <c r="AT61" s="135">
        <v>4517381.5015841061</v>
      </c>
      <c r="AV61" s="76"/>
    </row>
    <row r="62" spans="1:48" ht="12.75" customHeight="1">
      <c r="B62" s="71"/>
      <c r="C62" s="105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7"/>
      <c r="AA62" s="134"/>
      <c r="AB62" s="134"/>
      <c r="AC62" s="136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7"/>
      <c r="AP62" s="134"/>
      <c r="AQ62" s="106"/>
      <c r="AR62" s="136"/>
      <c r="AT62" s="136"/>
      <c r="AV62" s="76"/>
    </row>
    <row r="63" spans="1:48" ht="12.75" customHeight="1">
      <c r="C63" s="65"/>
      <c r="D63" s="138"/>
      <c r="E63" s="138"/>
      <c r="F63" s="138"/>
      <c r="G63" s="138"/>
      <c r="H63" s="138"/>
      <c r="I63" s="138"/>
      <c r="J63" s="138"/>
      <c r="K63" s="138"/>
      <c r="L63" s="138"/>
      <c r="M63" s="233"/>
      <c r="N63" s="138"/>
      <c r="O63" s="139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233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07"/>
      <c r="AR63" s="138"/>
      <c r="AS63" s="107"/>
      <c r="AT63" s="138"/>
      <c r="AU63" s="108"/>
    </row>
    <row r="64" spans="1:48" ht="12.75" customHeight="1">
      <c r="C64" s="65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3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1"/>
      <c r="AA64" s="141"/>
      <c r="AB64" s="140"/>
      <c r="AC64" s="111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1"/>
      <c r="AP64" s="141"/>
      <c r="AQ64" s="108"/>
      <c r="AR64" s="111"/>
      <c r="AT64" s="111"/>
    </row>
    <row r="65" spans="4:46"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3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42"/>
      <c r="AA65" s="142"/>
      <c r="AB65" s="108"/>
      <c r="AC65" s="111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42"/>
      <c r="AP65" s="142"/>
      <c r="AR65" s="111"/>
      <c r="AT65" s="111"/>
    </row>
    <row r="66" spans="4:46"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3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42"/>
      <c r="AA66" s="142"/>
      <c r="AB66" s="108"/>
      <c r="AC66" s="111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42"/>
      <c r="AP66" s="142"/>
      <c r="AR66" s="111"/>
      <c r="AT66" s="111"/>
    </row>
    <row r="67" spans="4:46"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3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42"/>
      <c r="AA67" s="142"/>
      <c r="AB67" s="108"/>
      <c r="AC67" s="111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42"/>
      <c r="AP67" s="142"/>
      <c r="AR67" s="111"/>
      <c r="AT67" s="111"/>
    </row>
    <row r="68" spans="4:46"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3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42"/>
      <c r="AA68" s="142"/>
      <c r="AB68" s="108"/>
      <c r="AC68" s="111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42"/>
      <c r="AP68" s="142"/>
      <c r="AR68" s="111"/>
      <c r="AT68" s="111"/>
    </row>
  </sheetData>
  <pageMargins left="0.7" right="0.7" top="0.75" bottom="0.75" header="0.3" footer="0.3"/>
  <pageSetup scale="50" firstPageNumber="2" fitToWidth="3" orientation="landscape" useFirstPageNumber="1" r:id="rId1"/>
  <headerFooter scaleWithDoc="0">
    <oddHeader>&amp;L&amp;"Times New Roman,Regular"&amp;9Washington-Allocated Revenue from Sale of Renewable Energy Credits (RECs)
Docket UE 100749&amp;R&amp;"Times New Roman,Regular"&amp;9Redacted - Confidential Attachment D - Page &amp;P</oddHeader>
    <oddFooter>&amp;CCONFIDENTIAL PER PROTECTIVE ORDER IN UTC DOCKET UE-100749</oddFooter>
    <firstHeader>&amp;L&amp;"Times New Roman,Regular"&amp;9Washington-Allocated Revenue from Sale of Renewable Energy Attributes (REAs) and Renewable Energy Credits (RECs)
Docket UE 100749&amp;R&amp;"Times New Roman,Regular"&amp;9Confidential Attachment A - Page 2</firstHeader>
  </headerFooter>
  <colBreaks count="2" manualBreakCount="2">
    <brk id="15" max="60" man="1"/>
    <brk id="30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25"/>
  <sheetViews>
    <sheetView view="pageLayout" zoomScaleNormal="85" zoomScaleSheetLayoutView="85" workbookViewId="0">
      <selection activeCell="F1" sqref="F1"/>
    </sheetView>
  </sheetViews>
  <sheetFormatPr defaultColWidth="6.140625" defaultRowHeight="12.75"/>
  <cols>
    <col min="1" max="1" width="3.85546875" style="143" customWidth="1"/>
    <col min="2" max="2" width="60.7109375" style="143" customWidth="1"/>
    <col min="3" max="4" width="21.140625" style="144" customWidth="1"/>
    <col min="5" max="5" width="18.28515625" style="215" customWidth="1"/>
    <col min="6" max="6" width="15.42578125" style="143" customWidth="1"/>
    <col min="7" max="7" width="7.42578125" style="143" bestFit="1" customWidth="1"/>
    <col min="8" max="8" width="12.28515625" style="143" bestFit="1" customWidth="1"/>
    <col min="9" max="16384" width="6.140625" style="143"/>
  </cols>
  <sheetData>
    <row r="1" spans="1:8">
      <c r="D1" s="145"/>
      <c r="F1" s="146" t="s">
        <v>139</v>
      </c>
      <c r="G1" s="147"/>
    </row>
    <row r="2" spans="1:8" ht="12.75" customHeight="1">
      <c r="A2" s="148" t="s">
        <v>125</v>
      </c>
      <c r="B2" s="147"/>
      <c r="C2" s="146"/>
      <c r="D2" s="146"/>
      <c r="F2" s="149"/>
      <c r="G2" s="147"/>
    </row>
    <row r="3" spans="1:8" ht="12.75" customHeight="1">
      <c r="A3" s="148" t="s">
        <v>54</v>
      </c>
      <c r="B3" s="147"/>
      <c r="C3" s="146"/>
      <c r="D3" s="146"/>
      <c r="F3" s="147"/>
      <c r="G3" s="147"/>
    </row>
    <row r="4" spans="1:8" s="153" customFormat="1" ht="12.75" customHeight="1">
      <c r="A4" s="150"/>
      <c r="B4" s="151"/>
      <c r="C4" s="152"/>
      <c r="D4" s="152"/>
      <c r="E4" s="216"/>
      <c r="F4" s="150"/>
      <c r="G4" s="150"/>
    </row>
    <row r="5" spans="1:8" s="153" customFormat="1" ht="12.75" customHeight="1">
      <c r="A5" s="150"/>
      <c r="B5" s="151"/>
      <c r="C5" s="154" t="s">
        <v>9</v>
      </c>
      <c r="D5" s="154" t="s">
        <v>9</v>
      </c>
      <c r="E5" s="217" t="s">
        <v>9</v>
      </c>
      <c r="F5" s="150"/>
      <c r="G5" s="150"/>
    </row>
    <row r="6" spans="1:8" ht="12.75" customHeight="1">
      <c r="A6" s="155"/>
      <c r="B6" s="156" t="s">
        <v>55</v>
      </c>
      <c r="C6" s="157">
        <v>2011</v>
      </c>
      <c r="D6" s="157">
        <v>2012</v>
      </c>
      <c r="E6" s="218">
        <v>2013</v>
      </c>
      <c r="F6" s="147"/>
      <c r="G6" s="147"/>
    </row>
    <row r="7" spans="1:8" ht="12.75" customHeight="1">
      <c r="A7" s="158">
        <f>A6+1</f>
        <v>1</v>
      </c>
      <c r="B7" s="159" t="s">
        <v>56</v>
      </c>
      <c r="C7" s="285"/>
      <c r="D7" s="286"/>
      <c r="E7" s="287"/>
      <c r="F7" s="147"/>
      <c r="G7" s="147"/>
      <c r="H7" s="160"/>
    </row>
    <row r="8" spans="1:8" ht="12.75" customHeight="1">
      <c r="A8" s="161">
        <f>A7+1</f>
        <v>2</v>
      </c>
      <c r="B8" s="162" t="s">
        <v>57</v>
      </c>
      <c r="C8" s="288"/>
      <c r="D8" s="289"/>
      <c r="E8" s="290"/>
      <c r="F8" s="147"/>
      <c r="G8" s="147"/>
      <c r="H8" s="160"/>
    </row>
    <row r="9" spans="1:8" ht="12.75" customHeight="1">
      <c r="A9" s="161">
        <f>A8+1</f>
        <v>3</v>
      </c>
      <c r="B9" s="163" t="s">
        <v>58</v>
      </c>
      <c r="C9" s="288"/>
      <c r="D9" s="289"/>
      <c r="E9" s="290"/>
      <c r="F9" s="147"/>
      <c r="G9" s="147"/>
      <c r="H9" s="160"/>
    </row>
    <row r="10" spans="1:8" ht="12.75" customHeight="1">
      <c r="A10" s="161">
        <f>A9+1</f>
        <v>4</v>
      </c>
      <c r="B10" s="163" t="s">
        <v>59</v>
      </c>
      <c r="C10" s="288"/>
      <c r="D10" s="289"/>
      <c r="E10" s="290"/>
      <c r="F10" s="147"/>
      <c r="G10" s="147"/>
      <c r="H10" s="160"/>
    </row>
    <row r="11" spans="1:8" s="165" customFormat="1" ht="12.75" customHeight="1">
      <c r="A11" s="155">
        <f>A10+1</f>
        <v>5</v>
      </c>
      <c r="B11" s="164" t="s">
        <v>60</v>
      </c>
      <c r="C11" s="291"/>
      <c r="D11" s="292"/>
      <c r="E11" s="293"/>
      <c r="F11" s="148"/>
      <c r="G11" s="148"/>
      <c r="H11" s="160"/>
    </row>
    <row r="12" spans="1:8" s="165" customFormat="1" ht="12.75" customHeight="1">
      <c r="A12" s="161"/>
      <c r="B12" s="162"/>
      <c r="C12" s="166"/>
      <c r="D12" s="167"/>
      <c r="E12" s="219"/>
      <c r="F12" s="148"/>
      <c r="G12" s="148"/>
      <c r="H12" s="160"/>
    </row>
    <row r="13" spans="1:8" ht="12.75" customHeight="1">
      <c r="A13" s="161">
        <f>A11+1</f>
        <v>6</v>
      </c>
      <c r="B13" s="168" t="s">
        <v>61</v>
      </c>
      <c r="C13" s="294"/>
      <c r="D13" s="295"/>
      <c r="E13" s="296"/>
      <c r="F13" s="147"/>
      <c r="G13" s="147"/>
      <c r="H13" s="160"/>
    </row>
    <row r="14" spans="1:8" ht="12.75" customHeight="1">
      <c r="A14" s="161">
        <f>A13+1</f>
        <v>7</v>
      </c>
      <c r="B14" s="168" t="s">
        <v>62</v>
      </c>
      <c r="C14" s="297"/>
      <c r="D14" s="298"/>
      <c r="E14" s="299"/>
      <c r="F14" s="147"/>
      <c r="G14" s="147"/>
      <c r="H14" s="160"/>
    </row>
    <row r="15" spans="1:8" ht="12.75" customHeight="1">
      <c r="A15" s="161">
        <f>A14+1</f>
        <v>8</v>
      </c>
      <c r="B15" s="168" t="s">
        <v>63</v>
      </c>
      <c r="C15" s="294"/>
      <c r="D15" s="295"/>
      <c r="E15" s="296"/>
      <c r="F15" s="147"/>
      <c r="G15" s="147"/>
      <c r="H15" s="160"/>
    </row>
    <row r="16" spans="1:8" ht="12.75" customHeight="1">
      <c r="A16" s="161">
        <f>A15+1</f>
        <v>9</v>
      </c>
      <c r="B16" s="168" t="s">
        <v>64</v>
      </c>
      <c r="C16" s="297"/>
      <c r="D16" s="298"/>
      <c r="E16" s="299"/>
      <c r="F16" s="147"/>
      <c r="G16" s="147"/>
      <c r="H16" s="160"/>
    </row>
    <row r="17" spans="1:8" ht="12.75" customHeight="1">
      <c r="A17" s="161"/>
      <c r="B17" s="163"/>
      <c r="C17" s="169"/>
      <c r="D17" s="170"/>
      <c r="E17" s="220"/>
      <c r="F17" s="147"/>
      <c r="G17" s="147"/>
      <c r="H17" s="160"/>
    </row>
    <row r="18" spans="1:8" ht="12.75" customHeight="1">
      <c r="A18" s="171">
        <f>A16+1</f>
        <v>10</v>
      </c>
      <c r="B18" s="172" t="s">
        <v>65</v>
      </c>
      <c r="C18" s="300"/>
      <c r="D18" s="301"/>
      <c r="E18" s="302"/>
      <c r="F18" s="147"/>
      <c r="G18" s="147"/>
      <c r="H18" s="160"/>
    </row>
    <row r="19" spans="1:8" ht="12.75" customHeight="1">
      <c r="A19" s="171">
        <f>A18+1</f>
        <v>11</v>
      </c>
      <c r="B19" s="173" t="s">
        <v>66</v>
      </c>
      <c r="C19" s="303"/>
      <c r="D19" s="304"/>
      <c r="E19" s="305"/>
      <c r="F19" s="147"/>
      <c r="G19" s="147"/>
      <c r="H19" s="160"/>
    </row>
    <row r="20" spans="1:8" ht="12.75" customHeight="1">
      <c r="A20" s="174">
        <f>A19+1</f>
        <v>12</v>
      </c>
      <c r="B20" s="175" t="s">
        <v>67</v>
      </c>
      <c r="C20" s="306"/>
      <c r="D20" s="307"/>
      <c r="E20" s="308"/>
      <c r="F20" s="147"/>
      <c r="G20" s="147"/>
      <c r="H20" s="160"/>
    </row>
    <row r="21" spans="1:8" ht="12.75" customHeight="1">
      <c r="A21" s="176"/>
      <c r="B21" s="173"/>
      <c r="C21" s="177"/>
      <c r="D21" s="177"/>
      <c r="E21" s="221"/>
      <c r="F21" s="147"/>
      <c r="G21" s="147"/>
      <c r="H21" s="160"/>
    </row>
    <row r="22" spans="1:8" ht="12.75" customHeight="1">
      <c r="A22" s="178"/>
      <c r="B22" s="163"/>
      <c r="C22" s="179"/>
      <c r="D22" s="179"/>
      <c r="E22" s="222"/>
      <c r="F22" s="147"/>
      <c r="G22" s="147"/>
      <c r="H22" s="160"/>
    </row>
    <row r="23" spans="1:8" ht="12.75" customHeight="1">
      <c r="A23" s="158"/>
      <c r="B23" s="180" t="s">
        <v>68</v>
      </c>
      <c r="C23" s="181">
        <v>2011</v>
      </c>
      <c r="D23" s="181">
        <v>2012</v>
      </c>
      <c r="E23" s="223">
        <v>2013</v>
      </c>
      <c r="F23" s="147"/>
      <c r="G23" s="147"/>
      <c r="H23" s="160"/>
    </row>
    <row r="24" spans="1:8" ht="12.75" customHeight="1">
      <c r="A24" s="158">
        <f>A20+1</f>
        <v>13</v>
      </c>
      <c r="B24" s="159" t="s">
        <v>69</v>
      </c>
      <c r="C24" s="285"/>
      <c r="D24" s="286"/>
      <c r="E24" s="287"/>
      <c r="F24" s="147"/>
      <c r="G24" s="147"/>
      <c r="H24" s="160"/>
    </row>
    <row r="25" spans="1:8" ht="12.75" customHeight="1">
      <c r="A25" s="161">
        <f>A24+1</f>
        <v>14</v>
      </c>
      <c r="B25" s="163" t="s">
        <v>70</v>
      </c>
      <c r="C25" s="288"/>
      <c r="D25" s="289"/>
      <c r="E25" s="290"/>
      <c r="F25" s="147"/>
      <c r="G25" s="147"/>
      <c r="H25" s="160"/>
    </row>
    <row r="26" spans="1:8" ht="12.75" customHeight="1">
      <c r="A26" s="161">
        <f>A25+1</f>
        <v>15</v>
      </c>
      <c r="B26" s="163" t="s">
        <v>71</v>
      </c>
      <c r="C26" s="288"/>
      <c r="D26" s="289"/>
      <c r="E26" s="290"/>
      <c r="F26" s="147"/>
      <c r="G26" s="147"/>
      <c r="H26" s="160"/>
    </row>
    <row r="27" spans="1:8" ht="12.75" customHeight="1">
      <c r="A27" s="161">
        <f>A26+1</f>
        <v>16</v>
      </c>
      <c r="B27" s="163" t="s">
        <v>72</v>
      </c>
      <c r="C27" s="288"/>
      <c r="D27" s="289"/>
      <c r="E27" s="290"/>
      <c r="F27" s="147"/>
      <c r="G27" s="147"/>
      <c r="H27" s="160"/>
    </row>
    <row r="28" spans="1:8" ht="12.75" customHeight="1">
      <c r="A28" s="161">
        <f>A27+1</f>
        <v>17</v>
      </c>
      <c r="B28" s="163" t="s">
        <v>73</v>
      </c>
      <c r="C28" s="288"/>
      <c r="D28" s="289"/>
      <c r="E28" s="290"/>
      <c r="F28" s="147"/>
      <c r="G28" s="147"/>
      <c r="H28" s="160"/>
    </row>
    <row r="29" spans="1:8" ht="12.75" customHeight="1">
      <c r="A29" s="161">
        <f>A28+1</f>
        <v>18</v>
      </c>
      <c r="B29" s="163" t="s">
        <v>74</v>
      </c>
      <c r="C29" s="288"/>
      <c r="D29" s="289"/>
      <c r="E29" s="290"/>
      <c r="F29" s="147"/>
      <c r="G29" s="147"/>
      <c r="H29" s="160"/>
    </row>
    <row r="30" spans="1:8" ht="12.75" customHeight="1">
      <c r="A30" s="161">
        <f t="shared" ref="A30:A41" si="0">A29+1</f>
        <v>19</v>
      </c>
      <c r="B30" s="163" t="s">
        <v>75</v>
      </c>
      <c r="C30" s="288"/>
      <c r="D30" s="289"/>
      <c r="E30" s="290"/>
      <c r="F30" s="147"/>
      <c r="G30" s="147"/>
      <c r="H30" s="160"/>
    </row>
    <row r="31" spans="1:8" ht="12.75" customHeight="1">
      <c r="A31" s="161">
        <f t="shared" si="0"/>
        <v>20</v>
      </c>
      <c r="B31" s="163" t="s">
        <v>76</v>
      </c>
      <c r="C31" s="288"/>
      <c r="D31" s="289"/>
      <c r="E31" s="290"/>
      <c r="F31" s="147"/>
      <c r="G31" s="147"/>
      <c r="H31" s="160"/>
    </row>
    <row r="32" spans="1:8" ht="12.75" customHeight="1">
      <c r="A32" s="161">
        <f t="shared" si="0"/>
        <v>21</v>
      </c>
      <c r="B32" s="163" t="s">
        <v>77</v>
      </c>
      <c r="C32" s="288"/>
      <c r="D32" s="289"/>
      <c r="E32" s="290"/>
      <c r="F32" s="147"/>
      <c r="G32" s="147"/>
      <c r="H32" s="160"/>
    </row>
    <row r="33" spans="1:8" ht="12.75" customHeight="1">
      <c r="A33" s="161">
        <f t="shared" si="0"/>
        <v>22</v>
      </c>
      <c r="B33" s="163" t="s">
        <v>78</v>
      </c>
      <c r="C33" s="288"/>
      <c r="D33" s="289"/>
      <c r="E33" s="290"/>
      <c r="F33" s="147"/>
      <c r="G33" s="147"/>
      <c r="H33" s="160"/>
    </row>
    <row r="34" spans="1:8" ht="12.75" customHeight="1">
      <c r="A34" s="161">
        <f t="shared" si="0"/>
        <v>23</v>
      </c>
      <c r="B34" s="163" t="s">
        <v>79</v>
      </c>
      <c r="C34" s="288"/>
      <c r="D34" s="289"/>
      <c r="E34" s="290"/>
      <c r="F34" s="147"/>
      <c r="G34" s="147"/>
      <c r="H34" s="160"/>
    </row>
    <row r="35" spans="1:8" ht="12.75" customHeight="1">
      <c r="A35" s="161">
        <f t="shared" si="0"/>
        <v>24</v>
      </c>
      <c r="B35" s="163" t="s">
        <v>80</v>
      </c>
      <c r="C35" s="288"/>
      <c r="D35" s="289"/>
      <c r="E35" s="290"/>
      <c r="F35" s="147"/>
      <c r="G35" s="182"/>
      <c r="H35" s="160"/>
    </row>
    <row r="36" spans="1:8" ht="12.75" customHeight="1">
      <c r="A36" s="161">
        <f t="shared" si="0"/>
        <v>25</v>
      </c>
      <c r="B36" s="163" t="s">
        <v>81</v>
      </c>
      <c r="C36" s="288"/>
      <c r="D36" s="289"/>
      <c r="E36" s="290"/>
      <c r="F36" s="147"/>
      <c r="G36" s="182"/>
      <c r="H36" s="160"/>
    </row>
    <row r="37" spans="1:8" ht="12.75" customHeight="1">
      <c r="A37" s="161">
        <f t="shared" si="0"/>
        <v>26</v>
      </c>
      <c r="B37" s="163" t="s">
        <v>82</v>
      </c>
      <c r="C37" s="288"/>
      <c r="D37" s="289"/>
      <c r="E37" s="290"/>
      <c r="F37" s="147"/>
      <c r="G37" s="182"/>
      <c r="H37" s="160"/>
    </row>
    <row r="38" spans="1:8" ht="12.75" customHeight="1">
      <c r="A38" s="161">
        <f t="shared" si="0"/>
        <v>27</v>
      </c>
      <c r="B38" s="163" t="s">
        <v>83</v>
      </c>
      <c r="C38" s="288"/>
      <c r="D38" s="289"/>
      <c r="E38" s="290"/>
      <c r="F38" s="147"/>
      <c r="G38" s="182"/>
      <c r="H38" s="160"/>
    </row>
    <row r="39" spans="1:8" ht="12.75" customHeight="1">
      <c r="A39" s="161">
        <f t="shared" si="0"/>
        <v>28</v>
      </c>
      <c r="B39" s="163" t="s">
        <v>84</v>
      </c>
      <c r="C39" s="288"/>
      <c r="D39" s="289"/>
      <c r="E39" s="290"/>
      <c r="F39" s="147"/>
      <c r="G39" s="182"/>
      <c r="H39" s="160"/>
    </row>
    <row r="40" spans="1:8" ht="12.75" customHeight="1">
      <c r="A40" s="161">
        <f t="shared" si="0"/>
        <v>29</v>
      </c>
      <c r="B40" s="163" t="s">
        <v>85</v>
      </c>
      <c r="C40" s="288"/>
      <c r="D40" s="289"/>
      <c r="E40" s="290"/>
      <c r="F40" s="147"/>
      <c r="G40" s="182"/>
      <c r="H40" s="160"/>
    </row>
    <row r="41" spans="1:8" ht="12.75" customHeight="1">
      <c r="A41" s="161">
        <f t="shared" si="0"/>
        <v>30</v>
      </c>
      <c r="B41" s="163" t="s">
        <v>86</v>
      </c>
      <c r="C41" s="288"/>
      <c r="D41" s="289"/>
      <c r="E41" s="290"/>
      <c r="F41" s="147"/>
      <c r="G41" s="182"/>
      <c r="H41" s="160"/>
    </row>
    <row r="42" spans="1:8" ht="12.75" customHeight="1">
      <c r="A42" s="155">
        <f>A41+1</f>
        <v>31</v>
      </c>
      <c r="B42" s="164" t="s">
        <v>60</v>
      </c>
      <c r="C42" s="291"/>
      <c r="D42" s="292"/>
      <c r="E42" s="293"/>
      <c r="F42" s="147"/>
      <c r="G42" s="182"/>
      <c r="H42" s="160"/>
    </row>
    <row r="43" spans="1:8" ht="12.75" customHeight="1">
      <c r="A43" s="161"/>
      <c r="B43" s="162"/>
      <c r="C43" s="166"/>
      <c r="D43" s="167"/>
      <c r="E43" s="219"/>
      <c r="F43" s="147"/>
      <c r="G43" s="182"/>
      <c r="H43" s="160"/>
    </row>
    <row r="44" spans="1:8" ht="12.75" customHeight="1">
      <c r="A44" s="161">
        <f>A42+1</f>
        <v>32</v>
      </c>
      <c r="B44" s="168" t="s">
        <v>61</v>
      </c>
      <c r="C44" s="288"/>
      <c r="D44" s="298"/>
      <c r="E44" s="299"/>
      <c r="F44" s="147"/>
      <c r="G44" s="182"/>
      <c r="H44" s="160"/>
    </row>
    <row r="45" spans="1:8" ht="12.75" customHeight="1">
      <c r="A45" s="161">
        <f>A44+1</f>
        <v>33</v>
      </c>
      <c r="B45" s="168" t="s">
        <v>62</v>
      </c>
      <c r="C45" s="297"/>
      <c r="D45" s="298"/>
      <c r="E45" s="299"/>
      <c r="F45" s="147"/>
      <c r="G45" s="182"/>
      <c r="H45" s="160"/>
    </row>
    <row r="46" spans="1:8" ht="12.75" customHeight="1">
      <c r="A46" s="161">
        <f>A45+1</f>
        <v>34</v>
      </c>
      <c r="B46" s="168" t="s">
        <v>63</v>
      </c>
      <c r="C46" s="297"/>
      <c r="D46" s="298"/>
      <c r="E46" s="299"/>
      <c r="F46" s="147"/>
      <c r="G46" s="182"/>
      <c r="H46" s="160"/>
    </row>
    <row r="47" spans="1:8" ht="12.75" customHeight="1">
      <c r="A47" s="161">
        <f>A46+1</f>
        <v>35</v>
      </c>
      <c r="B47" s="168" t="s">
        <v>64</v>
      </c>
      <c r="C47" s="297"/>
      <c r="D47" s="298"/>
      <c r="E47" s="299"/>
      <c r="F47" s="147"/>
      <c r="G47" s="182"/>
      <c r="H47" s="160"/>
    </row>
    <row r="48" spans="1:8" ht="12.75" customHeight="1">
      <c r="A48" s="161"/>
      <c r="B48" s="163"/>
      <c r="C48" s="183"/>
      <c r="D48" s="184"/>
      <c r="E48" s="224"/>
      <c r="F48" s="147"/>
      <c r="G48" s="182"/>
      <c r="H48" s="160"/>
    </row>
    <row r="49" spans="1:8" ht="12.75" customHeight="1">
      <c r="A49" s="171">
        <f>A47+1</f>
        <v>36</v>
      </c>
      <c r="B49" s="172" t="s">
        <v>65</v>
      </c>
      <c r="C49" s="309"/>
      <c r="D49" s="310"/>
      <c r="E49" s="311"/>
      <c r="F49" s="147"/>
      <c r="G49" s="182"/>
      <c r="H49" s="160"/>
    </row>
    <row r="50" spans="1:8" ht="12.75" customHeight="1">
      <c r="A50" s="171">
        <f>A49+1</f>
        <v>37</v>
      </c>
      <c r="B50" s="173" t="s">
        <v>66</v>
      </c>
      <c r="C50" s="312"/>
      <c r="D50" s="313"/>
      <c r="E50" s="314"/>
      <c r="F50" s="147"/>
      <c r="G50" s="182"/>
      <c r="H50" s="160"/>
    </row>
    <row r="51" spans="1:8" ht="12.75" customHeight="1">
      <c r="A51" s="174">
        <f>A50+1</f>
        <v>38</v>
      </c>
      <c r="B51" s="175" t="s">
        <v>67</v>
      </c>
      <c r="C51" s="315"/>
      <c r="D51" s="316"/>
      <c r="E51" s="317"/>
      <c r="F51" s="147"/>
      <c r="G51" s="182"/>
      <c r="H51" s="160"/>
    </row>
    <row r="52" spans="1:8" ht="12.75" customHeight="1">
      <c r="A52" s="176"/>
      <c r="B52" s="163"/>
      <c r="C52" s="185"/>
      <c r="D52" s="185"/>
      <c r="E52" s="225"/>
      <c r="F52" s="147"/>
      <c r="G52" s="182"/>
      <c r="H52" s="160"/>
    </row>
    <row r="53" spans="1:8" ht="12.75" customHeight="1">
      <c r="A53" s="178"/>
      <c r="B53" s="163"/>
      <c r="C53" s="186"/>
      <c r="D53" s="186"/>
      <c r="E53" s="226"/>
      <c r="F53" s="147"/>
      <c r="G53" s="182"/>
      <c r="H53" s="160"/>
    </row>
    <row r="54" spans="1:8" ht="12.75" customHeight="1">
      <c r="A54" s="158"/>
      <c r="B54" s="187" t="s">
        <v>87</v>
      </c>
      <c r="C54" s="157">
        <v>2011</v>
      </c>
      <c r="D54" s="157">
        <v>2012</v>
      </c>
      <c r="E54" s="218">
        <v>2013</v>
      </c>
      <c r="F54" s="147"/>
      <c r="G54" s="182"/>
      <c r="H54" s="160"/>
    </row>
    <row r="55" spans="1:8" ht="12.75" customHeight="1">
      <c r="A55" s="158">
        <f>A51+1</f>
        <v>39</v>
      </c>
      <c r="B55" s="159" t="s">
        <v>88</v>
      </c>
      <c r="C55" s="285"/>
      <c r="D55" s="286"/>
      <c r="E55" s="287"/>
      <c r="F55" s="147"/>
      <c r="G55" s="182"/>
      <c r="H55" s="160"/>
    </row>
    <row r="56" spans="1:8" ht="12.75" customHeight="1">
      <c r="A56" s="161">
        <f>A55+1</f>
        <v>40</v>
      </c>
      <c r="B56" s="163" t="s">
        <v>89</v>
      </c>
      <c r="C56" s="288"/>
      <c r="D56" s="289"/>
      <c r="E56" s="290"/>
      <c r="F56" s="147"/>
      <c r="G56" s="182"/>
      <c r="H56" s="160"/>
    </row>
    <row r="57" spans="1:8" ht="12.75" customHeight="1">
      <c r="A57" s="161">
        <f t="shared" ref="A57:A62" si="1">A56+1</f>
        <v>41</v>
      </c>
      <c r="B57" s="163" t="s">
        <v>90</v>
      </c>
      <c r="C57" s="288"/>
      <c r="D57" s="289"/>
      <c r="E57" s="290"/>
      <c r="F57" s="147"/>
      <c r="G57" s="182"/>
      <c r="H57" s="160"/>
    </row>
    <row r="58" spans="1:8" ht="12.75" customHeight="1">
      <c r="A58" s="161">
        <f t="shared" si="1"/>
        <v>42</v>
      </c>
      <c r="B58" s="163" t="s">
        <v>91</v>
      </c>
      <c r="C58" s="288"/>
      <c r="D58" s="289"/>
      <c r="E58" s="290"/>
      <c r="F58" s="147"/>
      <c r="G58" s="182"/>
      <c r="H58" s="160"/>
    </row>
    <row r="59" spans="1:8" ht="12.75" customHeight="1">
      <c r="A59" s="161">
        <f t="shared" si="1"/>
        <v>43</v>
      </c>
      <c r="B59" s="163" t="s">
        <v>92</v>
      </c>
      <c r="C59" s="288"/>
      <c r="D59" s="289"/>
      <c r="E59" s="290"/>
      <c r="F59" s="147"/>
      <c r="G59" s="182"/>
      <c r="H59" s="160"/>
    </row>
    <row r="60" spans="1:8" ht="12.75" customHeight="1">
      <c r="A60" s="161">
        <f t="shared" si="1"/>
        <v>44</v>
      </c>
      <c r="B60" s="163" t="s">
        <v>93</v>
      </c>
      <c r="C60" s="288"/>
      <c r="D60" s="289"/>
      <c r="E60" s="290"/>
      <c r="F60" s="147"/>
      <c r="G60" s="182"/>
      <c r="H60" s="160"/>
    </row>
    <row r="61" spans="1:8" ht="12.75" customHeight="1">
      <c r="A61" s="161">
        <f t="shared" si="1"/>
        <v>45</v>
      </c>
      <c r="B61" s="163" t="s">
        <v>94</v>
      </c>
      <c r="C61" s="288"/>
      <c r="D61" s="289"/>
      <c r="E61" s="290"/>
      <c r="F61" s="147"/>
      <c r="G61" s="182"/>
      <c r="H61" s="160"/>
    </row>
    <row r="62" spans="1:8" ht="12.75" customHeight="1">
      <c r="A62" s="161">
        <f t="shared" si="1"/>
        <v>46</v>
      </c>
      <c r="B62" s="163" t="s">
        <v>95</v>
      </c>
      <c r="C62" s="288"/>
      <c r="D62" s="289"/>
      <c r="E62" s="290"/>
      <c r="F62" s="147"/>
      <c r="G62" s="182"/>
      <c r="H62" s="160"/>
    </row>
    <row r="63" spans="1:8" ht="12.75" customHeight="1">
      <c r="A63" s="155">
        <f>A62+1</f>
        <v>47</v>
      </c>
      <c r="B63" s="164" t="s">
        <v>60</v>
      </c>
      <c r="C63" s="291"/>
      <c r="D63" s="292"/>
      <c r="E63" s="293"/>
      <c r="F63" s="147"/>
      <c r="G63" s="182"/>
      <c r="H63" s="160"/>
    </row>
    <row r="64" spans="1:8" ht="12.75" customHeight="1">
      <c r="A64" s="155"/>
      <c r="B64" s="164"/>
      <c r="C64" s="188"/>
      <c r="D64" s="189"/>
      <c r="E64" s="227"/>
      <c r="F64" s="147"/>
      <c r="G64" s="182"/>
      <c r="H64" s="160"/>
    </row>
    <row r="65" spans="1:8" ht="12.75" customHeight="1">
      <c r="A65" s="161">
        <f>A63+1</f>
        <v>48</v>
      </c>
      <c r="B65" s="168" t="s">
        <v>61</v>
      </c>
      <c r="C65" s="318"/>
      <c r="D65" s="298"/>
      <c r="E65" s="299"/>
      <c r="F65" s="147"/>
      <c r="G65" s="182"/>
      <c r="H65" s="160"/>
    </row>
    <row r="66" spans="1:8" ht="12.75" customHeight="1">
      <c r="A66" s="161">
        <f>A65+1</f>
        <v>49</v>
      </c>
      <c r="B66" s="168" t="s">
        <v>62</v>
      </c>
      <c r="C66" s="297"/>
      <c r="D66" s="298"/>
      <c r="E66" s="299"/>
      <c r="F66" s="147"/>
      <c r="G66" s="182"/>
      <c r="H66" s="160"/>
    </row>
    <row r="67" spans="1:8" ht="12.75" customHeight="1">
      <c r="A67" s="161">
        <f>A66+1</f>
        <v>50</v>
      </c>
      <c r="B67" s="168" t="s">
        <v>63</v>
      </c>
      <c r="C67" s="297"/>
      <c r="D67" s="298"/>
      <c r="E67" s="299"/>
      <c r="F67" s="147"/>
      <c r="G67" s="182"/>
      <c r="H67" s="160"/>
    </row>
    <row r="68" spans="1:8" ht="12.75" customHeight="1">
      <c r="A68" s="161">
        <f>A67+1</f>
        <v>51</v>
      </c>
      <c r="B68" s="168" t="s">
        <v>64</v>
      </c>
      <c r="C68" s="297"/>
      <c r="D68" s="298"/>
      <c r="E68" s="299"/>
      <c r="F68" s="147"/>
      <c r="G68" s="147"/>
      <c r="H68" s="160"/>
    </row>
    <row r="69" spans="1:8" ht="12.75" customHeight="1">
      <c r="A69" s="161"/>
      <c r="B69" s="163"/>
      <c r="C69" s="319"/>
      <c r="D69" s="320"/>
      <c r="E69" s="321"/>
      <c r="F69" s="147"/>
      <c r="G69" s="147"/>
      <c r="H69" s="160"/>
    </row>
    <row r="70" spans="1:8" ht="12.75" customHeight="1">
      <c r="A70" s="171">
        <f>A68+1</f>
        <v>52</v>
      </c>
      <c r="B70" s="172" t="s">
        <v>65</v>
      </c>
      <c r="C70" s="309"/>
      <c r="D70" s="310"/>
      <c r="E70" s="311"/>
      <c r="F70" s="147"/>
      <c r="G70" s="147"/>
      <c r="H70" s="160"/>
    </row>
    <row r="71" spans="1:8" ht="12.75" customHeight="1">
      <c r="A71" s="171">
        <f>A70+1</f>
        <v>53</v>
      </c>
      <c r="B71" s="173" t="s">
        <v>66</v>
      </c>
      <c r="C71" s="312"/>
      <c r="D71" s="313"/>
      <c r="E71" s="314"/>
      <c r="F71" s="147"/>
      <c r="G71" s="147"/>
      <c r="H71" s="160"/>
    </row>
    <row r="72" spans="1:8" ht="12.75" customHeight="1">
      <c r="A72" s="174">
        <f>A71+1</f>
        <v>54</v>
      </c>
      <c r="B72" s="175" t="s">
        <v>67</v>
      </c>
      <c r="C72" s="315"/>
      <c r="D72" s="316"/>
      <c r="E72" s="317"/>
      <c r="F72" s="147"/>
      <c r="G72" s="147"/>
      <c r="H72" s="160"/>
    </row>
    <row r="73" spans="1:8" ht="12.75" customHeight="1">
      <c r="A73" s="176"/>
      <c r="B73" s="173"/>
      <c r="C73" s="190"/>
      <c r="D73" s="190"/>
      <c r="E73" s="228"/>
      <c r="F73" s="147"/>
      <c r="G73" s="147"/>
      <c r="H73" s="160"/>
    </row>
    <row r="74" spans="1:8" ht="12.75" customHeight="1">
      <c r="A74" s="178"/>
      <c r="B74" s="163"/>
      <c r="C74" s="186"/>
      <c r="D74" s="186"/>
      <c r="E74" s="226"/>
      <c r="F74" s="147"/>
      <c r="G74" s="147"/>
      <c r="H74" s="160"/>
    </row>
    <row r="75" spans="1:8" ht="12.75" customHeight="1">
      <c r="A75" s="191"/>
      <c r="B75" s="192" t="s">
        <v>96</v>
      </c>
      <c r="C75" s="181">
        <v>2011</v>
      </c>
      <c r="D75" s="193">
        <v>2012</v>
      </c>
      <c r="E75" s="223">
        <v>2013</v>
      </c>
      <c r="F75" s="147"/>
      <c r="G75" s="147"/>
      <c r="H75" s="160"/>
    </row>
    <row r="76" spans="1:8" ht="12.75" customHeight="1">
      <c r="A76" s="158">
        <f>A72+1</f>
        <v>55</v>
      </c>
      <c r="B76" s="194" t="s">
        <v>97</v>
      </c>
      <c r="C76" s="285"/>
      <c r="D76" s="286"/>
      <c r="E76" s="287"/>
      <c r="F76" s="147"/>
      <c r="G76" s="147"/>
      <c r="H76" s="160"/>
    </row>
    <row r="77" spans="1:8" ht="12.75" customHeight="1">
      <c r="A77" s="155">
        <f>A76+1</f>
        <v>56</v>
      </c>
      <c r="B77" s="164" t="s">
        <v>60</v>
      </c>
      <c r="C77" s="291"/>
      <c r="D77" s="292"/>
      <c r="E77" s="293"/>
      <c r="F77" s="147"/>
      <c r="G77" s="182"/>
      <c r="H77" s="160"/>
    </row>
    <row r="78" spans="1:8" ht="12.75" customHeight="1">
      <c r="A78" s="155"/>
      <c r="B78" s="164"/>
      <c r="C78" s="188"/>
      <c r="D78" s="189"/>
      <c r="E78" s="227"/>
      <c r="F78" s="147"/>
      <c r="G78" s="182"/>
      <c r="H78" s="160"/>
    </row>
    <row r="79" spans="1:8" ht="12.75" customHeight="1">
      <c r="A79" s="161">
        <f>A77+1</f>
        <v>57</v>
      </c>
      <c r="B79" s="168" t="s">
        <v>61</v>
      </c>
      <c r="C79" s="294"/>
      <c r="D79" s="295"/>
      <c r="E79" s="296"/>
      <c r="F79" s="147"/>
      <c r="G79" s="182"/>
      <c r="H79" s="160"/>
    </row>
    <row r="80" spans="1:8" ht="12.75" customHeight="1">
      <c r="A80" s="161">
        <f>A79+1</f>
        <v>58</v>
      </c>
      <c r="B80" s="168" t="s">
        <v>62</v>
      </c>
      <c r="C80" s="294"/>
      <c r="D80" s="295"/>
      <c r="E80" s="296"/>
      <c r="F80" s="147"/>
      <c r="G80" s="182"/>
      <c r="H80" s="160"/>
    </row>
    <row r="81" spans="1:8" ht="12.75" customHeight="1">
      <c r="A81" s="161">
        <f>A80+1</f>
        <v>59</v>
      </c>
      <c r="B81" s="168" t="s">
        <v>63</v>
      </c>
      <c r="C81" s="297"/>
      <c r="D81" s="298"/>
      <c r="E81" s="299"/>
      <c r="F81" s="147"/>
      <c r="G81" s="182"/>
      <c r="H81" s="160"/>
    </row>
    <row r="82" spans="1:8" ht="12.75" customHeight="1">
      <c r="A82" s="161">
        <f>A81+1</f>
        <v>60</v>
      </c>
      <c r="B82" s="168" t="s">
        <v>64</v>
      </c>
      <c r="C82" s="294"/>
      <c r="D82" s="295"/>
      <c r="E82" s="296"/>
      <c r="F82" s="147"/>
      <c r="G82" s="182"/>
      <c r="H82" s="160"/>
    </row>
    <row r="83" spans="1:8" ht="12.75" customHeight="1">
      <c r="A83" s="161"/>
      <c r="B83" s="163"/>
      <c r="C83" s="195"/>
      <c r="D83" s="196"/>
      <c r="E83" s="229"/>
      <c r="F83" s="147"/>
      <c r="G83" s="182"/>
      <c r="H83" s="160"/>
    </row>
    <row r="84" spans="1:8" ht="12.75" customHeight="1">
      <c r="A84" s="161">
        <f>A82+1</f>
        <v>61</v>
      </c>
      <c r="B84" s="172" t="s">
        <v>65</v>
      </c>
      <c r="C84" s="300"/>
      <c r="D84" s="301"/>
      <c r="E84" s="302"/>
      <c r="F84" s="197"/>
      <c r="G84" s="182"/>
      <c r="H84" s="160"/>
    </row>
    <row r="85" spans="1:8" ht="12.75" customHeight="1">
      <c r="A85" s="161">
        <f>A84+1</f>
        <v>62</v>
      </c>
      <c r="B85" s="173" t="s">
        <v>66</v>
      </c>
      <c r="C85" s="303"/>
      <c r="D85" s="304"/>
      <c r="E85" s="305"/>
      <c r="F85" s="147"/>
      <c r="G85" s="182"/>
      <c r="H85" s="160"/>
    </row>
    <row r="86" spans="1:8" ht="12.75" customHeight="1">
      <c r="A86" s="198">
        <f>A85+1</f>
        <v>63</v>
      </c>
      <c r="B86" s="175" t="s">
        <v>67</v>
      </c>
      <c r="C86" s="306"/>
      <c r="D86" s="307"/>
      <c r="E86" s="308"/>
      <c r="F86" s="147"/>
      <c r="G86" s="182"/>
      <c r="H86" s="160"/>
    </row>
    <row r="87" spans="1:8" ht="12.75" customHeight="1">
      <c r="A87" s="176"/>
      <c r="B87" s="199"/>
      <c r="C87" s="199"/>
      <c r="D87" s="199"/>
      <c r="E87" s="230"/>
      <c r="F87" s="147"/>
      <c r="G87" s="182"/>
    </row>
    <row r="88" spans="1:8" ht="12.75" customHeight="1">
      <c r="A88" s="178"/>
      <c r="B88" s="199"/>
      <c r="C88" s="199"/>
      <c r="D88" s="199"/>
      <c r="E88" s="230"/>
      <c r="F88" s="147"/>
      <c r="G88" s="182"/>
    </row>
    <row r="89" spans="1:8" ht="12.75" customHeight="1">
      <c r="A89" s="158">
        <f>A86+1</f>
        <v>64</v>
      </c>
      <c r="B89" s="200" t="s">
        <v>98</v>
      </c>
      <c r="C89" s="201" t="s">
        <v>99</v>
      </c>
      <c r="D89" s="202"/>
      <c r="E89" s="202"/>
      <c r="F89" s="237"/>
    </row>
    <row r="90" spans="1:8" ht="12.75" customHeight="1">
      <c r="A90" s="161">
        <f>A89+1</f>
        <v>65</v>
      </c>
      <c r="B90" s="203" t="s">
        <v>100</v>
      </c>
      <c r="C90" s="204">
        <v>3984630.8280000002</v>
      </c>
      <c r="D90" s="23"/>
      <c r="E90" s="202"/>
      <c r="F90" s="237"/>
    </row>
    <row r="91" spans="1:8" ht="12.75" customHeight="1">
      <c r="A91" s="161">
        <f>A90+1</f>
        <v>66</v>
      </c>
      <c r="B91" s="205" t="s">
        <v>101</v>
      </c>
      <c r="C91" s="206">
        <v>4005863</v>
      </c>
      <c r="D91" s="23"/>
      <c r="E91" s="202"/>
      <c r="F91" s="237"/>
    </row>
    <row r="92" spans="1:8" ht="12.75" customHeight="1">
      <c r="A92" s="161">
        <f>A91+1</f>
        <v>67</v>
      </c>
      <c r="B92" s="205" t="s">
        <v>102</v>
      </c>
      <c r="C92" s="206">
        <v>4041898</v>
      </c>
      <c r="D92" s="202"/>
      <c r="E92" s="202"/>
      <c r="F92" s="237"/>
    </row>
    <row r="93" spans="1:8" ht="12.75" customHeight="1">
      <c r="A93" s="198">
        <f>A92+1</f>
        <v>68</v>
      </c>
      <c r="B93" s="207" t="s">
        <v>109</v>
      </c>
      <c r="C93" s="208">
        <v>3971579</v>
      </c>
      <c r="D93" s="202"/>
      <c r="E93" s="202"/>
      <c r="F93" s="237"/>
    </row>
    <row r="94" spans="1:8" ht="12.75" customHeight="1">
      <c r="A94" s="178"/>
      <c r="B94" s="209"/>
      <c r="C94" s="210"/>
      <c r="D94" s="211"/>
      <c r="E94" s="211"/>
      <c r="F94" s="237"/>
    </row>
    <row r="95" spans="1:8" ht="12.75" customHeight="1">
      <c r="A95" s="158">
        <f>A92+1</f>
        <v>68</v>
      </c>
      <c r="B95" s="238" t="s">
        <v>103</v>
      </c>
      <c r="C95" s="239" t="s">
        <v>99</v>
      </c>
      <c r="D95" s="328" t="s">
        <v>7</v>
      </c>
      <c r="E95" s="329"/>
      <c r="F95" s="237"/>
    </row>
    <row r="96" spans="1:8" ht="12.75" customHeight="1">
      <c r="A96" s="158">
        <f>A95+1</f>
        <v>69</v>
      </c>
      <c r="B96" s="203" t="s">
        <v>104</v>
      </c>
      <c r="C96" s="240">
        <f>AVERAGE(C90:C91)*0.03</f>
        <v>119857.40741999999</v>
      </c>
      <c r="D96" s="330" t="s">
        <v>105</v>
      </c>
      <c r="E96" s="331"/>
      <c r="F96" s="237"/>
    </row>
    <row r="97" spans="1:7" ht="12.75" customHeight="1">
      <c r="A97" s="161">
        <f>A96+1</f>
        <v>70</v>
      </c>
      <c r="B97" s="212" t="s">
        <v>106</v>
      </c>
      <c r="C97" s="213">
        <f>AVERAGE(C91:C92)*0.03</f>
        <v>120716.41499999999</v>
      </c>
      <c r="D97" s="332" t="s">
        <v>107</v>
      </c>
      <c r="E97" s="333"/>
      <c r="F97" s="237"/>
    </row>
    <row r="98" spans="1:7" ht="12.75" customHeight="1">
      <c r="A98" s="198">
        <f>A97+1</f>
        <v>71</v>
      </c>
      <c r="B98" s="241" t="s">
        <v>110</v>
      </c>
      <c r="C98" s="242">
        <f>AVERAGE(C92:C93)*0.03</f>
        <v>120202.155</v>
      </c>
      <c r="D98" s="243" t="s">
        <v>111</v>
      </c>
      <c r="E98" s="231"/>
      <c r="F98" s="237"/>
    </row>
    <row r="99" spans="1:7" ht="15">
      <c r="G99" s="214"/>
    </row>
    <row r="100" spans="1:7" ht="15">
      <c r="G100" s="214"/>
    </row>
    <row r="101" spans="1:7" ht="15">
      <c r="G101" s="214"/>
    </row>
    <row r="102" spans="1:7" ht="15">
      <c r="G102" s="214"/>
    </row>
    <row r="103" spans="1:7" ht="15">
      <c r="G103" s="214"/>
    </row>
    <row r="104" spans="1:7" ht="15">
      <c r="G104" s="214"/>
    </row>
    <row r="105" spans="1:7" ht="15">
      <c r="G105" s="214"/>
    </row>
    <row r="106" spans="1:7" ht="15">
      <c r="G106" s="214"/>
    </row>
    <row r="107" spans="1:7" ht="15">
      <c r="G107" s="214"/>
    </row>
    <row r="108" spans="1:7" ht="15">
      <c r="G108" s="214"/>
    </row>
    <row r="109" spans="1:7" ht="15">
      <c r="G109" s="214"/>
    </row>
    <row r="110" spans="1:7" ht="15">
      <c r="G110" s="214"/>
    </row>
    <row r="111" spans="1:7" ht="15">
      <c r="G111" s="214"/>
    </row>
    <row r="112" spans="1:7" ht="15">
      <c r="G112" s="214"/>
    </row>
    <row r="113" spans="7:7" ht="15">
      <c r="G113" s="214"/>
    </row>
    <row r="114" spans="7:7" ht="15">
      <c r="G114" s="214"/>
    </row>
    <row r="115" spans="7:7" ht="15">
      <c r="G115" s="214"/>
    </row>
    <row r="116" spans="7:7" ht="15">
      <c r="G116" s="214"/>
    </row>
    <row r="117" spans="7:7" ht="15">
      <c r="G117" s="214"/>
    </row>
    <row r="118" spans="7:7" ht="15">
      <c r="G118" s="214"/>
    </row>
    <row r="119" spans="7:7" ht="15">
      <c r="G119" s="214"/>
    </row>
    <row r="120" spans="7:7" ht="15">
      <c r="G120" s="214"/>
    </row>
    <row r="121" spans="7:7" ht="15">
      <c r="G121" s="214"/>
    </row>
    <row r="122" spans="7:7" ht="15">
      <c r="G122" s="214"/>
    </row>
    <row r="123" spans="7:7" ht="15">
      <c r="G123" s="214"/>
    </row>
    <row r="124" spans="7:7" ht="15">
      <c r="G124" s="214"/>
    </row>
    <row r="125" spans="7:7" ht="15">
      <c r="G125" s="214"/>
    </row>
    <row r="126" spans="7:7" ht="15">
      <c r="G126" s="214"/>
    </row>
    <row r="127" spans="7:7" ht="15">
      <c r="G127" s="214"/>
    </row>
    <row r="128" spans="7:7" ht="15">
      <c r="G128" s="214"/>
    </row>
    <row r="129" spans="7:7" ht="15">
      <c r="G129" s="214"/>
    </row>
    <row r="130" spans="7:7" ht="15">
      <c r="G130" s="214"/>
    </row>
    <row r="131" spans="7:7" ht="15">
      <c r="G131" s="214"/>
    </row>
    <row r="132" spans="7:7" ht="15">
      <c r="G132" s="214"/>
    </row>
    <row r="133" spans="7:7" ht="15">
      <c r="G133" s="214"/>
    </row>
    <row r="134" spans="7:7" ht="15">
      <c r="G134" s="214"/>
    </row>
    <row r="135" spans="7:7" ht="15">
      <c r="G135" s="214"/>
    </row>
    <row r="136" spans="7:7" ht="15">
      <c r="G136" s="214"/>
    </row>
    <row r="137" spans="7:7" ht="15">
      <c r="G137" s="214"/>
    </row>
    <row r="138" spans="7:7" ht="15">
      <c r="G138" s="214"/>
    </row>
    <row r="139" spans="7:7" ht="15">
      <c r="G139" s="214"/>
    </row>
    <row r="140" spans="7:7" ht="15">
      <c r="G140" s="214"/>
    </row>
    <row r="141" spans="7:7" ht="15">
      <c r="G141" s="214"/>
    </row>
    <row r="142" spans="7:7" ht="15">
      <c r="G142" s="214"/>
    </row>
    <row r="143" spans="7:7" ht="15">
      <c r="G143" s="214"/>
    </row>
    <row r="144" spans="7:7" ht="15">
      <c r="G144" s="214"/>
    </row>
    <row r="145" spans="7:7" ht="15">
      <c r="G145" s="214"/>
    </row>
    <row r="146" spans="7:7" ht="15">
      <c r="G146" s="214"/>
    </row>
    <row r="147" spans="7:7" ht="15">
      <c r="G147" s="214"/>
    </row>
    <row r="148" spans="7:7" ht="15">
      <c r="G148" s="214"/>
    </row>
    <row r="149" spans="7:7" ht="15">
      <c r="G149" s="214"/>
    </row>
    <row r="150" spans="7:7" ht="15">
      <c r="G150" s="214"/>
    </row>
    <row r="151" spans="7:7" ht="15">
      <c r="G151" s="214"/>
    </row>
    <row r="152" spans="7:7" ht="15">
      <c r="G152" s="214"/>
    </row>
    <row r="153" spans="7:7" ht="15">
      <c r="G153" s="214"/>
    </row>
    <row r="154" spans="7:7" ht="15">
      <c r="G154" s="214"/>
    </row>
    <row r="155" spans="7:7" ht="15">
      <c r="G155" s="214"/>
    </row>
    <row r="156" spans="7:7" ht="15">
      <c r="G156" s="214"/>
    </row>
    <row r="157" spans="7:7" ht="15">
      <c r="G157" s="214"/>
    </row>
    <row r="158" spans="7:7" ht="15">
      <c r="G158" s="214"/>
    </row>
    <row r="159" spans="7:7" ht="15">
      <c r="G159" s="214"/>
    </row>
    <row r="160" spans="7:7" ht="12.75" customHeight="1">
      <c r="G160" s="214"/>
    </row>
    <row r="161" spans="7:7" ht="12.75" customHeight="1">
      <c r="G161" s="214"/>
    </row>
    <row r="162" spans="7:7" ht="12.75" customHeight="1">
      <c r="G162" s="214"/>
    </row>
    <row r="163" spans="7:7" ht="12.75" customHeight="1">
      <c r="G163" s="214"/>
    </row>
    <row r="164" spans="7:7" ht="12.75" customHeight="1">
      <c r="G164" s="214"/>
    </row>
    <row r="165" spans="7:7" ht="12.75" customHeight="1">
      <c r="G165" s="214"/>
    </row>
    <row r="166" spans="7:7" ht="12.75" customHeight="1">
      <c r="G166" s="214"/>
    </row>
    <row r="167" spans="7:7" ht="12.75" customHeight="1">
      <c r="G167" s="214"/>
    </row>
    <row r="168" spans="7:7" ht="12.75" customHeight="1">
      <c r="G168" s="214"/>
    </row>
    <row r="169" spans="7:7" ht="12.75" customHeight="1">
      <c r="G169" s="214"/>
    </row>
    <row r="170" spans="7:7" ht="15">
      <c r="G170" s="214"/>
    </row>
    <row r="171" spans="7:7" ht="15">
      <c r="G171" s="214"/>
    </row>
    <row r="172" spans="7:7" ht="15">
      <c r="G172" s="214"/>
    </row>
    <row r="173" spans="7:7" ht="15">
      <c r="G173" s="214"/>
    </row>
    <row r="174" spans="7:7" ht="15">
      <c r="G174" s="214"/>
    </row>
    <row r="175" spans="7:7" ht="15">
      <c r="G175" s="214"/>
    </row>
    <row r="176" spans="7:7" ht="15">
      <c r="G176" s="214"/>
    </row>
    <row r="177" spans="7:7" ht="15">
      <c r="G177" s="214"/>
    </row>
    <row r="178" spans="7:7" ht="15">
      <c r="G178" s="214"/>
    </row>
    <row r="179" spans="7:7" ht="15">
      <c r="G179" s="214"/>
    </row>
    <row r="180" spans="7:7" ht="15">
      <c r="G180" s="214"/>
    </row>
    <row r="181" spans="7:7" ht="15">
      <c r="G181" s="214"/>
    </row>
    <row r="182" spans="7:7" ht="15">
      <c r="G182" s="214"/>
    </row>
    <row r="183" spans="7:7" ht="15">
      <c r="G183" s="214"/>
    </row>
    <row r="184" spans="7:7" ht="15">
      <c r="G184" s="214"/>
    </row>
    <row r="185" spans="7:7" ht="15">
      <c r="G185" s="214"/>
    </row>
    <row r="186" spans="7:7" ht="15">
      <c r="G186" s="214"/>
    </row>
    <row r="187" spans="7:7" ht="15">
      <c r="G187" s="214"/>
    </row>
    <row r="188" spans="7:7" ht="15">
      <c r="G188" s="214"/>
    </row>
    <row r="189" spans="7:7" ht="15">
      <c r="G189" s="214"/>
    </row>
    <row r="190" spans="7:7" ht="15">
      <c r="G190" s="214"/>
    </row>
    <row r="191" spans="7:7" ht="15">
      <c r="G191" s="214"/>
    </row>
    <row r="192" spans="7:7" ht="15">
      <c r="G192" s="214"/>
    </row>
    <row r="193" spans="7:7" ht="15">
      <c r="G193" s="214"/>
    </row>
    <row r="194" spans="7:7" ht="15">
      <c r="G194" s="214"/>
    </row>
    <row r="195" spans="7:7" ht="15">
      <c r="G195" s="214"/>
    </row>
    <row r="196" spans="7:7" ht="15">
      <c r="G196" s="214"/>
    </row>
    <row r="197" spans="7:7" ht="15">
      <c r="G197" s="214"/>
    </row>
    <row r="198" spans="7:7" ht="15">
      <c r="G198" s="214"/>
    </row>
    <row r="199" spans="7:7" ht="15">
      <c r="G199" s="214"/>
    </row>
    <row r="200" spans="7:7" ht="15">
      <c r="G200" s="214"/>
    </row>
    <row r="201" spans="7:7" ht="15">
      <c r="G201" s="214"/>
    </row>
    <row r="202" spans="7:7" ht="15">
      <c r="G202" s="214"/>
    </row>
    <row r="203" spans="7:7" ht="15">
      <c r="G203" s="214"/>
    </row>
    <row r="204" spans="7:7" ht="15">
      <c r="G204" s="214"/>
    </row>
    <row r="205" spans="7:7" ht="15">
      <c r="G205" s="214"/>
    </row>
    <row r="206" spans="7:7" ht="15">
      <c r="G206" s="214"/>
    </row>
    <row r="207" spans="7:7" ht="15">
      <c r="G207" s="214"/>
    </row>
    <row r="208" spans="7:7" ht="15">
      <c r="G208" s="214"/>
    </row>
    <row r="209" spans="7:7" ht="15">
      <c r="G209" s="214"/>
    </row>
    <row r="210" spans="7:7" ht="15">
      <c r="G210" s="214"/>
    </row>
    <row r="211" spans="7:7" ht="15">
      <c r="G211" s="214"/>
    </row>
    <row r="212" spans="7:7" ht="15">
      <c r="G212" s="214"/>
    </row>
    <row r="213" spans="7:7" ht="15">
      <c r="G213" s="214"/>
    </row>
    <row r="214" spans="7:7" ht="15">
      <c r="G214" s="214"/>
    </row>
    <row r="215" spans="7:7" ht="15">
      <c r="G215" s="214"/>
    </row>
    <row r="216" spans="7:7" ht="15">
      <c r="G216" s="214"/>
    </row>
    <row r="217" spans="7:7" ht="15">
      <c r="G217" s="214"/>
    </row>
    <row r="218" spans="7:7" ht="15">
      <c r="G218" s="214"/>
    </row>
    <row r="219" spans="7:7" ht="15">
      <c r="G219" s="214"/>
    </row>
    <row r="220" spans="7:7" ht="15">
      <c r="G220" s="214"/>
    </row>
    <row r="221" spans="7:7" ht="15">
      <c r="G221" s="214"/>
    </row>
    <row r="222" spans="7:7" ht="15">
      <c r="G222" s="214"/>
    </row>
    <row r="223" spans="7:7" ht="15">
      <c r="G223" s="214"/>
    </row>
    <row r="224" spans="7:7" ht="15">
      <c r="G224" s="214"/>
    </row>
    <row r="225" spans="7:7" ht="15">
      <c r="G225" s="214"/>
    </row>
    <row r="226" spans="7:7" ht="15">
      <c r="G226" s="214"/>
    </row>
    <row r="227" spans="7:7" ht="15">
      <c r="G227" s="214"/>
    </row>
    <row r="228" spans="7:7" ht="15">
      <c r="G228" s="214"/>
    </row>
    <row r="229" spans="7:7" ht="15">
      <c r="G229" s="214"/>
    </row>
    <row r="230" spans="7:7" ht="15">
      <c r="G230" s="214"/>
    </row>
    <row r="231" spans="7:7" ht="15">
      <c r="G231" s="214"/>
    </row>
    <row r="232" spans="7:7" ht="15">
      <c r="G232" s="214"/>
    </row>
    <row r="233" spans="7:7" ht="15">
      <c r="G233" s="214"/>
    </row>
    <row r="234" spans="7:7" ht="15">
      <c r="G234" s="214"/>
    </row>
    <row r="235" spans="7:7" ht="15">
      <c r="G235" s="214"/>
    </row>
    <row r="236" spans="7:7" ht="15">
      <c r="G236" s="214"/>
    </row>
    <row r="237" spans="7:7" ht="15">
      <c r="G237" s="214"/>
    </row>
    <row r="238" spans="7:7" ht="15">
      <c r="G238" s="214"/>
    </row>
    <row r="239" spans="7:7" ht="15">
      <c r="G239" s="214"/>
    </row>
    <row r="240" spans="7:7" ht="15">
      <c r="G240" s="214"/>
    </row>
    <row r="241" spans="7:7" ht="15">
      <c r="G241" s="214"/>
    </row>
    <row r="242" spans="7:7" ht="15">
      <c r="G242" s="214"/>
    </row>
    <row r="243" spans="7:7" ht="15">
      <c r="G243" s="214"/>
    </row>
    <row r="244" spans="7:7" ht="15">
      <c r="G244" s="214"/>
    </row>
    <row r="245" spans="7:7" ht="15">
      <c r="G245" s="214"/>
    </row>
    <row r="246" spans="7:7" ht="15">
      <c r="G246" s="214"/>
    </row>
    <row r="247" spans="7:7" ht="15">
      <c r="G247" s="214"/>
    </row>
    <row r="248" spans="7:7" ht="15">
      <c r="G248" s="214"/>
    </row>
    <row r="249" spans="7:7" ht="15">
      <c r="G249" s="214"/>
    </row>
    <row r="250" spans="7:7" ht="15">
      <c r="G250" s="214"/>
    </row>
    <row r="251" spans="7:7" ht="15">
      <c r="G251" s="214"/>
    </row>
    <row r="252" spans="7:7" ht="15">
      <c r="G252" s="214"/>
    </row>
    <row r="253" spans="7:7" ht="15">
      <c r="G253" s="214"/>
    </row>
    <row r="254" spans="7:7" ht="15">
      <c r="G254" s="214"/>
    </row>
    <row r="255" spans="7:7" ht="15">
      <c r="G255" s="214"/>
    </row>
    <row r="256" spans="7:7" ht="15">
      <c r="G256" s="214"/>
    </row>
    <row r="257" spans="7:7" ht="15">
      <c r="G257" s="214"/>
    </row>
    <row r="258" spans="7:7" ht="15">
      <c r="G258" s="214"/>
    </row>
    <row r="259" spans="7:7" ht="15">
      <c r="G259" s="214"/>
    </row>
    <row r="260" spans="7:7" ht="15">
      <c r="G260" s="214"/>
    </row>
    <row r="261" spans="7:7" ht="15">
      <c r="G261" s="214"/>
    </row>
    <row r="262" spans="7:7" ht="15">
      <c r="G262" s="214"/>
    </row>
    <row r="263" spans="7:7" ht="15">
      <c r="G263" s="214"/>
    </row>
    <row r="264" spans="7:7" ht="15">
      <c r="G264" s="214"/>
    </row>
    <row r="265" spans="7:7" ht="15">
      <c r="G265" s="214"/>
    </row>
    <row r="266" spans="7:7" ht="15">
      <c r="G266" s="214"/>
    </row>
    <row r="267" spans="7:7" ht="15">
      <c r="G267" s="214"/>
    </row>
    <row r="268" spans="7:7" ht="15">
      <c r="G268" s="214"/>
    </row>
    <row r="269" spans="7:7" ht="15">
      <c r="G269" s="214"/>
    </row>
    <row r="270" spans="7:7" ht="15">
      <c r="G270" s="214"/>
    </row>
    <row r="271" spans="7:7" ht="15">
      <c r="G271" s="214"/>
    </row>
    <row r="272" spans="7:7" ht="15">
      <c r="G272" s="214"/>
    </row>
    <row r="273" spans="7:7" ht="15">
      <c r="G273" s="214"/>
    </row>
    <row r="274" spans="7:7" ht="15">
      <c r="G274" s="214"/>
    </row>
    <row r="275" spans="7:7" ht="15">
      <c r="G275" s="214"/>
    </row>
    <row r="276" spans="7:7" ht="15">
      <c r="G276" s="214"/>
    </row>
    <row r="277" spans="7:7" ht="15">
      <c r="G277" s="214"/>
    </row>
    <row r="278" spans="7:7" ht="15">
      <c r="G278" s="214"/>
    </row>
    <row r="279" spans="7:7" ht="15">
      <c r="G279" s="214"/>
    </row>
    <row r="280" spans="7:7" ht="15">
      <c r="G280" s="214"/>
    </row>
    <row r="281" spans="7:7" ht="15">
      <c r="G281" s="214"/>
    </row>
    <row r="282" spans="7:7" ht="15">
      <c r="G282" s="214"/>
    </row>
    <row r="283" spans="7:7" ht="15">
      <c r="G283" s="214"/>
    </row>
    <row r="284" spans="7:7" ht="15">
      <c r="G284" s="214"/>
    </row>
    <row r="285" spans="7:7" ht="15">
      <c r="G285" s="214"/>
    </row>
    <row r="286" spans="7:7" ht="15">
      <c r="G286" s="214"/>
    </row>
    <row r="287" spans="7:7" ht="15">
      <c r="G287" s="214"/>
    </row>
    <row r="288" spans="7:7" ht="15">
      <c r="G288" s="214"/>
    </row>
    <row r="289" spans="7:7" ht="15">
      <c r="G289" s="214"/>
    </row>
    <row r="290" spans="7:7" ht="15">
      <c r="G290" s="214"/>
    </row>
    <row r="291" spans="7:7" ht="15">
      <c r="G291" s="214"/>
    </row>
    <row r="292" spans="7:7" ht="15">
      <c r="G292" s="214"/>
    </row>
    <row r="293" spans="7:7" ht="15">
      <c r="G293" s="214"/>
    </row>
    <row r="294" spans="7:7" ht="15">
      <c r="G294" s="214"/>
    </row>
    <row r="295" spans="7:7" ht="15">
      <c r="G295" s="214"/>
    </row>
    <row r="296" spans="7:7" ht="15">
      <c r="G296" s="214"/>
    </row>
    <row r="297" spans="7:7" ht="15">
      <c r="G297" s="214"/>
    </row>
    <row r="298" spans="7:7" ht="15">
      <c r="G298" s="214"/>
    </row>
    <row r="299" spans="7:7" ht="15">
      <c r="G299" s="214"/>
    </row>
    <row r="300" spans="7:7" ht="15">
      <c r="G300" s="214"/>
    </row>
    <row r="301" spans="7:7" ht="15">
      <c r="G301" s="214"/>
    </row>
    <row r="302" spans="7:7" ht="15">
      <c r="G302" s="214"/>
    </row>
    <row r="303" spans="7:7" ht="15">
      <c r="G303" s="214"/>
    </row>
    <row r="304" spans="7:7" ht="15">
      <c r="G304" s="214"/>
    </row>
    <row r="305" spans="7:7" ht="15">
      <c r="G305" s="214"/>
    </row>
    <row r="306" spans="7:7" ht="15">
      <c r="G306" s="214"/>
    </row>
    <row r="307" spans="7:7" ht="15">
      <c r="G307" s="214"/>
    </row>
    <row r="308" spans="7:7" ht="15">
      <c r="G308" s="214"/>
    </row>
    <row r="309" spans="7:7" ht="15">
      <c r="G309" s="214"/>
    </row>
    <row r="310" spans="7:7" ht="15">
      <c r="G310" s="214"/>
    </row>
    <row r="311" spans="7:7" ht="15">
      <c r="G311" s="214"/>
    </row>
    <row r="312" spans="7:7" ht="15">
      <c r="G312" s="214"/>
    </row>
    <row r="313" spans="7:7" ht="15">
      <c r="G313" s="214"/>
    </row>
    <row r="314" spans="7:7" ht="15">
      <c r="G314" s="214"/>
    </row>
    <row r="315" spans="7:7" ht="15">
      <c r="G315" s="214"/>
    </row>
    <row r="316" spans="7:7" ht="15">
      <c r="G316" s="214"/>
    </row>
    <row r="317" spans="7:7" ht="15">
      <c r="G317" s="214"/>
    </row>
    <row r="318" spans="7:7" ht="15">
      <c r="G318" s="214"/>
    </row>
    <row r="319" spans="7:7" ht="15">
      <c r="G319" s="214"/>
    </row>
    <row r="320" spans="7:7" ht="15">
      <c r="G320" s="214"/>
    </row>
    <row r="321" spans="7:7" ht="15">
      <c r="G321" s="214"/>
    </row>
    <row r="322" spans="7:7" ht="15">
      <c r="G322" s="214"/>
    </row>
    <row r="323" spans="7:7" ht="15">
      <c r="G323" s="214"/>
    </row>
    <row r="324" spans="7:7" ht="15">
      <c r="G324" s="214"/>
    </row>
    <row r="325" spans="7:7" ht="15">
      <c r="G325" s="214"/>
    </row>
    <row r="326" spans="7:7" ht="15">
      <c r="G326" s="214"/>
    </row>
    <row r="327" spans="7:7" ht="15">
      <c r="G327" s="214"/>
    </row>
    <row r="328" spans="7:7" ht="15">
      <c r="G328" s="214"/>
    </row>
    <row r="329" spans="7:7" ht="15">
      <c r="G329" s="214"/>
    </row>
    <row r="330" spans="7:7" ht="15">
      <c r="G330" s="214"/>
    </row>
    <row r="331" spans="7:7" ht="15">
      <c r="G331" s="214"/>
    </row>
    <row r="332" spans="7:7" ht="15">
      <c r="G332" s="214"/>
    </row>
    <row r="333" spans="7:7" ht="15">
      <c r="G333" s="214"/>
    </row>
    <row r="334" spans="7:7" ht="15">
      <c r="G334" s="214"/>
    </row>
    <row r="335" spans="7:7" ht="15">
      <c r="G335" s="214"/>
    </row>
    <row r="336" spans="7:7" ht="15">
      <c r="G336" s="214"/>
    </row>
    <row r="337" spans="7:7" ht="15">
      <c r="G337" s="214"/>
    </row>
    <row r="338" spans="7:7" ht="15">
      <c r="G338" s="214"/>
    </row>
    <row r="339" spans="7:7" ht="15">
      <c r="G339" s="214"/>
    </row>
    <row r="340" spans="7:7" ht="15">
      <c r="G340" s="214"/>
    </row>
    <row r="341" spans="7:7" ht="15">
      <c r="G341" s="214"/>
    </row>
    <row r="342" spans="7:7" ht="15">
      <c r="G342" s="214"/>
    </row>
    <row r="343" spans="7:7" ht="15">
      <c r="G343" s="214"/>
    </row>
    <row r="344" spans="7:7" ht="15">
      <c r="G344" s="214"/>
    </row>
    <row r="345" spans="7:7" ht="15">
      <c r="G345" s="214"/>
    </row>
    <row r="346" spans="7:7" ht="15">
      <c r="G346" s="214"/>
    </row>
    <row r="347" spans="7:7" ht="15">
      <c r="G347" s="214"/>
    </row>
    <row r="348" spans="7:7" ht="15">
      <c r="G348" s="214"/>
    </row>
    <row r="349" spans="7:7" ht="15">
      <c r="G349" s="214"/>
    </row>
    <row r="350" spans="7:7" ht="15">
      <c r="G350" s="214"/>
    </row>
    <row r="351" spans="7:7" ht="15">
      <c r="G351" s="214"/>
    </row>
    <row r="352" spans="7:7" ht="15">
      <c r="G352" s="214"/>
    </row>
    <row r="353" spans="7:7" ht="15">
      <c r="G353" s="214"/>
    </row>
    <row r="354" spans="7:7" ht="15">
      <c r="G354" s="214"/>
    </row>
    <row r="355" spans="7:7" ht="15">
      <c r="G355" s="214"/>
    </row>
    <row r="356" spans="7:7" ht="15">
      <c r="G356" s="214"/>
    </row>
    <row r="357" spans="7:7" ht="15">
      <c r="G357" s="214"/>
    </row>
    <row r="358" spans="7:7" ht="15">
      <c r="G358" s="214"/>
    </row>
    <row r="359" spans="7:7" ht="15">
      <c r="G359" s="214"/>
    </row>
    <row r="360" spans="7:7" ht="15">
      <c r="G360" s="214"/>
    </row>
    <row r="361" spans="7:7" ht="15">
      <c r="G361" s="214"/>
    </row>
    <row r="362" spans="7:7" ht="15">
      <c r="G362" s="214"/>
    </row>
    <row r="363" spans="7:7" ht="15">
      <c r="G363" s="214"/>
    </row>
    <row r="364" spans="7:7" ht="15">
      <c r="G364" s="214"/>
    </row>
    <row r="365" spans="7:7" ht="15">
      <c r="G365" s="214"/>
    </row>
    <row r="366" spans="7:7" ht="15">
      <c r="G366" s="214"/>
    </row>
    <row r="367" spans="7:7" ht="15">
      <c r="G367" s="214"/>
    </row>
    <row r="368" spans="7:7" ht="15">
      <c r="G368" s="214"/>
    </row>
    <row r="369" spans="7:7" ht="15">
      <c r="G369" s="214"/>
    </row>
    <row r="370" spans="7:7" ht="15">
      <c r="G370" s="214"/>
    </row>
    <row r="371" spans="7:7" ht="15">
      <c r="G371" s="214"/>
    </row>
    <row r="372" spans="7:7" ht="15">
      <c r="G372" s="214"/>
    </row>
    <row r="373" spans="7:7" ht="15">
      <c r="G373" s="214"/>
    </row>
    <row r="374" spans="7:7" ht="15">
      <c r="G374" s="214"/>
    </row>
    <row r="375" spans="7:7" ht="15">
      <c r="G375" s="214"/>
    </row>
    <row r="376" spans="7:7" ht="15">
      <c r="G376" s="214"/>
    </row>
    <row r="377" spans="7:7" ht="15">
      <c r="G377" s="214"/>
    </row>
    <row r="378" spans="7:7" ht="15">
      <c r="G378" s="214"/>
    </row>
    <row r="379" spans="7:7" ht="15">
      <c r="G379" s="214"/>
    </row>
    <row r="380" spans="7:7" ht="15">
      <c r="G380" s="214"/>
    </row>
    <row r="381" spans="7:7" ht="15">
      <c r="G381" s="214"/>
    </row>
    <row r="382" spans="7:7" ht="15">
      <c r="G382" s="214"/>
    </row>
    <row r="383" spans="7:7" ht="15">
      <c r="G383" s="214"/>
    </row>
    <row r="384" spans="7:7" ht="15">
      <c r="G384" s="214"/>
    </row>
    <row r="385" spans="7:7" ht="15">
      <c r="G385" s="214"/>
    </row>
    <row r="386" spans="7:7" ht="15">
      <c r="G386" s="214"/>
    </row>
    <row r="387" spans="7:7" ht="15">
      <c r="G387" s="214"/>
    </row>
    <row r="388" spans="7:7" ht="15">
      <c r="G388" s="214"/>
    </row>
    <row r="389" spans="7:7" ht="15">
      <c r="G389" s="214"/>
    </row>
    <row r="390" spans="7:7" ht="15">
      <c r="G390" s="214"/>
    </row>
    <row r="391" spans="7:7" ht="15">
      <c r="G391" s="214"/>
    </row>
    <row r="392" spans="7:7" ht="15">
      <c r="G392" s="214"/>
    </row>
    <row r="393" spans="7:7" ht="15">
      <c r="G393" s="214"/>
    </row>
    <row r="394" spans="7:7" ht="15">
      <c r="G394" s="214"/>
    </row>
    <row r="395" spans="7:7" ht="15">
      <c r="G395" s="214"/>
    </row>
    <row r="396" spans="7:7" ht="15">
      <c r="G396" s="214"/>
    </row>
    <row r="397" spans="7:7" ht="15">
      <c r="G397" s="214"/>
    </row>
    <row r="398" spans="7:7" ht="15">
      <c r="G398" s="214"/>
    </row>
    <row r="399" spans="7:7" ht="15">
      <c r="G399" s="214"/>
    </row>
    <row r="400" spans="7:7" ht="15">
      <c r="G400" s="214"/>
    </row>
    <row r="401" spans="7:7" ht="15">
      <c r="G401" s="214"/>
    </row>
    <row r="402" spans="7:7" ht="15">
      <c r="G402" s="214"/>
    </row>
    <row r="403" spans="7:7" ht="15">
      <c r="G403" s="214"/>
    </row>
    <row r="404" spans="7:7" ht="15">
      <c r="G404" s="214"/>
    </row>
    <row r="405" spans="7:7" ht="15">
      <c r="G405" s="214"/>
    </row>
    <row r="406" spans="7:7" ht="15">
      <c r="G406" s="214"/>
    </row>
    <row r="407" spans="7:7" ht="15">
      <c r="G407" s="214"/>
    </row>
    <row r="408" spans="7:7" ht="15">
      <c r="G408" s="214"/>
    </row>
    <row r="409" spans="7:7" ht="15">
      <c r="G409" s="214"/>
    </row>
    <row r="410" spans="7:7" ht="15">
      <c r="G410" s="214"/>
    </row>
    <row r="411" spans="7:7" ht="15">
      <c r="G411" s="214"/>
    </row>
    <row r="412" spans="7:7" ht="15">
      <c r="G412" s="214"/>
    </row>
    <row r="413" spans="7:7" ht="15">
      <c r="G413" s="214"/>
    </row>
    <row r="414" spans="7:7" ht="15">
      <c r="G414" s="214"/>
    </row>
    <row r="415" spans="7:7" ht="15">
      <c r="G415" s="214"/>
    </row>
    <row r="416" spans="7:7" ht="15">
      <c r="G416" s="214"/>
    </row>
    <row r="417" spans="7:7" ht="15">
      <c r="G417" s="214"/>
    </row>
    <row r="418" spans="7:7" ht="15">
      <c r="G418" s="214"/>
    </row>
    <row r="419" spans="7:7" ht="15">
      <c r="G419" s="214"/>
    </row>
    <row r="420" spans="7:7" ht="15">
      <c r="G420" s="214"/>
    </row>
    <row r="421" spans="7:7" ht="15">
      <c r="G421" s="214"/>
    </row>
    <row r="422" spans="7:7" ht="15">
      <c r="G422" s="214"/>
    </row>
    <row r="423" spans="7:7" ht="15">
      <c r="G423" s="214"/>
    </row>
    <row r="424" spans="7:7" ht="15">
      <c r="G424" s="214"/>
    </row>
    <row r="425" spans="7:7" ht="15">
      <c r="G425" s="214"/>
    </row>
    <row r="426" spans="7:7" ht="15">
      <c r="G426" s="214"/>
    </row>
    <row r="427" spans="7:7" ht="15">
      <c r="G427" s="214"/>
    </row>
    <row r="428" spans="7:7" ht="15">
      <c r="G428" s="214"/>
    </row>
    <row r="429" spans="7:7" ht="15">
      <c r="G429" s="214"/>
    </row>
    <row r="430" spans="7:7" ht="15">
      <c r="G430" s="214"/>
    </row>
    <row r="431" spans="7:7" ht="15">
      <c r="G431" s="214"/>
    </row>
    <row r="432" spans="7:7" ht="15">
      <c r="G432" s="214"/>
    </row>
    <row r="433" spans="7:7" ht="15">
      <c r="G433" s="214"/>
    </row>
    <row r="434" spans="7:7" ht="15">
      <c r="G434" s="214"/>
    </row>
    <row r="435" spans="7:7" ht="15">
      <c r="G435" s="214"/>
    </row>
    <row r="436" spans="7:7" ht="15">
      <c r="G436" s="214"/>
    </row>
    <row r="437" spans="7:7" ht="15">
      <c r="G437" s="214"/>
    </row>
    <row r="438" spans="7:7" ht="15">
      <c r="G438" s="214"/>
    </row>
    <row r="439" spans="7:7" ht="15">
      <c r="G439" s="214"/>
    </row>
    <row r="440" spans="7:7" ht="15">
      <c r="G440" s="214"/>
    </row>
    <row r="441" spans="7:7" ht="15">
      <c r="G441" s="214"/>
    </row>
    <row r="442" spans="7:7" ht="15">
      <c r="G442" s="214"/>
    </row>
    <row r="443" spans="7:7" ht="15">
      <c r="G443" s="214"/>
    </row>
    <row r="444" spans="7:7" ht="15">
      <c r="G444" s="214"/>
    </row>
    <row r="445" spans="7:7" ht="15">
      <c r="G445" s="214"/>
    </row>
    <row r="446" spans="7:7" ht="15">
      <c r="G446" s="214"/>
    </row>
    <row r="447" spans="7:7" ht="15">
      <c r="G447" s="214"/>
    </row>
    <row r="448" spans="7:7" ht="15">
      <c r="G448" s="214"/>
    </row>
    <row r="449" spans="7:7" ht="15">
      <c r="G449" s="214"/>
    </row>
    <row r="450" spans="7:7" ht="15">
      <c r="G450" s="214"/>
    </row>
    <row r="451" spans="7:7" ht="15">
      <c r="G451" s="214"/>
    </row>
    <row r="452" spans="7:7" ht="15">
      <c r="G452" s="214"/>
    </row>
    <row r="453" spans="7:7" ht="15">
      <c r="G453" s="214"/>
    </row>
    <row r="454" spans="7:7" ht="15">
      <c r="G454" s="214"/>
    </row>
    <row r="455" spans="7:7" ht="15">
      <c r="G455" s="214"/>
    </row>
    <row r="456" spans="7:7" ht="15">
      <c r="G456" s="214"/>
    </row>
    <row r="457" spans="7:7" ht="15">
      <c r="G457" s="214"/>
    </row>
    <row r="458" spans="7:7" ht="15">
      <c r="G458" s="214"/>
    </row>
    <row r="459" spans="7:7" ht="15">
      <c r="G459" s="214"/>
    </row>
    <row r="460" spans="7:7" ht="15">
      <c r="G460" s="214"/>
    </row>
    <row r="461" spans="7:7" ht="15">
      <c r="G461" s="214"/>
    </row>
    <row r="462" spans="7:7" ht="15">
      <c r="G462" s="214"/>
    </row>
    <row r="463" spans="7:7" ht="15">
      <c r="G463" s="214"/>
    </row>
    <row r="464" spans="7:7" ht="15">
      <c r="G464" s="214"/>
    </row>
    <row r="465" spans="7:7" ht="15">
      <c r="G465" s="214"/>
    </row>
    <row r="466" spans="7:7" ht="15">
      <c r="G466" s="214"/>
    </row>
    <row r="467" spans="7:7" ht="15">
      <c r="G467" s="214"/>
    </row>
    <row r="468" spans="7:7" ht="15">
      <c r="G468" s="214"/>
    </row>
    <row r="469" spans="7:7" ht="15">
      <c r="G469" s="214"/>
    </row>
    <row r="470" spans="7:7" ht="15">
      <c r="G470" s="214"/>
    </row>
    <row r="471" spans="7:7" ht="15">
      <c r="G471" s="214"/>
    </row>
    <row r="472" spans="7:7" ht="15">
      <c r="G472" s="214"/>
    </row>
    <row r="473" spans="7:7" ht="15">
      <c r="G473" s="214"/>
    </row>
    <row r="474" spans="7:7" ht="15">
      <c r="G474" s="214"/>
    </row>
    <row r="475" spans="7:7" ht="15">
      <c r="G475" s="214"/>
    </row>
    <row r="476" spans="7:7" ht="15">
      <c r="G476" s="214"/>
    </row>
    <row r="477" spans="7:7" ht="15">
      <c r="G477" s="214"/>
    </row>
    <row r="478" spans="7:7" ht="15">
      <c r="G478" s="214"/>
    </row>
    <row r="479" spans="7:7" ht="15">
      <c r="G479" s="214"/>
    </row>
    <row r="480" spans="7:7" ht="15">
      <c r="G480" s="214"/>
    </row>
    <row r="481" spans="7:7" ht="15">
      <c r="G481" s="214"/>
    </row>
    <row r="482" spans="7:7" ht="15">
      <c r="G482" s="214"/>
    </row>
    <row r="483" spans="7:7" ht="15">
      <c r="G483" s="214"/>
    </row>
    <row r="484" spans="7:7" ht="15">
      <c r="G484" s="214"/>
    </row>
    <row r="485" spans="7:7" ht="15">
      <c r="G485" s="214"/>
    </row>
    <row r="486" spans="7:7" ht="15">
      <c r="G486" s="214"/>
    </row>
    <row r="487" spans="7:7" ht="15">
      <c r="G487" s="214"/>
    </row>
    <row r="488" spans="7:7" ht="15">
      <c r="G488" s="214"/>
    </row>
    <row r="489" spans="7:7" ht="15">
      <c r="G489" s="214"/>
    </row>
    <row r="490" spans="7:7" ht="15">
      <c r="G490" s="214"/>
    </row>
    <row r="491" spans="7:7" ht="15">
      <c r="G491" s="214"/>
    </row>
    <row r="492" spans="7:7" ht="15">
      <c r="G492" s="214"/>
    </row>
    <row r="493" spans="7:7" ht="15">
      <c r="G493" s="214"/>
    </row>
    <row r="494" spans="7:7" ht="15">
      <c r="G494" s="214"/>
    </row>
    <row r="495" spans="7:7" ht="15">
      <c r="G495" s="214"/>
    </row>
    <row r="496" spans="7:7" ht="15">
      <c r="G496" s="214"/>
    </row>
    <row r="497" spans="7:7" ht="15">
      <c r="G497" s="214"/>
    </row>
    <row r="498" spans="7:7" ht="15">
      <c r="G498" s="214"/>
    </row>
    <row r="499" spans="7:7" ht="15">
      <c r="G499" s="214"/>
    </row>
    <row r="500" spans="7:7" ht="15">
      <c r="G500" s="214"/>
    </row>
    <row r="501" spans="7:7" ht="15">
      <c r="G501" s="214"/>
    </row>
    <row r="502" spans="7:7" ht="15">
      <c r="G502" s="214"/>
    </row>
    <row r="503" spans="7:7" ht="15">
      <c r="G503" s="214"/>
    </row>
    <row r="504" spans="7:7" ht="15">
      <c r="G504" s="214"/>
    </row>
    <row r="505" spans="7:7" ht="15">
      <c r="G505" s="214"/>
    </row>
    <row r="506" spans="7:7" ht="15">
      <c r="G506" s="214"/>
    </row>
    <row r="507" spans="7:7" ht="15">
      <c r="G507" s="214"/>
    </row>
    <row r="508" spans="7:7" ht="15">
      <c r="G508" s="214"/>
    </row>
    <row r="509" spans="7:7" ht="15">
      <c r="G509" s="214"/>
    </row>
    <row r="510" spans="7:7" ht="15">
      <c r="G510" s="214"/>
    </row>
    <row r="511" spans="7:7" ht="15">
      <c r="G511" s="214"/>
    </row>
    <row r="512" spans="7:7" ht="15">
      <c r="G512" s="214"/>
    </row>
    <row r="513" spans="7:7" ht="15">
      <c r="G513" s="214"/>
    </row>
    <row r="514" spans="7:7" ht="15">
      <c r="G514" s="214"/>
    </row>
    <row r="515" spans="7:7" ht="15">
      <c r="G515" s="214"/>
    </row>
    <row r="516" spans="7:7" ht="15">
      <c r="G516" s="214"/>
    </row>
    <row r="517" spans="7:7" ht="15">
      <c r="G517" s="214"/>
    </row>
    <row r="518" spans="7:7" ht="15">
      <c r="G518" s="214"/>
    </row>
    <row r="519" spans="7:7" ht="15">
      <c r="G519" s="214"/>
    </row>
    <row r="520" spans="7:7" ht="15">
      <c r="G520" s="214"/>
    </row>
    <row r="521" spans="7:7" ht="15">
      <c r="G521" s="214"/>
    </row>
    <row r="522" spans="7:7" ht="15">
      <c r="G522" s="214"/>
    </row>
    <row r="523" spans="7:7" ht="15">
      <c r="G523" s="214"/>
    </row>
    <row r="524" spans="7:7" ht="15">
      <c r="G524" s="214"/>
    </row>
    <row r="525" spans="7:7" ht="15">
      <c r="G525" s="214"/>
    </row>
    <row r="526" spans="7:7" ht="15">
      <c r="G526" s="214"/>
    </row>
    <row r="527" spans="7:7" ht="15">
      <c r="G527" s="214"/>
    </row>
    <row r="528" spans="7:7" ht="15">
      <c r="G528" s="214"/>
    </row>
    <row r="529" spans="7:7" ht="15">
      <c r="G529" s="214"/>
    </row>
    <row r="530" spans="7:7" ht="15">
      <c r="G530" s="214"/>
    </row>
    <row r="531" spans="7:7" ht="15">
      <c r="G531" s="214"/>
    </row>
    <row r="532" spans="7:7" ht="15">
      <c r="G532" s="214"/>
    </row>
    <row r="533" spans="7:7" ht="15">
      <c r="G533" s="214"/>
    </row>
    <row r="534" spans="7:7" ht="15">
      <c r="G534" s="214"/>
    </row>
    <row r="535" spans="7:7" ht="15">
      <c r="G535" s="214"/>
    </row>
    <row r="536" spans="7:7" ht="15">
      <c r="G536" s="214"/>
    </row>
    <row r="537" spans="7:7" ht="15">
      <c r="G537" s="214"/>
    </row>
    <row r="538" spans="7:7" ht="15">
      <c r="G538" s="214"/>
    </row>
    <row r="539" spans="7:7" ht="15">
      <c r="G539" s="214"/>
    </row>
    <row r="540" spans="7:7" ht="15">
      <c r="G540" s="214"/>
    </row>
    <row r="541" spans="7:7" ht="15">
      <c r="G541" s="214"/>
    </row>
    <row r="542" spans="7:7" ht="15">
      <c r="G542" s="214"/>
    </row>
    <row r="543" spans="7:7" ht="15">
      <c r="G543" s="214"/>
    </row>
    <row r="544" spans="7:7" ht="15">
      <c r="G544" s="214"/>
    </row>
    <row r="545" spans="7:7" ht="15">
      <c r="G545" s="214"/>
    </row>
    <row r="546" spans="7:7" ht="15">
      <c r="G546" s="214"/>
    </row>
    <row r="547" spans="7:7" ht="15">
      <c r="G547" s="214"/>
    </row>
    <row r="548" spans="7:7" ht="15">
      <c r="G548" s="214"/>
    </row>
    <row r="549" spans="7:7" ht="15">
      <c r="G549" s="214"/>
    </row>
    <row r="550" spans="7:7" ht="15">
      <c r="G550" s="214"/>
    </row>
    <row r="551" spans="7:7" ht="15">
      <c r="G551" s="214"/>
    </row>
    <row r="552" spans="7:7" ht="15">
      <c r="G552" s="214"/>
    </row>
    <row r="553" spans="7:7" ht="15">
      <c r="G553" s="214"/>
    </row>
    <row r="554" spans="7:7" ht="15">
      <c r="G554" s="214"/>
    </row>
    <row r="555" spans="7:7" ht="15">
      <c r="G555" s="214"/>
    </row>
    <row r="556" spans="7:7" ht="15">
      <c r="G556" s="214"/>
    </row>
    <row r="557" spans="7:7" ht="15">
      <c r="G557" s="214"/>
    </row>
    <row r="558" spans="7:7" ht="15">
      <c r="G558" s="214"/>
    </row>
    <row r="559" spans="7:7" ht="15">
      <c r="G559" s="214"/>
    </row>
    <row r="560" spans="7:7" ht="15">
      <c r="G560" s="214"/>
    </row>
    <row r="561" spans="7:7" ht="15">
      <c r="G561" s="214"/>
    </row>
    <row r="562" spans="7:7" ht="15">
      <c r="G562" s="214"/>
    </row>
    <row r="563" spans="7:7" ht="15">
      <c r="G563" s="214"/>
    </row>
    <row r="564" spans="7:7" ht="15">
      <c r="G564" s="214"/>
    </row>
    <row r="565" spans="7:7" ht="15">
      <c r="G565" s="214"/>
    </row>
    <row r="566" spans="7:7" ht="15">
      <c r="G566" s="214"/>
    </row>
    <row r="567" spans="7:7" ht="15">
      <c r="G567" s="214"/>
    </row>
    <row r="568" spans="7:7" ht="15">
      <c r="G568" s="214"/>
    </row>
    <row r="569" spans="7:7" ht="15">
      <c r="G569" s="214"/>
    </row>
    <row r="570" spans="7:7" ht="15">
      <c r="G570" s="214"/>
    </row>
    <row r="571" spans="7:7" ht="15">
      <c r="G571" s="214"/>
    </row>
    <row r="572" spans="7:7" ht="15">
      <c r="G572" s="214"/>
    </row>
    <row r="573" spans="7:7" ht="15">
      <c r="G573" s="214"/>
    </row>
    <row r="574" spans="7:7" ht="15">
      <c r="G574" s="214"/>
    </row>
    <row r="575" spans="7:7" ht="15">
      <c r="G575" s="214"/>
    </row>
    <row r="576" spans="7:7" ht="15">
      <c r="G576" s="214"/>
    </row>
    <row r="577" spans="7:7" ht="15">
      <c r="G577" s="214"/>
    </row>
    <row r="578" spans="7:7" ht="15">
      <c r="G578" s="214"/>
    </row>
    <row r="579" spans="7:7" ht="15">
      <c r="G579" s="214"/>
    </row>
    <row r="580" spans="7:7" ht="15">
      <c r="G580" s="214"/>
    </row>
    <row r="581" spans="7:7" ht="15">
      <c r="G581" s="214"/>
    </row>
    <row r="582" spans="7:7" ht="15">
      <c r="G582" s="214"/>
    </row>
    <row r="583" spans="7:7" ht="15">
      <c r="G583" s="214"/>
    </row>
    <row r="584" spans="7:7" ht="15">
      <c r="G584" s="214"/>
    </row>
    <row r="585" spans="7:7" ht="15">
      <c r="G585" s="214"/>
    </row>
    <row r="586" spans="7:7" ht="15">
      <c r="G586" s="214"/>
    </row>
    <row r="587" spans="7:7" ht="15">
      <c r="G587" s="214"/>
    </row>
    <row r="588" spans="7:7" ht="15">
      <c r="G588" s="214"/>
    </row>
    <row r="589" spans="7:7" ht="15">
      <c r="G589" s="214"/>
    </row>
    <row r="590" spans="7:7" ht="15">
      <c r="G590" s="214"/>
    </row>
    <row r="591" spans="7:7" ht="15">
      <c r="G591" s="214"/>
    </row>
    <row r="592" spans="7:7" ht="15">
      <c r="G592" s="214"/>
    </row>
    <row r="593" spans="7:7" ht="15">
      <c r="G593" s="214"/>
    </row>
    <row r="594" spans="7:7" ht="15">
      <c r="G594" s="214"/>
    </row>
    <row r="595" spans="7:7" ht="15">
      <c r="G595" s="214"/>
    </row>
    <row r="596" spans="7:7" ht="15">
      <c r="G596" s="214"/>
    </row>
    <row r="597" spans="7:7" ht="15">
      <c r="G597" s="214"/>
    </row>
    <row r="598" spans="7:7" ht="15">
      <c r="G598" s="214"/>
    </row>
    <row r="599" spans="7:7" ht="15">
      <c r="G599" s="214"/>
    </row>
    <row r="600" spans="7:7" ht="15">
      <c r="G600" s="214"/>
    </row>
    <row r="601" spans="7:7" ht="15">
      <c r="G601" s="214"/>
    </row>
    <row r="602" spans="7:7" ht="15">
      <c r="G602" s="214"/>
    </row>
    <row r="603" spans="7:7" ht="15">
      <c r="G603" s="214"/>
    </row>
    <row r="604" spans="7:7" ht="15">
      <c r="G604" s="214"/>
    </row>
    <row r="605" spans="7:7" ht="15">
      <c r="G605" s="214"/>
    </row>
    <row r="606" spans="7:7" ht="15">
      <c r="G606" s="214"/>
    </row>
    <row r="607" spans="7:7" ht="15">
      <c r="G607" s="214"/>
    </row>
    <row r="608" spans="7:7" ht="15">
      <c r="G608" s="214"/>
    </row>
    <row r="609" spans="7:7" ht="15">
      <c r="G609" s="214"/>
    </row>
    <row r="610" spans="7:7" ht="15">
      <c r="G610" s="214"/>
    </row>
    <row r="611" spans="7:7" ht="15">
      <c r="G611" s="214"/>
    </row>
    <row r="612" spans="7:7" ht="15">
      <c r="G612" s="214"/>
    </row>
    <row r="613" spans="7:7" ht="15">
      <c r="G613" s="214"/>
    </row>
    <row r="614" spans="7:7" ht="15">
      <c r="G614" s="214"/>
    </row>
    <row r="615" spans="7:7" ht="15">
      <c r="G615" s="214"/>
    </row>
    <row r="616" spans="7:7" ht="15">
      <c r="G616" s="214"/>
    </row>
    <row r="617" spans="7:7" ht="15">
      <c r="G617" s="214"/>
    </row>
    <row r="618" spans="7:7" ht="15">
      <c r="G618" s="214"/>
    </row>
    <row r="619" spans="7:7" ht="15">
      <c r="G619" s="214"/>
    </row>
    <row r="620" spans="7:7" ht="15">
      <c r="G620" s="214"/>
    </row>
    <row r="621" spans="7:7" ht="15">
      <c r="G621" s="214"/>
    </row>
    <row r="622" spans="7:7" ht="15">
      <c r="G622" s="214"/>
    </row>
    <row r="623" spans="7:7" ht="15">
      <c r="G623" s="214"/>
    </row>
    <row r="624" spans="7:7" ht="15">
      <c r="G624" s="214"/>
    </row>
    <row r="625" spans="7:7" ht="15">
      <c r="G625" s="214"/>
    </row>
    <row r="626" spans="7:7" ht="15">
      <c r="G626" s="214"/>
    </row>
    <row r="627" spans="7:7" ht="15">
      <c r="G627" s="214"/>
    </row>
    <row r="628" spans="7:7" ht="15">
      <c r="G628" s="214"/>
    </row>
    <row r="629" spans="7:7" ht="15">
      <c r="G629" s="214"/>
    </row>
    <row r="630" spans="7:7" ht="15">
      <c r="G630" s="214"/>
    </row>
    <row r="631" spans="7:7" ht="15">
      <c r="G631" s="214"/>
    </row>
    <row r="632" spans="7:7" ht="15">
      <c r="G632" s="214"/>
    </row>
    <row r="633" spans="7:7" ht="15">
      <c r="G633" s="214"/>
    </row>
    <row r="634" spans="7:7" ht="15">
      <c r="G634" s="214"/>
    </row>
    <row r="635" spans="7:7" ht="15">
      <c r="G635" s="214"/>
    </row>
    <row r="636" spans="7:7" ht="15">
      <c r="G636" s="214"/>
    </row>
    <row r="637" spans="7:7" ht="15">
      <c r="G637" s="214"/>
    </row>
    <row r="638" spans="7:7" ht="15">
      <c r="G638" s="214"/>
    </row>
    <row r="639" spans="7:7" ht="15">
      <c r="G639" s="214"/>
    </row>
    <row r="640" spans="7:7" ht="15">
      <c r="G640" s="214"/>
    </row>
    <row r="641" spans="7:7" ht="15">
      <c r="G641" s="214"/>
    </row>
    <row r="642" spans="7:7" ht="15">
      <c r="G642" s="214"/>
    </row>
    <row r="643" spans="7:7" ht="15">
      <c r="G643" s="214"/>
    </row>
    <row r="644" spans="7:7" ht="15">
      <c r="G644" s="214"/>
    </row>
    <row r="645" spans="7:7" ht="15">
      <c r="G645" s="214"/>
    </row>
    <row r="646" spans="7:7" ht="15">
      <c r="G646" s="214"/>
    </row>
    <row r="647" spans="7:7" ht="15">
      <c r="G647" s="214"/>
    </row>
    <row r="648" spans="7:7" ht="15">
      <c r="G648" s="214"/>
    </row>
    <row r="649" spans="7:7" ht="15">
      <c r="G649" s="214"/>
    </row>
    <row r="650" spans="7:7" ht="15">
      <c r="G650" s="214"/>
    </row>
    <row r="651" spans="7:7" ht="15">
      <c r="G651" s="214"/>
    </row>
    <row r="652" spans="7:7" ht="15">
      <c r="G652" s="214"/>
    </row>
    <row r="653" spans="7:7" ht="15">
      <c r="G653" s="214"/>
    </row>
    <row r="654" spans="7:7" ht="15">
      <c r="G654" s="214"/>
    </row>
    <row r="655" spans="7:7" ht="15">
      <c r="G655" s="214"/>
    </row>
    <row r="656" spans="7:7" ht="15">
      <c r="G656" s="214"/>
    </row>
    <row r="657" spans="7:7" ht="15">
      <c r="G657" s="214"/>
    </row>
    <row r="658" spans="7:7" ht="15">
      <c r="G658" s="214"/>
    </row>
    <row r="659" spans="7:7" ht="15">
      <c r="G659" s="214"/>
    </row>
    <row r="660" spans="7:7" ht="15">
      <c r="G660" s="214"/>
    </row>
    <row r="661" spans="7:7" ht="15">
      <c r="G661" s="214"/>
    </row>
    <row r="662" spans="7:7" ht="15">
      <c r="G662" s="214"/>
    </row>
    <row r="663" spans="7:7" ht="15">
      <c r="G663" s="214"/>
    </row>
    <row r="664" spans="7:7" ht="15">
      <c r="G664" s="214"/>
    </row>
    <row r="665" spans="7:7" ht="15">
      <c r="G665" s="214"/>
    </row>
    <row r="666" spans="7:7" ht="15">
      <c r="G666" s="214"/>
    </row>
    <row r="667" spans="7:7" ht="15">
      <c r="G667" s="214"/>
    </row>
    <row r="668" spans="7:7" ht="15">
      <c r="G668" s="214"/>
    </row>
    <row r="669" spans="7:7" ht="15">
      <c r="G669" s="214"/>
    </row>
    <row r="670" spans="7:7" ht="15">
      <c r="G670" s="214"/>
    </row>
    <row r="671" spans="7:7" ht="15">
      <c r="G671" s="214"/>
    </row>
    <row r="672" spans="7:7" ht="15">
      <c r="G672" s="214"/>
    </row>
    <row r="673" spans="7:7" ht="15">
      <c r="G673" s="214"/>
    </row>
    <row r="674" spans="7:7" ht="15">
      <c r="G674" s="214"/>
    </row>
    <row r="675" spans="7:7" ht="15">
      <c r="G675" s="214"/>
    </row>
    <row r="676" spans="7:7" ht="15">
      <c r="G676" s="214"/>
    </row>
    <row r="677" spans="7:7" ht="15">
      <c r="G677" s="214"/>
    </row>
    <row r="678" spans="7:7" ht="15">
      <c r="G678" s="214"/>
    </row>
    <row r="679" spans="7:7" ht="15">
      <c r="G679" s="214"/>
    </row>
    <row r="680" spans="7:7" ht="15">
      <c r="G680" s="214"/>
    </row>
    <row r="681" spans="7:7" ht="15">
      <c r="G681" s="214"/>
    </row>
    <row r="682" spans="7:7" ht="15">
      <c r="G682" s="214"/>
    </row>
    <row r="683" spans="7:7" ht="15">
      <c r="G683" s="214"/>
    </row>
    <row r="684" spans="7:7" ht="15">
      <c r="G684" s="214"/>
    </row>
    <row r="685" spans="7:7" ht="15">
      <c r="G685" s="214"/>
    </row>
    <row r="686" spans="7:7" ht="15">
      <c r="G686" s="214"/>
    </row>
    <row r="687" spans="7:7" ht="15">
      <c r="G687" s="214"/>
    </row>
    <row r="688" spans="7:7" ht="15">
      <c r="G688" s="214"/>
    </row>
    <row r="689" spans="7:7" ht="15">
      <c r="G689" s="214"/>
    </row>
    <row r="690" spans="7:7" ht="15">
      <c r="G690" s="214"/>
    </row>
    <row r="691" spans="7:7" ht="15">
      <c r="G691" s="214"/>
    </row>
    <row r="692" spans="7:7" ht="15">
      <c r="G692" s="214"/>
    </row>
    <row r="693" spans="7:7" ht="15">
      <c r="G693" s="214"/>
    </row>
    <row r="694" spans="7:7" ht="15">
      <c r="G694" s="214"/>
    </row>
    <row r="695" spans="7:7" ht="15">
      <c r="G695" s="214"/>
    </row>
    <row r="696" spans="7:7" ht="15">
      <c r="G696" s="214"/>
    </row>
    <row r="697" spans="7:7" ht="15">
      <c r="G697" s="214"/>
    </row>
    <row r="698" spans="7:7" ht="15">
      <c r="G698" s="214"/>
    </row>
    <row r="699" spans="7:7" ht="15">
      <c r="G699" s="214"/>
    </row>
    <row r="700" spans="7:7" ht="15">
      <c r="G700" s="214"/>
    </row>
    <row r="701" spans="7:7" ht="15">
      <c r="G701" s="214"/>
    </row>
    <row r="702" spans="7:7" ht="15">
      <c r="G702" s="214"/>
    </row>
    <row r="703" spans="7:7" ht="15">
      <c r="G703" s="214"/>
    </row>
    <row r="704" spans="7:7" ht="15">
      <c r="G704" s="214"/>
    </row>
    <row r="705" spans="7:7" ht="15">
      <c r="G705" s="214"/>
    </row>
    <row r="706" spans="7:7" ht="15">
      <c r="G706" s="214"/>
    </row>
    <row r="707" spans="7:7" ht="15">
      <c r="G707" s="214"/>
    </row>
    <row r="708" spans="7:7" ht="15">
      <c r="G708" s="214"/>
    </row>
    <row r="709" spans="7:7" ht="15">
      <c r="G709" s="214"/>
    </row>
    <row r="710" spans="7:7" ht="15">
      <c r="G710" s="214"/>
    </row>
    <row r="711" spans="7:7" ht="15">
      <c r="G711" s="214"/>
    </row>
    <row r="712" spans="7:7" ht="15">
      <c r="G712" s="214"/>
    </row>
    <row r="713" spans="7:7" ht="15">
      <c r="G713" s="214"/>
    </row>
    <row r="714" spans="7:7" ht="15">
      <c r="G714" s="214"/>
    </row>
    <row r="715" spans="7:7" ht="15">
      <c r="G715" s="214"/>
    </row>
    <row r="716" spans="7:7" ht="15">
      <c r="G716" s="214"/>
    </row>
    <row r="717" spans="7:7" ht="15">
      <c r="G717" s="214"/>
    </row>
    <row r="718" spans="7:7" ht="15">
      <c r="G718" s="214"/>
    </row>
    <row r="719" spans="7:7" ht="15">
      <c r="G719" s="214"/>
    </row>
    <row r="720" spans="7:7" ht="15">
      <c r="G720" s="214"/>
    </row>
    <row r="721" spans="7:7" ht="15">
      <c r="G721" s="214"/>
    </row>
    <row r="722" spans="7:7" ht="15">
      <c r="G722" s="214"/>
    </row>
    <row r="723" spans="7:7" ht="15">
      <c r="G723" s="214"/>
    </row>
    <row r="724" spans="7:7" ht="15">
      <c r="G724" s="214"/>
    </row>
    <row r="725" spans="7:7" ht="15">
      <c r="G725" s="214"/>
    </row>
  </sheetData>
  <mergeCells count="3">
    <mergeCell ref="D95:E95"/>
    <mergeCell ref="D96:E96"/>
    <mergeCell ref="D97:E97"/>
  </mergeCells>
  <pageMargins left="0.75" right="0.75" top="0.27" bottom="0.49" header="0.21" footer="0.3"/>
  <pageSetup scale="60" orientation="portrait" r:id="rId1"/>
  <headerFooter>
    <oddHeader>&amp;R&amp;"Times New Roman,Regular"Redacted - Confidential Attachment D - Page 5</oddHeader>
    <oddFooter>&amp;CCONFIDENTIAL PER PROTECTIVE ORDER IN UTC DOCKET UE-100749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tabSelected="1" view="pageLayout" zoomScaleNormal="70" zoomScaleSheetLayoutView="85" workbookViewId="0">
      <selection activeCell="G1" sqref="G1"/>
    </sheetView>
  </sheetViews>
  <sheetFormatPr defaultColWidth="8.85546875" defaultRowHeight="12.75"/>
  <cols>
    <col min="1" max="1" width="13.28515625" style="13" customWidth="1"/>
    <col min="2" max="7" width="16.42578125" style="13" customWidth="1"/>
    <col min="8" max="16384" width="8.85546875" style="13"/>
  </cols>
  <sheetData>
    <row r="1" spans="1:7">
      <c r="G1" s="322" t="s">
        <v>140</v>
      </c>
    </row>
    <row r="2" spans="1:7">
      <c r="A2" s="10" t="s">
        <v>8</v>
      </c>
      <c r="B2" s="11"/>
      <c r="C2" s="12"/>
      <c r="D2" s="12"/>
      <c r="E2" s="12"/>
      <c r="F2" s="11"/>
    </row>
    <row r="3" spans="1:7">
      <c r="A3" s="10" t="s">
        <v>129</v>
      </c>
      <c r="B3" s="11"/>
      <c r="C3" s="12"/>
      <c r="D3" s="12"/>
      <c r="E3" s="12"/>
      <c r="F3" s="11"/>
    </row>
    <row r="5" spans="1:7">
      <c r="A5" s="14" t="s">
        <v>0</v>
      </c>
      <c r="B5" s="15">
        <v>6.7199999999999996E-2</v>
      </c>
      <c r="C5" s="14" t="s">
        <v>1</v>
      </c>
      <c r="D5" s="14"/>
      <c r="E5" s="14"/>
      <c r="F5" s="14"/>
    </row>
    <row r="6" spans="1:7">
      <c r="A6" s="14" t="s">
        <v>0</v>
      </c>
      <c r="B6" s="15">
        <v>6.4202727000000001E-2</v>
      </c>
      <c r="C6" s="14" t="s">
        <v>5</v>
      </c>
      <c r="D6" s="14"/>
      <c r="E6" s="14"/>
      <c r="F6" s="14"/>
    </row>
    <row r="7" spans="1:7">
      <c r="B7" s="16"/>
      <c r="C7" s="17"/>
      <c r="D7" s="16"/>
      <c r="E7" s="16"/>
      <c r="F7" s="18"/>
      <c r="G7" s="16"/>
    </row>
    <row r="8" spans="1:7">
      <c r="A8" s="14"/>
      <c r="B8" s="16"/>
      <c r="C8" s="17"/>
      <c r="D8" s="16" t="s">
        <v>9</v>
      </c>
      <c r="E8" s="16" t="s">
        <v>10</v>
      </c>
      <c r="F8" s="18"/>
      <c r="G8" s="16"/>
    </row>
    <row r="9" spans="1:7" ht="25.5">
      <c r="A9" s="19"/>
      <c r="B9" s="20" t="s">
        <v>2</v>
      </c>
      <c r="C9" s="20" t="s">
        <v>130</v>
      </c>
      <c r="D9" s="20" t="s">
        <v>131</v>
      </c>
      <c r="E9" s="20" t="s">
        <v>132</v>
      </c>
      <c r="F9" s="20" t="s">
        <v>3</v>
      </c>
      <c r="G9" s="20" t="s">
        <v>4</v>
      </c>
    </row>
    <row r="10" spans="1:7" ht="15" customHeight="1">
      <c r="A10" s="21">
        <v>40634</v>
      </c>
      <c r="B10" s="22">
        <v>0</v>
      </c>
      <c r="C10" s="22">
        <v>429324.30448932346</v>
      </c>
      <c r="D10" s="23">
        <v>-131613.84</v>
      </c>
      <c r="E10" s="23"/>
      <c r="F10" s="24">
        <f t="shared" ref="F10:F41" si="0">(B10+((C10+D10)*0.5))*$B$5/12</f>
        <v>833.58930057010559</v>
      </c>
      <c r="G10" s="23">
        <f t="shared" ref="G10:G52" si="1">B10+C10+D10+F10</f>
        <v>298544.05378989351</v>
      </c>
    </row>
    <row r="11" spans="1:7" ht="15" customHeight="1">
      <c r="A11" s="21">
        <v>40664</v>
      </c>
      <c r="B11" s="22">
        <f t="shared" ref="B11:B52" si="2">G10</f>
        <v>298544.05378989351</v>
      </c>
      <c r="C11" s="22">
        <v>355425.20089751767</v>
      </c>
      <c r="D11" s="23">
        <v>-332648.98</v>
      </c>
      <c r="E11" s="23"/>
      <c r="F11" s="25">
        <f t="shared" si="0"/>
        <v>1735.6201197364528</v>
      </c>
      <c r="G11" s="23">
        <f t="shared" si="1"/>
        <v>323055.89480714774</v>
      </c>
    </row>
    <row r="12" spans="1:7" ht="15" customHeight="1">
      <c r="A12" s="21">
        <v>40695</v>
      </c>
      <c r="B12" s="22">
        <f t="shared" si="2"/>
        <v>323055.89480714774</v>
      </c>
      <c r="C12" s="22">
        <v>379239.80417521909</v>
      </c>
      <c r="D12" s="23">
        <v>-331472.01</v>
      </c>
      <c r="E12" s="23"/>
      <c r="F12" s="24">
        <f t="shared" si="0"/>
        <v>1942.8628346106407</v>
      </c>
      <c r="G12" s="23">
        <f t="shared" si="1"/>
        <v>372766.55181697744</v>
      </c>
    </row>
    <row r="13" spans="1:7" ht="15" customHeight="1">
      <c r="A13" s="21">
        <v>40725</v>
      </c>
      <c r="B13" s="22">
        <f t="shared" si="2"/>
        <v>372766.55181697744</v>
      </c>
      <c r="C13" s="22">
        <v>-110948.18844926043</v>
      </c>
      <c r="D13" s="23">
        <v>-358326.62</v>
      </c>
      <c r="E13" s="23"/>
      <c r="F13" s="25">
        <f t="shared" si="0"/>
        <v>773.52322651714439</v>
      </c>
      <c r="G13" s="23">
        <f t="shared" si="1"/>
        <v>-95734.73340576583</v>
      </c>
    </row>
    <row r="14" spans="1:7" ht="15" customHeight="1">
      <c r="A14" s="21">
        <v>40756</v>
      </c>
      <c r="B14" s="22">
        <f t="shared" si="2"/>
        <v>-95734.73340576583</v>
      </c>
      <c r="C14" s="22">
        <v>-82057.508610092133</v>
      </c>
      <c r="D14" s="23">
        <v>-398043.39</v>
      </c>
      <c r="E14" s="23"/>
      <c r="F14" s="24">
        <f t="shared" si="0"/>
        <v>-1880.3970231805467</v>
      </c>
      <c r="G14" s="23">
        <f t="shared" si="1"/>
        <v>-577716.02903903846</v>
      </c>
    </row>
    <row r="15" spans="1:7" ht="15" customHeight="1">
      <c r="A15" s="21">
        <v>40787</v>
      </c>
      <c r="B15" s="22">
        <f t="shared" si="2"/>
        <v>-577716.02903903846</v>
      </c>
      <c r="C15" s="22">
        <v>-176991.64291555109</v>
      </c>
      <c r="D15" s="23">
        <v>-394302.49</v>
      </c>
      <c r="E15" s="23"/>
      <c r="F15" s="25">
        <f t="shared" si="0"/>
        <v>-4834.8333347821581</v>
      </c>
      <c r="G15" s="23">
        <f t="shared" si="1"/>
        <v>-1153844.9952893718</v>
      </c>
    </row>
    <row r="16" spans="1:7" ht="15" customHeight="1">
      <c r="A16" s="21">
        <v>40817</v>
      </c>
      <c r="B16" s="22">
        <f t="shared" si="2"/>
        <v>-1153844.9952893718</v>
      </c>
      <c r="C16" s="22">
        <v>583580.5231464901</v>
      </c>
      <c r="D16" s="23">
        <v>-359652.16</v>
      </c>
      <c r="E16" s="23"/>
      <c r="F16" s="24">
        <f t="shared" si="0"/>
        <v>-5834.5325568103099</v>
      </c>
      <c r="G16" s="23">
        <f t="shared" si="1"/>
        <v>-935751.16469969193</v>
      </c>
    </row>
    <row r="17" spans="1:7" ht="15" customHeight="1">
      <c r="A17" s="21">
        <v>40848</v>
      </c>
      <c r="B17" s="22">
        <f t="shared" si="2"/>
        <v>-935751.16469969193</v>
      </c>
      <c r="C17" s="22">
        <v>341598.08812364592</v>
      </c>
      <c r="D17" s="23">
        <v>-397908.2</v>
      </c>
      <c r="E17" s="23"/>
      <c r="F17" s="25">
        <f t="shared" si="0"/>
        <v>-5397.8748355720663</v>
      </c>
      <c r="G17" s="23">
        <f t="shared" si="1"/>
        <v>-997459.15141161799</v>
      </c>
    </row>
    <row r="18" spans="1:7" ht="15" customHeight="1">
      <c r="A18" s="21">
        <v>40878</v>
      </c>
      <c r="B18" s="22">
        <f t="shared" si="2"/>
        <v>-997459.15141161799</v>
      </c>
      <c r="C18" s="22">
        <v>85220.976989308081</v>
      </c>
      <c r="D18" s="23">
        <v>-480320.65</v>
      </c>
      <c r="E18" s="23"/>
      <c r="F18" s="24">
        <f t="shared" si="0"/>
        <v>-6692.0503323349976</v>
      </c>
      <c r="G18" s="23">
        <f t="shared" si="1"/>
        <v>-1399250.8747546452</v>
      </c>
    </row>
    <row r="19" spans="1:7" ht="15" customHeight="1">
      <c r="A19" s="21">
        <v>40909</v>
      </c>
      <c r="B19" s="22">
        <f t="shared" si="2"/>
        <v>-1399250.8747546452</v>
      </c>
      <c r="C19" s="22">
        <v>318660.76420688967</v>
      </c>
      <c r="D19" s="23">
        <v>-490036.59</v>
      </c>
      <c r="E19" s="23"/>
      <c r="F19" s="25">
        <f t="shared" si="0"/>
        <v>-8315.6572108467208</v>
      </c>
      <c r="G19" s="23">
        <f t="shared" si="1"/>
        <v>-1578942.3577586021</v>
      </c>
    </row>
    <row r="20" spans="1:7" ht="15" customHeight="1">
      <c r="A20" s="21">
        <v>40940</v>
      </c>
      <c r="B20" s="22">
        <f t="shared" si="2"/>
        <v>-1578942.3577586021</v>
      </c>
      <c r="C20" s="22">
        <v>315104.84874305478</v>
      </c>
      <c r="D20" s="23">
        <v>-429575.55</v>
      </c>
      <c r="E20" s="23"/>
      <c r="F20" s="24">
        <f t="shared" si="0"/>
        <v>-9162.5951669676178</v>
      </c>
      <c r="G20" s="23">
        <f t="shared" si="1"/>
        <v>-1702575.6541825151</v>
      </c>
    </row>
    <row r="21" spans="1:7" ht="15" customHeight="1">
      <c r="A21" s="21">
        <v>40969</v>
      </c>
      <c r="B21" s="22">
        <f t="shared" si="2"/>
        <v>-1702575.6541825151</v>
      </c>
      <c r="C21" s="22">
        <v>525771.3110430612</v>
      </c>
      <c r="D21" s="23">
        <v>-387437.66</v>
      </c>
      <c r="E21" s="23"/>
      <c r="F21" s="25">
        <f t="shared" si="0"/>
        <v>-9147.0894405015133</v>
      </c>
      <c r="G21" s="23">
        <f t="shared" si="1"/>
        <v>-1573389.0925799552</v>
      </c>
    </row>
    <row r="22" spans="1:7" ht="15" customHeight="1">
      <c r="A22" s="21">
        <v>41000</v>
      </c>
      <c r="B22" s="22">
        <f t="shared" si="2"/>
        <v>-1573389.0925799552</v>
      </c>
      <c r="C22" s="22">
        <v>316850.78567453986</v>
      </c>
      <c r="D22" s="23">
        <v>-351666.73</v>
      </c>
      <c r="E22" s="23"/>
      <c r="F22" s="24">
        <f t="shared" si="0"/>
        <v>-8908.4635625590363</v>
      </c>
      <c r="G22" s="23">
        <f t="shared" si="1"/>
        <v>-1617113.5004679745</v>
      </c>
    </row>
    <row r="23" spans="1:7" ht="15" customHeight="1">
      <c r="A23" s="21">
        <v>41030</v>
      </c>
      <c r="B23" s="22">
        <f t="shared" si="2"/>
        <v>-1617113.5004679745</v>
      </c>
      <c r="C23" s="22">
        <v>379467.56183083972</v>
      </c>
      <c r="D23" s="23">
        <v>-319690.21999999997</v>
      </c>
      <c r="E23" s="23"/>
      <c r="F23" s="25">
        <f t="shared" si="0"/>
        <v>-8888.4590454943045</v>
      </c>
      <c r="G23" s="23">
        <f t="shared" si="1"/>
        <v>-1566224.6176826288</v>
      </c>
    </row>
    <row r="24" spans="1:7" ht="15" customHeight="1">
      <c r="A24" s="21">
        <v>41061</v>
      </c>
      <c r="B24" s="22">
        <f t="shared" si="2"/>
        <v>-1566224.6176826288</v>
      </c>
      <c r="C24" s="22">
        <v>420800.33062054031</v>
      </c>
      <c r="D24" s="23">
        <v>-343187.65</v>
      </c>
      <c r="E24" s="23"/>
      <c r="F24" s="24">
        <f t="shared" si="0"/>
        <v>-8553.5423532852074</v>
      </c>
      <c r="G24" s="23">
        <f t="shared" si="1"/>
        <v>-1497165.4794153736</v>
      </c>
    </row>
    <row r="25" spans="1:7" ht="15" customHeight="1">
      <c r="A25" s="21">
        <v>41091</v>
      </c>
      <c r="B25" s="22">
        <f t="shared" si="2"/>
        <v>-1497165.4794153736</v>
      </c>
      <c r="C25" s="22">
        <v>-139771.65011249995</v>
      </c>
      <c r="D25" s="23">
        <v>-371566.4</v>
      </c>
      <c r="E25" s="23"/>
      <c r="F25" s="25">
        <f t="shared" si="0"/>
        <v>-9815.8732250410922</v>
      </c>
      <c r="G25" s="23">
        <f t="shared" si="1"/>
        <v>-2018319.4027529149</v>
      </c>
    </row>
    <row r="26" spans="1:7" ht="15" customHeight="1">
      <c r="A26" s="21">
        <v>41122</v>
      </c>
      <c r="B26" s="22">
        <f t="shared" si="2"/>
        <v>-2018319.4027529149</v>
      </c>
      <c r="C26" s="22">
        <v>-162870.47011249996</v>
      </c>
      <c r="D26" s="23">
        <v>-431139.29</v>
      </c>
      <c r="E26" s="23"/>
      <c r="F26" s="24">
        <f t="shared" si="0"/>
        <v>-12965.815983731321</v>
      </c>
      <c r="G26" s="23">
        <f t="shared" si="1"/>
        <v>-2625294.978849146</v>
      </c>
    </row>
    <row r="27" spans="1:7" ht="15" customHeight="1">
      <c r="A27" s="21">
        <v>41153</v>
      </c>
      <c r="B27" s="22">
        <f t="shared" si="2"/>
        <v>-2625294.978849146</v>
      </c>
      <c r="C27" s="26">
        <v>-212482.46011249995</v>
      </c>
      <c r="D27" s="23">
        <v>-393296.95</v>
      </c>
      <c r="E27" s="23"/>
      <c r="F27" s="25">
        <f t="shared" si="0"/>
        <v>-16397.834229870215</v>
      </c>
      <c r="G27" s="23">
        <f t="shared" si="1"/>
        <v>-3247472.2231915165</v>
      </c>
    </row>
    <row r="28" spans="1:7" ht="15" customHeight="1">
      <c r="A28" s="21">
        <v>41183</v>
      </c>
      <c r="B28" s="27">
        <f t="shared" si="2"/>
        <v>-3247472.2231915165</v>
      </c>
      <c r="C28" s="24">
        <v>571297.15688860789</v>
      </c>
      <c r="D28" s="26">
        <v>-375439.66</v>
      </c>
      <c r="E28" s="26"/>
      <c r="F28" s="24">
        <f t="shared" si="0"/>
        <v>-17637.443458584388</v>
      </c>
      <c r="G28" s="26">
        <f t="shared" si="1"/>
        <v>-3069252.1697614933</v>
      </c>
    </row>
    <row r="29" spans="1:7" ht="15" customHeight="1">
      <c r="A29" s="21">
        <v>41214</v>
      </c>
      <c r="B29" s="27">
        <f t="shared" si="2"/>
        <v>-3069252.1697614933</v>
      </c>
      <c r="C29" s="24">
        <v>101092.9808215599</v>
      </c>
      <c r="D29" s="26">
        <v>-387774.87</v>
      </c>
      <c r="E29" s="26"/>
      <c r="F29" s="24">
        <f t="shared" si="0"/>
        <v>-17990.521440363995</v>
      </c>
      <c r="G29" s="24">
        <f t="shared" si="1"/>
        <v>-3373924.5803802977</v>
      </c>
    </row>
    <row r="30" spans="1:7" ht="15" customHeight="1">
      <c r="A30" s="21">
        <v>41244</v>
      </c>
      <c r="B30" s="27">
        <f t="shared" si="2"/>
        <v>-3373924.5803802977</v>
      </c>
      <c r="C30" s="24">
        <v>182187.33179978124</v>
      </c>
      <c r="D30" s="26">
        <v>-445200.43</v>
      </c>
      <c r="E30" s="26"/>
      <c r="F30" s="24">
        <f t="shared" si="0"/>
        <v>-19630.414325090278</v>
      </c>
      <c r="G30" s="24">
        <f t="shared" si="1"/>
        <v>-3656568.0929056066</v>
      </c>
    </row>
    <row r="31" spans="1:7" ht="15" customHeight="1">
      <c r="A31" s="21">
        <v>41275</v>
      </c>
      <c r="B31" s="27">
        <f t="shared" si="2"/>
        <v>-3656568.0929056066</v>
      </c>
      <c r="C31" s="26">
        <v>-10136.917219730676</v>
      </c>
      <c r="D31" s="26">
        <v>-495982.11</v>
      </c>
      <c r="E31" s="26"/>
      <c r="F31" s="24">
        <f t="shared" si="0"/>
        <v>-21893.914596486644</v>
      </c>
      <c r="G31" s="24">
        <f t="shared" si="1"/>
        <v>-4184581.0347218239</v>
      </c>
    </row>
    <row r="32" spans="1:7" ht="15" customHeight="1">
      <c r="A32" s="21">
        <v>41306</v>
      </c>
      <c r="B32" s="22">
        <f t="shared" si="2"/>
        <v>-4184581.0347218239</v>
      </c>
      <c r="C32" s="22">
        <v>-3042.9909466531026</v>
      </c>
      <c r="D32" s="23">
        <v>-371212</v>
      </c>
      <c r="E32" s="23"/>
      <c r="F32" s="25">
        <f t="shared" si="0"/>
        <v>-24481.567769092842</v>
      </c>
      <c r="G32" s="23">
        <f t="shared" si="1"/>
        <v>-4583317.5934375701</v>
      </c>
    </row>
    <row r="33" spans="1:7" ht="15" customHeight="1">
      <c r="A33" s="21">
        <v>41334</v>
      </c>
      <c r="B33" s="22">
        <f t="shared" si="2"/>
        <v>-4583317.5934375701</v>
      </c>
      <c r="C33" s="22">
        <v>-9410.3965087218021</v>
      </c>
      <c r="D33" s="23">
        <v>-49793.58</v>
      </c>
      <c r="E33" s="23"/>
      <c r="F33" s="25">
        <f t="shared" si="0"/>
        <v>-25832.349657474813</v>
      </c>
      <c r="G33" s="23">
        <f t="shared" si="1"/>
        <v>-4668353.9196037669</v>
      </c>
    </row>
    <row r="34" spans="1:7" ht="15" customHeight="1">
      <c r="A34" s="21">
        <v>41365</v>
      </c>
      <c r="B34" s="22">
        <f t="shared" si="2"/>
        <v>-4668353.9196037669</v>
      </c>
      <c r="C34" s="22">
        <v>7228.1709821141558</v>
      </c>
      <c r="D34" s="23">
        <v>0</v>
      </c>
      <c r="E34" s="23"/>
      <c r="F34" s="25">
        <f t="shared" si="0"/>
        <v>-26122.543071031174</v>
      </c>
      <c r="G34" s="23">
        <f t="shared" si="1"/>
        <v>-4687248.2916926844</v>
      </c>
    </row>
    <row r="35" spans="1:7" ht="15" customHeight="1">
      <c r="A35" s="21">
        <v>41395</v>
      </c>
      <c r="B35" s="22">
        <f t="shared" si="2"/>
        <v>-4687248.2916926844</v>
      </c>
      <c r="C35" s="22">
        <v>-16621.405725684133</v>
      </c>
      <c r="D35" s="23">
        <v>0</v>
      </c>
      <c r="E35" s="23"/>
      <c r="F35" s="25">
        <f t="shared" si="0"/>
        <v>-26295.130369510949</v>
      </c>
      <c r="G35" s="23">
        <f t="shared" si="1"/>
        <v>-4730164.8277878789</v>
      </c>
    </row>
    <row r="36" spans="1:7" ht="15" customHeight="1">
      <c r="A36" s="21">
        <v>41426</v>
      </c>
      <c r="B36" s="22">
        <f t="shared" si="2"/>
        <v>-4730164.8277878789</v>
      </c>
      <c r="C36" s="22">
        <v>-15692.693375997991</v>
      </c>
      <c r="D36" s="23">
        <v>0</v>
      </c>
      <c r="E36" s="23"/>
      <c r="F36" s="25">
        <f t="shared" si="0"/>
        <v>-26532.862577064912</v>
      </c>
      <c r="G36" s="23">
        <f t="shared" si="1"/>
        <v>-4772390.383740942</v>
      </c>
    </row>
    <row r="37" spans="1:7" ht="15" customHeight="1">
      <c r="A37" s="21">
        <v>41456</v>
      </c>
      <c r="B37" s="22">
        <f t="shared" si="2"/>
        <v>-4772390.383740942</v>
      </c>
      <c r="C37" s="22">
        <v>10932.170185430004</v>
      </c>
      <c r="D37" s="23">
        <v>0</v>
      </c>
      <c r="E37" s="23"/>
      <c r="F37" s="25">
        <f t="shared" si="0"/>
        <v>-26694.776072430072</v>
      </c>
      <c r="G37" s="23">
        <f t="shared" si="1"/>
        <v>-4788152.9896279424</v>
      </c>
    </row>
    <row r="38" spans="1:7" ht="15" customHeight="1">
      <c r="A38" s="21">
        <v>41487</v>
      </c>
      <c r="B38" s="22">
        <f t="shared" si="2"/>
        <v>-4788152.9896279424</v>
      </c>
      <c r="C38" s="22">
        <v>5930.3976306207769</v>
      </c>
      <c r="D38" s="23">
        <v>0</v>
      </c>
      <c r="E38" s="23"/>
      <c r="F38" s="25">
        <f t="shared" si="0"/>
        <v>-26797.051628550736</v>
      </c>
      <c r="G38" s="23">
        <f t="shared" si="1"/>
        <v>-4809019.6436258722</v>
      </c>
    </row>
    <row r="39" spans="1:7" ht="15" customHeight="1">
      <c r="A39" s="21">
        <v>41518</v>
      </c>
      <c r="B39" s="22">
        <f t="shared" si="2"/>
        <v>-4809019.6436258722</v>
      </c>
      <c r="C39" s="22">
        <v>21309.280927476473</v>
      </c>
      <c r="D39" s="23">
        <v>0</v>
      </c>
      <c r="E39" s="23"/>
      <c r="F39" s="25">
        <f t="shared" si="0"/>
        <v>-26870.84401770795</v>
      </c>
      <c r="G39" s="23">
        <f t="shared" si="1"/>
        <v>-4814581.2067161035</v>
      </c>
    </row>
    <row r="40" spans="1:7" ht="15" customHeight="1">
      <c r="A40" s="21">
        <v>41548</v>
      </c>
      <c r="B40" s="22">
        <f t="shared" si="2"/>
        <v>-4814581.2067161035</v>
      </c>
      <c r="C40" s="22">
        <v>-9240.1535108136741</v>
      </c>
      <c r="D40" s="23">
        <v>0</v>
      </c>
      <c r="E40" s="23"/>
      <c r="F40" s="25">
        <f t="shared" si="0"/>
        <v>-26987.527187440457</v>
      </c>
      <c r="G40" s="23">
        <f t="shared" si="1"/>
        <v>-4850808.8874143576</v>
      </c>
    </row>
    <row r="41" spans="1:7" ht="15" customHeight="1">
      <c r="A41" s="21">
        <v>41579</v>
      </c>
      <c r="B41" s="22">
        <f t="shared" si="2"/>
        <v>-4850808.8874143576</v>
      </c>
      <c r="C41" s="22">
        <v>64810.153255296653</v>
      </c>
      <c r="D41" s="23">
        <v>0</v>
      </c>
      <c r="E41" s="23"/>
      <c r="F41" s="25">
        <f t="shared" si="0"/>
        <v>-26983.061340405573</v>
      </c>
      <c r="G41" s="23">
        <f t="shared" si="1"/>
        <v>-4812981.7954994664</v>
      </c>
    </row>
    <row r="42" spans="1:7" ht="15" customHeight="1">
      <c r="A42" s="21">
        <v>41609</v>
      </c>
      <c r="B42" s="22">
        <f t="shared" si="2"/>
        <v>-4812981.7954994664</v>
      </c>
      <c r="C42" s="22">
        <v>50815.836752791496</v>
      </c>
      <c r="D42" s="23">
        <v>0</v>
      </c>
      <c r="E42" s="23"/>
      <c r="F42" s="25">
        <f t="shared" ref="F42:F52" si="3">(B42+((C42+D42)*0.5))*$B$6/12</f>
        <v>-25614.608218772006</v>
      </c>
      <c r="G42" s="23">
        <f t="shared" si="1"/>
        <v>-4787780.5669654468</v>
      </c>
    </row>
    <row r="43" spans="1:7" ht="15" customHeight="1">
      <c r="A43" s="21">
        <v>41640</v>
      </c>
      <c r="B43" s="22">
        <f t="shared" si="2"/>
        <v>-4787780.5669654468</v>
      </c>
      <c r="C43" s="22">
        <v>0</v>
      </c>
      <c r="D43" s="23">
        <v>0</v>
      </c>
      <c r="E43" s="23"/>
      <c r="F43" s="25">
        <f t="shared" si="3"/>
        <v>-25615.714056398981</v>
      </c>
      <c r="G43" s="23">
        <f t="shared" si="1"/>
        <v>-4813396.2810218455</v>
      </c>
    </row>
    <row r="44" spans="1:7" ht="15" customHeight="1">
      <c r="A44" s="21">
        <v>41671</v>
      </c>
      <c r="B44" s="22">
        <f t="shared" si="2"/>
        <v>-4813396.2810218455</v>
      </c>
      <c r="C44" s="22">
        <v>0</v>
      </c>
      <c r="D44" s="23">
        <v>0</v>
      </c>
      <c r="E44" s="23"/>
      <c r="F44" s="25">
        <f t="shared" si="3"/>
        <v>-25752.763947771735</v>
      </c>
      <c r="G44" s="23">
        <f t="shared" si="1"/>
        <v>-4839149.0449696174</v>
      </c>
    </row>
    <row r="45" spans="1:7" ht="15" customHeight="1">
      <c r="A45" s="21">
        <v>41699</v>
      </c>
      <c r="B45" s="22">
        <f t="shared" si="2"/>
        <v>-4839149.0449696174</v>
      </c>
      <c r="C45" s="22">
        <v>0</v>
      </c>
      <c r="D45" s="23">
        <v>0</v>
      </c>
      <c r="E45" s="23"/>
      <c r="F45" s="25">
        <f t="shared" si="3"/>
        <v>-25890.54708720792</v>
      </c>
      <c r="G45" s="23">
        <f t="shared" si="1"/>
        <v>-4865039.5920568258</v>
      </c>
    </row>
    <row r="46" spans="1:7" ht="15" customHeight="1">
      <c r="A46" s="21">
        <v>41730</v>
      </c>
      <c r="B46" s="22">
        <f t="shared" si="2"/>
        <v>-4865039.5920568258</v>
      </c>
      <c r="C46" s="22">
        <v>0</v>
      </c>
      <c r="D46" s="23">
        <v>0</v>
      </c>
      <c r="E46" s="23"/>
      <c r="F46" s="25">
        <f t="shared" si="3"/>
        <v>-26029.067397751311</v>
      </c>
      <c r="G46" s="23">
        <f t="shared" si="1"/>
        <v>-4891068.6594545767</v>
      </c>
    </row>
    <row r="47" spans="1:7" ht="15" customHeight="1">
      <c r="A47" s="21">
        <v>41760</v>
      </c>
      <c r="B47" s="22">
        <f t="shared" si="2"/>
        <v>-4891068.6594545767</v>
      </c>
      <c r="C47" s="22">
        <v>0</v>
      </c>
      <c r="D47" s="23">
        <v>0</v>
      </c>
      <c r="E47" s="23"/>
      <c r="F47" s="25">
        <f t="shared" si="3"/>
        <v>-26168.328823434847</v>
      </c>
      <c r="G47" s="23">
        <f t="shared" si="1"/>
        <v>-4917236.9882780118</v>
      </c>
    </row>
    <row r="48" spans="1:7" ht="15" customHeight="1">
      <c r="A48" s="21">
        <v>41791</v>
      </c>
      <c r="B48" s="22">
        <f t="shared" si="2"/>
        <v>-4917236.9882780118</v>
      </c>
      <c r="C48" s="22">
        <v>0</v>
      </c>
      <c r="D48" s="23">
        <v>0</v>
      </c>
      <c r="E48" s="23"/>
      <c r="F48" s="25">
        <f t="shared" si="3"/>
        <v>-26308.33532939295</v>
      </c>
      <c r="G48" s="23">
        <f t="shared" si="1"/>
        <v>-4943545.3236074047</v>
      </c>
    </row>
    <row r="49" spans="1:7" ht="15" customHeight="1">
      <c r="A49" s="21">
        <v>41821</v>
      </c>
      <c r="B49" s="22">
        <f t="shared" si="2"/>
        <v>-4943545.3236074047</v>
      </c>
      <c r="C49" s="22">
        <v>0</v>
      </c>
      <c r="D49" s="23">
        <v>0</v>
      </c>
      <c r="E49" s="23"/>
      <c r="F49" s="25">
        <f t="shared" si="3"/>
        <v>-26449.090901974403</v>
      </c>
      <c r="G49" s="23">
        <f t="shared" si="1"/>
        <v>-4969994.4145093793</v>
      </c>
    </row>
    <row r="50" spans="1:7" ht="15" customHeight="1">
      <c r="A50" s="21">
        <v>41852</v>
      </c>
      <c r="B50" s="22">
        <f t="shared" si="2"/>
        <v>-4969994.4145093793</v>
      </c>
      <c r="C50" s="22">
        <v>0</v>
      </c>
      <c r="D50" s="23">
        <v>0</v>
      </c>
      <c r="E50" s="23"/>
      <c r="F50" s="25">
        <f t="shared" si="3"/>
        <v>-26590.59954885588</v>
      </c>
      <c r="G50" s="23">
        <f t="shared" si="1"/>
        <v>-4996585.0140582351</v>
      </c>
    </row>
    <row r="51" spans="1:7" ht="15" customHeight="1">
      <c r="A51" s="21">
        <v>41883</v>
      </c>
      <c r="B51" s="22">
        <f t="shared" si="2"/>
        <v>-4996585.0140582351</v>
      </c>
      <c r="C51" s="22">
        <v>0</v>
      </c>
      <c r="D51" s="23">
        <v>0</v>
      </c>
      <c r="E51" s="23"/>
      <c r="F51" s="25">
        <f t="shared" si="3"/>
        <v>-26732.865299156005</v>
      </c>
      <c r="G51" s="23">
        <f t="shared" si="1"/>
        <v>-5023317.879357391</v>
      </c>
    </row>
    <row r="52" spans="1:7" s="32" customFormat="1" ht="14.25" customHeight="1">
      <c r="A52" s="35">
        <v>41913</v>
      </c>
      <c r="B52" s="27">
        <f t="shared" si="2"/>
        <v>-5023317.879357391</v>
      </c>
      <c r="C52" s="26">
        <v>0</v>
      </c>
      <c r="D52" s="26">
        <v>0</v>
      </c>
      <c r="E52" s="26"/>
      <c r="F52" s="24">
        <f t="shared" si="3"/>
        <v>-26875.892203550127</v>
      </c>
      <c r="G52" s="26">
        <f t="shared" si="1"/>
        <v>-5050193.7715609409</v>
      </c>
    </row>
    <row r="53" spans="1:7" customFormat="1" ht="13.5" thickBot="1">
      <c r="A53" s="21">
        <v>41944</v>
      </c>
      <c r="B53" s="27">
        <f t="shared" ref="B53:B66" si="4">G52</f>
        <v>-5050193.7715609409</v>
      </c>
      <c r="C53" s="26">
        <v>0</v>
      </c>
      <c r="D53" s="23">
        <v>0</v>
      </c>
      <c r="E53" s="26">
        <v>0</v>
      </c>
      <c r="F53" s="24">
        <f>(B53+((C53+D53+E53)*0.5))*$B$6/12*15/30</f>
        <v>-13509.84216719281</v>
      </c>
      <c r="G53" s="23">
        <f>B53+C53+E53+F53</f>
        <v>-5063703.613728134</v>
      </c>
    </row>
    <row r="54" spans="1:7" s="32" customFormat="1" ht="14.25" customHeight="1">
      <c r="A54" s="326" t="s">
        <v>127</v>
      </c>
      <c r="B54" s="27">
        <f t="shared" si="4"/>
        <v>-5063703.613728134</v>
      </c>
      <c r="C54" s="26">
        <v>0</v>
      </c>
      <c r="D54" s="23">
        <v>0</v>
      </c>
      <c r="E54" s="39">
        <v>217826.65333263174</v>
      </c>
      <c r="F54" s="24">
        <f>(B54+((C54+D54+E54)*0.5))*$B$6/12*15/30</f>
        <v>-13254.627005936731</v>
      </c>
      <c r="G54" s="23">
        <f>B54+C54+D54+E54+F54</f>
        <v>-4859131.5874014385</v>
      </c>
    </row>
    <row r="55" spans="1:7" s="32" customFormat="1" ht="14.25" customHeight="1">
      <c r="A55" s="35">
        <v>41974</v>
      </c>
      <c r="B55" s="27">
        <f t="shared" si="4"/>
        <v>-4859131.5874014385</v>
      </c>
      <c r="C55" s="26">
        <v>0</v>
      </c>
      <c r="D55" s="23">
        <v>0</v>
      </c>
      <c r="E55" s="40">
        <f>E54*2</f>
        <v>435653.30666526349</v>
      </c>
      <c r="F55" s="24">
        <f>(B55+((C55+D55+E55)*0.5))*$B$6/12</f>
        <v>-24832.036133814381</v>
      </c>
      <c r="G55" s="23">
        <f t="shared" ref="G55:G66" si="5">B55+C55+D55+E55+F55</f>
        <v>-4448310.31686999</v>
      </c>
    </row>
    <row r="56" spans="1:7" s="32" customFormat="1" ht="14.25" customHeight="1">
      <c r="A56" s="35">
        <v>42005</v>
      </c>
      <c r="B56" s="27">
        <f t="shared" si="4"/>
        <v>-4448310.31686999</v>
      </c>
      <c r="C56" s="26">
        <v>0</v>
      </c>
      <c r="D56" s="23">
        <v>0</v>
      </c>
      <c r="E56" s="40">
        <f>E55</f>
        <v>435653.30666526349</v>
      </c>
      <c r="F56" s="24">
        <f t="shared" ref="F56:F66" si="6">(B56+((C56+D56+E56)*0.5))*$B$6/12</f>
        <v>-22634.048977337403</v>
      </c>
      <c r="G56" s="23">
        <f t="shared" si="5"/>
        <v>-4035291.0591820637</v>
      </c>
    </row>
    <row r="57" spans="1:7" s="32" customFormat="1" ht="14.25" customHeight="1">
      <c r="A57" s="35">
        <v>42036</v>
      </c>
      <c r="B57" s="27">
        <f t="shared" si="4"/>
        <v>-4035291.0591820637</v>
      </c>
      <c r="C57" s="26">
        <v>0</v>
      </c>
      <c r="D57" s="23">
        <v>0</v>
      </c>
      <c r="E57" s="40">
        <f t="shared" ref="E57:E65" si="7">E56</f>
        <v>435653.30666526349</v>
      </c>
      <c r="F57" s="24">
        <f t="shared" si="6"/>
        <v>-20424.302090080691</v>
      </c>
      <c r="G57" s="23">
        <f t="shared" si="5"/>
        <v>-3620062.054606881</v>
      </c>
    </row>
    <row r="58" spans="1:7" s="32" customFormat="1" ht="14.25" customHeight="1">
      <c r="A58" s="35">
        <v>42064</v>
      </c>
      <c r="B58" s="27">
        <f t="shared" si="4"/>
        <v>-3620062.054606881</v>
      </c>
      <c r="C58" s="26">
        <v>0</v>
      </c>
      <c r="D58" s="23">
        <v>0</v>
      </c>
      <c r="E58" s="40">
        <f t="shared" si="7"/>
        <v>435653.30666526349</v>
      </c>
      <c r="F58" s="24">
        <f t="shared" si="6"/>
        <v>-18202.732554812173</v>
      </c>
      <c r="G58" s="23">
        <f t="shared" si="5"/>
        <v>-3202611.4804964294</v>
      </c>
    </row>
    <row r="59" spans="1:7" s="32" customFormat="1" ht="14.25" customHeight="1">
      <c r="A59" s="35">
        <v>42095</v>
      </c>
      <c r="B59" s="27">
        <f t="shared" si="4"/>
        <v>-3202611.4804964294</v>
      </c>
      <c r="C59" s="26">
        <v>0</v>
      </c>
      <c r="D59" s="23">
        <v>0</v>
      </c>
      <c r="E59" s="40">
        <f t="shared" si="7"/>
        <v>435653.30666526349</v>
      </c>
      <c r="F59" s="24">
        <f t="shared" si="6"/>
        <v>-15969.277117678292</v>
      </c>
      <c r="G59" s="23">
        <f t="shared" si="5"/>
        <v>-2782927.4509488442</v>
      </c>
    </row>
    <row r="60" spans="1:7" s="32" customFormat="1" ht="14.25" customHeight="1">
      <c r="A60" s="35">
        <v>42125</v>
      </c>
      <c r="B60" s="27">
        <f t="shared" si="4"/>
        <v>-2782927.4509488442</v>
      </c>
      <c r="C60" s="26">
        <v>0</v>
      </c>
      <c r="D60" s="23">
        <v>0</v>
      </c>
      <c r="E60" s="40">
        <f t="shared" si="7"/>
        <v>435653.30666526349</v>
      </c>
      <c r="F60" s="24">
        <f t="shared" si="6"/>
        <v>-13723.872186402996</v>
      </c>
      <c r="G60" s="23">
        <f t="shared" si="5"/>
        <v>-2360998.0164699834</v>
      </c>
    </row>
    <row r="61" spans="1:7" s="32" customFormat="1" ht="14.25" customHeight="1">
      <c r="A61" s="35">
        <v>42156</v>
      </c>
      <c r="B61" s="27">
        <f t="shared" si="4"/>
        <v>-2360998.0164699834</v>
      </c>
      <c r="C61" s="26">
        <v>0</v>
      </c>
      <c r="D61" s="23">
        <v>0</v>
      </c>
      <c r="E61" s="40">
        <f t="shared" si="7"/>
        <v>435653.30666526349</v>
      </c>
      <c r="F61" s="24">
        <f t="shared" si="6"/>
        <v>-11466.453828477104</v>
      </c>
      <c r="G61" s="23">
        <f t="shared" si="5"/>
        <v>-1936811.1636331968</v>
      </c>
    </row>
    <row r="62" spans="1:7" s="32" customFormat="1" ht="14.25" customHeight="1">
      <c r="A62" s="35">
        <v>42186</v>
      </c>
      <c r="B62" s="27">
        <f t="shared" si="4"/>
        <v>-1936811.1636331968</v>
      </c>
      <c r="C62" s="26">
        <v>0</v>
      </c>
      <c r="D62" s="23">
        <v>0</v>
      </c>
      <c r="E62" s="40">
        <f t="shared" si="7"/>
        <v>435653.30666526349</v>
      </c>
      <c r="F62" s="24">
        <f t="shared" si="6"/>
        <v>-9196.9577693379888</v>
      </c>
      <c r="G62" s="23">
        <f t="shared" si="5"/>
        <v>-1510354.8147372715</v>
      </c>
    </row>
    <row r="63" spans="1:7" s="32" customFormat="1" ht="14.25" customHeight="1">
      <c r="A63" s="35">
        <v>42217</v>
      </c>
      <c r="B63" s="27">
        <f t="shared" si="4"/>
        <v>-1510354.8147372715</v>
      </c>
      <c r="C63" s="26">
        <v>0</v>
      </c>
      <c r="D63" s="23">
        <v>0</v>
      </c>
      <c r="E63" s="40">
        <f t="shared" si="7"/>
        <v>435653.30666526349</v>
      </c>
      <c r="F63" s="24">
        <f t="shared" si="6"/>
        <v>-6915.3193905395019</v>
      </c>
      <c r="G63" s="23">
        <f t="shared" si="5"/>
        <v>-1081616.8274625475</v>
      </c>
    </row>
    <row r="64" spans="1:7" s="32" customFormat="1" ht="14.25" customHeight="1">
      <c r="A64" s="35">
        <v>42248</v>
      </c>
      <c r="B64" s="27">
        <f t="shared" si="4"/>
        <v>-1081616.8274625475</v>
      </c>
      <c r="C64" s="26">
        <v>0</v>
      </c>
      <c r="D64" s="23">
        <v>0</v>
      </c>
      <c r="E64" s="40">
        <f t="shared" si="7"/>
        <v>435653.30666526349</v>
      </c>
      <c r="F64" s="24">
        <f t="shared" si="6"/>
        <v>-4621.47372791212</v>
      </c>
      <c r="G64" s="23">
        <f t="shared" si="5"/>
        <v>-650584.99452519615</v>
      </c>
    </row>
    <row r="65" spans="1:7" s="32" customFormat="1" ht="14.25" customHeight="1">
      <c r="A65" s="35">
        <v>42278</v>
      </c>
      <c r="B65" s="27">
        <f t="shared" si="4"/>
        <v>-650584.99452519615</v>
      </c>
      <c r="C65" s="26">
        <v>0</v>
      </c>
      <c r="D65" s="23">
        <v>0</v>
      </c>
      <c r="E65" s="40">
        <f t="shared" si="7"/>
        <v>435653.30666526349</v>
      </c>
      <c r="F65" s="24">
        <f t="shared" si="6"/>
        <v>-2315.3554697132554</v>
      </c>
      <c r="G65" s="26">
        <f t="shared" si="5"/>
        <v>-217247.04332964591</v>
      </c>
    </row>
    <row r="66" spans="1:7" s="32" customFormat="1" ht="14.25" customHeight="1" thickBot="1">
      <c r="A66" s="28">
        <v>42338</v>
      </c>
      <c r="B66" s="29">
        <f t="shared" si="4"/>
        <v>-217247.04332964591</v>
      </c>
      <c r="C66" s="30">
        <v>0</v>
      </c>
      <c r="D66" s="30">
        <v>0</v>
      </c>
      <c r="E66" s="41">
        <f>E54</f>
        <v>217826.65333263174</v>
      </c>
      <c r="F66" s="31">
        <f t="shared" si="6"/>
        <v>-579.61000298592751</v>
      </c>
      <c r="G66" s="30">
        <f t="shared" si="5"/>
        <v>-9.22000253922306E-11</v>
      </c>
    </row>
    <row r="67" spans="1:7">
      <c r="A67" s="36"/>
      <c r="B67" s="22"/>
      <c r="C67" s="33">
        <f>SUM('CONF Attach D - Page 6'!C10:C66)</f>
        <v>4517381.5015841033</v>
      </c>
      <c r="D67" s="33">
        <f>SUM('CONF Attach D - Page 6'!D10:D66)</f>
        <v>-8827288.0299999993</v>
      </c>
      <c r="E67" s="38">
        <f>SUM('CONF Attach D - Page 6'!E10:E66)</f>
        <v>5227839.6799831623</v>
      </c>
      <c r="F67" s="33">
        <f>SUM('CONF Attach D - Page 6'!F10:F66)</f>
        <v>-917933.15156726527</v>
      </c>
      <c r="G67" s="37"/>
    </row>
    <row r="68" spans="1:7">
      <c r="A68" s="36"/>
      <c r="B68" s="22"/>
      <c r="C68" s="33"/>
      <c r="D68" s="33"/>
      <c r="E68" s="38"/>
      <c r="F68" s="33"/>
      <c r="G68" s="37"/>
    </row>
    <row r="69" spans="1:7">
      <c r="A69" s="327" t="s">
        <v>128</v>
      </c>
      <c r="C69" s="33"/>
      <c r="E69" s="33"/>
      <c r="F69" s="33"/>
    </row>
    <row r="82" spans="1:7">
      <c r="A82" s="14"/>
      <c r="B82" s="22"/>
      <c r="C82" s="33"/>
      <c r="D82" s="33"/>
      <c r="E82" s="33"/>
      <c r="F82" s="33"/>
      <c r="G82" s="23"/>
    </row>
    <row r="83" spans="1:7">
      <c r="A83" s="14"/>
      <c r="B83" s="34"/>
      <c r="C83" s="33"/>
      <c r="D83" s="33"/>
      <c r="E83" s="33"/>
      <c r="F83" s="33"/>
      <c r="G83" s="23"/>
    </row>
    <row r="84" spans="1:7">
      <c r="A84" s="14"/>
      <c r="B84" s="22"/>
      <c r="C84" s="33"/>
      <c r="D84" s="33"/>
      <c r="E84" s="33"/>
      <c r="F84" s="33"/>
      <c r="G84" s="23"/>
    </row>
    <row r="85" spans="1:7">
      <c r="A85" s="14"/>
      <c r="B85" s="22"/>
      <c r="C85" s="33"/>
      <c r="D85" s="33"/>
      <c r="E85" s="33"/>
      <c r="F85" s="33"/>
      <c r="G85" s="23"/>
    </row>
    <row r="86" spans="1:7">
      <c r="A86" s="14"/>
      <c r="B86" s="22"/>
      <c r="C86" s="33"/>
      <c r="D86" s="33"/>
      <c r="E86" s="33"/>
      <c r="F86" s="33"/>
      <c r="G86" s="23"/>
    </row>
    <row r="87" spans="1:7">
      <c r="A87" s="14"/>
      <c r="B87" s="22"/>
      <c r="C87" s="33"/>
      <c r="D87" s="33"/>
      <c r="E87" s="33"/>
      <c r="F87" s="33"/>
      <c r="G87" s="23"/>
    </row>
    <row r="88" spans="1:7">
      <c r="A88" s="14"/>
      <c r="B88" s="22"/>
      <c r="C88" s="33"/>
      <c r="D88" s="33"/>
      <c r="E88" s="33"/>
      <c r="F88" s="33"/>
      <c r="G88" s="23"/>
    </row>
    <row r="89" spans="1:7">
      <c r="A89" s="14"/>
      <c r="B89" s="22"/>
      <c r="C89" s="33"/>
      <c r="D89" s="33"/>
      <c r="E89" s="33"/>
      <c r="F89" s="33"/>
      <c r="G89" s="23"/>
    </row>
    <row r="90" spans="1:7">
      <c r="A90" s="14"/>
      <c r="B90" s="22"/>
      <c r="C90" s="33"/>
      <c r="D90" s="33"/>
      <c r="E90" s="33"/>
      <c r="F90" s="33"/>
      <c r="G90" s="23"/>
    </row>
    <row r="91" spans="1:7">
      <c r="A91" s="14"/>
      <c r="B91" s="22"/>
      <c r="C91" s="33"/>
      <c r="D91" s="33"/>
      <c r="E91" s="33"/>
      <c r="F91" s="33"/>
      <c r="G91" s="23"/>
    </row>
    <row r="92" spans="1:7" ht="14.25" customHeight="1">
      <c r="A92" s="14"/>
      <c r="B92" s="22"/>
      <c r="C92" s="33"/>
      <c r="D92" s="33"/>
      <c r="E92" s="33"/>
      <c r="F92" s="33"/>
      <c r="G92" s="23"/>
    </row>
    <row r="93" spans="1:7" ht="14.25" customHeight="1">
      <c r="A93" s="14"/>
      <c r="B93" s="22"/>
      <c r="C93" s="33"/>
      <c r="D93" s="33"/>
      <c r="E93" s="33"/>
      <c r="F93" s="33"/>
      <c r="G93" s="23"/>
    </row>
    <row r="94" spans="1:7">
      <c r="A94" s="14"/>
      <c r="B94" s="22"/>
      <c r="C94" s="33"/>
      <c r="D94" s="33"/>
      <c r="E94" s="33"/>
      <c r="F94" s="33"/>
      <c r="G94" s="23"/>
    </row>
    <row r="95" spans="1:7">
      <c r="A95" s="14"/>
      <c r="B95" s="22"/>
      <c r="C95" s="33"/>
      <c r="D95" s="33"/>
      <c r="E95" s="33"/>
      <c r="F95" s="33"/>
      <c r="G95" s="23"/>
    </row>
    <row r="96" spans="1:7">
      <c r="A96" s="14"/>
      <c r="B96" s="22"/>
      <c r="C96" s="33"/>
      <c r="D96" s="33"/>
      <c r="E96" s="33"/>
      <c r="F96" s="33"/>
      <c r="G96" s="23"/>
    </row>
    <row r="97" spans="1:7">
      <c r="A97" s="14"/>
      <c r="B97" s="22"/>
      <c r="C97" s="33"/>
      <c r="D97" s="33"/>
      <c r="E97" s="33"/>
      <c r="F97" s="33"/>
      <c r="G97" s="23"/>
    </row>
    <row r="98" spans="1:7">
      <c r="A98" s="14"/>
      <c r="B98" s="22"/>
      <c r="C98" s="33"/>
      <c r="D98" s="33"/>
      <c r="E98" s="33"/>
      <c r="F98" s="33"/>
      <c r="G98" s="23"/>
    </row>
    <row r="99" spans="1:7">
      <c r="A99" s="14"/>
      <c r="B99" s="22"/>
      <c r="C99" s="33"/>
      <c r="D99" s="33"/>
      <c r="E99" s="33"/>
      <c r="F99" s="33"/>
      <c r="G99" s="23"/>
    </row>
    <row r="100" spans="1:7">
      <c r="A100" s="14"/>
      <c r="B100" s="22"/>
      <c r="C100" s="33"/>
      <c r="D100" s="33"/>
      <c r="E100" s="33"/>
      <c r="F100" s="33"/>
      <c r="G100" s="23"/>
    </row>
    <row r="101" spans="1:7">
      <c r="A101" s="14"/>
      <c r="B101" s="22"/>
      <c r="C101" s="33"/>
      <c r="D101" s="33"/>
      <c r="E101" s="33"/>
      <c r="F101" s="33"/>
      <c r="G101" s="23"/>
    </row>
    <row r="102" spans="1:7">
      <c r="A102" s="14"/>
      <c r="B102" s="22"/>
      <c r="C102" s="33"/>
      <c r="D102" s="33"/>
      <c r="E102" s="33"/>
      <c r="F102" s="33"/>
      <c r="G102" s="23"/>
    </row>
    <row r="103" spans="1:7">
      <c r="A103" s="14"/>
      <c r="B103" s="22"/>
      <c r="C103" s="33"/>
      <c r="D103" s="33"/>
      <c r="E103" s="33"/>
      <c r="F103" s="33"/>
      <c r="G103" s="23"/>
    </row>
    <row r="104" spans="1:7">
      <c r="A104" s="14"/>
      <c r="B104" s="22"/>
      <c r="C104" s="33"/>
      <c r="D104" s="33"/>
      <c r="E104" s="33"/>
      <c r="F104" s="33"/>
      <c r="G104" s="23"/>
    </row>
    <row r="105" spans="1:7">
      <c r="A105" s="14"/>
      <c r="B105" s="22"/>
      <c r="C105" s="33"/>
      <c r="D105" s="33"/>
      <c r="E105" s="33"/>
      <c r="F105" s="33"/>
      <c r="G105" s="23"/>
    </row>
    <row r="106" spans="1:7">
      <c r="A106" s="14"/>
      <c r="B106" s="22"/>
      <c r="C106" s="33"/>
      <c r="D106" s="33"/>
      <c r="E106" s="33"/>
      <c r="F106" s="33"/>
      <c r="G106" s="23"/>
    </row>
    <row r="107" spans="1:7">
      <c r="A107" s="14"/>
      <c r="B107" s="22"/>
      <c r="C107" s="33"/>
      <c r="D107" s="33"/>
      <c r="E107" s="33"/>
      <c r="F107" s="33"/>
      <c r="G107" s="23"/>
    </row>
    <row r="108" spans="1:7">
      <c r="A108" s="14"/>
      <c r="B108" s="22"/>
      <c r="C108" s="26"/>
      <c r="D108" s="23"/>
      <c r="E108" s="23"/>
      <c r="F108" s="25"/>
      <c r="G108" s="23"/>
    </row>
    <row r="111" spans="1:7">
      <c r="B111" s="21"/>
      <c r="C111" s="22"/>
    </row>
  </sheetData>
  <pageMargins left="0.75" right="0.75" top="1" bottom="1" header="0.87" footer="0.5"/>
  <pageSetup scale="66" orientation="portrait" r:id="rId1"/>
  <headerFooter alignWithMargins="0">
    <oddHeader>&amp;R&amp;"Times New Roman,Regular"Redacted - Confidential Attachment D - Page 6</oddHeader>
    <oddFooter>&amp;CCONFIDENTIAL PER PROTECTIVE ORDER IN UTC DOCKET UE-100749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2014-10-03T07:00:00+00:00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09208A-2234-4144-92B9-D8A77BFE30BA}"/>
</file>

<file path=customXml/itemProps2.xml><?xml version="1.0" encoding="utf-8"?>
<ds:datastoreItem xmlns:ds="http://schemas.openxmlformats.org/officeDocument/2006/customXml" ds:itemID="{EE97D774-19D7-4B8A-9DF2-75B6ECE01F4D}"/>
</file>

<file path=customXml/itemProps3.xml><?xml version="1.0" encoding="utf-8"?>
<ds:datastoreItem xmlns:ds="http://schemas.openxmlformats.org/officeDocument/2006/customXml" ds:itemID="{C8F6553A-3D1B-463A-BB8D-F916E84169AD}"/>
</file>

<file path=customXml/itemProps4.xml><?xml version="1.0" encoding="utf-8"?>
<ds:datastoreItem xmlns:ds="http://schemas.openxmlformats.org/officeDocument/2006/customXml" ds:itemID="{40ADB0E5-B258-47C0-866E-A156DB150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CONF Attach D - Page 1</vt:lpstr>
      <vt:lpstr>CONF Attach D - Page 2 to 4</vt:lpstr>
      <vt:lpstr>CONF Attach D - Page 5</vt:lpstr>
      <vt:lpstr>CONF Attach D - Page 6</vt:lpstr>
      <vt:lpstr>'CONF Attach D - Page 1'!Print_Area</vt:lpstr>
      <vt:lpstr>'CONF Attach D - Page 2 to 4'!Print_Area</vt:lpstr>
      <vt:lpstr>'CONF Attach D - Page 5'!Print_Area</vt:lpstr>
      <vt:lpstr>'CONF Attach D - Page 6'!Print_Area</vt:lpstr>
      <vt:lpstr>'CONF Attach D - Page 2 to 4'!Print_Titles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</dc:creator>
  <cp:lastModifiedBy>Carrie Meyer</cp:lastModifiedBy>
  <cp:lastPrinted>2014-10-03T18:46:04Z</cp:lastPrinted>
  <dcterms:created xsi:type="dcterms:W3CDTF">2014-09-22T20:33:03Z</dcterms:created>
  <dcterms:modified xsi:type="dcterms:W3CDTF">2014-10-03T21:57:24Z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