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nergy Section Work\PSE\0000000000   UE-170033 PSE GRC\Jing Testimony\"/>
    </mc:Choice>
  </mc:AlternateContent>
  <bookViews>
    <workbookView xWindow="0" yWindow="0" windowWidth="15360" windowHeight="6720"/>
  </bookViews>
  <sheets>
    <sheet name="2007-2016" sheetId="2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L21" i="2"/>
  <c r="L13" i="2"/>
  <c r="L9" i="2" l="1"/>
  <c r="L17" i="2" l="1"/>
  <c r="K16" i="2" l="1"/>
  <c r="J16" i="2"/>
  <c r="I16" i="2"/>
  <c r="H16" i="2"/>
  <c r="G16" i="2"/>
  <c r="F16" i="2"/>
  <c r="E16" i="2"/>
  <c r="D16" i="2"/>
  <c r="E21" i="2"/>
  <c r="F21" i="2"/>
  <c r="G21" i="2"/>
  <c r="H21" i="2"/>
  <c r="I21" i="2"/>
  <c r="J21" i="2"/>
  <c r="K21" i="2"/>
  <c r="D21" i="2"/>
  <c r="D9" i="2"/>
  <c r="D13" i="2"/>
  <c r="E13" i="2"/>
  <c r="F13" i="2"/>
  <c r="F14" i="2" s="1"/>
  <c r="G13" i="2"/>
  <c r="H13" i="2"/>
  <c r="I13" i="2"/>
  <c r="J13" i="2"/>
  <c r="J14" i="2" s="1"/>
  <c r="K13" i="2"/>
  <c r="L14" i="2" s="1"/>
  <c r="C13" i="2"/>
  <c r="E9" i="2"/>
  <c r="F9" i="2"/>
  <c r="G9" i="2"/>
  <c r="H9" i="2"/>
  <c r="I9" i="2"/>
  <c r="J9" i="2"/>
  <c r="J17" i="2" s="1"/>
  <c r="K9" i="2"/>
  <c r="L10" i="2" s="1"/>
  <c r="C9" i="2"/>
  <c r="C17" i="2" s="1"/>
  <c r="D17" i="2" l="1"/>
  <c r="I17" i="2"/>
  <c r="J18" i="2"/>
  <c r="G17" i="2"/>
  <c r="F17" i="2"/>
  <c r="G18" i="2" s="1"/>
  <c r="E17" i="2"/>
  <c r="D14" i="2"/>
  <c r="D10" i="2"/>
  <c r="H17" i="2"/>
  <c r="H18" i="2" s="1"/>
  <c r="E14" i="2"/>
  <c r="G14" i="2"/>
  <c r="I14" i="2"/>
  <c r="H14" i="2"/>
  <c r="K14" i="2"/>
  <c r="H10" i="2"/>
  <c r="K10" i="2"/>
  <c r="G10" i="2"/>
  <c r="J10" i="2"/>
  <c r="F10" i="2"/>
  <c r="I10" i="2"/>
  <c r="E10" i="2"/>
  <c r="K17" i="2"/>
  <c r="L18" i="2" s="1"/>
  <c r="F18" i="2" l="1"/>
  <c r="I18" i="2"/>
  <c r="K18" i="2"/>
  <c r="D18" i="2"/>
  <c r="E18" i="2"/>
</calcChain>
</file>

<file path=xl/comments1.xml><?xml version="1.0" encoding="utf-8"?>
<comments xmlns="http://schemas.openxmlformats.org/spreadsheetml/2006/main">
  <authors>
    <author>Liu, Jing (UTC)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Montana tax unknown for this year and all previous years.</t>
        </r>
      </text>
    </comment>
  </commentList>
</comments>
</file>

<file path=xl/sharedStrings.xml><?xml version="1.0" encoding="utf-8"?>
<sst xmlns="http://schemas.openxmlformats.org/spreadsheetml/2006/main" count="43" uniqueCount="39">
  <si>
    <t>UE-080563</t>
  </si>
  <si>
    <t>UE-090476</t>
  </si>
  <si>
    <t>UE-100520</t>
  </si>
  <si>
    <t>UE-110599</t>
  </si>
  <si>
    <t>UE-120441</t>
  </si>
  <si>
    <t>UE-130471</t>
  </si>
  <si>
    <t>UE-140526</t>
  </si>
  <si>
    <t>UE-150523</t>
  </si>
  <si>
    <t>UE-160459</t>
  </si>
  <si>
    <t xml:space="preserve">CY 2007 </t>
  </si>
  <si>
    <t>CY 2008</t>
  </si>
  <si>
    <t>CY 2009</t>
  </si>
  <si>
    <t>CY 2010</t>
  </si>
  <si>
    <t>CY 2011</t>
  </si>
  <si>
    <t>CY 2012</t>
  </si>
  <si>
    <t>CY 2013</t>
  </si>
  <si>
    <t>CY 2014</t>
  </si>
  <si>
    <t>CY 2015</t>
  </si>
  <si>
    <t xml:space="preserve">Fixed </t>
  </si>
  <si>
    <t>Variable</t>
  </si>
  <si>
    <t>Total Power Cost Recovery</t>
  </si>
  <si>
    <t>Adjustments</t>
  </si>
  <si>
    <t>Return on Production Rate Base</t>
  </si>
  <si>
    <t>Return on Regulatory Assets</t>
  </si>
  <si>
    <t>Fixed Cost</t>
  </si>
  <si>
    <t>Variable Cost</t>
  </si>
  <si>
    <t>Hedging Cost</t>
  </si>
  <si>
    <t>Out</t>
  </si>
  <si>
    <t>Total Fixed Production Cost</t>
  </si>
  <si>
    <t>Total Variable Production Cost</t>
  </si>
  <si>
    <t>Percent Change</t>
  </si>
  <si>
    <t>Cost Classification</t>
  </si>
  <si>
    <t>Production Cost</t>
  </si>
  <si>
    <t>Number of Customers</t>
  </si>
  <si>
    <t>UE-161135</t>
  </si>
  <si>
    <t xml:space="preserve">CY2016 </t>
  </si>
  <si>
    <t>(CONFIDENTIAL)</t>
  </si>
  <si>
    <t>PSE Production Cost Trend Analysis 
2007-2016</t>
  </si>
  <si>
    <t xml:space="preserve">Note: 
* The fixed production costs are compiled from annual Power Cost Adjustment filings from 2008 to 2017.  Under the settlement agreement in UE-1301617, certain cost items were re-classified between the fixed and variable cost categories.  The information here reflects the re-classification.  
* The customer growth data is from PSE Response to UTC Staff Data Request No. 265.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</si>
</sst>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sz val="10"/>
      <name val="Times New Roman"/>
      <family val="1"/>
    </font>
    <font>
      <sz val="11"/>
      <color theme="4" tint="-0.24997711111789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0" fontId="7" fillId="0" borderId="0" xfId="0" applyFont="1"/>
    <xf numFmtId="0" fontId="8" fillId="0" borderId="0" xfId="4" applyFont="1" applyFill="1"/>
    <xf numFmtId="0" fontId="9" fillId="0" borderId="0" xfId="0" applyFont="1"/>
    <xf numFmtId="164" fontId="9" fillId="0" borderId="0" xfId="1" applyNumberFormat="1" applyFont="1"/>
    <xf numFmtId="164" fontId="9" fillId="0" borderId="0" xfId="0" applyNumberFormat="1" applyFont="1"/>
    <xf numFmtId="0" fontId="6" fillId="0" borderId="0" xfId="0" applyFont="1"/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/>
    <xf numFmtId="165" fontId="12" fillId="2" borderId="2" xfId="3" applyNumberFormat="1" applyFont="1" applyFill="1" applyBorder="1" applyAlignment="1">
      <alignment horizontal="center" vertical="center" wrapText="1"/>
    </xf>
    <xf numFmtId="165" fontId="11" fillId="2" borderId="3" xfId="3" applyNumberFormat="1" applyFont="1" applyFill="1" applyBorder="1" applyAlignment="1">
      <alignment horizontal="center" vertical="center" wrapText="1"/>
    </xf>
    <xf numFmtId="165" fontId="12" fillId="2" borderId="7" xfId="3" applyNumberFormat="1" applyFont="1" applyFill="1" applyBorder="1" applyAlignment="1">
      <alignment horizontal="right" vertical="center" wrapText="1"/>
    </xf>
    <xf numFmtId="166" fontId="12" fillId="2" borderId="7" xfId="2" applyNumberFormat="1" applyFont="1" applyFill="1" applyBorder="1" applyAlignment="1">
      <alignment horizontal="right" vertical="center" wrapText="1"/>
    </xf>
    <xf numFmtId="165" fontId="12" fillId="2" borderId="18" xfId="3" applyNumberFormat="1" applyFont="1" applyFill="1" applyBorder="1" applyAlignment="1">
      <alignment horizontal="center" vertical="center" wrapText="1"/>
    </xf>
    <xf numFmtId="165" fontId="12" fillId="2" borderId="5" xfId="3" applyNumberFormat="1" applyFont="1" applyFill="1" applyBorder="1" applyAlignment="1">
      <alignment horizontal="center" vertical="center" wrapText="1"/>
    </xf>
    <xf numFmtId="165" fontId="11" fillId="2" borderId="7" xfId="3" applyNumberFormat="1" applyFont="1" applyFill="1" applyBorder="1" applyAlignment="1">
      <alignment horizontal="right" vertical="center" wrapText="1"/>
    </xf>
    <xf numFmtId="165" fontId="12" fillId="2" borderId="9" xfId="3" applyNumberFormat="1" applyFont="1" applyFill="1" applyBorder="1" applyAlignment="1">
      <alignment horizontal="center" vertical="center" wrapText="1"/>
    </xf>
    <xf numFmtId="165" fontId="12" fillId="2" borderId="4" xfId="3" applyNumberFormat="1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166" fontId="12" fillId="0" borderId="5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</cellXfs>
  <cellStyles count="5">
    <cellStyle name="Comma" xfId="3" builtinId="3"/>
    <cellStyle name="Currency" xfId="1" builtinId="4"/>
    <cellStyle name="Normal" xfId="0" builtinId="0"/>
    <cellStyle name="Normal 4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Puget Sound Energy Fixed Production Cost</a:t>
            </a:r>
          </a:p>
          <a:p>
            <a:pPr>
              <a:defRPr/>
            </a:pPr>
            <a:r>
              <a:rPr lang="en-US"/>
              <a:t>(2007-2016)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'2007-2016'!$B$6</c:f>
              <c:strCache>
                <c:ptCount val="1"/>
                <c:pt idx="0">
                  <c:v>Return on Production Rate 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'2007-2016'!$C$6:$L$6</c:f>
              <c:numCache>
                <c:formatCode>_(* #,##0_);_(* \(#,##0\);_(* "-"??_);_(@_)</c:formatCode>
                <c:ptCount val="10"/>
                <c:pt idx="0">
                  <c:v>120031396.05919924</c:v>
                </c:pt>
                <c:pt idx="1">
                  <c:v>128696978.71512793</c:v>
                </c:pt>
                <c:pt idx="2">
                  <c:v>131167986.9352773</c:v>
                </c:pt>
                <c:pt idx="3">
                  <c:v>154630802.80711633</c:v>
                </c:pt>
                <c:pt idx="4">
                  <c:v>163284388.88912541</c:v>
                </c:pt>
                <c:pt idx="5">
                  <c:v>201247405.40145332</c:v>
                </c:pt>
                <c:pt idx="6">
                  <c:v>228064496.43916968</c:v>
                </c:pt>
                <c:pt idx="7">
                  <c:v>249742452.02059034</c:v>
                </c:pt>
                <c:pt idx="8">
                  <c:v>230499656.003057</c:v>
                </c:pt>
                <c:pt idx="9">
                  <c:v>228330552.57171783</c:v>
                </c:pt>
              </c:numCache>
            </c:numRef>
          </c:val>
        </c:ser>
        <c:ser>
          <c:idx val="1"/>
          <c:order val="1"/>
          <c:tx>
            <c:strRef>
              <c:f>'2007-2016'!$B$7</c:f>
              <c:strCache>
                <c:ptCount val="1"/>
                <c:pt idx="0">
                  <c:v>Fixed Cost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'2007-2016'!$C$7:$L$7</c:f>
              <c:numCache>
                <c:formatCode>_(* #,##0_);_(* \(#,##0\);_(* "-"??_);_(@_)</c:formatCode>
                <c:ptCount val="10"/>
                <c:pt idx="0">
                  <c:v>201244735.92913696</c:v>
                </c:pt>
                <c:pt idx="1">
                  <c:v>219579616.46353588</c:v>
                </c:pt>
                <c:pt idx="2">
                  <c:v>234006526.25049874</c:v>
                </c:pt>
                <c:pt idx="3">
                  <c:v>250434051.34474719</c:v>
                </c:pt>
                <c:pt idx="4">
                  <c:v>255519792.93010101</c:v>
                </c:pt>
                <c:pt idx="5">
                  <c:v>261810461.15350372</c:v>
                </c:pt>
                <c:pt idx="6">
                  <c:v>287652761.77834278</c:v>
                </c:pt>
                <c:pt idx="7">
                  <c:v>288450085.19635814</c:v>
                </c:pt>
                <c:pt idx="8">
                  <c:v>277867216.76436281</c:v>
                </c:pt>
                <c:pt idx="9">
                  <c:v>264676296.20165896</c:v>
                </c:pt>
              </c:numCache>
            </c:numRef>
          </c:val>
        </c:ser>
        <c:ser>
          <c:idx val="2"/>
          <c:order val="2"/>
          <c:tx>
            <c:strRef>
              <c:f>'2007-2016'!$B$8</c:f>
              <c:strCache>
                <c:ptCount val="1"/>
                <c:pt idx="0">
                  <c:v>Return on Regulatory 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'2007-2016'!$C$8:$L$8</c:f>
              <c:numCache>
                <c:formatCode>_(* #,##0_);_(* \(#,##0\);_(* "-"??_);_(@_)</c:formatCode>
                <c:ptCount val="10"/>
                <c:pt idx="0">
                  <c:v>25722356</c:v>
                </c:pt>
                <c:pt idx="1">
                  <c:v>21948369</c:v>
                </c:pt>
                <c:pt idx="2">
                  <c:v>18313667</c:v>
                </c:pt>
                <c:pt idx="3">
                  <c:v>12583534</c:v>
                </c:pt>
                <c:pt idx="4">
                  <c:v>10558905</c:v>
                </c:pt>
                <c:pt idx="5">
                  <c:v>27564235</c:v>
                </c:pt>
                <c:pt idx="6">
                  <c:v>30818934</c:v>
                </c:pt>
                <c:pt idx="7">
                  <c:v>29441541</c:v>
                </c:pt>
                <c:pt idx="8">
                  <c:v>27406842</c:v>
                </c:pt>
                <c:pt idx="9">
                  <c:v>27325813.916896187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526320"/>
        <c:axId val="392527888"/>
      </c:barChart>
      <c:lineChart>
        <c:grouping val="standard"/>
        <c:varyColors val="0"/>
        <c:ser>
          <c:idx val="3"/>
          <c:order val="3"/>
          <c:tx>
            <c:strRef>
              <c:f>'2007-2016'!$B$9</c:f>
              <c:strCache>
                <c:ptCount val="1"/>
                <c:pt idx="0">
                  <c:v>Total Fixed Production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'2007-2016'!$C$9:$L$9</c:f>
              <c:numCache>
                <c:formatCode>_(* #,##0_);_(* \(#,##0\);_(* "-"??_);_(@_)</c:formatCode>
                <c:ptCount val="10"/>
                <c:pt idx="0">
                  <c:v>346998487.98833621</c:v>
                </c:pt>
                <c:pt idx="1">
                  <c:v>370224964.17866379</c:v>
                </c:pt>
                <c:pt idx="2">
                  <c:v>383488180.18577605</c:v>
                </c:pt>
                <c:pt idx="3">
                  <c:v>417648388.15186352</c:v>
                </c:pt>
                <c:pt idx="4">
                  <c:v>429363086.81922638</c:v>
                </c:pt>
                <c:pt idx="5">
                  <c:v>490622101.55495703</c:v>
                </c:pt>
                <c:pt idx="6">
                  <c:v>546536192.21751249</c:v>
                </c:pt>
                <c:pt idx="7">
                  <c:v>567634078.21694851</c:v>
                </c:pt>
                <c:pt idx="8">
                  <c:v>535773714.76741982</c:v>
                </c:pt>
                <c:pt idx="9">
                  <c:v>520332662.69027299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26320"/>
        <c:axId val="392527888"/>
      </c:lineChart>
      <c:lineChart>
        <c:grouping val="standard"/>
        <c:varyColors val="0"/>
        <c:ser>
          <c:idx val="4"/>
          <c:order val="4"/>
          <c:tx>
            <c:strRef>
              <c:f>'2007-2016'!$B$20</c:f>
              <c:strCache>
                <c:ptCount val="1"/>
                <c:pt idx="0">
                  <c:v>Number of Customers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'2007-2016'!$C$5:$L$5</c:f>
              <c:strCache>
                <c:ptCount val="10"/>
                <c:pt idx="0">
                  <c:v>CY 2007 </c:v>
                </c:pt>
                <c:pt idx="1">
                  <c:v>CY 2008</c:v>
                </c:pt>
                <c:pt idx="2">
                  <c:v>CY 2009</c:v>
                </c:pt>
                <c:pt idx="3">
                  <c:v>CY 2010</c:v>
                </c:pt>
                <c:pt idx="4">
                  <c:v>CY 2011</c:v>
                </c:pt>
                <c:pt idx="5">
                  <c:v>CY 2012</c:v>
                </c:pt>
                <c:pt idx="6">
                  <c:v>CY 2013</c:v>
                </c:pt>
                <c:pt idx="7">
                  <c:v>CY 2014</c:v>
                </c:pt>
                <c:pt idx="8">
                  <c:v>CY 2015</c:v>
                </c:pt>
                <c:pt idx="9">
                  <c:v>CY2016 </c:v>
                </c:pt>
              </c:strCache>
            </c:strRef>
          </c:cat>
          <c:val>
            <c:numRef>
              <c:f>'2007-2016'!$C$20:$L$20</c:f>
              <c:numCache>
                <c:formatCode>_(* #,##0_);_(* \(#,##0\);_(* "-"??_);_(@_)</c:formatCode>
                <c:ptCount val="10"/>
                <c:pt idx="0">
                  <c:v>1056428</c:v>
                </c:pt>
                <c:pt idx="1">
                  <c:v>1069382</c:v>
                </c:pt>
                <c:pt idx="2">
                  <c:v>1075420</c:v>
                </c:pt>
                <c:pt idx="3">
                  <c:v>1080692</c:v>
                </c:pt>
                <c:pt idx="4">
                  <c:v>1086282</c:v>
                </c:pt>
                <c:pt idx="5">
                  <c:v>1092306</c:v>
                </c:pt>
                <c:pt idx="6">
                  <c:v>1086983</c:v>
                </c:pt>
                <c:pt idx="7">
                  <c:v>1097559</c:v>
                </c:pt>
                <c:pt idx="8">
                  <c:v>1110041</c:v>
                </c:pt>
                <c:pt idx="9">
                  <c:v>1128704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520832"/>
        <c:axId val="392520440"/>
      </c:lineChart>
      <c:catAx>
        <c:axId val="39252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527888"/>
        <c:crosses val="autoZero"/>
        <c:auto val="1"/>
        <c:lblAlgn val="ctr"/>
        <c:lblOffset val="100"/>
        <c:noMultiLvlLbl val="0"/>
      </c:catAx>
      <c:valAx>
        <c:axId val="392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526320"/>
        <c:crosses val="autoZero"/>
        <c:crossBetween val="between"/>
      </c:valAx>
      <c:valAx>
        <c:axId val="39252044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2520832"/>
        <c:crosses val="max"/>
        <c:crossBetween val="between"/>
      </c:valAx>
      <c:catAx>
        <c:axId val="3925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2520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1104899</xdr:colOff>
      <xdr:row>25</xdr:row>
      <xdr:rowOff>85725</xdr:rowOff>
    </xdr:from>
    <xdr:to>
      <xdr:col>6</xdr:col>
      <xdr:colOff>1028700</xdr:colOff>
      <xdr:row>44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F16" sqref="F16"/>
    </sheetView>
  </sheetViews>
  <sheetFormatPr defaultRowHeight="15" x14ac:dyDescent="0.25"/>
  <cols>
    <col min="1" max="1" width="18.7109375" style="1" customWidth="1"/>
    <col min="2" max="2" width="30.5703125" style="1" bestFit="1" customWidth="1"/>
    <col min="3" max="12" width="15.42578125" style="1" bestFit="1" customWidth="1"/>
    <col min="13" max="16384" width="9.140625" style="1"/>
  </cols>
  <sheetData>
    <row r="1" spans="1:12" ht="36.75" customHeight="1" x14ac:dyDescent="0.25">
      <c r="A1" s="38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8.75" x14ac:dyDescent="0.3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9"/>
    </row>
    <row r="4" spans="1:12" s="11" customFormat="1" ht="15.75" x14ac:dyDescent="0.25">
      <c r="A4" s="48" t="s">
        <v>31</v>
      </c>
      <c r="B4" s="50" t="s">
        <v>32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34</v>
      </c>
    </row>
    <row r="5" spans="1:12" s="13" customFormat="1" ht="15.75" x14ac:dyDescent="0.25">
      <c r="A5" s="49"/>
      <c r="B5" s="51"/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35</v>
      </c>
    </row>
    <row r="6" spans="1:12" s="13" customFormat="1" ht="15.75" x14ac:dyDescent="0.25">
      <c r="A6" s="42" t="s">
        <v>18</v>
      </c>
      <c r="B6" s="32" t="s">
        <v>22</v>
      </c>
      <c r="C6" s="14">
        <v>120031396.05919924</v>
      </c>
      <c r="D6" s="14">
        <v>128696978.71512793</v>
      </c>
      <c r="E6" s="14">
        <v>131167986.9352773</v>
      </c>
      <c r="F6" s="14">
        <v>154630802.80711633</v>
      </c>
      <c r="G6" s="14">
        <v>163284388.88912541</v>
      </c>
      <c r="H6" s="14">
        <v>201247405.40145332</v>
      </c>
      <c r="I6" s="14">
        <v>228064496.43916968</v>
      </c>
      <c r="J6" s="14">
        <v>249742452.02059034</v>
      </c>
      <c r="K6" s="14">
        <v>230499656.003057</v>
      </c>
      <c r="L6" s="14">
        <v>228330552.57171783</v>
      </c>
    </row>
    <row r="7" spans="1:12" s="13" customFormat="1" ht="15.75" x14ac:dyDescent="0.25">
      <c r="A7" s="43"/>
      <c r="B7" s="32" t="s">
        <v>24</v>
      </c>
      <c r="C7" s="14">
        <v>201244735.92913696</v>
      </c>
      <c r="D7" s="14">
        <v>219579616.46353588</v>
      </c>
      <c r="E7" s="14">
        <v>234006526.25049874</v>
      </c>
      <c r="F7" s="14">
        <v>250434051.34474719</v>
      </c>
      <c r="G7" s="14">
        <v>255519792.93010101</v>
      </c>
      <c r="H7" s="14">
        <v>261810461.15350372</v>
      </c>
      <c r="I7" s="14">
        <v>287652761.77834278</v>
      </c>
      <c r="J7" s="14">
        <v>288450085.19635814</v>
      </c>
      <c r="K7" s="14">
        <v>277867216.76436281</v>
      </c>
      <c r="L7" s="14">
        <v>264676296.20165896</v>
      </c>
    </row>
    <row r="8" spans="1:12" s="13" customFormat="1" ht="15.75" x14ac:dyDescent="0.25">
      <c r="A8" s="43"/>
      <c r="B8" s="32" t="s">
        <v>23</v>
      </c>
      <c r="C8" s="14">
        <v>25722356</v>
      </c>
      <c r="D8" s="14">
        <v>21948369</v>
      </c>
      <c r="E8" s="14">
        <v>18313667</v>
      </c>
      <c r="F8" s="14">
        <v>12583534</v>
      </c>
      <c r="G8" s="14">
        <v>10558905</v>
      </c>
      <c r="H8" s="14">
        <v>27564235</v>
      </c>
      <c r="I8" s="14">
        <v>30818934</v>
      </c>
      <c r="J8" s="14">
        <v>29441541</v>
      </c>
      <c r="K8" s="14">
        <v>27406842</v>
      </c>
      <c r="L8" s="14">
        <v>27325813.916896187</v>
      </c>
    </row>
    <row r="9" spans="1:12" s="13" customFormat="1" ht="15.75" x14ac:dyDescent="0.25">
      <c r="A9" s="43"/>
      <c r="B9" s="33" t="s">
        <v>28</v>
      </c>
      <c r="C9" s="15">
        <f>SUM(C6:C8)</f>
        <v>346998487.98833621</v>
      </c>
      <c r="D9" s="15">
        <f>SUM(D6:D8)</f>
        <v>370224964.17866379</v>
      </c>
      <c r="E9" s="15">
        <f t="shared" ref="E9:L9" si="0">SUM(E6:E8)</f>
        <v>383488180.18577605</v>
      </c>
      <c r="F9" s="15">
        <f t="shared" si="0"/>
        <v>417648388.15186352</v>
      </c>
      <c r="G9" s="15">
        <f t="shared" si="0"/>
        <v>429363086.81922638</v>
      </c>
      <c r="H9" s="15">
        <f t="shared" si="0"/>
        <v>490622101.55495703</v>
      </c>
      <c r="I9" s="15">
        <f t="shared" si="0"/>
        <v>546536192.21751249</v>
      </c>
      <c r="J9" s="15">
        <f t="shared" si="0"/>
        <v>567634078.21694851</v>
      </c>
      <c r="K9" s="15">
        <f t="shared" si="0"/>
        <v>535773714.76741982</v>
      </c>
      <c r="L9" s="15">
        <f t="shared" si="0"/>
        <v>520332662.69027299</v>
      </c>
    </row>
    <row r="10" spans="1:12" s="13" customFormat="1" ht="16.5" thickBot="1" x14ac:dyDescent="0.3">
      <c r="A10" s="44"/>
      <c r="B10" s="34" t="s">
        <v>30</v>
      </c>
      <c r="C10" s="16"/>
      <c r="D10" s="17">
        <f>(D9-C9)/C9</f>
        <v>6.693538154871817E-2</v>
      </c>
      <c r="E10" s="17">
        <f t="shared" ref="E10:L10" si="1">(E9-D9)/D9</f>
        <v>3.5824747897636851E-2</v>
      </c>
      <c r="F10" s="17">
        <f t="shared" si="1"/>
        <v>8.9077603251132731E-2</v>
      </c>
      <c r="G10" s="17">
        <f t="shared" si="1"/>
        <v>2.8049189221588042E-2</v>
      </c>
      <c r="H10" s="17">
        <f t="shared" si="1"/>
        <v>0.1426741529867992</v>
      </c>
      <c r="I10" s="17">
        <f t="shared" si="1"/>
        <v>0.11396569882470377</v>
      </c>
      <c r="J10" s="17">
        <f t="shared" si="1"/>
        <v>3.8602907364347808E-2</v>
      </c>
      <c r="K10" s="17">
        <f t="shared" si="1"/>
        <v>-5.6128348653076698E-2</v>
      </c>
      <c r="L10" s="17">
        <f t="shared" si="1"/>
        <v>-2.8820100074991199E-2</v>
      </c>
    </row>
    <row r="11" spans="1:12" s="13" customFormat="1" ht="16.5" thickTop="1" x14ac:dyDescent="0.25">
      <c r="A11" s="45" t="s">
        <v>19</v>
      </c>
      <c r="B11" s="35" t="s">
        <v>25</v>
      </c>
      <c r="C11" s="18">
        <v>892075355.91750002</v>
      </c>
      <c r="D11" s="18">
        <v>970542365.2700001</v>
      </c>
      <c r="E11" s="18">
        <v>1026398479.63</v>
      </c>
      <c r="F11" s="18">
        <v>959911642.63999999</v>
      </c>
      <c r="G11" s="18">
        <v>924512910</v>
      </c>
      <c r="H11" s="18">
        <v>801041072</v>
      </c>
      <c r="I11" s="18">
        <v>726709199</v>
      </c>
      <c r="J11" s="18">
        <v>719420818.55259585</v>
      </c>
      <c r="K11" s="18">
        <v>697783983.10298741</v>
      </c>
      <c r="L11" s="19">
        <v>700791197.11173356</v>
      </c>
    </row>
    <row r="12" spans="1:12" s="13" customFormat="1" ht="15.75" x14ac:dyDescent="0.25">
      <c r="A12" s="46"/>
      <c r="B12" s="32" t="s">
        <v>21</v>
      </c>
      <c r="C12" s="14">
        <v>-12814965.429354839</v>
      </c>
      <c r="D12" s="14">
        <v>-10009794</v>
      </c>
      <c r="E12" s="14">
        <v>-3518698</v>
      </c>
      <c r="F12" s="14">
        <v>-2686674</v>
      </c>
      <c r="G12" s="14">
        <v>-2507322</v>
      </c>
      <c r="H12" s="14">
        <v>-1411136</v>
      </c>
      <c r="I12" s="14">
        <v>0</v>
      </c>
      <c r="J12" s="14">
        <v>198199.8</v>
      </c>
      <c r="K12" s="14">
        <v>2460253.8280000002</v>
      </c>
      <c r="L12" s="14">
        <v>4911255.2632800005</v>
      </c>
    </row>
    <row r="13" spans="1:12" s="13" customFormat="1" ht="15.75" x14ac:dyDescent="0.25">
      <c r="A13" s="46"/>
      <c r="B13" s="33" t="s">
        <v>29</v>
      </c>
      <c r="C13" s="15">
        <f>SUM(C11:C12)</f>
        <v>879260390.48814523</v>
      </c>
      <c r="D13" s="15">
        <f>SUM(D11:D12)</f>
        <v>960532571.2700001</v>
      </c>
      <c r="E13" s="15">
        <f t="shared" ref="E13:L13" si="2">SUM(E11:E12)</f>
        <v>1022879781.63</v>
      </c>
      <c r="F13" s="15">
        <f t="shared" si="2"/>
        <v>957224968.63999999</v>
      </c>
      <c r="G13" s="15">
        <f t="shared" si="2"/>
        <v>922005588</v>
      </c>
      <c r="H13" s="15">
        <f t="shared" si="2"/>
        <v>799629936</v>
      </c>
      <c r="I13" s="15">
        <f t="shared" si="2"/>
        <v>726709199</v>
      </c>
      <c r="J13" s="15">
        <f t="shared" si="2"/>
        <v>719619018.35259581</v>
      </c>
      <c r="K13" s="15">
        <f t="shared" si="2"/>
        <v>700244236.93098736</v>
      </c>
      <c r="L13" s="15">
        <f t="shared" si="2"/>
        <v>705702452.37501359</v>
      </c>
    </row>
    <row r="14" spans="1:12" s="13" customFormat="1" ht="16.5" thickBot="1" x14ac:dyDescent="0.3">
      <c r="A14" s="47"/>
      <c r="B14" s="34" t="s">
        <v>30</v>
      </c>
      <c r="C14" s="20"/>
      <c r="D14" s="17">
        <f>(D13-C13)/C13</f>
        <v>9.2432437149516558E-2</v>
      </c>
      <c r="E14" s="17">
        <f t="shared" ref="E14:L14" si="3">(E13-D13)/D13</f>
        <v>6.4909001760935031E-2</v>
      </c>
      <c r="F14" s="17">
        <f t="shared" si="3"/>
        <v>-6.4186245704628581E-2</v>
      </c>
      <c r="G14" s="17">
        <f t="shared" si="3"/>
        <v>-3.6793211411982656E-2</v>
      </c>
      <c r="H14" s="17">
        <f t="shared" si="3"/>
        <v>-0.13272766845747144</v>
      </c>
      <c r="I14" s="17">
        <f t="shared" si="3"/>
        <v>-9.1193105356675894E-2</v>
      </c>
      <c r="J14" s="17">
        <f t="shared" si="3"/>
        <v>-9.7565582727736928E-3</v>
      </c>
      <c r="K14" s="17">
        <f t="shared" si="3"/>
        <v>-2.6923665060941005E-2</v>
      </c>
      <c r="L14" s="17">
        <f t="shared" si="3"/>
        <v>7.794730975507003E-3</v>
      </c>
    </row>
    <row r="15" spans="1:12" s="13" customFormat="1" ht="16.5" thickTop="1" x14ac:dyDescent="0.25">
      <c r="A15" s="57" t="s">
        <v>27</v>
      </c>
      <c r="B15" s="36" t="s">
        <v>26</v>
      </c>
      <c r="C15" s="21">
        <v>226376.59000000003</v>
      </c>
      <c r="D15" s="21">
        <v>318409</v>
      </c>
      <c r="E15" s="21">
        <v>430915</v>
      </c>
      <c r="F15" s="21">
        <v>305434</v>
      </c>
      <c r="G15" s="21">
        <v>298852</v>
      </c>
      <c r="H15" s="21">
        <v>1128353.8</v>
      </c>
      <c r="I15" s="21">
        <v>857606.13</v>
      </c>
      <c r="J15" s="21">
        <v>721121</v>
      </c>
      <c r="K15" s="21">
        <v>738524.9</v>
      </c>
      <c r="L15" s="22">
        <v>526847.0714766006</v>
      </c>
    </row>
    <row r="16" spans="1:12" s="13" customFormat="1" ht="16.5" thickBot="1" x14ac:dyDescent="0.3">
      <c r="A16" s="58"/>
      <c r="B16" s="37" t="s">
        <v>30</v>
      </c>
      <c r="C16" s="20"/>
      <c r="D16" s="17">
        <f>(D15-C15)/C15</f>
        <v>0.40654561498607239</v>
      </c>
      <c r="E16" s="17">
        <f t="shared" ref="E16" si="4">(E15-D15)/D15</f>
        <v>0.35333800238058599</v>
      </c>
      <c r="F16" s="17">
        <f t="shared" ref="F16" si="5">(F15-E15)/E15</f>
        <v>-0.29119663970852722</v>
      </c>
      <c r="G16" s="17">
        <f t="shared" ref="G16" si="6">(G15-F15)/F15</f>
        <v>-2.1549663757145569E-2</v>
      </c>
      <c r="H16" s="17">
        <f t="shared" ref="H16" si="7">(H15-G15)/G15</f>
        <v>2.7756274008539346</v>
      </c>
      <c r="I16" s="17">
        <f t="shared" ref="I16" si="8">(I15-H15)/H15</f>
        <v>-0.2399492694578598</v>
      </c>
      <c r="J16" s="17">
        <f t="shared" ref="J16" si="9">(J15-I15)/I15</f>
        <v>-0.1591466352974879</v>
      </c>
      <c r="K16" s="17">
        <f t="shared" ref="K16" si="10">(K15-J15)/J15</f>
        <v>2.4134507246356747E-2</v>
      </c>
      <c r="L16" s="17">
        <f>(L15-K15)/K15</f>
        <v>-0.28662246665400098</v>
      </c>
    </row>
    <row r="17" spans="1:12" s="13" customFormat="1" ht="16.5" thickTop="1" x14ac:dyDescent="0.25">
      <c r="A17" s="52" t="s">
        <v>20</v>
      </c>
      <c r="B17" s="53"/>
      <c r="C17" s="23">
        <f t="shared" ref="C17:L17" si="11">C9+C13+C15</f>
        <v>1226485255.0664814</v>
      </c>
      <c r="D17" s="23">
        <f>D9+D13+D15</f>
        <v>1331075944.4486639</v>
      </c>
      <c r="E17" s="23">
        <f t="shared" si="11"/>
        <v>1406798876.8157761</v>
      </c>
      <c r="F17" s="23">
        <f t="shared" si="11"/>
        <v>1375178790.7918634</v>
      </c>
      <c r="G17" s="23">
        <f t="shared" si="11"/>
        <v>1351667526.8192263</v>
      </c>
      <c r="H17" s="23">
        <f t="shared" si="11"/>
        <v>1291380391.3549569</v>
      </c>
      <c r="I17" s="23">
        <f t="shared" si="11"/>
        <v>1274102997.3475127</v>
      </c>
      <c r="J17" s="23">
        <f t="shared" si="11"/>
        <v>1287974217.5695443</v>
      </c>
      <c r="K17" s="23">
        <f t="shared" si="11"/>
        <v>1236756476.5984073</v>
      </c>
      <c r="L17" s="23">
        <f t="shared" si="11"/>
        <v>1226561962.1367633</v>
      </c>
    </row>
    <row r="18" spans="1:12" s="13" customFormat="1" ht="16.5" thickBot="1" x14ac:dyDescent="0.3">
      <c r="A18" s="59" t="s">
        <v>30</v>
      </c>
      <c r="B18" s="60"/>
      <c r="C18" s="20"/>
      <c r="D18" s="17">
        <f>(D17-C17)/C17</f>
        <v>8.5276760523723766E-2</v>
      </c>
      <c r="E18" s="17">
        <f t="shared" ref="E18" si="12">(E17-D17)/D17</f>
        <v>5.6888513899540756E-2</v>
      </c>
      <c r="F18" s="17">
        <f t="shared" ref="F18" si="13">(F17-E17)/E17</f>
        <v>-2.2476621601719829E-2</v>
      </c>
      <c r="G18" s="17">
        <f t="shared" ref="G18" si="14">(G17-F17)/F17</f>
        <v>-1.7096877969662971E-2</v>
      </c>
      <c r="H18" s="17">
        <f t="shared" ref="H18" si="15">(H17-G17)/G17</f>
        <v>-4.4602044710017122E-2</v>
      </c>
      <c r="I18" s="17">
        <f t="shared" ref="I18" si="16">(I17-H17)/H17</f>
        <v>-1.3379012197417802E-2</v>
      </c>
      <c r="J18" s="17">
        <f t="shared" ref="J18" si="17">(J17-I17)/I17</f>
        <v>1.0887047790413608E-2</v>
      </c>
      <c r="K18" s="17">
        <f t="shared" ref="K18" si="18">(K17-J17)/J17</f>
        <v>-3.9766122855927073E-2</v>
      </c>
      <c r="L18" s="17">
        <f>(L17-K17)/K17</f>
        <v>-8.2429440674392698E-3</v>
      </c>
    </row>
    <row r="19" spans="1:12" s="13" customFormat="1" ht="16.5" thickTop="1" x14ac:dyDescent="0.2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  <c r="L19" s="24"/>
    </row>
    <row r="20" spans="1:12" s="13" customFormat="1" ht="15" customHeight="1" x14ac:dyDescent="0.25">
      <c r="A20" s="25"/>
      <c r="B20" s="25" t="s">
        <v>33</v>
      </c>
      <c r="C20" s="26">
        <v>1056428</v>
      </c>
      <c r="D20" s="26">
        <v>1069382</v>
      </c>
      <c r="E20" s="26">
        <v>1075420</v>
      </c>
      <c r="F20" s="26">
        <v>1080692</v>
      </c>
      <c r="G20" s="26">
        <v>1086282</v>
      </c>
      <c r="H20" s="26">
        <v>1092306</v>
      </c>
      <c r="I20" s="26">
        <v>1086983</v>
      </c>
      <c r="J20" s="26">
        <v>1097559</v>
      </c>
      <c r="K20" s="26">
        <v>1110041</v>
      </c>
      <c r="L20" s="26">
        <v>1128704</v>
      </c>
    </row>
    <row r="21" spans="1:12" s="13" customFormat="1" ht="15.75" x14ac:dyDescent="0.25">
      <c r="A21" s="27"/>
      <c r="B21" s="28" t="s">
        <v>30</v>
      </c>
      <c r="C21" s="29"/>
      <c r="D21" s="30">
        <f>(D20-C20)/C20</f>
        <v>1.226207559814772E-2</v>
      </c>
      <c r="E21" s="30">
        <f t="shared" ref="E21:L21" si="19">(E20-D20)/D20</f>
        <v>5.646251760362527E-3</v>
      </c>
      <c r="F21" s="30">
        <f t="shared" si="19"/>
        <v>4.902270740733853E-3</v>
      </c>
      <c r="G21" s="30">
        <f t="shared" si="19"/>
        <v>5.1726116229230904E-3</v>
      </c>
      <c r="H21" s="30">
        <f t="shared" si="19"/>
        <v>5.5455213287157476E-3</v>
      </c>
      <c r="I21" s="30">
        <f t="shared" si="19"/>
        <v>-4.8731765640763671E-3</v>
      </c>
      <c r="J21" s="30">
        <f t="shared" si="19"/>
        <v>9.7296829849224872E-3</v>
      </c>
      <c r="K21" s="30">
        <f t="shared" si="19"/>
        <v>1.1372509359405735E-2</v>
      </c>
      <c r="L21" s="30">
        <f t="shared" si="19"/>
        <v>1.6812892496763633E-2</v>
      </c>
    </row>
    <row r="22" spans="1:12" s="13" customFormat="1" ht="15.75" x14ac:dyDescent="0.25"/>
    <row r="23" spans="1:12" s="13" customFormat="1" ht="15.75" x14ac:dyDescent="0.25">
      <c r="A23" s="41" t="s">
        <v>38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1"/>
    </row>
    <row r="24" spans="1:12" s="13" customFormat="1" ht="45.75" customHeight="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31"/>
    </row>
    <row r="25" spans="1:12" x14ac:dyDescent="0.25">
      <c r="J25" s="2"/>
    </row>
    <row r="26" spans="1:12" x14ac:dyDescent="0.25">
      <c r="K26" s="3"/>
      <c r="L26" s="3"/>
    </row>
    <row r="28" spans="1:12" x14ac:dyDescent="0.25">
      <c r="J28" s="4"/>
      <c r="K28" s="5"/>
    </row>
    <row r="29" spans="1:12" x14ac:dyDescent="0.25">
      <c r="J29" s="6"/>
      <c r="K29" s="5"/>
      <c r="L29" s="6"/>
    </row>
    <row r="30" spans="1:12" x14ac:dyDescent="0.25">
      <c r="J30" s="7"/>
      <c r="K30" s="5"/>
      <c r="L30" s="6"/>
    </row>
    <row r="31" spans="1:12" x14ac:dyDescent="0.25">
      <c r="J31" s="6"/>
      <c r="K31" s="5"/>
      <c r="L31" s="6"/>
    </row>
    <row r="32" spans="1:12" x14ac:dyDescent="0.25">
      <c r="J32" s="6"/>
      <c r="K32" s="5"/>
      <c r="L32" s="7"/>
    </row>
    <row r="33" spans="10:12" x14ac:dyDescent="0.25">
      <c r="J33" s="6"/>
      <c r="K33" s="5"/>
      <c r="L33" s="6"/>
    </row>
    <row r="34" spans="10:12" x14ac:dyDescent="0.25">
      <c r="J34" s="6"/>
      <c r="K34" s="5"/>
      <c r="L34" s="8"/>
    </row>
    <row r="35" spans="10:12" x14ac:dyDescent="0.25">
      <c r="K35" s="5"/>
    </row>
    <row r="36" spans="10:12" x14ac:dyDescent="0.25">
      <c r="K36" s="5"/>
    </row>
    <row r="37" spans="10:12" x14ac:dyDescent="0.25">
      <c r="K37" s="5"/>
    </row>
    <row r="38" spans="10:12" x14ac:dyDescent="0.25">
      <c r="K38" s="5"/>
    </row>
    <row r="39" spans="10:12" x14ac:dyDescent="0.25">
      <c r="K39" s="5"/>
    </row>
    <row r="40" spans="10:12" x14ac:dyDescent="0.25">
      <c r="K40" s="5"/>
    </row>
  </sheetData>
  <mergeCells count="11">
    <mergeCell ref="A1:L1"/>
    <mergeCell ref="A2:L2"/>
    <mergeCell ref="A23:K24"/>
    <mergeCell ref="A6:A10"/>
    <mergeCell ref="A11:A14"/>
    <mergeCell ref="A4:A5"/>
    <mergeCell ref="B4:B5"/>
    <mergeCell ref="A17:B17"/>
    <mergeCell ref="A19:K19"/>
    <mergeCell ref="A15:A16"/>
    <mergeCell ref="A18:B18"/>
  </mergeCells>
  <pageMargins left="0.7" right="0.7" top="1" bottom="1" header="0.55000000000000004" footer="0.3"/>
  <pageSetup scale="60" orientation="landscape" r:id="rId1"/>
  <headerFooter>
    <oddHeader>&amp;R&amp;"Times New Roman,Regular"&amp;12Exh. JL-7C
Dockets UE-170033/UG-170034
Page &amp;P of &amp;N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B4345C-5C72-459A-85FC-9000B916C36A}"/>
</file>

<file path=customXml/itemProps2.xml><?xml version="1.0" encoding="utf-8"?>
<ds:datastoreItem xmlns:ds="http://schemas.openxmlformats.org/officeDocument/2006/customXml" ds:itemID="{A9ED2039-A197-451A-9A8E-0D677C1B67BF}"/>
</file>

<file path=customXml/itemProps3.xml><?xml version="1.0" encoding="utf-8"?>
<ds:datastoreItem xmlns:ds="http://schemas.openxmlformats.org/officeDocument/2006/customXml" ds:itemID="{C905E4D7-BA29-4498-A4DE-80167D8CF7AA}"/>
</file>

<file path=customXml/itemProps4.xml><?xml version="1.0" encoding="utf-8"?>
<ds:datastoreItem xmlns:ds="http://schemas.openxmlformats.org/officeDocument/2006/customXml" ds:itemID="{F5431E0B-B828-4A8C-8A86-00D066CB0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2007-2016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Cost Trend Analysis - CONFIDENTIAL</dc:title>
  <dc:creator>Liu, Jing (UTC)</dc:creator>
  <dc:description/>
  <cp:lastModifiedBy>Liu, Jing (UTC)</cp:lastModifiedBy>
  <cp:lastPrinted>2017-06-26T17:21:41Z</cp:lastPrinted>
  <dcterms:created xsi:type="dcterms:W3CDTF">2017-04-07T22:52:17Z</dcterms:created>
  <dcterms:modified xsi:type="dcterms:W3CDTF">2017-06-26T23:21:50Z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