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Energy Section Work\PSE\0000000000   UE-170033 PSE GRC\Jing Testimony\"/>
    </mc:Choice>
  </mc:AlternateContent>
  <bookViews>
    <workbookView xWindow="14505" yWindow="-15" windowWidth="14310" windowHeight="12240" activeTab="1"/>
  </bookViews>
  <sheets>
    <sheet name="Weather Adj" sheetId="4" r:id="rId1"/>
    <sheet name="Revenue"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D">[9]model!#REF!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'[10]Transp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[11]Sch_120!#REF!</definedName>
    <definedName name="ContractDate">'[12]Dispatch Cases'!#REF!</definedName>
    <definedName name="Conv_Factor">[11]Sch_120!#REF!</definedName>
    <definedName name="ConversionFactor">[8]Assumptions!$I$65</definedName>
    <definedName name="CONVFACT">#REF!</definedName>
    <definedName name="CurrQtr">'[13]Inc Stmt'!$AJ$222</definedName>
    <definedName name="cust">#REF!</definedName>
    <definedName name="CUSTDEP">#REF!</definedName>
    <definedName name="Data">#REF!</definedName>
    <definedName name="Data.Avg">'[13]Avg Amts'!$A$5:$BP$34</definedName>
    <definedName name="Data.Qtrs.Avg">'[13]Avg Amts'!$A$5:$IV$5</definedName>
    <definedName name="data1">'[14]Mix Variance'!$O$5:$T$25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'[12]Debt Amortization'!#REF!</definedName>
    <definedName name="DOCKET">#REF!</definedName>
    <definedName name="ee" localSheetId="1" hidden="1">{#N/A,#N/A,FALSE,"Month ";#N/A,#N/A,FALSE,"YTD";#N/A,#N/A,FALSE,"12 mo ended"}</definedName>
    <definedName name="ee" localSheetId="0" hidden="1">{#N/A,#N/A,FALSE,"Month ";#N/A,#N/A,FALSE,"YTD";#N/A,#N/A,FALSE,"12 mo ended"}</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stimate" hidden="1">{#N/A,#N/A,FALSE,"Summ";#N/A,#N/A,FALSE,"General"}</definedName>
    <definedName name="ex" hidden="1">{#N/A,#N/A,FALSE,"Summ";#N/A,#N/A,FALSE,"General"}</definedName>
    <definedName name="FACTORS">#REF!</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0" hidden="1">{#N/A,#N/A,FALSE,"Month ";#N/A,#N/A,FALSE,"YTD";#N/A,#N/A,FALSE,"12 mo ended"}</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'[12]Dispatch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TML_CodePage">1252</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HydroCap">#REF!</definedName>
    <definedName name="HydroGen">[12]Dispatch!#REF!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'[19]KJB-6 Cmn Adj'!$B$7</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'[20]Load Source Data'!$C$78:$X$89</definedName>
    <definedName name="LoadGrowthAdder">#REF!</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[21]Sheet1!$AF$3:$AJ$28</definedName>
    <definedName name="MERGERCOSTS">[22]model!#REF!</definedName>
    <definedName name="Miller" hidden="1">{#N/A,#N/A,FALSE,"Expenditures";#N/A,#N/A,FALSE,"Property Placed In-Service";#N/A,#N/A,FALSE,"CWIP Balances"}</definedName>
    <definedName name="MISCELLANEOUS">#REF!</definedName>
    <definedName name="MonTotalDispatch">[12]Dispatch!#REF!</definedName>
    <definedName name="MT">#REF!</definedName>
    <definedName name="MTD_Format">[23]Mthly!$B$11:$D$11,[23]Mthly!$B$32:$D$32</definedName>
    <definedName name="MustRunGen">[12]Dispatch!#REF!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'[24]pivoted data'!$D$3:$Q$90</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1">Revenue!$B$1:$V$70</definedName>
    <definedName name="_xlnm.Print_Area" localSheetId="0">'Weather Adj'!$A$1:$P$277</definedName>
    <definedName name="_xlnm.Print_Titles" localSheetId="1">Revenue!$B:$C</definedName>
    <definedName name="_xlnm.Print_Titles" localSheetId="0">'Weather Adj'!$B:$C,'Weather Adj'!$3:$9</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A">[25]IPOA2002!#REF!</definedName>
    <definedName name="qqq" hidden="1">{#N/A,#N/A,FALSE,"schA"}</definedName>
    <definedName name="RATE">#REF!</definedName>
    <definedName name="RATE2">'[10]Transp Data'!$A$8:$I$112</definedName>
    <definedName name="RATEBASE">#REF!</definedName>
    <definedName name="RATEBASE_U95">#REF!</definedName>
    <definedName name="RATECASE">#REF!</definedName>
    <definedName name="regasset">#REF!</definedName>
    <definedName name="ResExchCrRate">[26]Sch_194!$M$31</definedName>
    <definedName name="resource_lookup">'[27]#REF'!$B$3:$C$112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ecSSW_MWH">[5]DT_A_AMW93!#REF!</definedName>
    <definedName name="Sep03AMA">[2]BS!$AG$7:$AG$3582</definedName>
    <definedName name="Sep04AMA">[3]BS!$AL$7:$AL$3582</definedName>
    <definedName name="six" hidden="1">{#N/A,#N/A,FALSE,"Drill Sites";"WP 212",#N/A,FALSE,"MWAG EOR";"WP 213",#N/A,FALSE,"MWAG EOR";#N/A,#N/A,FALSE,"Misc. Facility";#N/A,#N/A,FALSE,"WWTP"}</definedName>
    <definedName name="SKAGIT">#REF!</definedName>
    <definedName name="SLFINSURANCE">#REF!</definedName>
    <definedName name="SolarDate">'[12]Dispatch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P" hidden="1">{#N/A,#N/A,FALSE,"Summ";#N/A,#N/A,FALSE,"General"}</definedName>
    <definedName name="Temp1" hidden="1">{#N/A,#N/A,FALSE,"CESTSUM";#N/A,#N/A,FALSE,"est sum A";#N/A,#N/A,FALSE,"est detail A"}</definedName>
    <definedName name="TEMPADJ">#REF!</definedName>
    <definedName name="TenaskaShare">[12]Dispatch!#REF!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ADING_NET">[5]DT_A_DOL93!#REF!</definedName>
    <definedName name="tran_revenue">#REF!</definedName>
    <definedName name="transdb">'[28]Transp Unbilled'!$A$8:$E$174</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OMEsc">[8]Assumptions!$C$21</definedName>
    <definedName name="w" hidden="1">{#N/A,#N/A,FALSE,"Schedule F";#N/A,#N/A,FALSE,"Schedule G"}</definedName>
    <definedName name="WACC">[8]Assumptions!$I$61</definedName>
    <definedName name="WAGES">[7]model!#REF!</definedName>
    <definedName name="we" localSheetId="1" hidden="1">{#N/A,#N/A,FALSE,"Pg 6b CustCount_Gas";#N/A,#N/A,FALSE,"QA";#N/A,#N/A,FALSE,"Report";#N/A,#N/A,FALSE,"forecast"}</definedName>
    <definedName name="we" localSheetId="0" hidden="1">{#N/A,#N/A,FALSE,"Pg 6b CustCount_Gas";#N/A,#N/A,FALSE,"QA";#N/A,#N/A,FALSE,"Report";#N/A,#N/A,FALSE,"forecast"}</definedName>
    <definedName name="we" hidden="1">{#N/A,#N/A,FALSE,"Pg 6b CustCount_Gas";#N/A,#N/A,FALSE,"QA";#N/A,#N/A,FALSE,"Report";#N/A,#N/A,FALSE,"forecast"}</definedName>
    <definedName name="WindDate">'[29]Dispatch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0" hidden="1">{#N/A,#N/A,FALSE,"Coversheet";#N/A,#N/A,FALSE,"QA"}</definedName>
    <definedName name="wrn.Incentive._.Overhead." hidden="1">{#N/A,#N/A,FALSE,"Coversheet";#N/A,#N/A,FALSE,"QA"}</definedName>
    <definedName name="wrn.limit_reports." hidden="1">{#N/A,#N/A,FALSE,"Schedule F";#N/A,#N/A,FALSE,"Schedule G"}</definedName>
    <definedName name="wrn.MARGIN_WO_QTR." localSheetId="1"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'[30]Revison Inputs'!$B$6</definedName>
    <definedName name="z" hidden="1">{#N/A,#N/A,FALSE,"Coversheet";#N/A,#N/A,FALSE,"QA"}</definedName>
  </definedNames>
  <calcPr calcId="152511" calcMode="autoNoTable"/>
</workbook>
</file>

<file path=xl/calcChain.xml><?xml version="1.0" encoding="utf-8"?>
<calcChain xmlns="http://schemas.openxmlformats.org/spreadsheetml/2006/main">
  <c r="AD37" i="5" l="1"/>
  <c r="T35" i="5"/>
  <c r="S35" i="5"/>
  <c r="R35" i="5"/>
  <c r="Q35" i="5"/>
  <c r="P35" i="5"/>
  <c r="N35" i="5"/>
  <c r="M35" i="5"/>
  <c r="L35" i="5"/>
  <c r="J35" i="5"/>
  <c r="I35" i="5"/>
  <c r="H35" i="5"/>
  <c r="G35" i="5"/>
  <c r="F35" i="5"/>
  <c r="E35" i="5"/>
  <c r="D35" i="5"/>
  <c r="V34" i="5"/>
  <c r="D34" i="5"/>
  <c r="B34" i="5"/>
  <c r="B35" i="5" s="1"/>
  <c r="B36" i="5" s="1"/>
  <c r="B38" i="5" s="1"/>
  <c r="B39" i="5" s="1"/>
  <c r="U33" i="5"/>
  <c r="L33" i="5"/>
  <c r="K35" i="5"/>
  <c r="O35" i="5"/>
  <c r="AD31" i="5"/>
  <c r="L30" i="5"/>
  <c r="L36" i="5" s="1"/>
  <c r="D30" i="5"/>
  <c r="AC29" i="5"/>
  <c r="AB29" i="5"/>
  <c r="U29" i="5"/>
  <c r="AD29" i="5"/>
  <c r="AC28" i="5"/>
  <c r="AB28" i="5"/>
  <c r="U28" i="5"/>
  <c r="AC27" i="5"/>
  <c r="AB27" i="5"/>
  <c r="U27" i="5"/>
  <c r="AB26" i="5"/>
  <c r="U26" i="5"/>
  <c r="AB25" i="5"/>
  <c r="U25" i="5"/>
  <c r="AB23" i="5"/>
  <c r="AH22" i="5"/>
  <c r="AG22" i="5"/>
  <c r="U22" i="5"/>
  <c r="O22" i="5"/>
  <c r="AB21" i="5"/>
  <c r="H30" i="5"/>
  <c r="B21" i="5"/>
  <c r="B22" i="5" s="1"/>
  <c r="B23" i="5" s="1"/>
  <c r="B24" i="5" s="1"/>
  <c r="B25" i="5" s="1"/>
  <c r="B26" i="5" s="1"/>
  <c r="B27" i="5" s="1"/>
  <c r="B28" i="5" s="1"/>
  <c r="B29" i="5" s="1"/>
  <c r="B30" i="5" s="1"/>
  <c r="B32" i="5" s="1"/>
  <c r="X20" i="5"/>
  <c r="X21" i="5" s="1"/>
  <c r="X22" i="5" s="1"/>
  <c r="X23" i="5" s="1"/>
  <c r="X24" i="5" s="1"/>
  <c r="X25" i="5" s="1"/>
  <c r="X26" i="5" s="1"/>
  <c r="X27" i="5" s="1"/>
  <c r="X28" i="5" s="1"/>
  <c r="X29" i="5" s="1"/>
  <c r="X30" i="5" s="1"/>
  <c r="X32" i="5" s="1"/>
  <c r="X34" i="5" s="1"/>
  <c r="X35" i="5" s="1"/>
  <c r="X36" i="5" s="1"/>
  <c r="AB20" i="5"/>
  <c r="R30" i="5"/>
  <c r="R36" i="5" s="1"/>
  <c r="AD19" i="5"/>
  <c r="AC19" i="5"/>
  <c r="AB19" i="5"/>
  <c r="U19" i="5"/>
  <c r="Q30" i="5"/>
  <c r="Q36" i="5" s="1"/>
  <c r="I30" i="5"/>
  <c r="I36" i="5" s="1"/>
  <c r="AC17" i="5"/>
  <c r="AB17" i="5"/>
  <c r="U17" i="5"/>
  <c r="AD17" i="5"/>
  <c r="B17" i="5"/>
  <c r="B18" i="5" s="1"/>
  <c r="B19" i="5" s="1"/>
  <c r="B20" i="5" s="1"/>
  <c r="AC16" i="5"/>
  <c r="AB16" i="5"/>
  <c r="X16" i="5"/>
  <c r="X17" i="5" s="1"/>
  <c r="X18" i="5" s="1"/>
  <c r="X19" i="5" s="1"/>
  <c r="U16" i="5"/>
  <c r="N30" i="5"/>
  <c r="J30" i="5"/>
  <c r="J36" i="5" s="1"/>
  <c r="J81" i="5" s="1"/>
  <c r="B16" i="5"/>
  <c r="AB15" i="5"/>
  <c r="AA30" i="5"/>
  <c r="V38" i="5" s="1"/>
  <c r="U15" i="5"/>
  <c r="P30" i="5"/>
  <c r="P36" i="5" s="1"/>
  <c r="P202" i="4"/>
  <c r="P199" i="4"/>
  <c r="P195" i="4"/>
  <c r="P194" i="4"/>
  <c r="P190" i="4"/>
  <c r="C180" i="4"/>
  <c r="B180" i="4"/>
  <c r="C179" i="4"/>
  <c r="B179" i="4"/>
  <c r="C178" i="4"/>
  <c r="B178" i="4"/>
  <c r="H177" i="4"/>
  <c r="C177" i="4"/>
  <c r="B177" i="4"/>
  <c r="O143" i="4"/>
  <c r="N143" i="4"/>
  <c r="M143" i="4"/>
  <c r="L143" i="4"/>
  <c r="K143" i="4"/>
  <c r="J143" i="4"/>
  <c r="I143" i="4"/>
  <c r="H143" i="4"/>
  <c r="G143" i="4"/>
  <c r="F143" i="4"/>
  <c r="E143" i="4"/>
  <c r="D143" i="4"/>
  <c r="P142" i="4"/>
  <c r="P143" i="4" s="1"/>
  <c r="P141" i="4"/>
  <c r="P140" i="4"/>
  <c r="O78" i="4"/>
  <c r="N78" i="4"/>
  <c r="M78" i="4"/>
  <c r="L78" i="4"/>
  <c r="K78" i="4"/>
  <c r="J78" i="4"/>
  <c r="I78" i="4"/>
  <c r="H78" i="4"/>
  <c r="G78" i="4"/>
  <c r="F78" i="4"/>
  <c r="E78" i="4"/>
  <c r="D78" i="4"/>
  <c r="P77" i="4"/>
  <c r="P76" i="4"/>
  <c r="P78" i="4" s="1"/>
  <c r="E71" i="4"/>
  <c r="E103" i="4" s="1"/>
  <c r="E117" i="4" s="1"/>
  <c r="E132" i="4" s="1"/>
  <c r="E154" i="4" s="1"/>
  <c r="E198" i="4" s="1"/>
  <c r="O69" i="4"/>
  <c r="J62" i="4"/>
  <c r="J95" i="4" s="1"/>
  <c r="J109" i="4" s="1"/>
  <c r="O237" i="4"/>
  <c r="N237" i="4"/>
  <c r="M237" i="4"/>
  <c r="L237" i="4"/>
  <c r="K237" i="4"/>
  <c r="J237" i="4"/>
  <c r="I237" i="4"/>
  <c r="H237" i="4"/>
  <c r="G237" i="4"/>
  <c r="F237" i="4"/>
  <c r="E237" i="4"/>
  <c r="D237" i="4"/>
  <c r="O235" i="4"/>
  <c r="N235" i="4"/>
  <c r="M235" i="4"/>
  <c r="L235" i="4"/>
  <c r="K235" i="4"/>
  <c r="J235" i="4"/>
  <c r="I235" i="4"/>
  <c r="H235" i="4"/>
  <c r="G235" i="4"/>
  <c r="F235" i="4"/>
  <c r="E235" i="4"/>
  <c r="D235" i="4"/>
  <c r="P54" i="4"/>
  <c r="O236" i="4"/>
  <c r="N236" i="4"/>
  <c r="L236" i="4"/>
  <c r="K236" i="4"/>
  <c r="J236" i="4"/>
  <c r="H236" i="4"/>
  <c r="G236" i="4"/>
  <c r="F236" i="4"/>
  <c r="D236" i="4"/>
  <c r="N234" i="4"/>
  <c r="M234" i="4"/>
  <c r="L234" i="4"/>
  <c r="J234" i="4"/>
  <c r="I234" i="4"/>
  <c r="H234" i="4"/>
  <c r="F234" i="4"/>
  <c r="E234" i="4"/>
  <c r="D234" i="4"/>
  <c r="O233" i="4"/>
  <c r="N233" i="4"/>
  <c r="M233" i="4"/>
  <c r="K233" i="4"/>
  <c r="J233" i="4"/>
  <c r="I233" i="4"/>
  <c r="G233" i="4"/>
  <c r="F233" i="4"/>
  <c r="E233" i="4"/>
  <c r="P50" i="4"/>
  <c r="P49" i="4"/>
  <c r="P48" i="4"/>
  <c r="G59" i="4"/>
  <c r="G286" i="4" s="1"/>
  <c r="H72" i="4"/>
  <c r="P46" i="4"/>
  <c r="O232" i="4"/>
  <c r="N232" i="4"/>
  <c r="M232" i="4"/>
  <c r="K232" i="4"/>
  <c r="J232" i="4"/>
  <c r="I232" i="4"/>
  <c r="G232" i="4"/>
  <c r="F232" i="4"/>
  <c r="E232" i="4"/>
  <c r="O231" i="4"/>
  <c r="N231" i="4"/>
  <c r="L231" i="4"/>
  <c r="K231" i="4"/>
  <c r="J231" i="4"/>
  <c r="H231" i="4"/>
  <c r="G231" i="4"/>
  <c r="F231" i="4"/>
  <c r="D231" i="4"/>
  <c r="O230" i="4"/>
  <c r="M230" i="4"/>
  <c r="L230" i="4"/>
  <c r="K230" i="4"/>
  <c r="I230" i="4"/>
  <c r="H230" i="4"/>
  <c r="G230" i="4"/>
  <c r="E230" i="4"/>
  <c r="D230" i="4"/>
  <c r="O229" i="4"/>
  <c r="N229" i="4"/>
  <c r="M229" i="4"/>
  <c r="L229" i="4"/>
  <c r="K229" i="4"/>
  <c r="J229" i="4"/>
  <c r="I229" i="4"/>
  <c r="H229" i="4"/>
  <c r="G229" i="4"/>
  <c r="F229" i="4"/>
  <c r="E229" i="4"/>
  <c r="D229" i="4"/>
  <c r="N228" i="4"/>
  <c r="M228" i="4"/>
  <c r="L228" i="4"/>
  <c r="J228" i="4"/>
  <c r="I228" i="4"/>
  <c r="H228" i="4"/>
  <c r="F228" i="4"/>
  <c r="E228" i="4"/>
  <c r="D228" i="4"/>
  <c r="O227" i="4"/>
  <c r="N227" i="4"/>
  <c r="M227" i="4"/>
  <c r="K227" i="4"/>
  <c r="J227" i="4"/>
  <c r="I227" i="4"/>
  <c r="G227" i="4"/>
  <c r="F227" i="4"/>
  <c r="E227" i="4"/>
  <c r="O59" i="4"/>
  <c r="O286" i="4" s="1"/>
  <c r="K59" i="4"/>
  <c r="K286" i="4" s="1"/>
  <c r="P39" i="4"/>
  <c r="P38" i="4"/>
  <c r="N226" i="4"/>
  <c r="O73" i="4"/>
  <c r="O185" i="4"/>
  <c r="N185" i="4"/>
  <c r="M185" i="4"/>
  <c r="L185" i="4"/>
  <c r="K185" i="4"/>
  <c r="J185" i="4"/>
  <c r="I185" i="4"/>
  <c r="H185" i="4"/>
  <c r="G185" i="4"/>
  <c r="F185" i="4"/>
  <c r="E185" i="4"/>
  <c r="D185" i="4"/>
  <c r="O184" i="4"/>
  <c r="O219" i="4" s="1"/>
  <c r="O251" i="4" s="1"/>
  <c r="N184" i="4"/>
  <c r="N219" i="4" s="1"/>
  <c r="N251" i="4" s="1"/>
  <c r="M184" i="4"/>
  <c r="M219" i="4" s="1"/>
  <c r="M251" i="4" s="1"/>
  <c r="L184" i="4"/>
  <c r="L219" i="4" s="1"/>
  <c r="L251" i="4" s="1"/>
  <c r="K184" i="4"/>
  <c r="K219" i="4" s="1"/>
  <c r="K251" i="4" s="1"/>
  <c r="J184" i="4"/>
  <c r="J219" i="4" s="1"/>
  <c r="J251" i="4" s="1"/>
  <c r="I184" i="4"/>
  <c r="I219" i="4" s="1"/>
  <c r="I251" i="4" s="1"/>
  <c r="H184" i="4"/>
  <c r="H219" i="4" s="1"/>
  <c r="H251" i="4" s="1"/>
  <c r="G184" i="4"/>
  <c r="G219" i="4" s="1"/>
  <c r="G251" i="4" s="1"/>
  <c r="F184" i="4"/>
  <c r="F219" i="4" s="1"/>
  <c r="F251" i="4" s="1"/>
  <c r="E184" i="4"/>
  <c r="E219" i="4" s="1"/>
  <c r="E251" i="4" s="1"/>
  <c r="D184" i="4"/>
  <c r="O183" i="4"/>
  <c r="N183" i="4"/>
  <c r="M183" i="4"/>
  <c r="L183" i="4"/>
  <c r="K183" i="4"/>
  <c r="J183" i="4"/>
  <c r="I183" i="4"/>
  <c r="H183" i="4"/>
  <c r="G183" i="4"/>
  <c r="F183" i="4"/>
  <c r="E183" i="4"/>
  <c r="D183" i="4"/>
  <c r="O182" i="4"/>
  <c r="N182" i="4"/>
  <c r="M182" i="4"/>
  <c r="L182" i="4"/>
  <c r="K182" i="4"/>
  <c r="J182" i="4"/>
  <c r="I182" i="4"/>
  <c r="H182" i="4"/>
  <c r="G182" i="4"/>
  <c r="F182" i="4"/>
  <c r="E182" i="4"/>
  <c r="D182" i="4"/>
  <c r="K68" i="4"/>
  <c r="I67" i="4"/>
  <c r="J34" i="4"/>
  <c r="F66" i="4"/>
  <c r="F98" i="4" s="1"/>
  <c r="F112" i="4" s="1"/>
  <c r="F127" i="4" s="1"/>
  <c r="F149" i="4" s="1"/>
  <c r="F200" i="4" s="1"/>
  <c r="O180" i="4"/>
  <c r="N180" i="4"/>
  <c r="M180" i="4"/>
  <c r="L180" i="4"/>
  <c r="K180" i="4"/>
  <c r="J180" i="4"/>
  <c r="I180" i="4"/>
  <c r="H180" i="4"/>
  <c r="G180" i="4"/>
  <c r="F180" i="4"/>
  <c r="E180" i="4"/>
  <c r="D180" i="4"/>
  <c r="O179" i="4"/>
  <c r="N179" i="4"/>
  <c r="M179" i="4"/>
  <c r="L179" i="4"/>
  <c r="K179" i="4"/>
  <c r="J179" i="4"/>
  <c r="I179" i="4"/>
  <c r="H179" i="4"/>
  <c r="G179" i="4"/>
  <c r="F179" i="4"/>
  <c r="E179" i="4"/>
  <c r="D179" i="4"/>
  <c r="O178" i="4"/>
  <c r="N178" i="4"/>
  <c r="M178" i="4"/>
  <c r="L178" i="4"/>
  <c r="K178" i="4"/>
  <c r="J178" i="4"/>
  <c r="I178" i="4"/>
  <c r="H178" i="4"/>
  <c r="G178" i="4"/>
  <c r="F178" i="4"/>
  <c r="E178" i="4"/>
  <c r="D178" i="4"/>
  <c r="J65" i="4"/>
  <c r="J105" i="4" s="1"/>
  <c r="J119" i="4" s="1"/>
  <c r="J134" i="4" s="1"/>
  <c r="J156" i="4" s="1"/>
  <c r="D71" i="4"/>
  <c r="O181" i="4"/>
  <c r="O216" i="4" s="1"/>
  <c r="O245" i="4" s="1"/>
  <c r="N181" i="4"/>
  <c r="N216" i="4" s="1"/>
  <c r="N245" i="4" s="1"/>
  <c r="M181" i="4"/>
  <c r="M216" i="4" s="1"/>
  <c r="M245" i="4" s="1"/>
  <c r="L181" i="4"/>
  <c r="L216" i="4" s="1"/>
  <c r="L245" i="4" s="1"/>
  <c r="K181" i="4"/>
  <c r="K216" i="4" s="1"/>
  <c r="K245" i="4" s="1"/>
  <c r="J181" i="4"/>
  <c r="J216" i="4" s="1"/>
  <c r="J245" i="4" s="1"/>
  <c r="I181" i="4"/>
  <c r="I216" i="4" s="1"/>
  <c r="I245" i="4" s="1"/>
  <c r="H181" i="4"/>
  <c r="H216" i="4" s="1"/>
  <c r="H245" i="4" s="1"/>
  <c r="G181" i="4"/>
  <c r="G216" i="4" s="1"/>
  <c r="G245" i="4" s="1"/>
  <c r="F181" i="4"/>
  <c r="F216" i="4" s="1"/>
  <c r="F245" i="4" s="1"/>
  <c r="E181" i="4"/>
  <c r="E216" i="4" s="1"/>
  <c r="E245" i="4" s="1"/>
  <c r="D181" i="4"/>
  <c r="D64" i="4"/>
  <c r="E63" i="4"/>
  <c r="O177" i="4"/>
  <c r="N177" i="4"/>
  <c r="M177" i="4"/>
  <c r="L177" i="4"/>
  <c r="K177" i="4"/>
  <c r="J177" i="4"/>
  <c r="I177" i="4"/>
  <c r="G177" i="4"/>
  <c r="F177" i="4"/>
  <c r="E177" i="4"/>
  <c r="D177" i="4"/>
  <c r="O62" i="4"/>
  <c r="N62" i="4"/>
  <c r="N95" i="4" s="1"/>
  <c r="N109" i="4" s="1"/>
  <c r="O176" i="4"/>
  <c r="N176" i="4"/>
  <c r="M176" i="4"/>
  <c r="L176" i="4"/>
  <c r="K176" i="4"/>
  <c r="J176" i="4"/>
  <c r="I176" i="4"/>
  <c r="H176" i="4"/>
  <c r="G176" i="4"/>
  <c r="F176" i="4"/>
  <c r="E176" i="4"/>
  <c r="D176" i="4"/>
  <c r="B6" i="4"/>
  <c r="B4" i="4"/>
  <c r="I99" i="4" l="1"/>
  <c r="I113" i="4" s="1"/>
  <c r="I128" i="4" s="1"/>
  <c r="I150" i="4" s="1"/>
  <c r="I201" i="4" s="1"/>
  <c r="O101" i="4"/>
  <c r="O115" i="4" s="1"/>
  <c r="O130" i="4" s="1"/>
  <c r="O152" i="4" s="1"/>
  <c r="O196" i="4" s="1"/>
  <c r="O95" i="4"/>
  <c r="O109" i="4" s="1"/>
  <c r="E96" i="4"/>
  <c r="E110" i="4" s="1"/>
  <c r="E125" i="4" s="1"/>
  <c r="E147" i="4" s="1"/>
  <c r="E163" i="4" s="1"/>
  <c r="P237" i="4"/>
  <c r="K100" i="4"/>
  <c r="K114" i="4" s="1"/>
  <c r="K129" i="4" s="1"/>
  <c r="K151" i="4" s="1"/>
  <c r="K203" i="4" s="1"/>
  <c r="O106" i="4"/>
  <c r="O120" i="4" s="1"/>
  <c r="O135" i="4" s="1"/>
  <c r="O157" i="4" s="1"/>
  <c r="O204" i="4" s="1"/>
  <c r="P229" i="4"/>
  <c r="H104" i="4"/>
  <c r="H118" i="4" s="1"/>
  <c r="H133" i="4" s="1"/>
  <c r="H155" i="4" s="1"/>
  <c r="N124" i="4"/>
  <c r="O124" i="4"/>
  <c r="D97" i="4"/>
  <c r="D209" i="4"/>
  <c r="D186" i="4"/>
  <c r="P176" i="4"/>
  <c r="P11" i="4"/>
  <c r="K62" i="4"/>
  <c r="K95" i="4" s="1"/>
  <c r="K109" i="4" s="1"/>
  <c r="J33" i="4"/>
  <c r="J283" i="4" s="1"/>
  <c r="J226" i="4"/>
  <c r="J59" i="4"/>
  <c r="J286" i="4" s="1"/>
  <c r="J124" i="4"/>
  <c r="M63" i="4"/>
  <c r="M96" i="4" s="1"/>
  <c r="M110" i="4" s="1"/>
  <c r="M125" i="4" s="1"/>
  <c r="M147" i="4" s="1"/>
  <c r="M163" i="4" s="1"/>
  <c r="M264" i="4" s="1"/>
  <c r="L68" i="4"/>
  <c r="L100" i="4" s="1"/>
  <c r="L114" i="4" s="1"/>
  <c r="L129" i="4" s="1"/>
  <c r="L151" i="4" s="1"/>
  <c r="L203" i="4" s="1"/>
  <c r="J172" i="4"/>
  <c r="E209" i="4"/>
  <c r="E186" i="4"/>
  <c r="I186" i="4"/>
  <c r="I209" i="4"/>
  <c r="M209" i="4"/>
  <c r="M186" i="4"/>
  <c r="D62" i="4"/>
  <c r="H62" i="4"/>
  <c r="H95" i="4" s="1"/>
  <c r="H109" i="4" s="1"/>
  <c r="L62" i="4"/>
  <c r="L95" i="4" s="1"/>
  <c r="L109" i="4" s="1"/>
  <c r="P12" i="4"/>
  <c r="F63" i="4"/>
  <c r="F96" i="4" s="1"/>
  <c r="F110" i="4" s="1"/>
  <c r="F125" i="4" s="1"/>
  <c r="F147" i="4" s="1"/>
  <c r="F163" i="4" s="1"/>
  <c r="J63" i="4"/>
  <c r="J96" i="4" s="1"/>
  <c r="J110" i="4" s="1"/>
  <c r="J125" i="4" s="1"/>
  <c r="J147" i="4" s="1"/>
  <c r="J163" i="4" s="1"/>
  <c r="N63" i="4"/>
  <c r="N96" i="4" s="1"/>
  <c r="N110" i="4" s="1"/>
  <c r="N125" i="4" s="1"/>
  <c r="N147" i="4" s="1"/>
  <c r="N163" i="4" s="1"/>
  <c r="E64" i="4"/>
  <c r="E97" i="4" s="1"/>
  <c r="E111" i="4" s="1"/>
  <c r="E126" i="4" s="1"/>
  <c r="E148" i="4" s="1"/>
  <c r="E164" i="4" s="1"/>
  <c r="I64" i="4"/>
  <c r="I97" i="4" s="1"/>
  <c r="I111" i="4" s="1"/>
  <c r="I126" i="4" s="1"/>
  <c r="I148" i="4" s="1"/>
  <c r="I164" i="4" s="1"/>
  <c r="M64" i="4"/>
  <c r="M97" i="4" s="1"/>
  <c r="M111" i="4" s="1"/>
  <c r="M126" i="4" s="1"/>
  <c r="M148" i="4" s="1"/>
  <c r="M164" i="4" s="1"/>
  <c r="D216" i="4"/>
  <c r="P181" i="4"/>
  <c r="P16" i="4"/>
  <c r="O168" i="4"/>
  <c r="F169" i="4"/>
  <c r="E170" i="4"/>
  <c r="H171" i="4"/>
  <c r="P20" i="4"/>
  <c r="P180" i="4"/>
  <c r="P24" i="4"/>
  <c r="G66" i="4"/>
  <c r="G98" i="4" s="1"/>
  <c r="G112" i="4" s="1"/>
  <c r="G127" i="4" s="1"/>
  <c r="G149" i="4" s="1"/>
  <c r="G200" i="4" s="1"/>
  <c r="K66" i="4"/>
  <c r="K98" i="4" s="1"/>
  <c r="K112" i="4" s="1"/>
  <c r="K127" i="4" s="1"/>
  <c r="K149" i="4" s="1"/>
  <c r="K200" i="4" s="1"/>
  <c r="O66" i="4"/>
  <c r="O98" i="4" s="1"/>
  <c r="O112" i="4" s="1"/>
  <c r="O127" i="4" s="1"/>
  <c r="O149" i="4" s="1"/>
  <c r="O200" i="4" s="1"/>
  <c r="F67" i="4"/>
  <c r="F99" i="4" s="1"/>
  <c r="F113" i="4" s="1"/>
  <c r="F128" i="4" s="1"/>
  <c r="F150" i="4" s="1"/>
  <c r="F201" i="4" s="1"/>
  <c r="J67" i="4"/>
  <c r="J99" i="4" s="1"/>
  <c r="J113" i="4" s="1"/>
  <c r="J128" i="4" s="1"/>
  <c r="J150" i="4" s="1"/>
  <c r="J201" i="4" s="1"/>
  <c r="N67" i="4"/>
  <c r="N99" i="4" s="1"/>
  <c r="N113" i="4" s="1"/>
  <c r="N128" i="4" s="1"/>
  <c r="N150" i="4" s="1"/>
  <c r="N201" i="4" s="1"/>
  <c r="E68" i="4"/>
  <c r="E100" i="4" s="1"/>
  <c r="E114" i="4" s="1"/>
  <c r="E129" i="4" s="1"/>
  <c r="E151" i="4" s="1"/>
  <c r="E203" i="4" s="1"/>
  <c r="I68" i="4"/>
  <c r="I100" i="4" s="1"/>
  <c r="I114" i="4" s="1"/>
  <c r="I129" i="4" s="1"/>
  <c r="I151" i="4" s="1"/>
  <c r="I203" i="4" s="1"/>
  <c r="M68" i="4"/>
  <c r="M100" i="4" s="1"/>
  <c r="M114" i="4" s="1"/>
  <c r="M129" i="4" s="1"/>
  <c r="M151" i="4" s="1"/>
  <c r="M203" i="4" s="1"/>
  <c r="P182" i="4"/>
  <c r="P28" i="4"/>
  <c r="D73" i="4"/>
  <c r="H73" i="4"/>
  <c r="H106" i="4" s="1"/>
  <c r="H120" i="4" s="1"/>
  <c r="H135" i="4" s="1"/>
  <c r="H157" i="4" s="1"/>
  <c r="H204" i="4" s="1"/>
  <c r="L73" i="4"/>
  <c r="L106" i="4" s="1"/>
  <c r="L120" i="4" s="1"/>
  <c r="L135" i="4" s="1"/>
  <c r="L157" i="4" s="1"/>
  <c r="L204" i="4" s="1"/>
  <c r="P32" i="4"/>
  <c r="G33" i="4"/>
  <c r="G283" i="4" s="1"/>
  <c r="K33" i="4"/>
  <c r="K283" i="4" s="1"/>
  <c r="O33" i="4"/>
  <c r="O283" i="4" s="1"/>
  <c r="G34" i="4"/>
  <c r="O34" i="4"/>
  <c r="P47" i="4"/>
  <c r="G65" i="4"/>
  <c r="G105" i="4" s="1"/>
  <c r="G119" i="4" s="1"/>
  <c r="G134" i="4" s="1"/>
  <c r="G156" i="4" s="1"/>
  <c r="G172" i="4" s="1"/>
  <c r="J66" i="4"/>
  <c r="J98" i="4" s="1"/>
  <c r="J112" i="4" s="1"/>
  <c r="J127" i="4" s="1"/>
  <c r="J149" i="4" s="1"/>
  <c r="J200" i="4" s="1"/>
  <c r="M67" i="4"/>
  <c r="M99" i="4" s="1"/>
  <c r="M113" i="4" s="1"/>
  <c r="M128" i="4" s="1"/>
  <c r="M150" i="4" s="1"/>
  <c r="M201" i="4" s="1"/>
  <c r="F70" i="4"/>
  <c r="F102" i="4" s="1"/>
  <c r="F116" i="4" s="1"/>
  <c r="F131" i="4" s="1"/>
  <c r="F153" i="4" s="1"/>
  <c r="F197" i="4" s="1"/>
  <c r="I71" i="4"/>
  <c r="I103" i="4" s="1"/>
  <c r="I117" i="4" s="1"/>
  <c r="I132" i="4" s="1"/>
  <c r="I154" i="4" s="1"/>
  <c r="I198" i="4" s="1"/>
  <c r="L72" i="4"/>
  <c r="L104" i="4" s="1"/>
  <c r="L118" i="4" s="1"/>
  <c r="L133" i="4" s="1"/>
  <c r="L155" i="4" s="1"/>
  <c r="H209" i="4"/>
  <c r="H186" i="4"/>
  <c r="P15" i="4"/>
  <c r="J69" i="4"/>
  <c r="J101" i="4" s="1"/>
  <c r="J115" i="4" s="1"/>
  <c r="J130" i="4" s="1"/>
  <c r="J152" i="4" s="1"/>
  <c r="J196" i="4" s="1"/>
  <c r="E70" i="4"/>
  <c r="E102" i="4" s="1"/>
  <c r="E116" i="4" s="1"/>
  <c r="E131" i="4" s="1"/>
  <c r="E153" i="4" s="1"/>
  <c r="E197" i="4" s="1"/>
  <c r="D103" i="4"/>
  <c r="P19" i="4"/>
  <c r="K72" i="4"/>
  <c r="K104" i="4" s="1"/>
  <c r="K118" i="4" s="1"/>
  <c r="K133" i="4" s="1"/>
  <c r="K155" i="4" s="1"/>
  <c r="K171" i="4" s="1"/>
  <c r="F65" i="4"/>
  <c r="F105" i="4" s="1"/>
  <c r="F119" i="4" s="1"/>
  <c r="F134" i="4" s="1"/>
  <c r="F156" i="4" s="1"/>
  <c r="N65" i="4"/>
  <c r="N105" i="4" s="1"/>
  <c r="N119" i="4" s="1"/>
  <c r="N134" i="4" s="1"/>
  <c r="N156" i="4" s="1"/>
  <c r="N172" i="4" s="1"/>
  <c r="F165" i="4"/>
  <c r="P31" i="4"/>
  <c r="O173" i="4"/>
  <c r="N33" i="4"/>
  <c r="N283" i="4" s="1"/>
  <c r="N34" i="4"/>
  <c r="K73" i="4"/>
  <c r="K106" i="4" s="1"/>
  <c r="K120" i="4" s="1"/>
  <c r="K135" i="4" s="1"/>
  <c r="K157" i="4" s="1"/>
  <c r="K204" i="4" s="1"/>
  <c r="F209" i="4"/>
  <c r="F186" i="4"/>
  <c r="J209" i="4"/>
  <c r="J186" i="4"/>
  <c r="N209" i="4"/>
  <c r="N186" i="4"/>
  <c r="E62" i="4"/>
  <c r="E95" i="4" s="1"/>
  <c r="E109" i="4" s="1"/>
  <c r="I62" i="4"/>
  <c r="I95" i="4" s="1"/>
  <c r="I109" i="4" s="1"/>
  <c r="M62" i="4"/>
  <c r="M95" i="4" s="1"/>
  <c r="M109" i="4" s="1"/>
  <c r="P177" i="4"/>
  <c r="P13" i="4"/>
  <c r="G63" i="4"/>
  <c r="G96" i="4" s="1"/>
  <c r="G110" i="4" s="1"/>
  <c r="G125" i="4" s="1"/>
  <c r="G147" i="4" s="1"/>
  <c r="G163" i="4" s="1"/>
  <c r="K63" i="4"/>
  <c r="K96" i="4" s="1"/>
  <c r="K110" i="4" s="1"/>
  <c r="K125" i="4" s="1"/>
  <c r="K147" i="4" s="1"/>
  <c r="K163" i="4" s="1"/>
  <c r="O63" i="4"/>
  <c r="O96" i="4" s="1"/>
  <c r="O110" i="4" s="1"/>
  <c r="O125" i="4" s="1"/>
  <c r="O147" i="4" s="1"/>
  <c r="O163" i="4" s="1"/>
  <c r="F64" i="4"/>
  <c r="F97" i="4" s="1"/>
  <c r="F111" i="4" s="1"/>
  <c r="F126" i="4" s="1"/>
  <c r="F148" i="4" s="1"/>
  <c r="F164" i="4" s="1"/>
  <c r="J64" i="4"/>
  <c r="J97" i="4" s="1"/>
  <c r="J111" i="4" s="1"/>
  <c r="J126" i="4" s="1"/>
  <c r="J148" i="4" s="1"/>
  <c r="J193" i="4" s="1"/>
  <c r="N64" i="4"/>
  <c r="N97" i="4" s="1"/>
  <c r="N111" i="4" s="1"/>
  <c r="N126" i="4" s="1"/>
  <c r="N148" i="4" s="1"/>
  <c r="N164" i="4" s="1"/>
  <c r="D69" i="4"/>
  <c r="H69" i="4"/>
  <c r="H101" i="4" s="1"/>
  <c r="H115" i="4" s="1"/>
  <c r="H130" i="4" s="1"/>
  <c r="H152" i="4" s="1"/>
  <c r="H196" i="4" s="1"/>
  <c r="L69" i="4"/>
  <c r="L101" i="4" s="1"/>
  <c r="L115" i="4" s="1"/>
  <c r="L130" i="4" s="1"/>
  <c r="L152" i="4" s="1"/>
  <c r="L196" i="4" s="1"/>
  <c r="P17" i="4"/>
  <c r="G70" i="4"/>
  <c r="G102" i="4" s="1"/>
  <c r="G116" i="4" s="1"/>
  <c r="G131" i="4" s="1"/>
  <c r="G153" i="4" s="1"/>
  <c r="G197" i="4" s="1"/>
  <c r="K70" i="4"/>
  <c r="K102" i="4" s="1"/>
  <c r="K116" i="4" s="1"/>
  <c r="K131" i="4" s="1"/>
  <c r="K153" i="4" s="1"/>
  <c r="K197" i="4" s="1"/>
  <c r="O169" i="4"/>
  <c r="O70" i="4"/>
  <c r="O102" i="4" s="1"/>
  <c r="O116" i="4" s="1"/>
  <c r="O131" i="4" s="1"/>
  <c r="O153" i="4" s="1"/>
  <c r="O197" i="4" s="1"/>
  <c r="F71" i="4"/>
  <c r="F103" i="4" s="1"/>
  <c r="F117" i="4" s="1"/>
  <c r="F132" i="4" s="1"/>
  <c r="F154" i="4" s="1"/>
  <c r="F198" i="4" s="1"/>
  <c r="J170" i="4"/>
  <c r="J71" i="4"/>
  <c r="J103" i="4" s="1"/>
  <c r="J117" i="4" s="1"/>
  <c r="J132" i="4" s="1"/>
  <c r="J154" i="4" s="1"/>
  <c r="J198" i="4" s="1"/>
  <c r="N71" i="4"/>
  <c r="N103" i="4" s="1"/>
  <c r="N117" i="4" s="1"/>
  <c r="N132" i="4" s="1"/>
  <c r="N154" i="4" s="1"/>
  <c r="N198" i="4" s="1"/>
  <c r="E72" i="4"/>
  <c r="E104" i="4" s="1"/>
  <c r="E118" i="4" s="1"/>
  <c r="E133" i="4" s="1"/>
  <c r="E155" i="4" s="1"/>
  <c r="I72" i="4"/>
  <c r="I104" i="4" s="1"/>
  <c r="I118" i="4" s="1"/>
  <c r="I133" i="4" s="1"/>
  <c r="I155" i="4" s="1"/>
  <c r="M171" i="4"/>
  <c r="M72" i="4"/>
  <c r="M104" i="4" s="1"/>
  <c r="M118" i="4" s="1"/>
  <c r="M133" i="4" s="1"/>
  <c r="M155" i="4" s="1"/>
  <c r="D65" i="4"/>
  <c r="H172" i="4"/>
  <c r="H65" i="4"/>
  <c r="H105" i="4" s="1"/>
  <c r="H119" i="4" s="1"/>
  <c r="H134" i="4" s="1"/>
  <c r="H156" i="4" s="1"/>
  <c r="L65" i="4"/>
  <c r="L105" i="4" s="1"/>
  <c r="L119" i="4" s="1"/>
  <c r="L134" i="4" s="1"/>
  <c r="L156" i="4" s="1"/>
  <c r="P21" i="4"/>
  <c r="D66" i="4"/>
  <c r="H66" i="4"/>
  <c r="H98" i="4" s="1"/>
  <c r="H112" i="4" s="1"/>
  <c r="H127" i="4" s="1"/>
  <c r="H149" i="4" s="1"/>
  <c r="H200" i="4" s="1"/>
  <c r="H34" i="4"/>
  <c r="L66" i="4"/>
  <c r="L98" i="4" s="1"/>
  <c r="L112" i="4" s="1"/>
  <c r="L127" i="4" s="1"/>
  <c r="L149" i="4" s="1"/>
  <c r="L200" i="4" s="1"/>
  <c r="L34" i="4"/>
  <c r="P25" i="4"/>
  <c r="G67" i="4"/>
  <c r="G99" i="4" s="1"/>
  <c r="G113" i="4" s="1"/>
  <c r="G128" i="4" s="1"/>
  <c r="G150" i="4" s="1"/>
  <c r="G201" i="4" s="1"/>
  <c r="K67" i="4"/>
  <c r="K99" i="4" s="1"/>
  <c r="K113" i="4" s="1"/>
  <c r="K128" i="4" s="1"/>
  <c r="K150" i="4" s="1"/>
  <c r="K201" i="4" s="1"/>
  <c r="O67" i="4"/>
  <c r="O99" i="4" s="1"/>
  <c r="O113" i="4" s="1"/>
  <c r="O128" i="4" s="1"/>
  <c r="O150" i="4" s="1"/>
  <c r="O201" i="4" s="1"/>
  <c r="F68" i="4"/>
  <c r="F100" i="4" s="1"/>
  <c r="F114" i="4" s="1"/>
  <c r="F129" i="4" s="1"/>
  <c r="F151" i="4" s="1"/>
  <c r="F203" i="4" s="1"/>
  <c r="J68" i="4"/>
  <c r="J100" i="4" s="1"/>
  <c r="J114" i="4" s="1"/>
  <c r="J129" i="4" s="1"/>
  <c r="J151" i="4" s="1"/>
  <c r="J203" i="4" s="1"/>
  <c r="N167" i="4"/>
  <c r="N68" i="4"/>
  <c r="N100" i="4" s="1"/>
  <c r="N114" i="4" s="1"/>
  <c r="N129" i="4" s="1"/>
  <c r="N151" i="4" s="1"/>
  <c r="N203" i="4" s="1"/>
  <c r="P183" i="4"/>
  <c r="P29" i="4"/>
  <c r="E73" i="4"/>
  <c r="E106" i="4" s="1"/>
  <c r="E120" i="4" s="1"/>
  <c r="E135" i="4" s="1"/>
  <c r="E157" i="4" s="1"/>
  <c r="E204" i="4" s="1"/>
  <c r="I73" i="4"/>
  <c r="I106" i="4" s="1"/>
  <c r="I120" i="4" s="1"/>
  <c r="I135" i="4" s="1"/>
  <c r="I157" i="4" s="1"/>
  <c r="I204" i="4" s="1"/>
  <c r="M73" i="4"/>
  <c r="M106" i="4" s="1"/>
  <c r="M120" i="4" s="1"/>
  <c r="M135" i="4" s="1"/>
  <c r="M157" i="4" s="1"/>
  <c r="M204" i="4" s="1"/>
  <c r="D33" i="4"/>
  <c r="D283" i="4" s="1"/>
  <c r="H33" i="4"/>
  <c r="H283" i="4" s="1"/>
  <c r="L33" i="4"/>
  <c r="L283" i="4" s="1"/>
  <c r="H64" i="4"/>
  <c r="H97" i="4" s="1"/>
  <c r="H111" i="4" s="1"/>
  <c r="H126" i="4" s="1"/>
  <c r="H148" i="4" s="1"/>
  <c r="H164" i="4" s="1"/>
  <c r="K65" i="4"/>
  <c r="K105" i="4" s="1"/>
  <c r="K119" i="4" s="1"/>
  <c r="K134" i="4" s="1"/>
  <c r="K156" i="4" s="1"/>
  <c r="K172" i="4" s="1"/>
  <c r="N66" i="4"/>
  <c r="N98" i="4" s="1"/>
  <c r="N112" i="4" s="1"/>
  <c r="N127" i="4" s="1"/>
  <c r="N149" i="4" s="1"/>
  <c r="N200" i="4" s="1"/>
  <c r="D68" i="4"/>
  <c r="G69" i="4"/>
  <c r="G101" i="4" s="1"/>
  <c r="G115" i="4" s="1"/>
  <c r="G130" i="4" s="1"/>
  <c r="G152" i="4" s="1"/>
  <c r="G196" i="4" s="1"/>
  <c r="J70" i="4"/>
  <c r="J102" i="4" s="1"/>
  <c r="J116" i="4" s="1"/>
  <c r="J131" i="4" s="1"/>
  <c r="J153" i="4" s="1"/>
  <c r="J197" i="4" s="1"/>
  <c r="M71" i="4"/>
  <c r="M103" i="4" s="1"/>
  <c r="M117" i="4" s="1"/>
  <c r="M132" i="4" s="1"/>
  <c r="M154" i="4" s="1"/>
  <c r="M198" i="4" s="1"/>
  <c r="K167" i="4"/>
  <c r="L209" i="4"/>
  <c r="L186" i="4"/>
  <c r="G62" i="4"/>
  <c r="G95" i="4" s="1"/>
  <c r="G109" i="4" s="1"/>
  <c r="F69" i="4"/>
  <c r="F101" i="4" s="1"/>
  <c r="F115" i="4" s="1"/>
  <c r="F130" i="4" s="1"/>
  <c r="F152" i="4" s="1"/>
  <c r="F196" i="4" s="1"/>
  <c r="N69" i="4"/>
  <c r="N101" i="4" s="1"/>
  <c r="N115" i="4" s="1"/>
  <c r="N130" i="4" s="1"/>
  <c r="N152" i="4" s="1"/>
  <c r="N196" i="4" s="1"/>
  <c r="I70" i="4"/>
  <c r="I102" i="4" s="1"/>
  <c r="I116" i="4" s="1"/>
  <c r="I131" i="4" s="1"/>
  <c r="I153" i="4" s="1"/>
  <c r="I197" i="4" s="1"/>
  <c r="M70" i="4"/>
  <c r="M102" i="4" s="1"/>
  <c r="M116" i="4" s="1"/>
  <c r="M131" i="4" s="1"/>
  <c r="M153" i="4" s="1"/>
  <c r="M197" i="4" s="1"/>
  <c r="H71" i="4"/>
  <c r="H103" i="4" s="1"/>
  <c r="H117" i="4" s="1"/>
  <c r="H132" i="4" s="1"/>
  <c r="H154" i="4" s="1"/>
  <c r="H198" i="4" s="1"/>
  <c r="L71" i="4"/>
  <c r="L103" i="4" s="1"/>
  <c r="L117" i="4" s="1"/>
  <c r="L132" i="4" s="1"/>
  <c r="L154" i="4" s="1"/>
  <c r="L198" i="4" s="1"/>
  <c r="G72" i="4"/>
  <c r="G104" i="4" s="1"/>
  <c r="G118" i="4" s="1"/>
  <c r="G133" i="4" s="1"/>
  <c r="G155" i="4" s="1"/>
  <c r="O72" i="4"/>
  <c r="O104" i="4" s="1"/>
  <c r="O118" i="4" s="1"/>
  <c r="O133" i="4" s="1"/>
  <c r="O155" i="4" s="1"/>
  <c r="O192" i="4" s="1"/>
  <c r="P179" i="4"/>
  <c r="P23" i="4"/>
  <c r="I166" i="4"/>
  <c r="P27" i="4"/>
  <c r="P185" i="4"/>
  <c r="F33" i="4"/>
  <c r="F283" i="4" s="1"/>
  <c r="F34" i="4"/>
  <c r="F226" i="4"/>
  <c r="F59" i="4"/>
  <c r="F286" i="4" s="1"/>
  <c r="G209" i="4"/>
  <c r="G186" i="4"/>
  <c r="K209" i="4"/>
  <c r="K186" i="4"/>
  <c r="O209" i="4"/>
  <c r="O186" i="4"/>
  <c r="D63" i="4"/>
  <c r="H63" i="4"/>
  <c r="H96" i="4" s="1"/>
  <c r="H110" i="4" s="1"/>
  <c r="H125" i="4" s="1"/>
  <c r="H147" i="4" s="1"/>
  <c r="H163" i="4" s="1"/>
  <c r="L63" i="4"/>
  <c r="L96" i="4" s="1"/>
  <c r="L110" i="4" s="1"/>
  <c r="L125" i="4" s="1"/>
  <c r="L147" i="4" s="1"/>
  <c r="L163" i="4" s="1"/>
  <c r="P14" i="4"/>
  <c r="G64" i="4"/>
  <c r="G97" i="4" s="1"/>
  <c r="G111" i="4" s="1"/>
  <c r="G126" i="4" s="1"/>
  <c r="G148" i="4" s="1"/>
  <c r="G164" i="4" s="1"/>
  <c r="K64" i="4"/>
  <c r="K97" i="4" s="1"/>
  <c r="K111" i="4" s="1"/>
  <c r="K126" i="4" s="1"/>
  <c r="K148" i="4" s="1"/>
  <c r="K164" i="4" s="1"/>
  <c r="O64" i="4"/>
  <c r="O97" i="4" s="1"/>
  <c r="O111" i="4" s="1"/>
  <c r="O126" i="4" s="1"/>
  <c r="O148" i="4" s="1"/>
  <c r="O164" i="4" s="1"/>
  <c r="E69" i="4"/>
  <c r="E101" i="4" s="1"/>
  <c r="E115" i="4" s="1"/>
  <c r="E130" i="4" s="1"/>
  <c r="E152" i="4" s="1"/>
  <c r="E196" i="4" s="1"/>
  <c r="I69" i="4"/>
  <c r="I101" i="4" s="1"/>
  <c r="I115" i="4" s="1"/>
  <c r="I130" i="4" s="1"/>
  <c r="I152" i="4" s="1"/>
  <c r="I196" i="4" s="1"/>
  <c r="M69" i="4"/>
  <c r="M101" i="4" s="1"/>
  <c r="M115" i="4" s="1"/>
  <c r="M130" i="4" s="1"/>
  <c r="M152" i="4" s="1"/>
  <c r="M196" i="4" s="1"/>
  <c r="D70" i="4"/>
  <c r="H70" i="4"/>
  <c r="H102" i="4" s="1"/>
  <c r="H116" i="4" s="1"/>
  <c r="H131" i="4" s="1"/>
  <c r="H153" i="4" s="1"/>
  <c r="H197" i="4" s="1"/>
  <c r="L70" i="4"/>
  <c r="L102" i="4" s="1"/>
  <c r="L116" i="4" s="1"/>
  <c r="L131" i="4" s="1"/>
  <c r="L153" i="4" s="1"/>
  <c r="L197" i="4" s="1"/>
  <c r="P18" i="4"/>
  <c r="G71" i="4"/>
  <c r="G103" i="4" s="1"/>
  <c r="G117" i="4" s="1"/>
  <c r="G132" i="4" s="1"/>
  <c r="G154" i="4" s="1"/>
  <c r="G198" i="4" s="1"/>
  <c r="K170" i="4"/>
  <c r="K71" i="4"/>
  <c r="K103" i="4" s="1"/>
  <c r="K117" i="4" s="1"/>
  <c r="K132" i="4" s="1"/>
  <c r="K154" i="4" s="1"/>
  <c r="K198" i="4" s="1"/>
  <c r="O71" i="4"/>
  <c r="O103" i="4" s="1"/>
  <c r="O117" i="4" s="1"/>
  <c r="O132" i="4" s="1"/>
  <c r="O154" i="4" s="1"/>
  <c r="O198" i="4" s="1"/>
  <c r="F171" i="4"/>
  <c r="F72" i="4"/>
  <c r="F104" i="4" s="1"/>
  <c r="F118" i="4" s="1"/>
  <c r="F133" i="4" s="1"/>
  <c r="F155" i="4" s="1"/>
  <c r="F192" i="4" s="1"/>
  <c r="J72" i="4"/>
  <c r="J104" i="4" s="1"/>
  <c r="J118" i="4" s="1"/>
  <c r="J133" i="4" s="1"/>
  <c r="J155" i="4" s="1"/>
  <c r="J192" i="4" s="1"/>
  <c r="N72" i="4"/>
  <c r="N104" i="4" s="1"/>
  <c r="N118" i="4" s="1"/>
  <c r="N133" i="4" s="1"/>
  <c r="N155" i="4" s="1"/>
  <c r="E65" i="4"/>
  <c r="E105" i="4" s="1"/>
  <c r="E119" i="4" s="1"/>
  <c r="E134" i="4" s="1"/>
  <c r="E156" i="4" s="1"/>
  <c r="E193" i="4" s="1"/>
  <c r="I172" i="4"/>
  <c r="I65" i="4"/>
  <c r="I105" i="4" s="1"/>
  <c r="I119" i="4" s="1"/>
  <c r="I134" i="4" s="1"/>
  <c r="I156" i="4" s="1"/>
  <c r="M65" i="4"/>
  <c r="M105" i="4" s="1"/>
  <c r="M119" i="4" s="1"/>
  <c r="M134" i="4" s="1"/>
  <c r="M156" i="4" s="1"/>
  <c r="M193" i="4" s="1"/>
  <c r="P178" i="4"/>
  <c r="P22" i="4"/>
  <c r="E66" i="4"/>
  <c r="E98" i="4" s="1"/>
  <c r="E112" i="4" s="1"/>
  <c r="E127" i="4" s="1"/>
  <c r="E149" i="4" s="1"/>
  <c r="E200" i="4" s="1"/>
  <c r="E34" i="4"/>
  <c r="I165" i="4"/>
  <c r="I66" i="4"/>
  <c r="I98" i="4" s="1"/>
  <c r="I112" i="4" s="1"/>
  <c r="I127" i="4" s="1"/>
  <c r="I149" i="4" s="1"/>
  <c r="I200" i="4" s="1"/>
  <c r="I34" i="4"/>
  <c r="M66" i="4"/>
  <c r="M98" i="4" s="1"/>
  <c r="M112" i="4" s="1"/>
  <c r="M127" i="4" s="1"/>
  <c r="M149" i="4" s="1"/>
  <c r="M200" i="4" s="1"/>
  <c r="M34" i="4"/>
  <c r="D67" i="4"/>
  <c r="H67" i="4"/>
  <c r="H99" i="4" s="1"/>
  <c r="H113" i="4" s="1"/>
  <c r="H128" i="4" s="1"/>
  <c r="H150" i="4" s="1"/>
  <c r="H201" i="4" s="1"/>
  <c r="L67" i="4"/>
  <c r="L99" i="4" s="1"/>
  <c r="L113" i="4" s="1"/>
  <c r="L128" i="4" s="1"/>
  <c r="L150" i="4" s="1"/>
  <c r="L201" i="4" s="1"/>
  <c r="P26" i="4"/>
  <c r="G68" i="4"/>
  <c r="G100" i="4" s="1"/>
  <c r="G114" i="4" s="1"/>
  <c r="G129" i="4" s="1"/>
  <c r="G151" i="4" s="1"/>
  <c r="G203" i="4" s="1"/>
  <c r="O68" i="4"/>
  <c r="O100" i="4" s="1"/>
  <c r="O114" i="4" s="1"/>
  <c r="O129" i="4" s="1"/>
  <c r="O151" i="4" s="1"/>
  <c r="O203" i="4" s="1"/>
  <c r="D219" i="4"/>
  <c r="P184" i="4"/>
  <c r="P30" i="4"/>
  <c r="F73" i="4"/>
  <c r="F106" i="4" s="1"/>
  <c r="F120" i="4" s="1"/>
  <c r="F135" i="4" s="1"/>
  <c r="F157" i="4" s="1"/>
  <c r="F204" i="4" s="1"/>
  <c r="J73" i="4"/>
  <c r="J106" i="4" s="1"/>
  <c r="J120" i="4" s="1"/>
  <c r="J135" i="4" s="1"/>
  <c r="J157" i="4" s="1"/>
  <c r="J204" i="4" s="1"/>
  <c r="N73" i="4"/>
  <c r="N106" i="4" s="1"/>
  <c r="N120" i="4" s="1"/>
  <c r="N135" i="4" s="1"/>
  <c r="N157" i="4" s="1"/>
  <c r="N204" i="4" s="1"/>
  <c r="E33" i="4"/>
  <c r="E283" i="4" s="1"/>
  <c r="I33" i="4"/>
  <c r="I283" i="4" s="1"/>
  <c r="M33" i="4"/>
  <c r="M283" i="4" s="1"/>
  <c r="D34" i="4"/>
  <c r="K34" i="4"/>
  <c r="E226" i="4"/>
  <c r="E59" i="4"/>
  <c r="E286" i="4" s="1"/>
  <c r="I226" i="4"/>
  <c r="I59" i="4"/>
  <c r="I286" i="4" s="1"/>
  <c r="M226" i="4"/>
  <c r="M59" i="4"/>
  <c r="M286" i="4" s="1"/>
  <c r="P42" i="4"/>
  <c r="E236" i="4"/>
  <c r="I236" i="4"/>
  <c r="M236" i="4"/>
  <c r="P55" i="4"/>
  <c r="P57" i="4"/>
  <c r="P58" i="4"/>
  <c r="F62" i="4"/>
  <c r="F95" i="4" s="1"/>
  <c r="F109" i="4" s="1"/>
  <c r="I63" i="4"/>
  <c r="I96" i="4" s="1"/>
  <c r="I110" i="4" s="1"/>
  <c r="I125" i="4" s="1"/>
  <c r="I147" i="4" s="1"/>
  <c r="I163" i="4" s="1"/>
  <c r="L64" i="4"/>
  <c r="L97" i="4" s="1"/>
  <c r="L111" i="4" s="1"/>
  <c r="L126" i="4" s="1"/>
  <c r="L148" i="4" s="1"/>
  <c r="L164" i="4" s="1"/>
  <c r="O65" i="4"/>
  <c r="O105" i="4" s="1"/>
  <c r="O119" i="4" s="1"/>
  <c r="O134" i="4" s="1"/>
  <c r="O156" i="4" s="1"/>
  <c r="E67" i="4"/>
  <c r="E99" i="4" s="1"/>
  <c r="E113" i="4" s="1"/>
  <c r="E128" i="4" s="1"/>
  <c r="E150" i="4" s="1"/>
  <c r="E201" i="4" s="1"/>
  <c r="H68" i="4"/>
  <c r="H100" i="4" s="1"/>
  <c r="H114" i="4" s="1"/>
  <c r="H129" i="4" s="1"/>
  <c r="H151" i="4" s="1"/>
  <c r="H203" i="4" s="1"/>
  <c r="K69" i="4"/>
  <c r="K101" i="4" s="1"/>
  <c r="K115" i="4" s="1"/>
  <c r="K130" i="4" s="1"/>
  <c r="K152" i="4" s="1"/>
  <c r="K196" i="4" s="1"/>
  <c r="N70" i="4"/>
  <c r="N102" i="4" s="1"/>
  <c r="N116" i="4" s="1"/>
  <c r="N131" i="4" s="1"/>
  <c r="N153" i="4" s="1"/>
  <c r="N197" i="4" s="1"/>
  <c r="D72" i="4"/>
  <c r="G73" i="4"/>
  <c r="G106" i="4" s="1"/>
  <c r="G120" i="4" s="1"/>
  <c r="G135" i="4" s="1"/>
  <c r="G157" i="4" s="1"/>
  <c r="G204" i="4" s="1"/>
  <c r="D226" i="4"/>
  <c r="H226" i="4"/>
  <c r="L226" i="4"/>
  <c r="P37" i="4"/>
  <c r="P41" i="4"/>
  <c r="F230" i="4"/>
  <c r="J230" i="4"/>
  <c r="N230" i="4"/>
  <c r="N238" i="4" s="1"/>
  <c r="N239" i="4" s="1"/>
  <c r="E231" i="4"/>
  <c r="I231" i="4"/>
  <c r="M231" i="4"/>
  <c r="D232" i="4"/>
  <c r="H232" i="4"/>
  <c r="L232" i="4"/>
  <c r="P45" i="4"/>
  <c r="P53" i="4"/>
  <c r="N59" i="4"/>
  <c r="N286" i="4" s="1"/>
  <c r="P43" i="4"/>
  <c r="D233" i="4"/>
  <c r="H233" i="4"/>
  <c r="L233" i="4"/>
  <c r="P51" i="4"/>
  <c r="G234" i="4"/>
  <c r="P234" i="4" s="1"/>
  <c r="K234" i="4"/>
  <c r="O234" i="4"/>
  <c r="D59" i="4"/>
  <c r="D286" i="4" s="1"/>
  <c r="H59" i="4"/>
  <c r="H286" i="4" s="1"/>
  <c r="L59" i="4"/>
  <c r="L286" i="4" s="1"/>
  <c r="G226" i="4"/>
  <c r="K226" i="4"/>
  <c r="O226" i="4"/>
  <c r="D227" i="4"/>
  <c r="H227" i="4"/>
  <c r="L227" i="4"/>
  <c r="P40" i="4"/>
  <c r="G228" i="4"/>
  <c r="K228" i="4"/>
  <c r="O228" i="4"/>
  <c r="P44" i="4"/>
  <c r="P52" i="4"/>
  <c r="P235" i="4"/>
  <c r="P56" i="4"/>
  <c r="U32" i="5"/>
  <c r="AC32" i="5"/>
  <c r="V35" i="5"/>
  <c r="M270" i="4"/>
  <c r="I270" i="4"/>
  <c r="N270" i="4"/>
  <c r="J270" i="4"/>
  <c r="F270" i="4"/>
  <c r="H270" i="4"/>
  <c r="N266" i="4"/>
  <c r="J266" i="4"/>
  <c r="F266" i="4"/>
  <c r="O270" i="4"/>
  <c r="G270" i="4"/>
  <c r="M266" i="4"/>
  <c r="I266" i="4"/>
  <c r="E266" i="4"/>
  <c r="K270" i="4"/>
  <c r="O266" i="4"/>
  <c r="K266" i="4"/>
  <c r="G266" i="4"/>
  <c r="D266" i="4"/>
  <c r="L270" i="4"/>
  <c r="L266" i="4"/>
  <c r="H266" i="4"/>
  <c r="AD28" i="5"/>
  <c r="U18" i="5"/>
  <c r="V30" i="5"/>
  <c r="AB18" i="5"/>
  <c r="U38" i="5"/>
  <c r="T30" i="5"/>
  <c r="T36" i="5" s="1"/>
  <c r="AG17" i="5"/>
  <c r="H80" i="5"/>
  <c r="H36" i="5"/>
  <c r="H81" i="5" s="1"/>
  <c r="AC24" i="5"/>
  <c r="U24" i="5"/>
  <c r="AB24" i="5"/>
  <c r="AB30" i="5" s="1"/>
  <c r="AD16" i="5"/>
  <c r="AG29" i="5"/>
  <c r="AG19" i="5"/>
  <c r="AD26" i="5"/>
  <c r="AH26" i="5"/>
  <c r="AC26" i="5"/>
  <c r="AG26" i="5"/>
  <c r="AD27" i="5"/>
  <c r="Z30" i="5"/>
  <c r="V39" i="5" s="1"/>
  <c r="V82" i="5" s="1"/>
  <c r="E30" i="5"/>
  <c r="K30" i="5"/>
  <c r="K36" i="5" s="1"/>
  <c r="AC15" i="5"/>
  <c r="AG15" i="5"/>
  <c r="AD15" i="5"/>
  <c r="N80" i="5"/>
  <c r="N36" i="5"/>
  <c r="N81" i="5" s="1"/>
  <c r="S30" i="5"/>
  <c r="AG28" i="5"/>
  <c r="F30" i="5"/>
  <c r="AH15" i="5"/>
  <c r="G30" i="5"/>
  <c r="AG16" i="5"/>
  <c r="M30" i="5"/>
  <c r="M36" i="5" s="1"/>
  <c r="U21" i="5"/>
  <c r="AH25" i="5"/>
  <c r="AD25" i="5"/>
  <c r="AC25" i="5"/>
  <c r="AG25" i="5"/>
  <c r="AG27" i="5"/>
  <c r="D80" i="5"/>
  <c r="D36" i="5"/>
  <c r="D81" i="5" s="1"/>
  <c r="J80" i="5"/>
  <c r="AH16" i="5"/>
  <c r="AH17" i="5"/>
  <c r="AH19" i="5"/>
  <c r="U20" i="5"/>
  <c r="U23" i="5"/>
  <c r="AH27" i="5"/>
  <c r="AH28" i="5"/>
  <c r="AH29" i="5"/>
  <c r="U34" i="5"/>
  <c r="G192" i="4" l="1"/>
  <c r="J164" i="4"/>
  <c r="N192" i="4"/>
  <c r="K166" i="4"/>
  <c r="E192" i="4"/>
  <c r="K173" i="4"/>
  <c r="P231" i="4"/>
  <c r="F173" i="4"/>
  <c r="M173" i="4"/>
  <c r="K264" i="4"/>
  <c r="L192" i="4"/>
  <c r="F211" i="4"/>
  <c r="F243" i="4" s="1"/>
  <c r="H167" i="4"/>
  <c r="H271" i="4" s="1"/>
  <c r="K238" i="4"/>
  <c r="K239" i="4" s="1"/>
  <c r="P236" i="4"/>
  <c r="N173" i="4"/>
  <c r="N275" i="4" s="1"/>
  <c r="H166" i="4"/>
  <c r="H218" i="4" s="1"/>
  <c r="H250" i="4" s="1"/>
  <c r="I193" i="4"/>
  <c r="N171" i="4"/>
  <c r="N211" i="4" s="1"/>
  <c r="N243" i="4" s="1"/>
  <c r="F167" i="4"/>
  <c r="F271" i="4" s="1"/>
  <c r="L193" i="4"/>
  <c r="E171" i="4"/>
  <c r="E211" i="4" s="1"/>
  <c r="E243" i="4" s="1"/>
  <c r="N169" i="4"/>
  <c r="K168" i="4"/>
  <c r="P266" i="4"/>
  <c r="P228" i="4"/>
  <c r="G238" i="4"/>
  <c r="G239" i="4" s="1"/>
  <c r="P230" i="4"/>
  <c r="H264" i="4"/>
  <c r="G169" i="4"/>
  <c r="G273" i="4" s="1"/>
  <c r="J169" i="4"/>
  <c r="G168" i="4"/>
  <c r="J238" i="4"/>
  <c r="J239" i="4" s="1"/>
  <c r="I192" i="4"/>
  <c r="H192" i="4"/>
  <c r="H265" i="4"/>
  <c r="H212" i="4"/>
  <c r="H244" i="4" s="1"/>
  <c r="N265" i="4"/>
  <c r="N212" i="4"/>
  <c r="N244" i="4" s="1"/>
  <c r="K265" i="4"/>
  <c r="K212" i="4"/>
  <c r="K244" i="4" s="1"/>
  <c r="G265" i="4"/>
  <c r="G212" i="4"/>
  <c r="G244" i="4" s="1"/>
  <c r="AG34" i="5"/>
  <c r="AD34" i="5"/>
  <c r="AH34" i="5"/>
  <c r="AD23" i="5"/>
  <c r="AH23" i="5"/>
  <c r="AG23" i="5"/>
  <c r="AC23" i="5"/>
  <c r="AH21" i="5"/>
  <c r="AG21" i="5"/>
  <c r="G80" i="5"/>
  <c r="G36" i="5"/>
  <c r="G81" i="5" s="1"/>
  <c r="S80" i="5"/>
  <c r="S36" i="5"/>
  <c r="S81" i="5" s="1"/>
  <c r="V80" i="5"/>
  <c r="V36" i="5"/>
  <c r="H238" i="4"/>
  <c r="H239" i="4" s="1"/>
  <c r="D104" i="4"/>
  <c r="P72" i="4"/>
  <c r="F124" i="4"/>
  <c r="F121" i="4"/>
  <c r="H269" i="4"/>
  <c r="K274" i="4"/>
  <c r="K215" i="4"/>
  <c r="K248" i="4" s="1"/>
  <c r="G124" i="4"/>
  <c r="G121" i="4"/>
  <c r="D100" i="4"/>
  <c r="P68" i="4"/>
  <c r="M275" i="4"/>
  <c r="M221" i="4"/>
  <c r="M253" i="4" s="1"/>
  <c r="O273" i="4"/>
  <c r="O214" i="4"/>
  <c r="O247" i="4" s="1"/>
  <c r="G214" i="4"/>
  <c r="G247" i="4" s="1"/>
  <c r="N273" i="4"/>
  <c r="N214" i="4"/>
  <c r="N247" i="4" s="1"/>
  <c r="I265" i="4"/>
  <c r="I212" i="4"/>
  <c r="I244" i="4" s="1"/>
  <c r="F264" i="4"/>
  <c r="M166" i="4"/>
  <c r="P186" i="4"/>
  <c r="O136" i="4"/>
  <c r="O137" i="4" s="1"/>
  <c r="O146" i="4"/>
  <c r="AD20" i="5"/>
  <c r="AH20" i="5"/>
  <c r="AG20" i="5"/>
  <c r="AC20" i="5"/>
  <c r="AC21" i="5"/>
  <c r="E36" i="5"/>
  <c r="E81" i="5" s="1"/>
  <c r="E80" i="5"/>
  <c r="AG38" i="5"/>
  <c r="AD38" i="5"/>
  <c r="AH38" i="5"/>
  <c r="AG18" i="5"/>
  <c r="AD18" i="5"/>
  <c r="AH18" i="5"/>
  <c r="O193" i="4"/>
  <c r="M238" i="4"/>
  <c r="M239" i="4" s="1"/>
  <c r="E238" i="4"/>
  <c r="E239" i="4" s="1"/>
  <c r="D99" i="4"/>
  <c r="P67" i="4"/>
  <c r="M165" i="4"/>
  <c r="H170" i="4"/>
  <c r="F168" i="4"/>
  <c r="H165" i="4"/>
  <c r="H168" i="4"/>
  <c r="E166" i="4"/>
  <c r="N166" i="4"/>
  <c r="J121" i="4"/>
  <c r="N165" i="4"/>
  <c r="N121" i="4"/>
  <c r="AC34" i="5"/>
  <c r="F80" i="5"/>
  <c r="F36" i="5"/>
  <c r="F81" i="5" s="1"/>
  <c r="AC38" i="5"/>
  <c r="AC18" i="5"/>
  <c r="U30" i="5"/>
  <c r="AG24" i="5"/>
  <c r="AD24" i="5"/>
  <c r="AH24" i="5"/>
  <c r="O238" i="4"/>
  <c r="O239" i="4" s="1"/>
  <c r="P233" i="4"/>
  <c r="L238" i="4"/>
  <c r="L239" i="4" s="1"/>
  <c r="I238" i="4"/>
  <c r="I239" i="4" s="1"/>
  <c r="P34" i="4"/>
  <c r="P219" i="4"/>
  <c r="D251" i="4"/>
  <c r="P251" i="4" s="1"/>
  <c r="G167" i="4"/>
  <c r="H169" i="4"/>
  <c r="M168" i="4"/>
  <c r="E168" i="4"/>
  <c r="D96" i="4"/>
  <c r="P63" i="4"/>
  <c r="F238" i="4"/>
  <c r="F239" i="4" s="1"/>
  <c r="J165" i="4"/>
  <c r="O171" i="4"/>
  <c r="O211" i="4" s="1"/>
  <c r="O243" i="4" s="1"/>
  <c r="L170" i="4"/>
  <c r="M169" i="4"/>
  <c r="N168" i="4"/>
  <c r="E264" i="4"/>
  <c r="E173" i="4"/>
  <c r="H193" i="4"/>
  <c r="M192" i="4"/>
  <c r="L168" i="4"/>
  <c r="N193" i="4"/>
  <c r="K192" i="4"/>
  <c r="P103" i="4"/>
  <c r="D117" i="4"/>
  <c r="J168" i="4"/>
  <c r="L173" i="4"/>
  <c r="M167" i="4"/>
  <c r="E167" i="4"/>
  <c r="J166" i="4"/>
  <c r="O165" i="4"/>
  <c r="G165" i="4"/>
  <c r="H211" i="4"/>
  <c r="H243" i="4" s="1"/>
  <c r="E274" i="4"/>
  <c r="E215" i="4"/>
  <c r="E248" i="4" s="1"/>
  <c r="O272" i="4"/>
  <c r="O213" i="4"/>
  <c r="O246" i="4" s="1"/>
  <c r="L167" i="4"/>
  <c r="P33" i="4"/>
  <c r="P283" i="4" s="1"/>
  <c r="E165" i="4"/>
  <c r="O121" i="4"/>
  <c r="N221" i="4"/>
  <c r="N253" i="4" s="1"/>
  <c r="F275" i="4"/>
  <c r="F221" i="4"/>
  <c r="F253" i="4" s="1"/>
  <c r="I268" i="4"/>
  <c r="I217" i="4"/>
  <c r="I249" i="4" s="1"/>
  <c r="P70" i="4"/>
  <c r="D102" i="4"/>
  <c r="K271" i="4"/>
  <c r="K220" i="4"/>
  <c r="K252" i="4" s="1"/>
  <c r="N271" i="4"/>
  <c r="N220" i="4"/>
  <c r="N252" i="4" s="1"/>
  <c r="F220" i="4"/>
  <c r="F252" i="4" s="1"/>
  <c r="K269" i="4"/>
  <c r="K218" i="4"/>
  <c r="K250" i="4" s="1"/>
  <c r="M211" i="4"/>
  <c r="M243" i="4" s="1"/>
  <c r="J274" i="4"/>
  <c r="J215" i="4"/>
  <c r="J248" i="4" s="1"/>
  <c r="I124" i="4"/>
  <c r="I121" i="4"/>
  <c r="K211" i="4"/>
  <c r="K243" i="4" s="1"/>
  <c r="K272" i="4"/>
  <c r="K213" i="4"/>
  <c r="K246" i="4" s="1"/>
  <c r="D245" i="4"/>
  <c r="P245" i="4" s="1"/>
  <c r="P216" i="4"/>
  <c r="N264" i="4"/>
  <c r="H121" i="4"/>
  <c r="H124" i="4"/>
  <c r="AH32" i="5"/>
  <c r="U35" i="5"/>
  <c r="AC35" i="5" s="1"/>
  <c r="AD32" i="5"/>
  <c r="AG32" i="5"/>
  <c r="P232" i="4"/>
  <c r="P226" i="4"/>
  <c r="D238" i="4"/>
  <c r="D239" i="4" s="1"/>
  <c r="O167" i="4"/>
  <c r="L169" i="4"/>
  <c r="I168" i="4"/>
  <c r="H220" i="4"/>
  <c r="H252" i="4" s="1"/>
  <c r="G171" i="4"/>
  <c r="G211" i="4" s="1"/>
  <c r="G243" i="4" s="1"/>
  <c r="I169" i="4"/>
  <c r="P65" i="4"/>
  <c r="D105" i="4"/>
  <c r="F193" i="4"/>
  <c r="E169" i="4"/>
  <c r="H173" i="4"/>
  <c r="I167" i="4"/>
  <c r="F166" i="4"/>
  <c r="K165" i="4"/>
  <c r="M170" i="4"/>
  <c r="J273" i="4"/>
  <c r="J214" i="4"/>
  <c r="J247" i="4" s="1"/>
  <c r="G272" i="4"/>
  <c r="G213" i="4"/>
  <c r="G246" i="4" s="1"/>
  <c r="P64" i="4"/>
  <c r="P270" i="4"/>
  <c r="P227" i="4"/>
  <c r="P59" i="4"/>
  <c r="P286" i="4" s="1"/>
  <c r="J173" i="4"/>
  <c r="L166" i="4"/>
  <c r="M172" i="4"/>
  <c r="M212" i="4" s="1"/>
  <c r="M244" i="4" s="1"/>
  <c r="E172" i="4"/>
  <c r="E212" i="4" s="1"/>
  <c r="E244" i="4" s="1"/>
  <c r="J171" i="4"/>
  <c r="J211" i="4" s="1"/>
  <c r="J243" i="4" s="1"/>
  <c r="O170" i="4"/>
  <c r="G170" i="4"/>
  <c r="G173" i="4"/>
  <c r="I269" i="4"/>
  <c r="I218" i="4"/>
  <c r="I250" i="4" s="1"/>
  <c r="K193" i="4"/>
  <c r="I173" i="4"/>
  <c r="J167" i="4"/>
  <c r="O166" i="4"/>
  <c r="G166" i="4"/>
  <c r="L165" i="4"/>
  <c r="P66" i="4"/>
  <c r="D98" i="4"/>
  <c r="L172" i="4"/>
  <c r="L265" i="4" s="1"/>
  <c r="I171" i="4"/>
  <c r="I211" i="4" s="1"/>
  <c r="I243" i="4" s="1"/>
  <c r="N170" i="4"/>
  <c r="F170" i="4"/>
  <c r="K169" i="4"/>
  <c r="P69" i="4"/>
  <c r="D101" i="4"/>
  <c r="J265" i="4"/>
  <c r="J212" i="4"/>
  <c r="J244" i="4" s="1"/>
  <c r="M124" i="4"/>
  <c r="M121" i="4"/>
  <c r="E124" i="4"/>
  <c r="E121" i="4"/>
  <c r="O221" i="4"/>
  <c r="O253" i="4" s="1"/>
  <c r="O275" i="4"/>
  <c r="F268" i="4"/>
  <c r="F217" i="4"/>
  <c r="F249" i="4" s="1"/>
  <c r="F172" i="4"/>
  <c r="F265" i="4" s="1"/>
  <c r="P71" i="4"/>
  <c r="G193" i="4"/>
  <c r="P73" i="4"/>
  <c r="D106" i="4"/>
  <c r="O172" i="4"/>
  <c r="O265" i="4" s="1"/>
  <c r="L171" i="4"/>
  <c r="L211" i="4" s="1"/>
  <c r="L243" i="4" s="1"/>
  <c r="I170" i="4"/>
  <c r="F273" i="4"/>
  <c r="F214" i="4"/>
  <c r="F247" i="4" s="1"/>
  <c r="L121" i="4"/>
  <c r="L124" i="4"/>
  <c r="P62" i="4"/>
  <c r="D95" i="4"/>
  <c r="J136" i="4"/>
  <c r="J137" i="4" s="1"/>
  <c r="J146" i="4"/>
  <c r="K275" i="4"/>
  <c r="K221" i="4"/>
  <c r="K253" i="4" s="1"/>
  <c r="K124" i="4"/>
  <c r="K121" i="4"/>
  <c r="P209" i="4"/>
  <c r="D111" i="4"/>
  <c r="P97" i="4"/>
  <c r="N136" i="4"/>
  <c r="N137" i="4" s="1"/>
  <c r="N146" i="4"/>
  <c r="G264" i="4" l="1"/>
  <c r="O264" i="4"/>
  <c r="G268" i="4"/>
  <c r="G217" i="4"/>
  <c r="G249" i="4" s="1"/>
  <c r="N272" i="4"/>
  <c r="N213" i="4"/>
  <c r="N246" i="4" s="1"/>
  <c r="H274" i="4"/>
  <c r="H215" i="4"/>
  <c r="H248" i="4" s="1"/>
  <c r="O191" i="4"/>
  <c r="O205" i="4" s="1"/>
  <c r="O158" i="4"/>
  <c r="O159" i="4" s="1"/>
  <c r="O162" i="4"/>
  <c r="G136" i="4"/>
  <c r="G137" i="4" s="1"/>
  <c r="G146" i="4"/>
  <c r="D126" i="4"/>
  <c r="P111" i="4"/>
  <c r="J191" i="4"/>
  <c r="J205" i="4" s="1"/>
  <c r="J158" i="4"/>
  <c r="J159" i="4" s="1"/>
  <c r="J162" i="4"/>
  <c r="D109" i="4"/>
  <c r="P95" i="4"/>
  <c r="F274" i="4"/>
  <c r="F215" i="4"/>
  <c r="F248" i="4" s="1"/>
  <c r="D112" i="4"/>
  <c r="P98" i="4"/>
  <c r="O269" i="4"/>
  <c r="O218" i="4"/>
  <c r="O250" i="4" s="1"/>
  <c r="O274" i="4"/>
  <c r="O215" i="4"/>
  <c r="O248" i="4" s="1"/>
  <c r="L269" i="4"/>
  <c r="L218" i="4"/>
  <c r="L250" i="4" s="1"/>
  <c r="F269" i="4"/>
  <c r="F218" i="4"/>
  <c r="F250" i="4" s="1"/>
  <c r="F258" i="4" s="1"/>
  <c r="L273" i="4"/>
  <c r="L214" i="4"/>
  <c r="L247" i="4" s="1"/>
  <c r="O268" i="4"/>
  <c r="O217" i="4"/>
  <c r="O249" i="4" s="1"/>
  <c r="L275" i="4"/>
  <c r="L221" i="4"/>
  <c r="L253" i="4" s="1"/>
  <c r="L272" i="4"/>
  <c r="L213" i="4"/>
  <c r="L246" i="4" s="1"/>
  <c r="M273" i="4"/>
  <c r="M214" i="4"/>
  <c r="M247" i="4" s="1"/>
  <c r="D110" i="4"/>
  <c r="P96" i="4"/>
  <c r="G271" i="4"/>
  <c r="G220" i="4"/>
  <c r="G252" i="4" s="1"/>
  <c r="AG30" i="5"/>
  <c r="AH30" i="5"/>
  <c r="U36" i="5"/>
  <c r="U80" i="5"/>
  <c r="AD30" i="5"/>
  <c r="N268" i="4"/>
  <c r="N217" i="4"/>
  <c r="N249" i="4" s="1"/>
  <c r="H272" i="4"/>
  <c r="H213" i="4"/>
  <c r="H246" i="4" s="1"/>
  <c r="M268" i="4"/>
  <c r="M217" i="4"/>
  <c r="M249" i="4" s="1"/>
  <c r="L264" i="4"/>
  <c r="P104" i="4"/>
  <c r="D118" i="4"/>
  <c r="F212" i="4"/>
  <c r="F244" i="4" s="1"/>
  <c r="E265" i="4"/>
  <c r="O212" i="4"/>
  <c r="O244" i="4" s="1"/>
  <c r="J264" i="4"/>
  <c r="E146" i="4"/>
  <c r="E136" i="4"/>
  <c r="E137" i="4" s="1"/>
  <c r="K273" i="4"/>
  <c r="K214" i="4"/>
  <c r="K247" i="4" s="1"/>
  <c r="G269" i="4"/>
  <c r="G218" i="4"/>
  <c r="G250" i="4" s="1"/>
  <c r="G274" i="4"/>
  <c r="G215" i="4"/>
  <c r="G248" i="4" s="1"/>
  <c r="E268" i="4"/>
  <c r="E217" i="4"/>
  <c r="E249" i="4" s="1"/>
  <c r="M271" i="4"/>
  <c r="M220" i="4"/>
  <c r="M252" i="4" s="1"/>
  <c r="E275" i="4"/>
  <c r="E221" i="4"/>
  <c r="E253" i="4" s="1"/>
  <c r="J268" i="4"/>
  <c r="J217" i="4"/>
  <c r="J249" i="4" s="1"/>
  <c r="H273" i="4"/>
  <c r="H214" i="4"/>
  <c r="H247" i="4" s="1"/>
  <c r="E269" i="4"/>
  <c r="E218" i="4"/>
  <c r="E250" i="4" s="1"/>
  <c r="N191" i="4"/>
  <c r="N205" i="4" s="1"/>
  <c r="N206" i="4" s="1"/>
  <c r="N158" i="4"/>
  <c r="N159" i="4" s="1"/>
  <c r="N162" i="4"/>
  <c r="K136" i="4"/>
  <c r="K137" i="4" s="1"/>
  <c r="K146" i="4"/>
  <c r="L271" i="4"/>
  <c r="L220" i="4"/>
  <c r="L252" i="4" s="1"/>
  <c r="J269" i="4"/>
  <c r="J218" i="4"/>
  <c r="J250" i="4" s="1"/>
  <c r="J213" i="4"/>
  <c r="J246" i="4" s="1"/>
  <c r="J272" i="4"/>
  <c r="L274" i="4"/>
  <c r="L215" i="4"/>
  <c r="L248" i="4" s="1"/>
  <c r="E272" i="4"/>
  <c r="E213" i="4"/>
  <c r="E246" i="4" s="1"/>
  <c r="O80" i="5"/>
  <c r="O36" i="5"/>
  <c r="O81" i="5" s="1"/>
  <c r="H268" i="4"/>
  <c r="H217" i="4"/>
  <c r="H249" i="4" s="1"/>
  <c r="D114" i="4"/>
  <c r="P100" i="4"/>
  <c r="L212" i="4"/>
  <c r="L244" i="4" s="1"/>
  <c r="K268" i="4"/>
  <c r="K217" i="4"/>
  <c r="K249" i="4" s="1"/>
  <c r="K258" i="4" s="1"/>
  <c r="E273" i="4"/>
  <c r="E214" i="4"/>
  <c r="E247" i="4" s="1"/>
  <c r="I273" i="4"/>
  <c r="I214" i="4"/>
  <c r="I247" i="4" s="1"/>
  <c r="I272" i="4"/>
  <c r="I213" i="4"/>
  <c r="I246" i="4" s="1"/>
  <c r="P238" i="4"/>
  <c r="P239" i="4" s="1"/>
  <c r="AH35" i="5"/>
  <c r="AD35" i="5"/>
  <c r="AG35" i="5"/>
  <c r="V81" i="5"/>
  <c r="M265" i="4"/>
  <c r="D120" i="4"/>
  <c r="P106" i="4"/>
  <c r="M146" i="4"/>
  <c r="M136" i="4"/>
  <c r="M137" i="4" s="1"/>
  <c r="D115" i="4"/>
  <c r="P101" i="4"/>
  <c r="N274" i="4"/>
  <c r="N215" i="4"/>
  <c r="N248" i="4" s="1"/>
  <c r="J271" i="4"/>
  <c r="J220" i="4"/>
  <c r="J252" i="4" s="1"/>
  <c r="J275" i="4"/>
  <c r="J221" i="4"/>
  <c r="J253" i="4" s="1"/>
  <c r="I271" i="4"/>
  <c r="I220" i="4"/>
  <c r="I252" i="4" s="1"/>
  <c r="D119" i="4"/>
  <c r="P105" i="4"/>
  <c r="O271" i="4"/>
  <c r="O220" i="4"/>
  <c r="O252" i="4" s="1"/>
  <c r="H146" i="4"/>
  <c r="H136" i="4"/>
  <c r="H137" i="4" s="1"/>
  <c r="L146" i="4"/>
  <c r="L136" i="4"/>
  <c r="L137" i="4" s="1"/>
  <c r="I274" i="4"/>
  <c r="I215" i="4"/>
  <c r="I248" i="4" s="1"/>
  <c r="L268" i="4"/>
  <c r="L217" i="4"/>
  <c r="L249" i="4" s="1"/>
  <c r="L258" i="4" s="1"/>
  <c r="I275" i="4"/>
  <c r="I221" i="4"/>
  <c r="I253" i="4" s="1"/>
  <c r="G275" i="4"/>
  <c r="G221" i="4"/>
  <c r="G253" i="4" s="1"/>
  <c r="M274" i="4"/>
  <c r="M215" i="4"/>
  <c r="M248" i="4" s="1"/>
  <c r="H275" i="4"/>
  <c r="H221" i="4"/>
  <c r="H253" i="4" s="1"/>
  <c r="I146" i="4"/>
  <c r="I136" i="4"/>
  <c r="I137" i="4" s="1"/>
  <c r="D116" i="4"/>
  <c r="P102" i="4"/>
  <c r="E271" i="4"/>
  <c r="E220" i="4"/>
  <c r="E252" i="4" s="1"/>
  <c r="P117" i="4"/>
  <c r="D132" i="4"/>
  <c r="M272" i="4"/>
  <c r="M213" i="4"/>
  <c r="M246" i="4" s="1"/>
  <c r="N269" i="4"/>
  <c r="N218" i="4"/>
  <c r="N250" i="4" s="1"/>
  <c r="F272" i="4"/>
  <c r="F213" i="4"/>
  <c r="F246" i="4" s="1"/>
  <c r="D113" i="4"/>
  <c r="P99" i="4"/>
  <c r="M269" i="4"/>
  <c r="M218" i="4"/>
  <c r="M250" i="4" s="1"/>
  <c r="F136" i="4"/>
  <c r="F137" i="4" s="1"/>
  <c r="F146" i="4"/>
  <c r="AC30" i="5"/>
  <c r="I264" i="4"/>
  <c r="I258" i="4" l="1"/>
  <c r="M258" i="4"/>
  <c r="H191" i="4"/>
  <c r="H205" i="4" s="1"/>
  <c r="H158" i="4"/>
  <c r="H159" i="4" s="1"/>
  <c r="H162" i="4"/>
  <c r="D134" i="4"/>
  <c r="P119" i="4"/>
  <c r="E191" i="4"/>
  <c r="E205" i="4" s="1"/>
  <c r="E158" i="4"/>
  <c r="E159" i="4" s="1"/>
  <c r="E162" i="4"/>
  <c r="N258" i="4"/>
  <c r="AG36" i="5"/>
  <c r="U81" i="5"/>
  <c r="AH36" i="5"/>
  <c r="AD36" i="5"/>
  <c r="J263" i="4"/>
  <c r="J210" i="4"/>
  <c r="J174" i="4"/>
  <c r="J187" i="4" s="1"/>
  <c r="J276" i="4" s="1"/>
  <c r="P126" i="4"/>
  <c r="D148" i="4"/>
  <c r="P113" i="4"/>
  <c r="D128" i="4"/>
  <c r="D131" i="4"/>
  <c r="P116" i="4"/>
  <c r="AC36" i="5"/>
  <c r="H258" i="4"/>
  <c r="J258" i="4"/>
  <c r="D133" i="4"/>
  <c r="P118" i="4"/>
  <c r="O258" i="4"/>
  <c r="G191" i="4"/>
  <c r="G205" i="4" s="1"/>
  <c r="G158" i="4"/>
  <c r="G159" i="4" s="1"/>
  <c r="G162" i="4"/>
  <c r="O206" i="4"/>
  <c r="F191" i="4"/>
  <c r="F205" i="4" s="1"/>
  <c r="F158" i="4"/>
  <c r="F159" i="4" s="1"/>
  <c r="F162" i="4"/>
  <c r="D154" i="4"/>
  <c r="P132" i="4"/>
  <c r="M158" i="4"/>
  <c r="M159" i="4" s="1"/>
  <c r="M191" i="4"/>
  <c r="M205" i="4" s="1"/>
  <c r="M162" i="4"/>
  <c r="D129" i="4"/>
  <c r="P114" i="4"/>
  <c r="L191" i="4"/>
  <c r="L205" i="4" s="1"/>
  <c r="L158" i="4"/>
  <c r="L159" i="4" s="1"/>
  <c r="L162" i="4"/>
  <c r="D130" i="4"/>
  <c r="P115" i="4"/>
  <c r="D135" i="4"/>
  <c r="P120" i="4"/>
  <c r="N263" i="4"/>
  <c r="N210" i="4"/>
  <c r="N174" i="4"/>
  <c r="N187" i="4" s="1"/>
  <c r="N276" i="4" s="1"/>
  <c r="D125" i="4"/>
  <c r="P110" i="4"/>
  <c r="J206" i="4"/>
  <c r="G258" i="4"/>
  <c r="I158" i="4"/>
  <c r="I159" i="4" s="1"/>
  <c r="I191" i="4"/>
  <c r="I205" i="4" s="1"/>
  <c r="I206" i="4" s="1"/>
  <c r="I162" i="4"/>
  <c r="K191" i="4"/>
  <c r="K205" i="4" s="1"/>
  <c r="K158" i="4"/>
  <c r="K159" i="4" s="1"/>
  <c r="K162" i="4"/>
  <c r="E258" i="4"/>
  <c r="D127" i="4"/>
  <c r="P112" i="4"/>
  <c r="D121" i="4"/>
  <c r="P109" i="4"/>
  <c r="D124" i="4"/>
  <c r="O263" i="4"/>
  <c r="O210" i="4"/>
  <c r="O174" i="4"/>
  <c r="O187" i="4" s="1"/>
  <c r="O276" i="4" s="1"/>
  <c r="H206" i="4" l="1"/>
  <c r="E206" i="4"/>
  <c r="K206" i="4"/>
  <c r="P130" i="4"/>
  <c r="D152" i="4"/>
  <c r="D155" i="4"/>
  <c r="P133" i="4"/>
  <c r="P148" i="4"/>
  <c r="D164" i="4"/>
  <c r="D146" i="4"/>
  <c r="D136" i="4"/>
  <c r="D137" i="4" s="1"/>
  <c r="P124" i="4"/>
  <c r="P127" i="4"/>
  <c r="D149" i="4"/>
  <c r="P135" i="4"/>
  <c r="D157" i="4"/>
  <c r="M263" i="4"/>
  <c r="M210" i="4"/>
  <c r="M174" i="4"/>
  <c r="M187" i="4" s="1"/>
  <c r="M276" i="4" s="1"/>
  <c r="D198" i="4"/>
  <c r="P198" i="4" s="1"/>
  <c r="P154" i="4"/>
  <c r="D170" i="4"/>
  <c r="D150" i="4"/>
  <c r="P128" i="4"/>
  <c r="E263" i="4"/>
  <c r="E210" i="4"/>
  <c r="E174" i="4"/>
  <c r="E187" i="4" s="1"/>
  <c r="E276" i="4" s="1"/>
  <c r="P134" i="4"/>
  <c r="D156" i="4"/>
  <c r="P121" i="4"/>
  <c r="I263" i="4"/>
  <c r="I210" i="4"/>
  <c r="I174" i="4"/>
  <c r="I187" i="4" s="1"/>
  <c r="I276" i="4" s="1"/>
  <c r="N222" i="4"/>
  <c r="N223" i="4" s="1"/>
  <c r="N242" i="4"/>
  <c r="L206" i="4"/>
  <c r="M206" i="4"/>
  <c r="F263" i="4"/>
  <c r="F210" i="4"/>
  <c r="F174" i="4"/>
  <c r="F187" i="4" s="1"/>
  <c r="F276" i="4" s="1"/>
  <c r="G263" i="4"/>
  <c r="G210" i="4"/>
  <c r="G174" i="4"/>
  <c r="G187" i="4" s="1"/>
  <c r="G276" i="4" s="1"/>
  <c r="J242" i="4"/>
  <c r="J222" i="4"/>
  <c r="J223" i="4" s="1"/>
  <c r="H263" i="4"/>
  <c r="H210" i="4"/>
  <c r="H174" i="4"/>
  <c r="H187" i="4" s="1"/>
  <c r="H276" i="4" s="1"/>
  <c r="O222" i="4"/>
  <c r="O223" i="4" s="1"/>
  <c r="O242" i="4"/>
  <c r="K263" i="4"/>
  <c r="K210" i="4"/>
  <c r="K174" i="4"/>
  <c r="K187" i="4" s="1"/>
  <c r="K276" i="4" s="1"/>
  <c r="D147" i="4"/>
  <c r="P125" i="4"/>
  <c r="L263" i="4"/>
  <c r="L174" i="4"/>
  <c r="L187" i="4" s="1"/>
  <c r="L276" i="4" s="1"/>
  <c r="L210" i="4"/>
  <c r="D151" i="4"/>
  <c r="P129" i="4"/>
  <c r="F206" i="4"/>
  <c r="G206" i="4"/>
  <c r="P131" i="4"/>
  <c r="D153" i="4"/>
  <c r="L242" i="4" l="1"/>
  <c r="L222" i="4"/>
  <c r="L223" i="4" s="1"/>
  <c r="P147" i="4"/>
  <c r="D163" i="4"/>
  <c r="O254" i="4"/>
  <c r="O255" i="4" s="1"/>
  <c r="O257" i="4"/>
  <c r="O259" i="4" s="1"/>
  <c r="D203" i="4"/>
  <c r="P203" i="4" s="1"/>
  <c r="P151" i="4"/>
  <c r="D167" i="4"/>
  <c r="H242" i="4"/>
  <c r="H222" i="4"/>
  <c r="H223" i="4" s="1"/>
  <c r="F242" i="4"/>
  <c r="F222" i="4"/>
  <c r="F223" i="4" s="1"/>
  <c r="N254" i="4"/>
  <c r="N255" i="4" s="1"/>
  <c r="N257" i="4"/>
  <c r="N259" i="4" s="1"/>
  <c r="N260" i="4" s="1"/>
  <c r="D201" i="4"/>
  <c r="P201" i="4" s="1"/>
  <c r="P150" i="4"/>
  <c r="D166" i="4"/>
  <c r="E222" i="4"/>
  <c r="E223" i="4" s="1"/>
  <c r="E242" i="4"/>
  <c r="D274" i="4"/>
  <c r="P274" i="4" s="1"/>
  <c r="D215" i="4"/>
  <c r="P170" i="4"/>
  <c r="M242" i="4"/>
  <c r="M222" i="4"/>
  <c r="M223" i="4" s="1"/>
  <c r="D200" i="4"/>
  <c r="P200" i="4" s="1"/>
  <c r="P149" i="4"/>
  <c r="D165" i="4"/>
  <c r="D191" i="4"/>
  <c r="D158" i="4"/>
  <c r="D159" i="4" s="1"/>
  <c r="P146" i="4"/>
  <c r="D162" i="4"/>
  <c r="P155" i="4"/>
  <c r="D192" i="4"/>
  <c r="P192" i="4" s="1"/>
  <c r="D171" i="4"/>
  <c r="D265" i="4"/>
  <c r="P265" i="4" s="1"/>
  <c r="D212" i="4"/>
  <c r="P164" i="4"/>
  <c r="D196" i="4"/>
  <c r="P196" i="4" s="1"/>
  <c r="P152" i="4"/>
  <c r="D168" i="4"/>
  <c r="G242" i="4"/>
  <c r="G222" i="4"/>
  <c r="G223" i="4" s="1"/>
  <c r="D193" i="4"/>
  <c r="P193" i="4" s="1"/>
  <c r="P156" i="4"/>
  <c r="D172" i="4"/>
  <c r="P172" i="4" s="1"/>
  <c r="D197" i="4"/>
  <c r="P197" i="4" s="1"/>
  <c r="P153" i="4"/>
  <c r="D169" i="4"/>
  <c r="K242" i="4"/>
  <c r="K222" i="4"/>
  <c r="K223" i="4" s="1"/>
  <c r="J254" i="4"/>
  <c r="J255" i="4" s="1"/>
  <c r="J257" i="4"/>
  <c r="J259" i="4" s="1"/>
  <c r="J260" i="4" s="1"/>
  <c r="I242" i="4"/>
  <c r="I222" i="4"/>
  <c r="I223" i="4" s="1"/>
  <c r="D204" i="4"/>
  <c r="P204" i="4" s="1"/>
  <c r="P157" i="4"/>
  <c r="D173" i="4"/>
  <c r="P136" i="4"/>
  <c r="P137" i="4" s="1"/>
  <c r="O260" i="4" l="1"/>
  <c r="D263" i="4"/>
  <c r="P263" i="4" s="1"/>
  <c r="D210" i="4"/>
  <c r="D174" i="4"/>
  <c r="D187" i="4" s="1"/>
  <c r="D276" i="4" s="1"/>
  <c r="P276" i="4" s="1"/>
  <c r="P162" i="4"/>
  <c r="D268" i="4"/>
  <c r="P268" i="4" s="1"/>
  <c r="D217" i="4"/>
  <c r="P165" i="4"/>
  <c r="M257" i="4"/>
  <c r="M259" i="4" s="1"/>
  <c r="M254" i="4"/>
  <c r="M255" i="4" s="1"/>
  <c r="E257" i="4"/>
  <c r="E259" i="4" s="1"/>
  <c r="E254" i="4"/>
  <c r="E255" i="4" s="1"/>
  <c r="F254" i="4"/>
  <c r="F255" i="4" s="1"/>
  <c r="F257" i="4"/>
  <c r="F259" i="4" s="1"/>
  <c r="F260" i="4" s="1"/>
  <c r="D264" i="4"/>
  <c r="P264" i="4" s="1"/>
  <c r="P163" i="4"/>
  <c r="D273" i="4"/>
  <c r="P273" i="4" s="1"/>
  <c r="P169" i="4"/>
  <c r="D214" i="4"/>
  <c r="D272" i="4"/>
  <c r="P272" i="4" s="1"/>
  <c r="P168" i="4"/>
  <c r="D213" i="4"/>
  <c r="D244" i="4"/>
  <c r="P244" i="4" s="1"/>
  <c r="P212" i="4"/>
  <c r="D205" i="4"/>
  <c r="D206" i="4" s="1"/>
  <c r="P191" i="4"/>
  <c r="P205" i="4" s="1"/>
  <c r="P206" i="4" s="1"/>
  <c r="D211" i="4"/>
  <c r="P171" i="4"/>
  <c r="P158" i="4"/>
  <c r="D275" i="4"/>
  <c r="P275" i="4" s="1"/>
  <c r="D221" i="4"/>
  <c r="D253" i="4" s="1"/>
  <c r="P253" i="4" s="1"/>
  <c r="P173" i="4"/>
  <c r="P221" i="4" s="1"/>
  <c r="I257" i="4"/>
  <c r="I259" i="4" s="1"/>
  <c r="I254" i="4"/>
  <c r="I255" i="4" s="1"/>
  <c r="K254" i="4"/>
  <c r="K255" i="4" s="1"/>
  <c r="K257" i="4"/>
  <c r="K259" i="4" s="1"/>
  <c r="G254" i="4"/>
  <c r="G255" i="4" s="1"/>
  <c r="G257" i="4"/>
  <c r="G259" i="4" s="1"/>
  <c r="G260" i="4" s="1"/>
  <c r="D248" i="4"/>
  <c r="P248" i="4" s="1"/>
  <c r="P215" i="4"/>
  <c r="D269" i="4"/>
  <c r="P269" i="4" s="1"/>
  <c r="D218" i="4"/>
  <c r="P166" i="4"/>
  <c r="H257" i="4"/>
  <c r="H259" i="4" s="1"/>
  <c r="H254" i="4"/>
  <c r="H255" i="4" s="1"/>
  <c r="D271" i="4"/>
  <c r="P271" i="4" s="1"/>
  <c r="D220" i="4"/>
  <c r="P167" i="4"/>
  <c r="L257" i="4"/>
  <c r="L259" i="4" s="1"/>
  <c r="L254" i="4"/>
  <c r="L255" i="4" s="1"/>
  <c r="E260" i="4" l="1"/>
  <c r="D250" i="4"/>
  <c r="P250" i="4" s="1"/>
  <c r="P218" i="4"/>
  <c r="M260" i="4"/>
  <c r="P174" i="4"/>
  <c r="P187" i="4" s="1"/>
  <c r="H260" i="4"/>
  <c r="K260" i="4"/>
  <c r="L260" i="4"/>
  <c r="I260" i="4"/>
  <c r="Q158" i="4"/>
  <c r="P159" i="4"/>
  <c r="D252" i="4"/>
  <c r="P252" i="4" s="1"/>
  <c r="P220" i="4"/>
  <c r="P211" i="4"/>
  <c r="D243" i="4"/>
  <c r="P243" i="4" s="1"/>
  <c r="D247" i="4"/>
  <c r="P247" i="4" s="1"/>
  <c r="P214" i="4"/>
  <c r="D249" i="4"/>
  <c r="P217" i="4"/>
  <c r="P210" i="4"/>
  <c r="D222" i="4"/>
  <c r="D223" i="4" s="1"/>
  <c r="D242" i="4"/>
  <c r="D246" i="4"/>
  <c r="P246" i="4" s="1"/>
  <c r="P213" i="4"/>
  <c r="P222" i="4" l="1"/>
  <c r="P223" i="4" s="1"/>
  <c r="D257" i="4"/>
  <c r="D254" i="4"/>
  <c r="D255" i="4" s="1"/>
  <c r="P242" i="4"/>
  <c r="D258" i="4"/>
  <c r="P258" i="4" s="1"/>
  <c r="P249" i="4"/>
  <c r="P254" i="4" l="1"/>
  <c r="P255" i="4" s="1"/>
  <c r="P257" i="4"/>
  <c r="P259" i="4" s="1"/>
  <c r="P260" i="4" s="1"/>
  <c r="D259" i="4"/>
  <c r="D260" i="4" s="1"/>
</calcChain>
</file>

<file path=xl/comments1.xml><?xml version="1.0" encoding="utf-8"?>
<comments xmlns="http://schemas.openxmlformats.org/spreadsheetml/2006/main">
  <authors>
    <author>Kelly Xu</author>
    <author>Puget Sound Energy</author>
  </authors>
  <commentList>
    <comment ref="B11" authorId="0" shapeId="0">
      <text>
        <r>
          <rPr>
            <b/>
            <sz val="10"/>
            <color indexed="81"/>
            <rFont val="Tahoma"/>
            <family val="2"/>
          </rPr>
          <t>Kelly Xu:</t>
        </r>
        <r>
          <rPr>
            <sz val="10"/>
            <color indexed="81"/>
            <rFont val="Tahoma"/>
            <family val="2"/>
          </rPr>
          <t xml:space="preserve">
Therms from the A11a report.</t>
        </r>
      </text>
    </comment>
    <comment ref="B139" authorId="1" shapeId="0">
      <text>
        <r>
          <rPr>
            <b/>
            <sz val="9"/>
            <color indexed="81"/>
            <rFont val="Tahoma"/>
            <family val="2"/>
          </rPr>
          <t>Puget Sound Energy:</t>
        </r>
        <r>
          <rPr>
            <sz val="9"/>
            <color indexed="81"/>
            <rFont val="Tahoma"/>
            <family val="2"/>
          </rPr>
          <t xml:space="preserve">
System total based on system model run with four-year ending June 30, 2012. </t>
        </r>
      </text>
    </comment>
  </commentList>
</comments>
</file>

<file path=xl/comments2.xml><?xml version="1.0" encoding="utf-8"?>
<comments xmlns="http://schemas.openxmlformats.org/spreadsheetml/2006/main">
  <authors>
    <author>KXu</author>
    <author>jphelp</author>
  </authors>
  <commentList>
    <comment ref="D38" authorId="0" shapeId="0">
      <text>
        <r>
          <rPr>
            <b/>
            <sz val="9"/>
            <color indexed="81"/>
            <rFont val="Tahoma"/>
            <family val="2"/>
          </rPr>
          <t>KXu:</t>
        </r>
        <r>
          <rPr>
            <sz val="9"/>
            <color indexed="81"/>
            <rFont val="Tahoma"/>
            <family val="2"/>
          </rPr>
          <t xml:space="preserve">
All gas costs orders from income statement. It includes gas schedule 101, 106 costs and carbon offset gas purchse costs.</t>
        </r>
      </text>
    </comment>
    <comment ref="N38" authorId="0" shapeId="0">
      <text>
        <r>
          <rPr>
            <b/>
            <sz val="9"/>
            <color indexed="81"/>
            <rFont val="Tahoma"/>
            <family val="2"/>
          </rPr>
          <t>KXu:</t>
        </r>
        <r>
          <rPr>
            <sz val="9"/>
            <color indexed="81"/>
            <rFont val="Tahoma"/>
            <family val="2"/>
          </rPr>
          <t xml:space="preserve">
Remving schedule 106 amort costs from the income statement total gas costs </t>
        </r>
      </text>
    </comment>
    <comment ref="C82" authorId="1" shapeId="0">
      <text>
        <r>
          <rPr>
            <b/>
            <sz val="8"/>
            <color indexed="81"/>
            <rFont val="Tahoma"/>
            <family val="2"/>
          </rPr>
          <t>jphelp:</t>
        </r>
        <r>
          <rPr>
            <sz val="8"/>
            <color indexed="81"/>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<sst xmlns="http://schemas.openxmlformats.org/spreadsheetml/2006/main" count="467" uniqueCount="196">
  <si>
    <t>Contracts</t>
  </si>
  <si>
    <t>Non exclusive interruptible (87)</t>
  </si>
  <si>
    <t>Limited interruptible (86)</t>
  </si>
  <si>
    <t>Interruptible (85)</t>
  </si>
  <si>
    <t>Large volume (41)</t>
  </si>
  <si>
    <t>Commercial &amp; industrial (31)</t>
  </si>
  <si>
    <t xml:space="preserve"> </t>
  </si>
  <si>
    <t>Residential (23)</t>
  </si>
  <si>
    <t>Transportation - general services (31T)</t>
  </si>
  <si>
    <t>Transportation - limited interruptible (86T)</t>
  </si>
  <si>
    <t>Transportation - non exclusive interrupt (87T)</t>
  </si>
  <si>
    <t>Weather Normalization of Volume</t>
  </si>
  <si>
    <t>Rate Class</t>
  </si>
  <si>
    <t>Rate Sch.</t>
  </si>
  <si>
    <t>Total</t>
  </si>
  <si>
    <t>Conditioned &amp; Calendarized Volume Net of Restating Adjustments (Therms)</t>
  </si>
  <si>
    <t>Residential lamps</t>
  </si>
  <si>
    <t>Residential</t>
  </si>
  <si>
    <t>Propane</t>
  </si>
  <si>
    <t>General service - commercial</t>
  </si>
  <si>
    <t>Large volume - commercial</t>
  </si>
  <si>
    <t>Trans. General Services - commercial</t>
  </si>
  <si>
    <t>31T</t>
  </si>
  <si>
    <t>Interruptible with firm option - com</t>
  </si>
  <si>
    <t>Limited interrupt w/ firm option - com</t>
  </si>
  <si>
    <t>Non-exclus interrupt/firm option - com</t>
  </si>
  <si>
    <t>General service - industrial</t>
  </si>
  <si>
    <t>Large volume - industrial</t>
  </si>
  <si>
    <t>Interruptible with firm option - ind</t>
  </si>
  <si>
    <t>Limited interrupt w/ firm option - ind</t>
  </si>
  <si>
    <t>Non-excl interrupt w/ firm option - ind</t>
  </si>
  <si>
    <t>Trans. large volume - commercial</t>
  </si>
  <si>
    <t>41T</t>
  </si>
  <si>
    <t>Trans. interrupt with firm option - com</t>
  </si>
  <si>
    <t>85T</t>
  </si>
  <si>
    <t>Trans. non-exclus inter w/ firm option - com</t>
  </si>
  <si>
    <t>87T</t>
  </si>
  <si>
    <t>Trans. large volume - industrial</t>
  </si>
  <si>
    <t>Trans. interrupt with firm option - ind</t>
  </si>
  <si>
    <t>Trans. limited interrupt w/ firm option - ind</t>
  </si>
  <si>
    <t>86T</t>
  </si>
  <si>
    <t>Trans. non-exclus inter w/ firm option - ind</t>
  </si>
  <si>
    <t>Special contracts - ind</t>
  </si>
  <si>
    <t>SC</t>
  </si>
  <si>
    <t>Total sales &amp; transportation volume</t>
  </si>
  <si>
    <t>Subtotal transportation</t>
  </si>
  <si>
    <t>Customer Counts</t>
  </si>
  <si>
    <t xml:space="preserve">General service - commercial </t>
  </si>
  <si>
    <t xml:space="preserve">Large volume - commercial </t>
  </si>
  <si>
    <t>Non-excl interrupt w/ firm option - com</t>
  </si>
  <si>
    <t>Usage Per Customer (Therms)</t>
  </si>
  <si>
    <t>Weather Data</t>
  </si>
  <si>
    <t>Actual heating degree days (HDD)</t>
  </si>
  <si>
    <t>Normal heating degree days (HDD)</t>
  </si>
  <si>
    <t>Difference (actual - normal HDD)</t>
  </si>
  <si>
    <t>Weather Normalization Coefficients</t>
  </si>
  <si>
    <t>Weather Normalized Usage per Customer (Therms)</t>
  </si>
  <si>
    <t>Weather Normalized Volume - Rate Class Analysis (Therms)</t>
  </si>
  <si>
    <t>Total weather normalized portion of volume</t>
  </si>
  <si>
    <t>Weather Adjustment to Volume - Rate Class Analysis (Therms)</t>
  </si>
  <si>
    <t>Total adjustment</t>
  </si>
  <si>
    <t>Percent change</t>
  </si>
  <si>
    <t>Weather Adjustment by Group - System Level Analysis (Therms)</t>
  </si>
  <si>
    <t>Firm</t>
  </si>
  <si>
    <t>Interruptible</t>
  </si>
  <si>
    <t>Transportation</t>
  </si>
  <si>
    <t>Weather Adjustment to Volume - System Level Analysis Spread to Rate Classes (Therms)</t>
  </si>
  <si>
    <t>Weather Normalized Volume - System Level Analysis (Therms)</t>
  </si>
  <si>
    <t>Residential lights</t>
  </si>
  <si>
    <t>Trans. - commercial</t>
  </si>
  <si>
    <t>Total other volume</t>
  </si>
  <si>
    <t>Total weather normalized volume</t>
  </si>
  <si>
    <t>Weather Adjustment by Rate Class (Therms)</t>
  </si>
  <si>
    <t>Residential (16)</t>
  </si>
  <si>
    <t>Residential (23,53)</t>
  </si>
  <si>
    <t>Compressed natural gas (50)</t>
  </si>
  <si>
    <t>Standby &amp; auxiliary heating (61)</t>
  </si>
  <si>
    <t>Trans. General services (31T)</t>
  </si>
  <si>
    <t>Trans. large volume (41T)</t>
  </si>
  <si>
    <t>Trans. interrupt with firm option (85T)</t>
  </si>
  <si>
    <t>Trans. limited interrupt w/ firm option - ind (86T)</t>
  </si>
  <si>
    <t>Trans. non-exclus inter w/firm option (87T)</t>
  </si>
  <si>
    <t>Check</t>
  </si>
  <si>
    <t>Summary of Weather Normalized Volume by Rate Class (Therms)</t>
  </si>
  <si>
    <t>Trans. limited interrupt w/ firm option (86T)</t>
  </si>
  <si>
    <t>Total sales and transport volume</t>
  </si>
  <si>
    <t>Summary of Customer Counts by Rate Groups</t>
  </si>
  <si>
    <t xml:space="preserve">Residential (16,23,53) </t>
  </si>
  <si>
    <t>Total customer counts</t>
  </si>
  <si>
    <t>Summary of Weather Normalized Volume by Rate Groups (Therms)</t>
  </si>
  <si>
    <t>Total sales volume</t>
  </si>
  <si>
    <t>Total transportation volume</t>
  </si>
  <si>
    <t>Weather Normalized Usage Per Customer (Therms)</t>
  </si>
  <si>
    <t>Residential &amp; residential propane</t>
  </si>
  <si>
    <t>General service - commercial &amp; industrial</t>
  </si>
  <si>
    <t xml:space="preserve">Large volume </t>
  </si>
  <si>
    <t xml:space="preserve">Interruptible with firm option </t>
  </si>
  <si>
    <t xml:space="preserve">Limited interrupt w/ firm option </t>
  </si>
  <si>
    <t xml:space="preserve">Non-exclus interrupt/firm option </t>
  </si>
  <si>
    <t>calendar therms plus Schedule 16 less adj</t>
  </si>
  <si>
    <t>customer counts less 98 less adj</t>
  </si>
  <si>
    <t>Puget Sound Energy</t>
  </si>
  <si>
    <t>2017 General Rate Case - Gas</t>
  </si>
  <si>
    <t>Reconciliation of Revenue at Actual Rates by Rate Schedule</t>
  </si>
  <si>
    <t>Test Year Ended September 30, 2016</t>
  </si>
  <si>
    <t>Reconciliation of Test Year Revenue</t>
  </si>
  <si>
    <t>Restated Gas Costs (Schedule 101) &amp; Margin</t>
  </si>
  <si>
    <t>Remove</t>
  </si>
  <si>
    <t>Restated</t>
  </si>
  <si>
    <t>Income</t>
  </si>
  <si>
    <t>Deferral</t>
  </si>
  <si>
    <t>Other</t>
  </si>
  <si>
    <t>Schedule 41</t>
  </si>
  <si>
    <t>Weather</t>
  </si>
  <si>
    <t>Normalized</t>
  </si>
  <si>
    <t>Statement</t>
  </si>
  <si>
    <t>Municipal</t>
  </si>
  <si>
    <t>Conservation</t>
  </si>
  <si>
    <t>Low Income</t>
  </si>
  <si>
    <t>Merger Credit</t>
  </si>
  <si>
    <t>Carbon Offset</t>
  </si>
  <si>
    <t xml:space="preserve">Property Tax </t>
  </si>
  <si>
    <t>ERF</t>
  </si>
  <si>
    <t>Decoupling/Rate Plan</t>
  </si>
  <si>
    <t>CRM</t>
  </si>
  <si>
    <t>Amortization</t>
  </si>
  <si>
    <t>Restating</t>
  </si>
  <si>
    <t>PGA</t>
  </si>
  <si>
    <t xml:space="preserve">Migration </t>
  </si>
  <si>
    <t>Normalization</t>
  </si>
  <si>
    <t>RAF (1)</t>
  </si>
  <si>
    <t>Revenue at</t>
  </si>
  <si>
    <t>Sch. 101</t>
  </si>
  <si>
    <t>Pro forma</t>
  </si>
  <si>
    <t>Line</t>
  </si>
  <si>
    <t>Revenue</t>
  </si>
  <si>
    <t>Taxes</t>
  </si>
  <si>
    <t>Sch. 120</t>
  </si>
  <si>
    <t>Sch. 129</t>
  </si>
  <si>
    <t>Sch. 132</t>
  </si>
  <si>
    <t>Sch. 137</t>
  </si>
  <si>
    <t>Sch. 140</t>
  </si>
  <si>
    <t>Sch. 141</t>
  </si>
  <si>
    <t>Sch. 142</t>
  </si>
  <si>
    <t>Sch. 149</t>
  </si>
  <si>
    <t>Sch. 106</t>
  </si>
  <si>
    <t>Adjustments</t>
  </si>
  <si>
    <t>Adjustment</t>
  </si>
  <si>
    <t>Adjustement</t>
  </si>
  <si>
    <t>Actual Rates</t>
  </si>
  <si>
    <t>Gas Revenue</t>
  </si>
  <si>
    <t>Gas Cost</t>
  </si>
  <si>
    <t>Margin</t>
  </si>
  <si>
    <t>A</t>
  </si>
  <si>
    <t>B</t>
  </si>
  <si>
    <t>C</t>
  </si>
  <si>
    <t>E</t>
  </si>
  <si>
    <t>F</t>
  </si>
  <si>
    <t>G</t>
  </si>
  <si>
    <t>H</t>
  </si>
  <si>
    <t>I</t>
  </si>
  <si>
    <t>J</t>
  </si>
  <si>
    <t>K</t>
  </si>
  <si>
    <t>L</t>
  </si>
  <si>
    <t>M</t>
  </si>
  <si>
    <t>N</t>
  </si>
  <si>
    <t>O</t>
  </si>
  <si>
    <t xml:space="preserve">P </t>
  </si>
  <si>
    <t>Q</t>
  </si>
  <si>
    <t>R</t>
  </si>
  <si>
    <t>S</t>
  </si>
  <si>
    <t xml:space="preserve">T </t>
  </si>
  <si>
    <t>U</t>
  </si>
  <si>
    <t>V</t>
  </si>
  <si>
    <t>W</t>
  </si>
  <si>
    <t>X</t>
  </si>
  <si>
    <t>Y</t>
  </si>
  <si>
    <t>Residential (53)</t>
  </si>
  <si>
    <t>Transportation - large volume (41T)</t>
  </si>
  <si>
    <t>Compressed Natural Gas Service (54)</t>
  </si>
  <si>
    <t>Transportation - interruptible (85T)</t>
  </si>
  <si>
    <t>Total revenue from sales/transport</t>
  </si>
  <si>
    <t>Rentals</t>
  </si>
  <si>
    <t>Decoupling Deferral&amp;Amortization Revenue</t>
  </si>
  <si>
    <t>Other operating revenue</t>
  </si>
  <si>
    <t>Total other operating revenue</t>
  </si>
  <si>
    <t>Total operating revenue</t>
  </si>
  <si>
    <t>Gas cost (Schedule 101)</t>
  </si>
  <si>
    <t>Gas revenue (Schedule 101)</t>
  </si>
  <si>
    <t>(1) Adjustment from actual to proposed revenue adjustment factor (RAF).</t>
  </si>
  <si>
    <t xml:space="preserve">   </t>
  </si>
  <si>
    <t>Check RAF</t>
  </si>
  <si>
    <t>STAFF ADJ.</t>
  </si>
  <si>
    <t>Staff Modification of JAP-37 WP</t>
  </si>
  <si>
    <t>Calculation of Gas Temperature Normalization Adjustment - Sales Adjustment</t>
  </si>
  <si>
    <t>Calculation of Gas Temperature Normalization Adjustment -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</si>
</sst>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_(* #,##0.00000_);_(* \(#,##0.00000\);_(* &quot;-&quot;??_);_(@_)"/>
    <numFmt numFmtId="167" formatCode="0.0000000"/>
    <numFmt numFmtId="168" formatCode="0000"/>
    <numFmt numFmtId="169" formatCode="000000"/>
    <numFmt numFmtId="170" formatCode="d\.mmm\.yy"/>
    <numFmt numFmtId="171" formatCode="#."/>
    <numFmt numFmtId="172" formatCode="_-* #,##0.00\ &quot;DM&quot;_-;\-* #,##0.00\ &quot;DM&quot;_-;_-* &quot;-&quot;??\ &quot;DM&quot;_-;_-@_-"/>
    <numFmt numFmtId="173" formatCode="_(* ###0_);_(* \(###0\);_(* &quot;-&quot;_);_(@_)"/>
    <numFmt numFmtId="174" formatCode="mmmm\ d\,\ yyyy"/>
    <numFmt numFmtId="175" formatCode="00000"/>
    <numFmt numFmtId="176" formatCode="[Blue]#,##0_);[Magenta]\(#,##0\)"/>
    <numFmt numFmtId="177" formatCode="_([$€-2]* #,##0.00_);_([$€-2]* \(#,##0.00\);_([$€-2]* &quot;-&quot;??_)"/>
    <numFmt numFmtId="178" formatCode="_(&quot;$&quot;* #,##0.0_);_(&quot;$&quot;* \(#,##0.0\);_(&quot;$&quot;* &quot;-&quot;??_);_(@_)"/>
    <numFmt numFmtId="179" formatCode="#,##0.00000000000;[Red]\-#,##0.00000000000"/>
    <numFmt numFmtId="180" formatCode="&quot;$&quot;#,##0;\-&quot;$&quot;#,##0"/>
    <numFmt numFmtId="181" formatCode="_(&quot;$&quot;* #,##0.000000_);_(&quot;$&quot;* \(#,##0.000000\);_(&quot;$&quot;* &quot;-&quot;??????_);_(@_)"/>
    <numFmt numFmtId="182" formatCode="0.00_)"/>
    <numFmt numFmtId="183" formatCode="#,##0.00\ ;\(#,##0.00\)"/>
    <numFmt numFmtId="184" formatCode="0000000"/>
    <numFmt numFmtId="185" formatCode="0.0000%"/>
    <numFmt numFmtId="186" formatCode="_(&quot;$&quot;* #,##0.0000_);_(&quot;$&quot;* \(#,##0.0000\);_(&quot;$&quot;* &quot;-&quot;????_);_(@_)"/>
    <numFmt numFmtId="187" formatCode="_(* #,##0_);_(* \(#,##0\);_(* &quot;-&quot;??_);_(@_)"/>
    <numFmt numFmtId="188" formatCode="_(* #,##0.0_);_(* \(#,##0.0\);_(* &quot;-&quot;_);_(@_)"/>
    <numFmt numFmtId="189" formatCode="_(&quot;$&quot;* #,##0.000_);_(&quot;$&quot;* \(#,##0.000\);_(&quot;$&quot;* &quot;-&quot;??_);_(@_)"/>
    <numFmt numFmtId="190" formatCode="0.000%"/>
    <numFmt numFmtId="191" formatCode="[$-409]d\-mmm\-yy;@"/>
    <numFmt numFmtId="192" formatCode="&quot;$&quot;#,##0.00"/>
    <numFmt numFmtId="193" formatCode="[$-409]mmm\-yy;@"/>
    <numFmt numFmtId="194" formatCode="_(* #,##0.000000_);_(* \(#,##0.000000\);_(* &quot;-&quot;??_);_(@_)"/>
    <numFmt numFmtId="195" formatCode="0.0000"/>
    <numFmt numFmtId="196" formatCode="0.00000"/>
    <numFmt numFmtId="197" formatCode="_(&quot;$&quot;* #,##0.000000_);_(&quot;$&quot;* \(#,##0.000000\);_(&quot;$&quot;* &quot;-&quot;_);_(@_)"/>
    <numFmt numFmtId="198" formatCode="_(* #,##0.000000_);_(* \(#,##0.000000\);_(* &quot;-&quot;_);_(@_)"/>
    <numFmt numFmtId="199" formatCode="_(* #,##0.0000_);_(* \(#,##0.0000\);_(* &quot;-&quot;_);_(@_)"/>
  </numFmts>
  <fonts count="122">
    <font>
      <sz val="11"/>
      <color theme="1"/>
      <name val="Calibri"/>
      <family val="2"/>
      <scheme val="minor"/>
    </font>
    <font>
      <sz val="12"/>
      <color theme="1"/>
      <name val="Times New Roman"/>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color indexed="12"/>
      <name val="Arial"/>
      <family val="2"/>
    </font>
    <font>
      <sz val="12"/>
      <name val="Times New Roman"/>
      <family val="1"/>
    </font>
    <font>
      <sz val="8"/>
      <name val="Antique Olive"/>
      <family val="2"/>
    </font>
    <font>
      <sz val="8"/>
      <name val="Geneva"/>
      <family val="2"/>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color theme="1"/>
      <name val="Calibri"/>
      <family val="2"/>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sz val="8"/>
      <name val="Helv"/>
    </font>
    <font>
      <b/>
      <i/>
      <sz val="16"/>
      <name val="Helv"/>
    </font>
    <font>
      <sz val="10"/>
      <name val="Geneva"/>
    </font>
    <font>
      <sz val="8"/>
      <name val="MS Sans Serif"/>
      <family val="2"/>
    </font>
    <font>
      <sz val="10"/>
      <color theme="1"/>
      <name val="Arial"/>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u/>
      <sz val="10"/>
      <color indexed="12"/>
      <name val="MS Sans Serif"/>
      <family val="2"/>
    </font>
    <font>
      <sz val="10"/>
      <color rgb="FF008080"/>
      <name val="Arial"/>
      <family val="2"/>
    </font>
    <font>
      <sz val="10"/>
      <color indexed="21"/>
      <name val="Arial"/>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color theme="1"/>
      <name val="Times New Roman"/>
      <family val="1"/>
    </font>
    <font>
      <b/>
      <sz val="12"/>
      <name val="Times New Roman"/>
      <family val="1"/>
    </font>
    <font>
      <sz val="12"/>
      <color rgb="FF008080"/>
      <name val="Times New Roman"/>
      <family val="1"/>
    </font>
    <font>
      <sz val="12"/>
      <color indexed="21"/>
      <name val="Times New Roman"/>
      <family val="1"/>
    </font>
    <font>
      <sz val="12"/>
      <color indexed="12"/>
      <name val="Times New Roman"/>
      <family val="1"/>
    </font>
    <font>
      <b/>
      <strike/>
      <sz val="12"/>
      <name val="Times New Roman"/>
      <family val="1"/>
    </font>
    <font>
      <strike/>
      <sz val="12"/>
      <name val="Times New Roman"/>
      <family val="1"/>
    </font>
    <font>
      <strike/>
      <sz val="12"/>
      <color indexed="12"/>
      <name val="Times New Roman"/>
      <family val="1"/>
    </font>
    <font>
      <strike/>
      <sz val="12"/>
      <color rgb="FF0000FF"/>
      <name val="Times New Roman"/>
      <family val="1"/>
    </font>
    <font>
      <sz val="12"/>
      <color rgb="FFFF0000"/>
      <name val="Times New Roman"/>
      <family val="1"/>
    </font>
    <font>
      <sz val="14"/>
      <name val="Times New Roman"/>
      <family val="1"/>
    </font>
    <font>
      <b/>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26"/>
        <bgColor indexed="64"/>
      </patternFill>
    </fill>
    <fill>
      <patternFill patternType="solid">
        <fgColor theme="6" tint="0.7999816888943144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medium">
        <color indexed="10"/>
      </left>
      <right/>
      <top style="medium">
        <color indexed="10"/>
      </top>
      <bottom/>
      <diagonal/>
    </border>
    <border>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style="medium">
        <color indexed="10"/>
      </top>
      <bottom/>
      <diagonal/>
    </border>
    <border>
      <left/>
      <right style="medium">
        <color indexed="10"/>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medium">
        <color indexed="10"/>
      </right>
      <top/>
      <bottom style="medium">
        <color indexed="10"/>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539">
    <xf numFmtId="0" fontId="0" fillId="0" borderId="0"/>
    <xf numFmtId="43" fontId="19" fillId="0" borderId="0" applyFont="0" applyFill="0" applyBorder="0" applyAlignment="0" applyProtection="0"/>
    <xf numFmtId="0" fontId="19" fillId="0" borderId="0"/>
    <xf numFmtId="0" fontId="19" fillId="0" borderId="0" applyNumberFormat="0" applyBorder="0" applyAlignment="0"/>
    <xf numFmtId="0" fontId="19" fillId="0" borderId="0"/>
    <xf numFmtId="0" fontId="19" fillId="0" borderId="0"/>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7"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alignment horizontal="left" wrapText="1"/>
    </xf>
    <xf numFmtId="0" fontId="19" fillId="0" borderId="0"/>
    <xf numFmtId="0" fontId="19"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22" fillId="0" borderId="0"/>
    <xf numFmtId="0" fontId="2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0" fontId="22" fillId="0" borderId="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19" fillId="0" borderId="0">
      <alignment horizontal="left" wrapText="1"/>
    </xf>
    <xf numFmtId="166"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2" fillId="0" borderId="0"/>
    <xf numFmtId="0" fontId="2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22" fillId="0" borderId="0"/>
    <xf numFmtId="168" fontId="23" fillId="0" borderId="0">
      <alignment horizontal="left"/>
    </xf>
    <xf numFmtId="169" fontId="24" fillId="0" borderId="0">
      <alignment horizontal="left"/>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4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4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6" fillId="5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5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6" fillId="5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4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4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6" fillId="61"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4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6" fillId="6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26" fillId="4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5" fillId="64" borderId="0" applyNumberFormat="0" applyBorder="0" applyAlignment="0" applyProtection="0"/>
    <xf numFmtId="0" fontId="25" fillId="56" borderId="0" applyNumberFormat="0" applyBorder="0" applyAlignment="0" applyProtection="0"/>
    <xf numFmtId="0" fontId="26" fillId="6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5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5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4" fillId="0" borderId="0" applyFont="0" applyFill="0" applyBorder="0" applyAlignment="0" applyProtection="0">
      <alignment horizontal="right"/>
    </xf>
    <xf numFmtId="170" fontId="28" fillId="0" borderId="0" applyFill="0" applyBorder="0" applyAlignment="0"/>
    <xf numFmtId="170" fontId="28" fillId="0" borderId="0" applyFill="0" applyBorder="0" applyAlignment="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0" fontId="29" fillId="67" borderId="12" applyNumberFormat="0" applyAlignment="0" applyProtection="0"/>
    <xf numFmtId="0" fontId="12" fillId="6" borderId="4" applyNumberFormat="0" applyAlignment="0" applyProtection="0"/>
    <xf numFmtId="0" fontId="30" fillId="68" borderId="4" applyNumberFormat="0" applyAlignment="0" applyProtection="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30" fillId="68" borderId="4" applyNumberFormat="0" applyAlignment="0" applyProtection="0"/>
    <xf numFmtId="0" fontId="25" fillId="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41" fontId="19" fillId="66" borderId="0"/>
    <xf numFmtId="41" fontId="19" fillId="66" borderId="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66" borderId="0"/>
    <xf numFmtId="41" fontId="19" fillId="66"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31" fillId="69" borderId="13" applyNumberFormat="0" applyAlignment="0" applyProtection="0"/>
    <xf numFmtId="0" fontId="31" fillId="69" borderId="1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41" fontId="19" fillId="70" borderId="0"/>
    <xf numFmtId="41" fontId="19" fillId="7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5" fillId="0" borderId="0"/>
    <xf numFmtId="0" fontId="25"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 fontId="35" fillId="0" borderId="0" applyFill="0" applyBorder="0" applyAlignment="0" applyProtection="0"/>
    <xf numFmtId="0" fontId="36" fillId="0" borderId="0"/>
    <xf numFmtId="0" fontId="36" fillId="0" borderId="0"/>
    <xf numFmtId="0" fontId="37" fillId="0" borderId="0"/>
    <xf numFmtId="0" fontId="25" fillId="0" borderId="0"/>
    <xf numFmtId="0" fontId="38" fillId="0" borderId="0"/>
    <xf numFmtId="0" fontId="39" fillId="0" borderId="0"/>
    <xf numFmtId="3" fontId="40"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40"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25" fillId="0" borderId="0"/>
    <xf numFmtId="0" fontId="25" fillId="0" borderId="0"/>
    <xf numFmtId="3" fontId="40" fillId="0" borderId="0" applyFont="0" applyFill="0" applyBorder="0" applyAlignment="0" applyProtection="0"/>
    <xf numFmtId="0" fontId="25" fillId="0" borderId="0"/>
    <xf numFmtId="3" fontId="40" fillId="0" borderId="0" applyFont="0" applyFill="0" applyBorder="0" applyAlignment="0" applyProtection="0"/>
    <xf numFmtId="171" fontId="42" fillId="0" borderId="0">
      <protection locked="0"/>
    </xf>
    <xf numFmtId="0" fontId="38" fillId="0" borderId="0"/>
    <xf numFmtId="0" fontId="39" fillId="0" borderId="0"/>
    <xf numFmtId="0" fontId="25" fillId="0" borderId="0"/>
    <xf numFmtId="0" fontId="43" fillId="0" borderId="0" applyNumberFormat="0" applyAlignment="0">
      <alignment horizontal="left"/>
    </xf>
    <xf numFmtId="0" fontId="43" fillId="0" borderId="0" applyNumberFormat="0" applyAlignment="0">
      <alignment horizontal="left"/>
    </xf>
    <xf numFmtId="0" fontId="44" fillId="0" borderId="0" applyNumberFormat="0" applyAlignment="0"/>
    <xf numFmtId="0" fontId="44" fillId="0" borderId="0" applyNumberFormat="0" applyAlignment="0"/>
    <xf numFmtId="0" fontId="36" fillId="0" borderId="0"/>
    <xf numFmtId="0" fontId="38" fillId="0" borderId="0"/>
    <xf numFmtId="0" fontId="39" fillId="0" borderId="0"/>
    <xf numFmtId="0" fontId="25" fillId="0" borderId="0"/>
    <xf numFmtId="0" fontId="36" fillId="0" borderId="0"/>
    <xf numFmtId="0" fontId="38" fillId="0" borderId="0"/>
    <xf numFmtId="0" fontId="39"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8" fontId="3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8" fontId="36" fillId="0" borderId="0" applyFont="0" applyFill="0" applyBorder="0" applyAlignment="0" applyProtection="0"/>
    <xf numFmtId="44" fontId="3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25" fillId="0" borderId="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5" fontId="35" fillId="0" borderId="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25" fillId="0" borderId="0"/>
    <xf numFmtId="174" fontId="35" fillId="0" borderId="0" applyFill="0" applyBorder="0" applyAlignment="0" applyProtection="0"/>
    <xf numFmtId="0" fontId="41" fillId="0" borderId="0" applyFont="0" applyFill="0" applyBorder="0" applyAlignment="0" applyProtection="0"/>
    <xf numFmtId="0" fontId="25" fillId="0" borderId="0"/>
    <xf numFmtId="0" fontId="41" fillId="0" borderId="0" applyFont="0" applyFill="0" applyBorder="0" applyAlignment="0" applyProtection="0"/>
    <xf numFmtId="0" fontId="41" fillId="0" borderId="0" applyFont="0" applyFill="0" applyBorder="0" applyAlignment="0" applyProtection="0"/>
    <xf numFmtId="0" fontId="40" fillId="0" borderId="0" applyFont="0" applyFill="0" applyBorder="0" applyAlignment="0" applyProtection="0"/>
    <xf numFmtId="0" fontId="19" fillId="0" borderId="0" applyFont="0" applyFill="0" applyBorder="0" applyAlignment="0" applyProtection="0"/>
    <xf numFmtId="0" fontId="25" fillId="0" borderId="0"/>
    <xf numFmtId="0" fontId="47" fillId="0" borderId="0" applyFont="0" applyFill="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3" borderId="0" applyNumberFormat="0" applyBorder="0" applyAlignment="0" applyProtection="0"/>
    <xf numFmtId="175" fontId="19" fillId="0" borderId="0"/>
    <xf numFmtId="165" fontId="19" fillId="0" borderId="0"/>
    <xf numFmtId="165" fontId="19" fillId="0" borderId="0"/>
    <xf numFmtId="0" fontId="25" fillId="0" borderId="0"/>
    <xf numFmtId="165" fontId="19" fillId="0" borderId="0"/>
    <xf numFmtId="165" fontId="19" fillId="0" borderId="0"/>
    <xf numFmtId="165" fontId="19" fillId="0" borderId="0"/>
    <xf numFmtId="165" fontId="19" fillId="0" borderId="0"/>
    <xf numFmtId="176" fontId="49" fillId="0" borderId="0"/>
    <xf numFmtId="175" fontId="19" fillId="0" borderId="0"/>
    <xf numFmtId="165" fontId="19" fillId="0" borderId="0"/>
    <xf numFmtId="175" fontId="19" fillId="0" borderId="0"/>
    <xf numFmtId="0" fontId="25" fillId="0" borderId="0"/>
    <xf numFmtId="165" fontId="19" fillId="0" borderId="0"/>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177" fontId="19" fillId="0" borderId="0" applyFont="0" applyFill="0" applyBorder="0" applyAlignment="0" applyProtection="0">
      <alignment horizontal="lef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35" fillId="0" borderId="0" applyFill="0" applyBorder="0" applyAlignment="0" applyProtection="0"/>
    <xf numFmtId="2" fontId="40" fillId="0" borderId="0" applyFont="0" applyFill="0" applyBorder="0" applyAlignment="0" applyProtection="0"/>
    <xf numFmtId="0" fontId="25" fillId="0" borderId="0"/>
    <xf numFmtId="0" fontId="36"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38" fontId="52" fillId="70" borderId="0" applyNumberFormat="0" applyBorder="0" applyAlignment="0" applyProtection="0"/>
    <xf numFmtId="178" fontId="53" fillId="0" borderId="0" applyNumberFormat="0" applyFill="0" applyBorder="0" applyProtection="0">
      <alignment horizontal="right"/>
    </xf>
    <xf numFmtId="0" fontId="54" fillId="0" borderId="14" applyNumberFormat="0" applyAlignment="0" applyProtection="0">
      <alignment horizontal="left"/>
    </xf>
    <xf numFmtId="0" fontId="54" fillId="0" borderId="14" applyNumberFormat="0" applyAlignment="0" applyProtection="0">
      <alignment horizontal="left"/>
    </xf>
    <xf numFmtId="0" fontId="54" fillId="0" borderId="15">
      <alignment horizontal="left"/>
    </xf>
    <xf numFmtId="0" fontId="54" fillId="0" borderId="15">
      <alignment horizontal="left"/>
    </xf>
    <xf numFmtId="14" fontId="20" fillId="74" borderId="16">
      <alignment horizontal="center" vertical="center" wrapText="1"/>
    </xf>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0" fillId="0" borderId="0" applyNumberFormat="0" applyFill="0" applyBorder="0" applyAlignment="0" applyProtection="0"/>
    <xf numFmtId="0" fontId="55" fillId="0" borderId="17" applyNumberFormat="0" applyFill="0" applyAlignment="0" applyProtection="0"/>
    <xf numFmtId="0" fontId="4" fillId="0" borderId="1" applyNumberFormat="0" applyFill="0" applyAlignment="0" applyProtection="0"/>
    <xf numFmtId="0" fontId="56" fillId="0" borderId="18" applyNumberFormat="0" applyFill="0" applyAlignment="0" applyProtection="0"/>
    <xf numFmtId="0" fontId="25"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6" fillId="0" borderId="18" applyNumberFormat="0" applyFill="0" applyAlignment="0" applyProtection="0"/>
    <xf numFmtId="0" fontId="25"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7"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8"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40" fillId="0" borderId="0" applyNumberFormat="0" applyFill="0" applyBorder="0" applyAlignment="0" applyProtection="0"/>
    <xf numFmtId="0" fontId="59" fillId="0" borderId="19" applyNumberFormat="0" applyFill="0" applyAlignment="0" applyProtection="0"/>
    <xf numFmtId="0" fontId="5" fillId="0" borderId="2" applyNumberFormat="0" applyFill="0" applyAlignment="0" applyProtection="0"/>
    <xf numFmtId="0" fontId="60" fillId="0" borderId="20" applyNumberFormat="0" applyFill="0" applyAlignment="0" applyProtection="0"/>
    <xf numFmtId="0" fontId="25"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0" fillId="0" borderId="20" applyNumberFormat="0" applyFill="0" applyAlignment="0" applyProtection="0"/>
    <xf numFmtId="0" fontId="25"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2"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4"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2" fillId="0" borderId="2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63" fillId="0" borderId="0"/>
    <xf numFmtId="40" fontId="63" fillId="0" borderId="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10" fontId="52" fillId="66" borderId="23" applyNumberFormat="0" applyBorder="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43"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43"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64" fillId="40" borderId="12" applyNumberFormat="0" applyAlignment="0" applyProtection="0"/>
    <xf numFmtId="0" fontId="64" fillId="40" borderId="12" applyNumberFormat="0" applyAlignment="0" applyProtection="0"/>
    <xf numFmtId="0" fontId="64" fillId="40" borderId="12" applyNumberFormat="0" applyAlignment="0" applyProtection="0"/>
    <xf numFmtId="41" fontId="21" fillId="75" borderId="24">
      <alignment horizontal="left"/>
      <protection locked="0"/>
    </xf>
    <xf numFmtId="10" fontId="21" fillId="75" borderId="24">
      <alignment horizontal="right"/>
      <protection locked="0"/>
    </xf>
    <xf numFmtId="41" fontId="21" fillId="75" borderId="24">
      <alignment horizontal="left"/>
      <protection locked="0"/>
    </xf>
    <xf numFmtId="0" fontId="52" fillId="70" borderId="0"/>
    <xf numFmtId="0" fontId="52" fillId="70" borderId="0"/>
    <xf numFmtId="0" fontId="52" fillId="70" borderId="0"/>
    <xf numFmtId="3" fontId="65" fillId="0" borderId="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7" fillId="0" borderId="2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7"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44" fontId="20" fillId="0" borderId="28" applyNumberFormat="0" applyFont="0" applyAlignment="0">
      <alignment horizontal="center"/>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37" fontId="70" fillId="0" borderId="0"/>
    <xf numFmtId="37" fontId="70" fillId="0" borderId="0"/>
    <xf numFmtId="179" fontId="19" fillId="0" borderId="0"/>
    <xf numFmtId="180" fontId="19" fillId="0" borderId="0"/>
    <xf numFmtId="180" fontId="19" fillId="0" borderId="0"/>
    <xf numFmtId="0" fontId="2" fillId="0" borderId="0"/>
    <xf numFmtId="180" fontId="19" fillId="0" borderId="0"/>
    <xf numFmtId="180" fontId="19" fillId="0" borderId="0"/>
    <xf numFmtId="180" fontId="19" fillId="0" borderId="0"/>
    <xf numFmtId="180" fontId="19" fillId="0" borderId="0"/>
    <xf numFmtId="181" fontId="71" fillId="0" borderId="0"/>
    <xf numFmtId="181" fontId="71" fillId="0" borderId="0"/>
    <xf numFmtId="182" fontId="72" fillId="0" borderId="0"/>
    <xf numFmtId="182" fontId="72" fillId="0" borderId="0"/>
    <xf numFmtId="183" fontId="19" fillId="0" borderId="0"/>
    <xf numFmtId="0" fontId="2" fillId="0" borderId="0"/>
    <xf numFmtId="184" fontId="7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0" fontId="7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7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80" fontId="71" fillId="0" borderId="0">
      <alignment horizontal="left" wrapText="1"/>
    </xf>
    <xf numFmtId="0" fontId="19" fillId="0" borderId="0"/>
    <xf numFmtId="165" fontId="19" fillId="0" borderId="0">
      <alignment horizontal="left" wrapText="1"/>
    </xf>
    <xf numFmtId="180" fontId="71" fillId="0" borderId="0">
      <alignment horizontal="left" wrapText="1"/>
    </xf>
    <xf numFmtId="165" fontId="19" fillId="0" borderId="0">
      <alignment horizontal="left" wrapText="1"/>
    </xf>
    <xf numFmtId="180" fontId="71" fillId="0" borderId="0">
      <alignment horizontal="left" wrapText="1"/>
    </xf>
    <xf numFmtId="180" fontId="71" fillId="0" borderId="0">
      <alignment horizontal="left" wrapText="1"/>
    </xf>
    <xf numFmtId="165" fontId="19" fillId="0" borderId="0">
      <alignment horizontal="left" wrapText="1"/>
    </xf>
    <xf numFmtId="0" fontId="2" fillId="0" borderId="0"/>
    <xf numFmtId="0" fontId="2" fillId="0" borderId="0"/>
    <xf numFmtId="0" fontId="34" fillId="0" borderId="0"/>
    <xf numFmtId="0" fontId="19" fillId="0" borderId="0"/>
    <xf numFmtId="0" fontId="25" fillId="0" borderId="0"/>
    <xf numFmtId="0" fontId="25" fillId="0" borderId="0"/>
    <xf numFmtId="0" fontId="19" fillId="0" borderId="0"/>
    <xf numFmtId="0" fontId="33" fillId="0" borderId="0"/>
    <xf numFmtId="0" fontId="19" fillId="0" borderId="0"/>
    <xf numFmtId="0" fontId="33" fillId="0" borderId="0"/>
    <xf numFmtId="0" fontId="19" fillId="0" borderId="0"/>
    <xf numFmtId="0" fontId="33" fillId="0" borderId="0"/>
    <xf numFmtId="0" fontId="25" fillId="0" borderId="0"/>
    <xf numFmtId="0" fontId="33" fillId="0" borderId="0"/>
    <xf numFmtId="0" fontId="19" fillId="0" borderId="0"/>
    <xf numFmtId="0" fontId="19" fillId="0" borderId="0"/>
    <xf numFmtId="0" fontId="19" fillId="0" borderId="0"/>
    <xf numFmtId="0" fontId="19" fillId="0" borderId="0"/>
    <xf numFmtId="0" fontId="19" fillId="0" borderId="0"/>
    <xf numFmtId="165" fontId="19" fillId="0" borderId="0">
      <alignment horizontal="left" wrapText="1"/>
    </xf>
    <xf numFmtId="165" fontId="19" fillId="0" borderId="0">
      <alignment horizontal="left" wrapText="1"/>
    </xf>
    <xf numFmtId="0" fontId="19" fillId="0" borderId="0"/>
    <xf numFmtId="0" fontId="19" fillId="0" borderId="0"/>
    <xf numFmtId="0" fontId="19" fillId="0" borderId="0"/>
    <xf numFmtId="0" fontId="19" fillId="0" borderId="0"/>
    <xf numFmtId="185" fontId="19" fillId="0" borderId="0">
      <alignment horizontal="left" wrapText="1"/>
    </xf>
    <xf numFmtId="185" fontId="19" fillId="0" borderId="0">
      <alignment horizontal="left" wrapText="1"/>
    </xf>
    <xf numFmtId="185" fontId="19" fillId="0" borderId="0">
      <alignment horizontal="left" wrapText="1"/>
    </xf>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52" fillId="76"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65" fontId="71"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19" fillId="0" borderId="0"/>
    <xf numFmtId="0" fontId="19" fillId="0" borderId="0"/>
    <xf numFmtId="165" fontId="19" fillId="0" borderId="0">
      <alignment horizontal="left" wrapText="1"/>
    </xf>
    <xf numFmtId="0" fontId="19" fillId="0" borderId="0"/>
    <xf numFmtId="165" fontId="19" fillId="0" borderId="0">
      <alignment horizontal="left" wrapText="1"/>
    </xf>
    <xf numFmtId="0" fontId="45" fillId="0" borderId="0"/>
    <xf numFmtId="165" fontId="19" fillId="0" borderId="0">
      <alignment horizontal="left" wrapText="1"/>
    </xf>
    <xf numFmtId="165" fontId="19" fillId="0" borderId="0">
      <alignment horizontal="left" wrapText="1"/>
    </xf>
    <xf numFmtId="39" fontId="74" fillId="0" borderId="0" applyNumberFormat="0" applyFill="0" applyBorder="0" applyAlignment="0" applyProtection="0"/>
    <xf numFmtId="39" fontId="74" fillId="0" borderId="0" applyNumberFormat="0" applyFill="0" applyBorder="0" applyAlignment="0" applyProtection="0"/>
    <xf numFmtId="39" fontId="74" fillId="0" borderId="0" applyNumberFormat="0" applyFill="0" applyBorder="0" applyAlignment="0" applyProtection="0"/>
    <xf numFmtId="165" fontId="19" fillId="0" borderId="0">
      <alignment horizontal="left" wrapText="1"/>
    </xf>
    <xf numFmtId="39" fontId="74" fillId="0" borderId="0" applyNumberFormat="0" applyFill="0" applyBorder="0" applyAlignment="0" applyProtection="0"/>
    <xf numFmtId="165" fontId="19" fillId="0" borderId="0">
      <alignment horizontal="left" wrapText="1"/>
    </xf>
    <xf numFmtId="0" fontId="33" fillId="0" borderId="0"/>
    <xf numFmtId="0" fontId="33" fillId="0" borderId="0"/>
    <xf numFmtId="0" fontId="33" fillId="0" borderId="0"/>
    <xf numFmtId="0" fontId="33" fillId="0" borderId="0"/>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2" fillId="0" borderId="0"/>
    <xf numFmtId="0" fontId="2" fillId="0" borderId="0"/>
    <xf numFmtId="0" fontId="2" fillId="0" borderId="0"/>
    <xf numFmtId="0" fontId="2" fillId="0" borderId="0"/>
    <xf numFmtId="165" fontId="71" fillId="0" borderId="0">
      <alignment horizontal="left" wrapText="1"/>
    </xf>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0" fontId="33"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5" fillId="0" borderId="0"/>
    <xf numFmtId="0" fontId="19"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2" fillId="0" borderId="0"/>
    <xf numFmtId="0" fontId="19"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5" fillId="0" borderId="0"/>
    <xf numFmtId="0" fontId="19" fillId="0" borderId="0"/>
    <xf numFmtId="0" fontId="19" fillId="0" borderId="0"/>
    <xf numFmtId="0" fontId="2" fillId="0" borderId="0"/>
    <xf numFmtId="0" fontId="2" fillId="0" borderId="0"/>
    <xf numFmtId="0" fontId="2" fillId="0" borderId="0"/>
    <xf numFmtId="0" fontId="2" fillId="0"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0" fontId="2" fillId="0" borderId="0"/>
    <xf numFmtId="0" fontId="19" fillId="0" borderId="0"/>
    <xf numFmtId="0" fontId="2" fillId="0" borderId="0"/>
    <xf numFmtId="0" fontId="2" fillId="0" borderId="0"/>
    <xf numFmtId="0" fontId="2" fillId="0" borderId="0"/>
    <xf numFmtId="0" fontId="25" fillId="38" borderId="29" applyNumberFormat="0" applyFont="0" applyAlignment="0" applyProtection="0"/>
    <xf numFmtId="0" fontId="25" fillId="8" borderId="8" applyNumberFormat="0" applyFont="0" applyAlignment="0" applyProtection="0"/>
    <xf numFmtId="0" fontId="25" fillId="38" borderId="29" applyNumberFormat="0" applyFont="0" applyAlignment="0" applyProtection="0"/>
    <xf numFmtId="0" fontId="25" fillId="8" borderId="8" applyNumberFormat="0" applyFont="0" applyAlignment="0" applyProtection="0"/>
    <xf numFmtId="0" fontId="19" fillId="38" borderId="29" applyNumberFormat="0" applyFont="0" applyAlignment="0" applyProtection="0"/>
    <xf numFmtId="0" fontId="25" fillId="8" borderId="8" applyNumberFormat="0" applyFont="0" applyAlignment="0" applyProtection="0"/>
    <xf numFmtId="0" fontId="19"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19"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64"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75"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76" fillId="67" borderId="30" applyNumberFormat="0" applyAlignment="0" applyProtection="0"/>
    <xf numFmtId="0" fontId="76" fillId="67" borderId="30"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8"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36" fillId="0" borderId="0"/>
    <xf numFmtId="0" fontId="36" fillId="0" borderId="0"/>
    <xf numFmtId="0" fontId="37" fillId="0" borderId="0"/>
    <xf numFmtId="0" fontId="2" fillId="0" borderId="0"/>
    <xf numFmtId="0" fontId="38" fillId="0" borderId="0"/>
    <xf numFmtId="0" fontId="39" fillId="0" borderId="0"/>
    <xf numFmtId="0" fontId="2" fillId="0" borderId="0"/>
    <xf numFmtId="164"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9" fontId="45" fillId="0" borderId="0" applyFont="0" applyFill="0" applyBorder="0" applyAlignment="0" applyProtection="0"/>
    <xf numFmtId="9" fontId="46" fillId="0" borderId="0" applyFont="0" applyFill="0" applyBorder="0" applyAlignment="0" applyProtection="0"/>
    <xf numFmtId="10" fontId="19" fillId="0" borderId="24"/>
    <xf numFmtId="9" fontId="46" fillId="0" borderId="0" applyFont="0" applyFill="0" applyBorder="0" applyAlignment="0" applyProtection="0"/>
    <xf numFmtId="10" fontId="19" fillId="0" borderId="24"/>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19" fillId="0" borderId="24"/>
    <xf numFmtId="9" fontId="25"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0" fontId="2" fillId="0" borderId="0"/>
    <xf numFmtId="10" fontId="19" fillId="0" borderId="24"/>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19" fillId="0" borderId="24"/>
    <xf numFmtId="9" fontId="32"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33"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10" fontId="19" fillId="0" borderId="24"/>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77" borderId="24"/>
    <xf numFmtId="41" fontId="19" fillId="77" borderId="24"/>
    <xf numFmtId="0"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15" fontId="33" fillId="0" borderId="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4" fontId="33" fillId="0" borderId="0" applyFont="0" applyFill="0" applyBorder="0" applyAlignment="0" applyProtection="0"/>
    <xf numFmtId="0" fontId="77" fillId="0" borderId="16">
      <alignment horizontal="center"/>
    </xf>
    <xf numFmtId="0" fontId="77" fillId="0" borderId="16">
      <alignment horizontal="center"/>
    </xf>
    <xf numFmtId="3" fontId="33" fillId="0" borderId="0" applyFont="0" applyFill="0" applyBorder="0" applyAlignment="0" applyProtection="0"/>
    <xf numFmtId="3" fontId="33" fillId="0" borderId="0" applyFont="0" applyFill="0" applyBorder="0" applyAlignment="0" applyProtection="0"/>
    <xf numFmtId="0" fontId="33" fillId="78" borderId="0" applyNumberFormat="0" applyFont="0" applyBorder="0" applyAlignment="0" applyProtection="0"/>
    <xf numFmtId="0" fontId="33" fillId="78" borderId="0" applyNumberFormat="0" applyFont="0" applyBorder="0" applyAlignment="0" applyProtection="0"/>
    <xf numFmtId="0" fontId="38" fillId="0" borderId="0"/>
    <xf numFmtId="0" fontId="39" fillId="0" borderId="0"/>
    <xf numFmtId="3" fontId="78" fillId="0" borderId="0" applyFill="0" applyBorder="0" applyAlignment="0" applyProtection="0"/>
    <xf numFmtId="0" fontId="79" fillId="0" borderId="0"/>
    <xf numFmtId="0" fontId="80" fillId="0" borderId="0"/>
    <xf numFmtId="3" fontId="78" fillId="0" borderId="0" applyFill="0" applyBorder="0" applyAlignment="0" applyProtection="0"/>
    <xf numFmtId="42" fontId="19" fillId="66" borderId="0"/>
    <xf numFmtId="0" fontId="37" fillId="79" borderId="0"/>
    <xf numFmtId="0" fontId="81" fillId="79" borderId="31"/>
    <xf numFmtId="0" fontId="82" fillId="80" borderId="32"/>
    <xf numFmtId="0" fontId="83" fillId="79" borderId="33"/>
    <xf numFmtId="42" fontId="19" fillId="66" borderId="0"/>
    <xf numFmtId="42" fontId="19" fillId="66" borderId="34">
      <alignment vertical="center"/>
    </xf>
    <xf numFmtId="42" fontId="19" fillId="66" borderId="34">
      <alignment vertical="center"/>
    </xf>
    <xf numFmtId="0" fontId="2" fillId="0" borderId="0"/>
    <xf numFmtId="0" fontId="20" fillId="66" borderId="11" applyNumberFormat="0">
      <alignment horizontal="center" vertical="center" wrapText="1"/>
    </xf>
    <xf numFmtId="0" fontId="20" fillId="66" borderId="11" applyNumberFormat="0">
      <alignment horizontal="center" vertical="center" wrapText="1"/>
    </xf>
    <xf numFmtId="0" fontId="20" fillId="66" borderId="11" applyNumberFormat="0">
      <alignment horizontal="center" vertical="center" wrapText="1"/>
    </xf>
    <xf numFmtId="10" fontId="19" fillId="66" borderId="0"/>
    <xf numFmtId="10" fontId="19" fillId="66" borderId="0"/>
    <xf numFmtId="10" fontId="19" fillId="66" borderId="0"/>
    <xf numFmtId="10" fontId="19" fillId="66" borderId="0"/>
    <xf numFmtId="10" fontId="19" fillId="66" borderId="0"/>
    <xf numFmtId="10" fontId="19" fillId="66" borderId="0"/>
    <xf numFmtId="10" fontId="19" fillId="66" borderId="0"/>
    <xf numFmtId="10"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186" fontId="19" fillId="66" borderId="0"/>
    <xf numFmtId="42" fontId="19" fillId="66" borderId="0"/>
    <xf numFmtId="187" fontId="63" fillId="0" borderId="0" applyBorder="0" applyAlignment="0"/>
    <xf numFmtId="187" fontId="63" fillId="0" borderId="0" applyBorder="0" applyAlignment="0"/>
    <xf numFmtId="42" fontId="19" fillId="66" borderId="35">
      <alignment horizontal="left"/>
    </xf>
    <xf numFmtId="42" fontId="19" fillId="66" borderId="35">
      <alignment horizontal="left"/>
    </xf>
    <xf numFmtId="0" fontId="2" fillId="0" borderId="0"/>
    <xf numFmtId="186" fontId="84" fillId="66" borderId="35">
      <alignment horizontal="left"/>
    </xf>
    <xf numFmtId="14" fontId="71" fillId="0" borderId="0" applyNumberFormat="0" applyFill="0" applyBorder="0" applyAlignment="0" applyProtection="0">
      <alignment horizontal="lef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188" fontId="19" fillId="0" borderId="0" applyFont="0" applyFill="0" applyAlignment="0">
      <alignment horizontal="right"/>
    </xf>
    <xf numFmtId="4" fontId="85" fillId="43" borderId="36" applyNumberFormat="0" applyProtection="0">
      <alignment vertical="center"/>
    </xf>
    <xf numFmtId="4" fontId="52" fillId="43" borderId="37" applyNumberFormat="0" applyProtection="0">
      <alignment vertical="center"/>
    </xf>
    <xf numFmtId="4" fontId="86" fillId="43" borderId="36" applyNumberFormat="0" applyProtection="0">
      <alignment vertical="center"/>
    </xf>
    <xf numFmtId="4" fontId="85" fillId="43" borderId="36" applyNumberFormat="0" applyProtection="0">
      <alignment horizontal="left" vertical="center" indent="1"/>
    </xf>
    <xf numFmtId="4" fontId="52" fillId="75" borderId="37" applyNumberFormat="0" applyProtection="0">
      <alignment horizontal="left" vertical="center" indent="1"/>
    </xf>
    <xf numFmtId="0" fontId="85" fillId="43" borderId="36" applyNumberFormat="0" applyProtection="0">
      <alignment horizontal="left" vertical="top" indent="1"/>
    </xf>
    <xf numFmtId="4" fontId="85" fillId="81" borderId="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52" fillId="48" borderId="37" applyNumberFormat="0" applyProtection="0">
      <alignment horizontal="left" vertical="center" indent="1"/>
    </xf>
    <xf numFmtId="4" fontId="87" fillId="35" borderId="36" applyNumberFormat="0" applyProtection="0">
      <alignment horizontal="right" vertical="center"/>
    </xf>
    <xf numFmtId="4" fontId="87" fillId="36" borderId="36" applyNumberFormat="0" applyProtection="0">
      <alignment horizontal="right" vertical="center"/>
    </xf>
    <xf numFmtId="4" fontId="87" fillId="58" borderId="36" applyNumberFormat="0" applyProtection="0">
      <alignment horizontal="right" vertical="center"/>
    </xf>
    <xf numFmtId="4" fontId="87" fillId="44" borderId="36" applyNumberFormat="0" applyProtection="0">
      <alignment horizontal="right" vertical="center"/>
    </xf>
    <xf numFmtId="4" fontId="87" fillId="49" borderId="36" applyNumberFormat="0" applyProtection="0">
      <alignment horizontal="right" vertical="center"/>
    </xf>
    <xf numFmtId="4" fontId="87" fillId="46" borderId="36" applyNumberFormat="0" applyProtection="0">
      <alignment horizontal="right" vertical="center"/>
    </xf>
    <xf numFmtId="4" fontId="87" fillId="62" borderId="36" applyNumberFormat="0" applyProtection="0">
      <alignment horizontal="right" vertical="center"/>
    </xf>
    <xf numFmtId="4" fontId="87" fillId="83" borderId="36" applyNumberFormat="0" applyProtection="0">
      <alignment horizontal="right" vertical="center"/>
    </xf>
    <xf numFmtId="4" fontId="87" fillId="42" borderId="36" applyNumberFormat="0" applyProtection="0">
      <alignment horizontal="right" vertical="center"/>
    </xf>
    <xf numFmtId="4" fontId="85" fillId="84" borderId="38" applyNumberFormat="0" applyProtection="0">
      <alignment horizontal="left" vertical="center" indent="1"/>
    </xf>
    <xf numFmtId="4" fontId="87" fillId="85" borderId="0" applyNumberFormat="0" applyProtection="0">
      <alignment horizontal="left" vertical="center" indent="1"/>
    </xf>
    <xf numFmtId="4" fontId="88" fillId="63" borderId="0" applyNumberFormat="0" applyProtection="0">
      <alignment horizontal="left" vertical="center" indent="1"/>
    </xf>
    <xf numFmtId="4" fontId="87" fillId="81" borderId="36" applyNumberFormat="0" applyProtection="0">
      <alignment horizontal="right" vertical="center"/>
    </xf>
    <xf numFmtId="0" fontId="19" fillId="82" borderId="30" applyNumberFormat="0" applyProtection="0">
      <alignment horizontal="left" vertical="center" indent="1"/>
    </xf>
    <xf numFmtId="4" fontId="87" fillId="85" borderId="0" applyNumberFormat="0" applyProtection="0">
      <alignment horizontal="left" vertical="center" indent="1"/>
    </xf>
    <xf numFmtId="4" fontId="87" fillId="85" borderId="0" applyNumberFormat="0" applyProtection="0">
      <alignment horizontal="left" vertical="center" indent="1"/>
    </xf>
    <xf numFmtId="4" fontId="87" fillId="85" borderId="0" applyNumberFormat="0" applyProtection="0">
      <alignment horizontal="left" vertical="center" indent="1"/>
    </xf>
    <xf numFmtId="4" fontId="87" fillId="81" borderId="0" applyNumberFormat="0" applyProtection="0">
      <alignment horizontal="left" vertical="center" indent="1"/>
    </xf>
    <xf numFmtId="4" fontId="87" fillId="81" borderId="0" applyNumberFormat="0" applyProtection="0">
      <alignment horizontal="left" vertical="center" indent="1"/>
    </xf>
    <xf numFmtId="4" fontId="87" fillId="81" borderId="0" applyNumberFormat="0" applyProtection="0">
      <alignment horizontal="left" vertical="center" indent="1"/>
    </xf>
    <xf numFmtId="0" fontId="19" fillId="63" borderId="36" applyNumberFormat="0" applyProtection="0">
      <alignment horizontal="left" vertical="center" indent="1"/>
    </xf>
    <xf numFmtId="0" fontId="19" fillId="86" borderId="30"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center" indent="1"/>
    </xf>
    <xf numFmtId="0" fontId="19" fillId="63" borderId="36" applyNumberFormat="0" applyProtection="0">
      <alignment horizontal="left" vertical="top"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6" borderId="30" applyNumberFormat="0" applyProtection="0">
      <alignment horizontal="left" vertical="center" indent="1"/>
    </xf>
    <xf numFmtId="0" fontId="19" fillId="81" borderId="36" applyNumberFormat="0" applyProtection="0">
      <alignment horizontal="left" vertical="center" indent="1"/>
    </xf>
    <xf numFmtId="0" fontId="19" fillId="87" borderId="30"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center" indent="1"/>
    </xf>
    <xf numFmtId="0" fontId="19" fillId="81" borderId="36" applyNumberFormat="0" applyProtection="0">
      <alignment horizontal="left" vertical="top" indent="1"/>
    </xf>
    <xf numFmtId="0" fontId="19" fillId="87" borderId="30" applyNumberFormat="0" applyProtection="0">
      <alignment horizontal="left" vertical="center" indent="1"/>
    </xf>
    <xf numFmtId="0" fontId="19" fillId="81" borderId="36" applyNumberFormat="0" applyProtection="0">
      <alignment horizontal="left" vertical="top" indent="1"/>
    </xf>
    <xf numFmtId="0" fontId="19" fillId="81" borderId="36" applyNumberFormat="0" applyProtection="0">
      <alignment horizontal="left" vertical="top" indent="1"/>
    </xf>
    <xf numFmtId="0" fontId="19" fillId="81" borderId="36" applyNumberFormat="0" applyProtection="0">
      <alignment horizontal="left" vertical="top" indent="1"/>
    </xf>
    <xf numFmtId="0" fontId="19" fillId="34" borderId="36" applyNumberFormat="0" applyProtection="0">
      <alignment horizontal="left" vertical="center" indent="1"/>
    </xf>
    <xf numFmtId="0" fontId="19" fillId="70" borderId="30"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center" indent="1"/>
    </xf>
    <xf numFmtId="0" fontId="19" fillId="34" borderId="36" applyNumberFormat="0" applyProtection="0">
      <alignment horizontal="left" vertical="top" indent="1"/>
    </xf>
    <xf numFmtId="0" fontId="19" fillId="70" borderId="30" applyNumberFormat="0" applyProtection="0">
      <alignment horizontal="left" vertical="center" indent="1"/>
    </xf>
    <xf numFmtId="0" fontId="19" fillId="34" borderId="36" applyNumberFormat="0" applyProtection="0">
      <alignment horizontal="left" vertical="top" indent="1"/>
    </xf>
    <xf numFmtId="0" fontId="19" fillId="34" borderId="36" applyNumberFormat="0" applyProtection="0">
      <alignment horizontal="left" vertical="top" indent="1"/>
    </xf>
    <xf numFmtId="0" fontId="19" fillId="34" borderId="36" applyNumberFormat="0" applyProtection="0">
      <alignment horizontal="left" vertical="top" indent="1"/>
    </xf>
    <xf numFmtId="0" fontId="19" fillId="85" borderId="36" applyNumberFormat="0" applyProtection="0">
      <alignment horizontal="left" vertical="center" indent="1"/>
    </xf>
    <xf numFmtId="0" fontId="19" fillId="82" borderId="30"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center" indent="1"/>
    </xf>
    <xf numFmtId="0" fontId="19" fillId="85" borderId="36" applyNumberFormat="0" applyProtection="0">
      <alignment horizontal="left" vertical="top" indent="1"/>
    </xf>
    <xf numFmtId="0" fontId="19" fillId="82" borderId="30" applyNumberFormat="0" applyProtection="0">
      <alignment horizontal="left" vertical="center" indent="1"/>
    </xf>
    <xf numFmtId="0" fontId="19" fillId="85" borderId="36" applyNumberFormat="0" applyProtection="0">
      <alignment horizontal="left" vertical="top" indent="1"/>
    </xf>
    <xf numFmtId="0" fontId="19" fillId="85" borderId="36" applyNumberFormat="0" applyProtection="0">
      <alignment horizontal="left" vertical="top" indent="1"/>
    </xf>
    <xf numFmtId="0" fontId="19" fillId="85" borderId="36" applyNumberFormat="0" applyProtection="0">
      <alignment horizontal="left" vertical="top" indent="1"/>
    </xf>
    <xf numFmtId="0" fontId="19" fillId="68" borderId="23" applyNumberFormat="0">
      <protection locked="0"/>
    </xf>
    <xf numFmtId="0" fontId="19" fillId="68" borderId="23" applyNumberFormat="0">
      <protection locked="0"/>
    </xf>
    <xf numFmtId="0" fontId="19" fillId="68" borderId="23" applyNumberFormat="0">
      <protection locked="0"/>
    </xf>
    <xf numFmtId="0" fontId="19" fillId="68" borderId="23" applyNumberFormat="0">
      <protection locked="0"/>
    </xf>
    <xf numFmtId="0" fontId="19" fillId="68" borderId="23" applyNumberFormat="0">
      <protection locked="0"/>
    </xf>
    <xf numFmtId="0" fontId="63" fillId="63" borderId="39" applyBorder="0"/>
    <xf numFmtId="4" fontId="87" fillId="38" borderId="36" applyNumberFormat="0" applyProtection="0">
      <alignment vertical="center"/>
    </xf>
    <xf numFmtId="4" fontId="89" fillId="38" borderId="36" applyNumberFormat="0" applyProtection="0">
      <alignment vertical="center"/>
    </xf>
    <xf numFmtId="4" fontId="87" fillId="38" borderId="36" applyNumberFormat="0" applyProtection="0">
      <alignment horizontal="left" vertical="center" indent="1"/>
    </xf>
    <xf numFmtId="0" fontId="87" fillId="38" borderId="36" applyNumberFormat="0" applyProtection="0">
      <alignment horizontal="left" vertical="top" indent="1"/>
    </xf>
    <xf numFmtId="4" fontId="87" fillId="88" borderId="30" applyNumberFormat="0" applyProtection="0">
      <alignment horizontal="right" vertical="center"/>
    </xf>
    <xf numFmtId="4" fontId="52" fillId="0" borderId="37" applyNumberFormat="0" applyProtection="0">
      <alignment horizontal="right" vertical="center"/>
    </xf>
    <xf numFmtId="4" fontId="89" fillId="85" borderId="36" applyNumberFormat="0" applyProtection="0">
      <alignment horizontal="right" vertical="center"/>
    </xf>
    <xf numFmtId="4" fontId="87" fillId="81" borderId="36"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52" fillId="48" borderId="37" applyNumberFormat="0" applyProtection="0">
      <alignment horizontal="left" vertical="center" indent="1"/>
    </xf>
    <xf numFmtId="0" fontId="87" fillId="81" borderId="36" applyNumberFormat="0" applyProtection="0">
      <alignment horizontal="left" vertical="top"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0" fontId="19" fillId="82" borderId="30" applyNumberFormat="0" applyProtection="0">
      <alignment horizontal="left" vertical="center" indent="1"/>
    </xf>
    <xf numFmtId="4" fontId="90" fillId="89" borderId="0" applyNumberFormat="0" applyProtection="0">
      <alignment horizontal="left" vertical="center" indent="1"/>
    </xf>
    <xf numFmtId="0" fontId="52" fillId="90" borderId="23"/>
    <xf numFmtId="4" fontId="91" fillId="85" borderId="36" applyNumberFormat="0" applyProtection="0">
      <alignment horizontal="right" vertical="center"/>
    </xf>
    <xf numFmtId="39" fontId="19" fillId="91" borderId="0"/>
    <xf numFmtId="39" fontId="19" fillId="91" borderId="0"/>
    <xf numFmtId="39" fontId="19" fillId="91" borderId="0"/>
    <xf numFmtId="39" fontId="19" fillId="91" borderId="0"/>
    <xf numFmtId="39" fontId="19" fillId="91" borderId="0"/>
    <xf numFmtId="39" fontId="19" fillId="91" borderId="0"/>
    <xf numFmtId="39" fontId="19" fillId="91" borderId="0"/>
    <xf numFmtId="39" fontId="19" fillId="91" borderId="0"/>
    <xf numFmtId="0" fontId="92" fillId="0" borderId="0" applyNumberFormat="0" applyFill="0" applyBorder="0" applyAlignment="0" applyProtection="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52" fillId="0" borderId="40"/>
    <xf numFmtId="38" fontId="63" fillId="0" borderId="35"/>
    <xf numFmtId="39" fontId="71" fillId="92" borderId="0"/>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65"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86" fontId="19" fillId="0" borderId="0">
      <alignment horizontal="left" wrapText="1"/>
    </xf>
    <xf numFmtId="165" fontId="19" fillId="0" borderId="0">
      <alignment horizontal="left" wrapText="1"/>
    </xf>
    <xf numFmtId="165" fontId="19" fillId="0" borderId="0">
      <alignment horizontal="left" wrapText="1"/>
    </xf>
    <xf numFmtId="189" fontId="19" fillId="0" borderId="0">
      <alignment horizontal="left" wrapText="1"/>
    </xf>
    <xf numFmtId="189" fontId="19" fillId="0" borderId="0">
      <alignment horizontal="left" wrapText="1"/>
    </xf>
    <xf numFmtId="190" fontId="19" fillId="0" borderId="0">
      <alignment horizontal="left" wrapText="1"/>
    </xf>
    <xf numFmtId="190" fontId="19" fillId="0" borderId="0">
      <alignment horizontal="left" wrapText="1"/>
    </xf>
    <xf numFmtId="191" fontId="19" fillId="0" borderId="0">
      <alignment horizontal="left" wrapText="1"/>
    </xf>
    <xf numFmtId="40" fontId="93" fillId="0" borderId="0" applyBorder="0">
      <alignment horizontal="right"/>
    </xf>
    <xf numFmtId="41" fontId="94" fillId="66" borderId="0">
      <alignment horizontal="left"/>
    </xf>
    <xf numFmtId="0" fontId="95" fillId="0" borderId="0"/>
    <xf numFmtId="0" fontId="96" fillId="0" borderId="0" applyFill="0" applyBorder="0" applyProtection="0">
      <alignment horizontal="lef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xf numFmtId="0" fontId="81" fillId="79" borderId="0"/>
    <xf numFmtId="192" fontId="98" fillId="66" borderId="0">
      <alignment horizontal="left" vertical="center"/>
    </xf>
    <xf numFmtId="192" fontId="99" fillId="0" borderId="0">
      <alignment horizontal="left" vertical="center"/>
    </xf>
    <xf numFmtId="0" fontId="2" fillId="0" borderId="0"/>
    <xf numFmtId="0" fontId="20" fillId="66" borderId="0">
      <alignment horizontal="left" wrapText="1"/>
    </xf>
    <xf numFmtId="0" fontId="20" fillId="66" borderId="0">
      <alignment horizontal="left" wrapText="1"/>
    </xf>
    <xf numFmtId="0" fontId="100" fillId="0" borderId="0">
      <alignment horizontal="left" vertical="center"/>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40" fillId="0" borderId="41" applyNumberFormat="0" applyFont="0" applyFill="0" applyAlignment="0" applyProtection="0"/>
    <xf numFmtId="0" fontId="48" fillId="0" borderId="42" applyNumberFormat="0" applyFill="0" applyAlignment="0" applyProtection="0"/>
    <xf numFmtId="0" fontId="17" fillId="0" borderId="9" applyNumberFormat="0" applyFill="0" applyAlignment="0" applyProtection="0"/>
    <xf numFmtId="0" fontId="17" fillId="0" borderId="43"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43"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41" fontId="20" fillId="66" borderId="0">
      <alignment horizontal="left"/>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9" fillId="0" borderId="41" applyNumberFormat="0" applyFont="0" applyFill="0" applyAlignment="0" applyProtection="0"/>
    <xf numFmtId="0" fontId="19" fillId="0" borderId="41" applyNumberFormat="0" applyFon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38" fillId="0" borderId="44"/>
    <xf numFmtId="0" fontId="39" fillId="0" borderId="44"/>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9" fillId="0" borderId="0">
      <alignment horizontal="left" wrapText="1"/>
    </xf>
    <xf numFmtId="0" fontId="101" fillId="0" borderId="0" applyNumberFormat="0" applyFill="0" applyBorder="0" applyAlignment="0" applyProtection="0"/>
    <xf numFmtId="186" fontId="19" fillId="0" borderId="0">
      <alignment horizontal="left" wrapText="1"/>
    </xf>
    <xf numFmtId="187" fontId="63" fillId="0" borderId="0" applyBorder="0" applyAlignment="0"/>
    <xf numFmtId="43" fontId="2" fillId="0" borderId="0" applyFont="0" applyFill="0" applyBorder="0" applyAlignment="0" applyProtection="0"/>
    <xf numFmtId="44" fontId="2" fillId="0" borderId="0" applyFont="0" applyFill="0" applyBorder="0" applyAlignment="0" applyProtection="0"/>
    <xf numFmtId="0" fontId="2" fillId="0" borderId="0"/>
    <xf numFmtId="170" fontId="28" fillId="0" borderId="0" applyFill="0" applyBorder="0" applyAlignment="0"/>
    <xf numFmtId="41" fontId="19" fillId="70" borderId="0"/>
    <xf numFmtId="0" fontId="39" fillId="0" borderId="0"/>
    <xf numFmtId="0" fontId="39" fillId="0" borderId="0"/>
    <xf numFmtId="0" fontId="43" fillId="0" borderId="0" applyNumberFormat="0" applyAlignment="0">
      <alignment horizontal="left"/>
    </xf>
    <xf numFmtId="0" fontId="44" fillId="0" borderId="0" applyNumberFormat="0" applyAlignment="0"/>
    <xf numFmtId="0" fontId="39" fillId="0" borderId="0"/>
    <xf numFmtId="0" fontId="39" fillId="0" borderId="0"/>
    <xf numFmtId="5" fontId="35" fillId="0" borderId="0" applyFill="0" applyBorder="0" applyAlignment="0" applyProtection="0"/>
    <xf numFmtId="2" fontId="35" fillId="0" borderId="0" applyFill="0" applyBorder="0" applyAlignment="0" applyProtection="0"/>
    <xf numFmtId="0" fontId="54" fillId="0" borderId="14" applyNumberFormat="0" applyAlignment="0" applyProtection="0">
      <alignment horizontal="left"/>
    </xf>
    <xf numFmtId="0" fontId="54" fillId="0" borderId="15">
      <alignment horizontal="left"/>
    </xf>
    <xf numFmtId="38" fontId="63" fillId="0" borderId="0"/>
    <xf numFmtId="38" fontId="63" fillId="0" borderId="0"/>
    <xf numFmtId="40" fontId="63" fillId="0" borderId="0"/>
    <xf numFmtId="40" fontId="63" fillId="0" borderId="0"/>
    <xf numFmtId="0" fontId="52" fillId="70" borderId="0"/>
    <xf numFmtId="37" fontId="70" fillId="0" borderId="0"/>
    <xf numFmtId="0" fontId="19" fillId="0" borderId="0"/>
    <xf numFmtId="0" fontId="39" fillId="0" borderId="0"/>
    <xf numFmtId="41" fontId="19" fillId="77" borderId="24"/>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77" fillId="0" borderId="16">
      <alignment horizontal="center"/>
    </xf>
    <xf numFmtId="3" fontId="33" fillId="0" borderId="0" applyFont="0" applyFill="0" applyBorder="0" applyAlignment="0" applyProtection="0"/>
    <xf numFmtId="0" fontId="33" fillId="78" borderId="0" applyNumberFormat="0" applyFont="0" applyBorder="0" applyAlignment="0" applyProtection="0"/>
    <xf numFmtId="0" fontId="39" fillId="0" borderId="0"/>
    <xf numFmtId="0" fontId="80" fillId="0" borderId="0"/>
    <xf numFmtId="42" fontId="19" fillId="66" borderId="34">
      <alignment vertical="center"/>
    </xf>
    <xf numFmtId="0" fontId="20" fillId="66" borderId="11" applyNumberFormat="0">
      <alignment horizontal="center" vertical="center" wrapText="1"/>
    </xf>
    <xf numFmtId="10" fontId="19" fillId="66" borderId="0"/>
    <xf numFmtId="186" fontId="19" fillId="66" borderId="0"/>
    <xf numFmtId="42" fontId="19" fillId="66" borderId="10">
      <alignment horizontal="left"/>
    </xf>
    <xf numFmtId="38" fontId="63" fillId="0" borderId="10"/>
    <xf numFmtId="38" fontId="63" fillId="0" borderId="10"/>
    <xf numFmtId="0" fontId="20" fillId="66" borderId="0">
      <alignment horizontal="left" wrapText="1"/>
    </xf>
    <xf numFmtId="0" fontId="39" fillId="0" borderId="44"/>
    <xf numFmtId="0" fontId="19" fillId="0" borderId="0"/>
    <xf numFmtId="0" fontId="25" fillId="33" borderId="0" applyNumberFormat="0" applyBorder="0" applyAlignment="0" applyProtection="0"/>
    <xf numFmtId="0" fontId="2" fillId="10" borderId="0" applyNumberFormat="0" applyBorder="0" applyAlignment="0" applyProtection="0"/>
    <xf numFmtId="0" fontId="25" fillId="35" borderId="0" applyNumberFormat="0" applyBorder="0" applyAlignment="0" applyProtection="0"/>
    <xf numFmtId="0" fontId="2" fillId="14" borderId="0" applyNumberFormat="0" applyBorder="0" applyAlignment="0" applyProtection="0"/>
    <xf numFmtId="0" fontId="25" fillId="37" borderId="0" applyNumberFormat="0" applyBorder="0" applyAlignment="0" applyProtection="0"/>
    <xf numFmtId="0" fontId="2" fillId="18" borderId="0" applyNumberFormat="0" applyBorder="0" applyAlignment="0" applyProtection="0"/>
    <xf numFmtId="0" fontId="25" fillId="39" borderId="0" applyNumberFormat="0" applyBorder="0" applyAlignment="0" applyProtection="0"/>
    <xf numFmtId="0" fontId="2" fillId="22" borderId="0" applyNumberFormat="0" applyBorder="0" applyAlignment="0" applyProtection="0"/>
    <xf numFmtId="0" fontId="25" fillId="41" borderId="0" applyNumberFormat="0" applyBorder="0" applyAlignment="0" applyProtection="0"/>
    <xf numFmtId="0" fontId="2" fillId="26" borderId="0" applyNumberFormat="0" applyBorder="0" applyAlignment="0" applyProtection="0"/>
    <xf numFmtId="0" fontId="25" fillId="40" borderId="0" applyNumberFormat="0" applyBorder="0" applyAlignment="0" applyProtection="0"/>
    <xf numFmtId="0" fontId="2" fillId="30" borderId="0" applyNumberFormat="0" applyBorder="0" applyAlignment="0" applyProtection="0"/>
    <xf numFmtId="0" fontId="25" fillId="34"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 fillId="15"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5" fillId="39" borderId="0" applyNumberFormat="0" applyBorder="0" applyAlignment="0" applyProtection="0"/>
    <xf numFmtId="0" fontId="2" fillId="23" borderId="0" applyNumberFormat="0" applyBorder="0" applyAlignment="0" applyProtection="0"/>
    <xf numFmtId="0" fontId="25" fillId="34" borderId="0" applyNumberFormat="0" applyBorder="0" applyAlignment="0" applyProtection="0"/>
    <xf numFmtId="0" fontId="2" fillId="27" borderId="0" applyNumberFormat="0" applyBorder="0" applyAlignment="0" applyProtection="0"/>
    <xf numFmtId="0" fontId="25" fillId="44"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5" fillId="8" borderId="8" applyNumberFormat="0" applyFont="0" applyAlignment="0" applyProtection="0"/>
    <xf numFmtId="0" fontId="25" fillId="38" borderId="29" applyNumberFormat="0" applyFont="0" applyAlignment="0" applyProtection="0"/>
    <xf numFmtId="0" fontId="2" fillId="8" borderId="8"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0" fontId="25" fillId="38" borderId="29" applyNumberFormat="0" applyFont="0" applyAlignment="0" applyProtection="0"/>
    <xf numFmtId="4" fontId="86" fillId="75" borderId="36" applyNumberFormat="0" applyProtection="0">
      <alignment vertical="center"/>
    </xf>
    <xf numFmtId="0" fontId="85" fillId="75" borderId="36" applyNumberFormat="0" applyProtection="0">
      <alignment horizontal="left" vertical="top" indent="1"/>
    </xf>
    <xf numFmtId="4" fontId="87" fillId="35" borderId="36" applyNumberFormat="0" applyProtection="0">
      <alignment horizontal="right" vertical="center"/>
    </xf>
    <xf numFmtId="4" fontId="87" fillId="36" borderId="36" applyNumberFormat="0" applyProtection="0">
      <alignment horizontal="right" vertical="center"/>
    </xf>
    <xf numFmtId="4" fontId="87" fillId="58" borderId="36" applyNumberFormat="0" applyProtection="0">
      <alignment horizontal="right" vertical="center"/>
    </xf>
    <xf numFmtId="4" fontId="87" fillId="44" borderId="36" applyNumberFormat="0" applyProtection="0">
      <alignment horizontal="right" vertical="center"/>
    </xf>
    <xf numFmtId="4" fontId="87" fillId="49" borderId="36" applyNumberFormat="0" applyProtection="0">
      <alignment horizontal="right" vertical="center"/>
    </xf>
    <xf numFmtId="4" fontId="87" fillId="46" borderId="36" applyNumberFormat="0" applyProtection="0">
      <alignment horizontal="right" vertical="center"/>
    </xf>
    <xf numFmtId="4" fontId="87" fillId="62" borderId="36" applyNumberFormat="0" applyProtection="0">
      <alignment horizontal="right" vertical="center"/>
    </xf>
    <xf numFmtId="4" fontId="87" fillId="83" borderId="36" applyNumberFormat="0" applyProtection="0">
      <alignment horizontal="right" vertical="center"/>
    </xf>
    <xf numFmtId="4" fontId="87" fillId="42" borderId="36" applyNumberFormat="0" applyProtection="0">
      <alignment horizontal="right" vertical="center"/>
    </xf>
    <xf numFmtId="4" fontId="85" fillId="84" borderId="38" applyNumberFormat="0" applyProtection="0">
      <alignment horizontal="left" vertical="center" indent="1"/>
    </xf>
    <xf numFmtId="4" fontId="87" fillId="85" borderId="0" applyNumberFormat="0" applyProtection="0">
      <alignment horizontal="left" vertical="center" indent="1"/>
    </xf>
    <xf numFmtId="4" fontId="87" fillId="93" borderId="36" applyNumberFormat="0" applyProtection="0">
      <alignment vertical="center"/>
    </xf>
    <xf numFmtId="4" fontId="89" fillId="93" borderId="36" applyNumberFormat="0" applyProtection="0">
      <alignment vertical="center"/>
    </xf>
    <xf numFmtId="4" fontId="87" fillId="93" borderId="36" applyNumberFormat="0" applyProtection="0">
      <alignment horizontal="left" vertical="center" indent="1"/>
    </xf>
    <xf numFmtId="0" fontId="87" fillId="93" borderId="36" applyNumberFormat="0" applyProtection="0">
      <alignment horizontal="left" vertical="top" indent="1"/>
    </xf>
    <xf numFmtId="4" fontId="89" fillId="85" borderId="36" applyNumberFormat="0" applyProtection="0">
      <alignment horizontal="right" vertical="center"/>
    </xf>
    <xf numFmtId="4" fontId="90" fillId="89" borderId="0" applyNumberFormat="0" applyProtection="0">
      <alignment horizontal="left" vertical="center" indent="1"/>
    </xf>
    <xf numFmtId="4" fontId="91" fillId="85" borderId="36" applyNumberFormat="0" applyProtection="0">
      <alignment horizontal="right" vertical="center"/>
    </xf>
    <xf numFmtId="0" fontId="19" fillId="0" borderId="0"/>
    <xf numFmtId="0" fontId="1" fillId="0" borderId="0"/>
    <xf numFmtId="44" fontId="1" fillId="0" borderId="0" applyFont="0" applyFill="0" applyBorder="0" applyAlignment="0" applyProtection="0"/>
  </cellStyleXfs>
  <cellXfs count="193">
    <xf numFmtId="0" fontId="0" fillId="0" borderId="0" xfId="0"/>
    <xf numFmtId="0" fontId="19" fillId="0" borderId="0" xfId="6481" applyFill="1"/>
    <xf numFmtId="0" fontId="19" fillId="0" borderId="0" xfId="6481"/>
    <xf numFmtId="0" fontId="19" fillId="0" borderId="0" xfId="6481" applyAlignment="1">
      <alignment horizontal="centerContinuous"/>
    </xf>
    <xf numFmtId="0" fontId="21" fillId="0" borderId="0" xfId="6481" applyFont="1" applyAlignment="1">
      <alignment horizontal="centerContinuous"/>
    </xf>
    <xf numFmtId="0" fontId="19" fillId="0" borderId="0" xfId="6481" applyBorder="1" applyAlignment="1">
      <alignment horizontal="left"/>
    </xf>
    <xf numFmtId="0" fontId="19" fillId="0" borderId="0" xfId="6481" applyFont="1"/>
    <xf numFmtId="0" fontId="19" fillId="0" borderId="0" xfId="6481" applyFill="1" applyAlignment="1">
      <alignment horizontal="centerContinuous"/>
    </xf>
    <xf numFmtId="0" fontId="19" fillId="0" borderId="0" xfId="6481" applyBorder="1" applyAlignment="1">
      <alignment horizontal="centerContinuous"/>
    </xf>
    <xf numFmtId="0" fontId="20" fillId="0" borderId="0" xfId="6481" applyFont="1" applyBorder="1" applyAlignment="1">
      <alignment horizontal="left"/>
    </xf>
    <xf numFmtId="0" fontId="19" fillId="0" borderId="0" xfId="6481" applyFill="1" applyAlignment="1"/>
    <xf numFmtId="0" fontId="19" fillId="0" borderId="0" xfId="6481" applyAlignment="1"/>
    <xf numFmtId="0" fontId="20" fillId="0" borderId="0" xfId="6481" applyFont="1" applyAlignment="1">
      <alignment horizontal="left"/>
    </xf>
    <xf numFmtId="0" fontId="19" fillId="0" borderId="0" xfId="6481" applyFill="1" applyAlignment="1">
      <alignment horizontal="center"/>
    </xf>
    <xf numFmtId="0" fontId="19" fillId="0" borderId="0" xfId="6481" applyAlignment="1">
      <alignment horizontal="center"/>
    </xf>
    <xf numFmtId="42" fontId="19" fillId="0" borderId="0" xfId="6481" applyNumberFormat="1"/>
    <xf numFmtId="0" fontId="19" fillId="0" borderId="0" xfId="6481" applyBorder="1" applyAlignment="1">
      <alignment horizontal="center"/>
    </xf>
    <xf numFmtId="0" fontId="20" fillId="0" borderId="0" xfId="6481" applyFont="1" applyAlignment="1">
      <alignment horizontal="left" wrapText="1"/>
    </xf>
    <xf numFmtId="0" fontId="19" fillId="0" borderId="0" xfId="6481" applyBorder="1"/>
    <xf numFmtId="0" fontId="19" fillId="0" borderId="0" xfId="6481" applyFill="1" applyBorder="1" applyAlignment="1">
      <alignment horizontal="center"/>
    </xf>
    <xf numFmtId="0" fontId="19" fillId="0" borderId="0" xfId="6481" applyFont="1" applyBorder="1" applyAlignment="1">
      <alignment horizontal="center"/>
    </xf>
    <xf numFmtId="0" fontId="19" fillId="0" borderId="0" xfId="6481" applyFont="1" applyBorder="1"/>
    <xf numFmtId="0" fontId="19" fillId="0" borderId="0" xfId="6481" applyAlignment="1">
      <alignment horizontal="left"/>
    </xf>
    <xf numFmtId="0" fontId="19" fillId="0" borderId="11" xfId="6481" applyBorder="1" applyAlignment="1">
      <alignment horizontal="center"/>
    </xf>
    <xf numFmtId="0" fontId="19" fillId="0" borderId="11" xfId="6481" applyFill="1" applyBorder="1" applyAlignment="1">
      <alignment horizontal="center"/>
    </xf>
    <xf numFmtId="0" fontId="19" fillId="0" borderId="11" xfId="6481" applyFont="1" applyBorder="1" applyAlignment="1">
      <alignment horizontal="center"/>
    </xf>
    <xf numFmtId="42" fontId="19" fillId="0" borderId="11" xfId="6481" applyNumberFormat="1" applyFont="1" applyBorder="1" applyAlignment="1">
      <alignment horizontal="center"/>
    </xf>
    <xf numFmtId="0" fontId="19" fillId="0" borderId="45" xfId="6481" applyFill="1" applyBorder="1" applyAlignment="1">
      <alignment horizontal="center"/>
    </xf>
    <xf numFmtId="0" fontId="19" fillId="0" borderId="46" xfId="6481" applyFill="1" applyBorder="1" applyAlignment="1">
      <alignment horizontal="center"/>
    </xf>
    <xf numFmtId="0" fontId="19" fillId="0" borderId="50" xfId="6481" applyFill="1" applyBorder="1" applyAlignment="1">
      <alignment horizontal="center"/>
    </xf>
    <xf numFmtId="0" fontId="19" fillId="0" borderId="0" xfId="6481" applyFont="1" applyFill="1" applyBorder="1" applyAlignment="1">
      <alignment horizontal="center"/>
    </xf>
    <xf numFmtId="0" fontId="19" fillId="0" borderId="47" xfId="6481" applyFill="1" applyBorder="1" applyAlignment="1">
      <alignment horizontal="center"/>
    </xf>
    <xf numFmtId="0" fontId="19" fillId="0" borderId="51" xfId="6481" applyBorder="1" applyAlignment="1"/>
    <xf numFmtId="0" fontId="19" fillId="0" borderId="0" xfId="6481" applyBorder="1" applyAlignment="1">
      <alignment horizontal="right"/>
    </xf>
    <xf numFmtId="42" fontId="21" fillId="0" borderId="0" xfId="6481" applyNumberFormat="1" applyFont="1" applyFill="1" applyBorder="1" applyAlignment="1">
      <alignment horizontal="center"/>
    </xf>
    <xf numFmtId="42" fontId="103" fillId="0" borderId="0" xfId="6481" applyNumberFormat="1" applyFont="1" applyFill="1" applyBorder="1" applyAlignment="1">
      <alignment horizontal="center"/>
    </xf>
    <xf numFmtId="42" fontId="19" fillId="0" borderId="0" xfId="6481" applyNumberFormat="1" applyFont="1" applyFill="1" applyBorder="1" applyAlignment="1">
      <alignment horizontal="center"/>
    </xf>
    <xf numFmtId="42" fontId="103" fillId="0" borderId="0" xfId="6481" applyNumberFormat="1" applyFont="1" applyBorder="1" applyAlignment="1">
      <alignment horizontal="center"/>
    </xf>
    <xf numFmtId="42" fontId="19" fillId="0" borderId="0" xfId="6481" applyNumberFormat="1" applyFont="1" applyBorder="1" applyAlignment="1">
      <alignment horizontal="center"/>
    </xf>
    <xf numFmtId="37" fontId="19" fillId="0" borderId="47" xfId="6481" applyNumberFormat="1" applyBorder="1"/>
    <xf numFmtId="37" fontId="19" fillId="0" borderId="0" xfId="6481" applyNumberFormat="1" applyBorder="1"/>
    <xf numFmtId="37" fontId="19" fillId="0" borderId="51" xfId="6481" applyNumberFormat="1" applyBorder="1"/>
    <xf numFmtId="42" fontId="19" fillId="0" borderId="52" xfId="6481" applyNumberFormat="1" applyBorder="1"/>
    <xf numFmtId="42" fontId="19" fillId="0" borderId="53" xfId="6481" applyNumberFormat="1" applyBorder="1"/>
    <xf numFmtId="41" fontId="21" fillId="0" borderId="0" xfId="6481" applyNumberFormat="1" applyFont="1" applyFill="1" applyBorder="1" applyAlignment="1">
      <alignment horizontal="center"/>
    </xf>
    <xf numFmtId="41" fontId="103" fillId="0" borderId="0" xfId="6481" applyNumberFormat="1" applyFont="1" applyFill="1"/>
    <xf numFmtId="41" fontId="103" fillId="0" borderId="0" xfId="6481" applyNumberFormat="1" applyFont="1" applyFill="1" applyBorder="1" applyAlignment="1">
      <alignment horizontal="center"/>
    </xf>
    <xf numFmtId="41" fontId="19" fillId="0" borderId="0" xfId="6481" applyNumberFormat="1" applyFont="1" applyFill="1" applyBorder="1" applyAlignment="1">
      <alignment horizontal="center"/>
    </xf>
    <xf numFmtId="41" fontId="103" fillId="0" borderId="0" xfId="6481" applyNumberFormat="1" applyFont="1" applyBorder="1" applyAlignment="1">
      <alignment horizontal="center"/>
    </xf>
    <xf numFmtId="42" fontId="19" fillId="0" borderId="54" xfId="6481" applyNumberFormat="1" applyBorder="1"/>
    <xf numFmtId="42" fontId="19" fillId="0" borderId="55" xfId="6481" applyNumberFormat="1" applyBorder="1"/>
    <xf numFmtId="0" fontId="19" fillId="0" borderId="0" xfId="6481" applyFill="1" applyBorder="1" applyAlignment="1">
      <alignment horizontal="left"/>
    </xf>
    <xf numFmtId="42" fontId="19" fillId="0" borderId="10" xfId="6481" applyNumberFormat="1" applyFill="1" applyBorder="1"/>
    <xf numFmtId="42" fontId="19" fillId="0" borderId="10" xfId="6481" applyNumberFormat="1" applyFont="1" applyFill="1" applyBorder="1"/>
    <xf numFmtId="42" fontId="19" fillId="0" borderId="10" xfId="6481" applyNumberFormat="1" applyBorder="1"/>
    <xf numFmtId="42" fontId="19" fillId="0" borderId="0" xfId="6481" applyNumberFormat="1" applyBorder="1"/>
    <xf numFmtId="42" fontId="19" fillId="0" borderId="0" xfId="6481" applyNumberFormat="1" applyFill="1"/>
    <xf numFmtId="0" fontId="19" fillId="0" borderId="47" xfId="6481" applyBorder="1"/>
    <xf numFmtId="0" fontId="19" fillId="0" borderId="51" xfId="6481" applyBorder="1"/>
    <xf numFmtId="0" fontId="19" fillId="0" borderId="55" xfId="6481" applyBorder="1"/>
    <xf numFmtId="41" fontId="19" fillId="0" borderId="0" xfId="6481" applyNumberFormat="1"/>
    <xf numFmtId="41" fontId="102" fillId="0" borderId="0" xfId="6481" applyNumberFormat="1" applyFont="1"/>
    <xf numFmtId="41" fontId="19" fillId="0" borderId="0" xfId="6481" applyNumberFormat="1" applyFill="1"/>
    <xf numFmtId="42" fontId="19" fillId="0" borderId="0" xfId="6481" applyNumberFormat="1" applyFill="1" applyBorder="1"/>
    <xf numFmtId="42" fontId="19" fillId="0" borderId="51" xfId="6481" applyNumberFormat="1" applyFill="1" applyBorder="1"/>
    <xf numFmtId="41" fontId="21" fillId="0" borderId="0" xfId="6481" applyNumberFormat="1" applyFont="1" applyFill="1"/>
    <xf numFmtId="41" fontId="19" fillId="0" borderId="0" xfId="6481" applyNumberFormat="1" applyFont="1"/>
    <xf numFmtId="42" fontId="19" fillId="0" borderId="0" xfId="6481" applyNumberFormat="1" applyFont="1" applyFill="1" applyBorder="1"/>
    <xf numFmtId="0" fontId="19" fillId="0" borderId="51" xfId="6481" applyFill="1" applyBorder="1"/>
    <xf numFmtId="187" fontId="2" fillId="0" borderId="0" xfId="5304" applyNumberFormat="1" applyFill="1"/>
    <xf numFmtId="42" fontId="103" fillId="0" borderId="0" xfId="6481" applyNumberFormat="1" applyFont="1" applyFill="1" applyBorder="1"/>
    <xf numFmtId="37" fontId="19" fillId="0" borderId="48" xfId="6481" applyNumberFormat="1" applyBorder="1"/>
    <xf numFmtId="37" fontId="19" fillId="0" borderId="49" xfId="6481" applyNumberFormat="1" applyBorder="1"/>
    <xf numFmtId="0" fontId="19" fillId="0" borderId="56" xfId="6481" applyFill="1" applyBorder="1"/>
    <xf numFmtId="42" fontId="19" fillId="0" borderId="57" xfId="6481" applyNumberFormat="1" applyBorder="1"/>
    <xf numFmtId="42" fontId="19" fillId="0" borderId="58" xfId="6481" applyNumberFormat="1" applyBorder="1"/>
    <xf numFmtId="0" fontId="19" fillId="0" borderId="0" xfId="6481" quotePrefix="1" applyAlignment="1">
      <alignment vertical="top"/>
    </xf>
    <xf numFmtId="0" fontId="19" fillId="0" borderId="0" xfId="6481" applyAlignment="1">
      <alignment vertical="top"/>
    </xf>
    <xf numFmtId="0" fontId="19" fillId="0" borderId="0" xfId="6481" applyFont="1" applyFill="1"/>
    <xf numFmtId="197" fontId="19" fillId="0" borderId="0" xfId="6481" applyNumberFormat="1" applyBorder="1"/>
    <xf numFmtId="198" fontId="19" fillId="0" borderId="0" xfId="6481" applyNumberFormat="1"/>
    <xf numFmtId="41" fontId="19" fillId="0" borderId="0" xfId="6481" applyNumberFormat="1" applyBorder="1"/>
    <xf numFmtId="37" fontId="19" fillId="0" borderId="0" xfId="6481" applyNumberFormat="1"/>
    <xf numFmtId="44" fontId="19" fillId="0" borderId="0" xfId="6481" applyNumberFormat="1" applyFill="1"/>
    <xf numFmtId="199" fontId="19" fillId="0" borderId="0" xfId="6481" applyNumberFormat="1"/>
    <xf numFmtId="0" fontId="19" fillId="0" borderId="0" xfId="6481" applyFill="1" applyAlignment="1">
      <alignment vertical="top"/>
    </xf>
    <xf numFmtId="0" fontId="19" fillId="0" borderId="0" xfId="6481" applyFill="1" applyAlignment="1">
      <alignment vertical="top" wrapText="1"/>
    </xf>
    <xf numFmtId="0" fontId="19" fillId="0" borderId="45" xfId="6481" applyBorder="1"/>
    <xf numFmtId="42" fontId="19" fillId="0" borderId="46" xfId="6481" applyNumberFormat="1" applyBorder="1"/>
    <xf numFmtId="42" fontId="19" fillId="0" borderId="46" xfId="6481" applyNumberFormat="1" applyFill="1" applyBorder="1"/>
    <xf numFmtId="42" fontId="19" fillId="0" borderId="50" xfId="6481" applyNumberFormat="1" applyBorder="1"/>
    <xf numFmtId="42" fontId="19" fillId="0" borderId="51" xfId="6481" applyNumberFormat="1" applyBorder="1"/>
    <xf numFmtId="0" fontId="19" fillId="0" borderId="48" xfId="6481" applyBorder="1"/>
    <xf numFmtId="0" fontId="19" fillId="0" borderId="49" xfId="6481" applyFill="1" applyBorder="1"/>
    <xf numFmtId="0" fontId="19" fillId="0" borderId="49" xfId="6481" applyBorder="1"/>
    <xf numFmtId="198" fontId="19" fillId="0" borderId="56" xfId="6481" applyNumberFormat="1" applyBorder="1"/>
    <xf numFmtId="0" fontId="20" fillId="0" borderId="60" xfId="6481" applyFont="1" applyFill="1" applyBorder="1" applyAlignment="1">
      <alignment horizontal="center"/>
    </xf>
    <xf numFmtId="0" fontId="19" fillId="0" borderId="61" xfId="6481" applyFill="1" applyBorder="1" applyAlignment="1">
      <alignment horizontal="center"/>
    </xf>
    <xf numFmtId="0" fontId="19" fillId="0" borderId="62" xfId="6481" applyFill="1" applyBorder="1" applyAlignment="1">
      <alignment horizontal="center"/>
    </xf>
    <xf numFmtId="42" fontId="103" fillId="0" borderId="61" xfId="6481" applyNumberFormat="1" applyFont="1" applyFill="1" applyBorder="1" applyAlignment="1">
      <alignment horizontal="center"/>
    </xf>
    <xf numFmtId="41" fontId="103" fillId="0" borderId="61" xfId="6481" applyNumberFormat="1" applyFont="1" applyFill="1" applyBorder="1" applyAlignment="1">
      <alignment horizontal="center"/>
    </xf>
    <xf numFmtId="42" fontId="19" fillId="0" borderId="63" xfId="6481" applyNumberFormat="1" applyFill="1" applyBorder="1"/>
    <xf numFmtId="0" fontId="111" fillId="0" borderId="0" xfId="6536" applyFont="1"/>
    <xf numFmtId="0" fontId="22" fillId="0" borderId="0" xfId="6536" applyFont="1"/>
    <xf numFmtId="0" fontId="112" fillId="0" borderId="0" xfId="6536" applyFont="1" applyAlignment="1">
      <alignment horizontal="centerContinuous"/>
    </xf>
    <xf numFmtId="0" fontId="22" fillId="0" borderId="0" xfId="6536" applyFont="1" applyAlignment="1">
      <alignment horizontal="centerContinuous"/>
    </xf>
    <xf numFmtId="0" fontId="111" fillId="0" borderId="0" xfId="6536" applyFont="1" applyAlignment="1">
      <alignment horizontal="centerContinuous"/>
    </xf>
    <xf numFmtId="0" fontId="22" fillId="0" borderId="0" xfId="6536" applyFont="1" applyFill="1" applyAlignment="1">
      <alignment horizontal="centerContinuous"/>
    </xf>
    <xf numFmtId="0" fontId="22" fillId="0" borderId="11" xfId="6536" applyFont="1" applyBorder="1" applyAlignment="1">
      <alignment horizontal="center"/>
    </xf>
    <xf numFmtId="193" fontId="112" fillId="0" borderId="11" xfId="2" applyNumberFormat="1" applyFont="1" applyFill="1" applyBorder="1" applyAlignment="1">
      <alignment horizontal="center" wrapText="1"/>
    </xf>
    <xf numFmtId="0" fontId="22" fillId="0" borderId="11" xfId="6536" applyFont="1" applyFill="1" applyBorder="1" applyAlignment="1">
      <alignment horizontal="center"/>
    </xf>
    <xf numFmtId="0" fontId="22" fillId="0" borderId="0" xfId="6536" applyFont="1" applyFill="1" applyBorder="1" applyAlignment="1">
      <alignment horizontal="center"/>
    </xf>
    <xf numFmtId="0" fontId="111" fillId="0" borderId="0" xfId="6536" applyFont="1" applyAlignment="1">
      <alignment horizontal="right"/>
    </xf>
    <xf numFmtId="4" fontId="22" fillId="0" borderId="0" xfId="6536" applyNumberFormat="1" applyFont="1"/>
    <xf numFmtId="0" fontId="22" fillId="0" borderId="0" xfId="6536" applyFont="1" applyFill="1"/>
    <xf numFmtId="0" fontId="22" fillId="0" borderId="0" xfId="6536" applyFont="1" applyFill="1" applyAlignment="1">
      <alignment horizontal="right"/>
    </xf>
    <xf numFmtId="3" fontId="112" fillId="0" borderId="0" xfId="6536" applyNumberFormat="1" applyFont="1" applyFill="1"/>
    <xf numFmtId="3" fontId="22" fillId="0" borderId="0" xfId="6536" applyNumberFormat="1" applyFont="1" applyFill="1"/>
    <xf numFmtId="3" fontId="113" fillId="0" borderId="0" xfId="6536" applyNumberFormat="1" applyFont="1" applyFill="1"/>
    <xf numFmtId="0" fontId="22" fillId="0" borderId="0" xfId="6536" applyFont="1" applyAlignment="1">
      <alignment horizontal="right"/>
    </xf>
    <xf numFmtId="0" fontId="22" fillId="0" borderId="0" xfId="2" applyFont="1" applyFill="1"/>
    <xf numFmtId="0" fontId="22" fillId="0" borderId="0" xfId="6536" applyFont="1" applyFill="1" applyBorder="1"/>
    <xf numFmtId="0" fontId="110" fillId="0" borderId="0" xfId="6536" applyFont="1" applyFill="1" applyBorder="1" applyAlignment="1">
      <alignment horizontal="right"/>
    </xf>
    <xf numFmtId="3" fontId="113" fillId="0" borderId="0" xfId="6536" applyNumberFormat="1" applyFont="1" applyFill="1" applyBorder="1"/>
    <xf numFmtId="3" fontId="22" fillId="0" borderId="0" xfId="6536" applyNumberFormat="1" applyFont="1" applyFill="1" applyBorder="1"/>
    <xf numFmtId="3" fontId="22" fillId="0" borderId="10" xfId="6536" applyNumberFormat="1" applyFont="1" applyFill="1" applyBorder="1"/>
    <xf numFmtId="3" fontId="22" fillId="0" borderId="0" xfId="6536" applyNumberFormat="1" applyFont="1"/>
    <xf numFmtId="0" fontId="22" fillId="0" borderId="0" xfId="2" applyFont="1" applyFill="1" applyAlignment="1">
      <alignment horizontal="right"/>
    </xf>
    <xf numFmtId="3" fontId="114" fillId="0" borderId="0" xfId="3" applyNumberFormat="1" applyFont="1" applyFill="1" applyBorder="1"/>
    <xf numFmtId="0" fontId="22" fillId="0" borderId="0" xfId="2" applyFont="1" applyAlignment="1">
      <alignment horizontal="right"/>
    </xf>
    <xf numFmtId="3" fontId="112" fillId="0" borderId="0" xfId="6536" applyNumberFormat="1" applyFont="1" applyFill="1" applyBorder="1"/>
    <xf numFmtId="0" fontId="22" fillId="0" borderId="0" xfId="6536" applyFont="1" applyBorder="1"/>
    <xf numFmtId="0" fontId="110" fillId="0" borderId="0" xfId="6536" applyFont="1" applyBorder="1" applyAlignment="1">
      <alignment horizontal="right"/>
    </xf>
    <xf numFmtId="3" fontId="22" fillId="0" borderId="0" xfId="6536" applyNumberFormat="1" applyFont="1" applyBorder="1"/>
    <xf numFmtId="3" fontId="114" fillId="0" borderId="0" xfId="6536" applyNumberFormat="1" applyFont="1" applyFill="1"/>
    <xf numFmtId="165" fontId="114" fillId="0" borderId="0" xfId="6536" applyNumberFormat="1" applyFont="1" applyFill="1"/>
    <xf numFmtId="194" fontId="114" fillId="0" borderId="0" xfId="1" applyNumberFormat="1" applyFont="1" applyFill="1"/>
    <xf numFmtId="195" fontId="114" fillId="0" borderId="0" xfId="6536" applyNumberFormat="1" applyFont="1" applyFill="1"/>
    <xf numFmtId="196" fontId="114" fillId="0" borderId="0" xfId="6536" applyNumberFormat="1" applyFont="1" applyFill="1" applyBorder="1"/>
    <xf numFmtId="165" fontId="114" fillId="0" borderId="0" xfId="6536" applyNumberFormat="1" applyFont="1" applyFill="1" applyBorder="1"/>
    <xf numFmtId="3" fontId="22" fillId="0" borderId="10" xfId="6536" applyNumberFormat="1" applyFont="1" applyBorder="1"/>
    <xf numFmtId="0" fontId="111" fillId="0" borderId="0" xfId="6536" applyFont="1" applyFill="1"/>
    <xf numFmtId="3" fontId="22" fillId="0" borderId="0" xfId="6481" applyNumberFormat="1" applyFont="1" applyFill="1"/>
    <xf numFmtId="3" fontId="22" fillId="0" borderId="59" xfId="6536" applyNumberFormat="1" applyFont="1" applyFill="1" applyBorder="1"/>
    <xf numFmtId="164" fontId="22" fillId="0" borderId="0" xfId="5870" applyNumberFormat="1" applyFont="1" applyFill="1" applyBorder="1"/>
    <xf numFmtId="0" fontId="115" fillId="0" borderId="0" xfId="6536" applyFont="1" applyFill="1"/>
    <xf numFmtId="0" fontId="116" fillId="0" borderId="0" xfId="6536" applyFont="1" applyFill="1" applyAlignment="1">
      <alignment horizontal="right"/>
    </xf>
    <xf numFmtId="164" fontId="116" fillId="0" borderId="0" xfId="5870" applyNumberFormat="1" applyFont="1" applyFill="1" applyBorder="1"/>
    <xf numFmtId="0" fontId="116" fillId="0" borderId="0" xfId="6536" applyFont="1" applyFill="1"/>
    <xf numFmtId="3" fontId="117" fillId="0" borderId="0" xfId="6536" applyNumberFormat="1" applyFont="1" applyFill="1"/>
    <xf numFmtId="3" fontId="118" fillId="0" borderId="0" xfId="6536" applyNumberFormat="1" applyFont="1" applyFill="1"/>
    <xf numFmtId="3" fontId="116" fillId="0" borderId="0" xfId="6536" applyNumberFormat="1" applyFont="1" applyFill="1"/>
    <xf numFmtId="3" fontId="116" fillId="0" borderId="10" xfId="6536" applyNumberFormat="1" applyFont="1" applyFill="1" applyBorder="1"/>
    <xf numFmtId="3" fontId="116" fillId="0" borderId="59" xfId="6536" applyNumberFormat="1" applyFont="1" applyFill="1" applyBorder="1"/>
    <xf numFmtId="3" fontId="22" fillId="0" borderId="65" xfId="6536" applyNumberFormat="1" applyFont="1" applyFill="1" applyBorder="1"/>
    <xf numFmtId="3" fontId="22" fillId="0" borderId="66" xfId="6536" applyNumberFormat="1" applyFont="1" applyFill="1" applyBorder="1"/>
    <xf numFmtId="3" fontId="22" fillId="0" borderId="67" xfId="6536" applyNumberFormat="1" applyFont="1" applyFill="1" applyBorder="1"/>
    <xf numFmtId="3" fontId="22" fillId="0" borderId="68" xfId="6536" applyNumberFormat="1" applyFont="1" applyFill="1" applyBorder="1"/>
    <xf numFmtId="3" fontId="22" fillId="0" borderId="69" xfId="6536" applyNumberFormat="1" applyFont="1" applyFill="1" applyBorder="1"/>
    <xf numFmtId="0" fontId="22" fillId="0" borderId="0" xfId="6481" applyFont="1" applyFill="1"/>
    <xf numFmtId="3" fontId="22" fillId="0" borderId="69" xfId="6481" applyNumberFormat="1" applyFont="1" applyFill="1" applyBorder="1"/>
    <xf numFmtId="3" fontId="22" fillId="0" borderId="70" xfId="6536" applyNumberFormat="1" applyFont="1" applyFill="1" applyBorder="1"/>
    <xf numFmtId="3" fontId="22" fillId="0" borderId="16" xfId="6536" applyNumberFormat="1" applyFont="1" applyFill="1" applyBorder="1"/>
    <xf numFmtId="3" fontId="22" fillId="0" borderId="71" xfId="6536" applyNumberFormat="1" applyFont="1" applyFill="1" applyBorder="1"/>
    <xf numFmtId="3" fontId="22" fillId="0" borderId="64" xfId="6536" applyNumberFormat="1" applyFont="1" applyFill="1" applyBorder="1"/>
    <xf numFmtId="9" fontId="22" fillId="0" borderId="0" xfId="5870" applyFont="1" applyFill="1" applyBorder="1"/>
    <xf numFmtId="3" fontId="22" fillId="0" borderId="0" xfId="5870" applyNumberFormat="1" applyFont="1" applyFill="1" applyBorder="1"/>
    <xf numFmtId="4" fontId="22" fillId="0" borderId="0" xfId="5870" applyNumberFormat="1" applyFont="1" applyFill="1" applyBorder="1"/>
    <xf numFmtId="3" fontId="119" fillId="0" borderId="0" xfId="6536" applyNumberFormat="1" applyFont="1" applyFill="1" applyBorder="1"/>
    <xf numFmtId="3" fontId="22" fillId="94" borderId="10" xfId="6536" applyNumberFormat="1" applyFont="1" applyFill="1" applyBorder="1"/>
    <xf numFmtId="0" fontId="22" fillId="0" borderId="0" xfId="6536" applyFont="1" applyAlignment="1">
      <alignment horizontal="left"/>
    </xf>
    <xf numFmtId="0" fontId="22" fillId="0" borderId="0" xfId="6536" applyFont="1" applyFill="1" applyBorder="1" applyAlignment="1">
      <alignment horizontal="left"/>
    </xf>
    <xf numFmtId="0" fontId="22" fillId="0" borderId="0" xfId="6481" applyFont="1"/>
    <xf numFmtId="0" fontId="22" fillId="0" borderId="0" xfId="6481" applyFont="1" applyAlignment="1">
      <alignment horizontal="right"/>
    </xf>
    <xf numFmtId="3" fontId="22" fillId="0" borderId="0" xfId="6481" applyNumberFormat="1" applyFont="1" applyBorder="1"/>
    <xf numFmtId="3" fontId="22" fillId="0" borderId="0" xfId="6481" applyNumberFormat="1" applyFont="1"/>
    <xf numFmtId="0" fontId="22" fillId="0" borderId="0" xfId="6536" applyFont="1" applyBorder="1" applyAlignment="1">
      <alignment horizontal="left"/>
    </xf>
    <xf numFmtId="0" fontId="22" fillId="0" borderId="0" xfId="6536" applyFont="1" applyBorder="1" applyAlignment="1">
      <alignment horizontal="right"/>
    </xf>
    <xf numFmtId="0" fontId="111" fillId="0" borderId="0" xfId="6536" applyFont="1" applyAlignment="1">
      <alignment horizontal="left"/>
    </xf>
    <xf numFmtId="3" fontId="22" fillId="0" borderId="0" xfId="6536" applyNumberFormat="1" applyFont="1" applyFill="1" applyAlignment="1"/>
    <xf numFmtId="0" fontId="110" fillId="0" borderId="45" xfId="6536" applyFont="1" applyBorder="1"/>
    <xf numFmtId="0" fontId="22" fillId="0" borderId="46" xfId="6536" applyFont="1" applyBorder="1"/>
    <xf numFmtId="3" fontId="113" fillId="0" borderId="46" xfId="6536" applyNumberFormat="1" applyFont="1" applyBorder="1"/>
    <xf numFmtId="3" fontId="113" fillId="0" borderId="0" xfId="6536" applyNumberFormat="1" applyFont="1" applyBorder="1"/>
    <xf numFmtId="3" fontId="22" fillId="0" borderId="47" xfId="6536" applyNumberFormat="1" applyFont="1" applyBorder="1"/>
    <xf numFmtId="0" fontId="22" fillId="0" borderId="47" xfId="6536" applyFont="1" applyBorder="1"/>
    <xf numFmtId="0" fontId="110" fillId="0" borderId="47" xfId="6536" applyFont="1" applyBorder="1"/>
    <xf numFmtId="3" fontId="112" fillId="0" borderId="0" xfId="6536" applyNumberFormat="1" applyFont="1" applyBorder="1"/>
    <xf numFmtId="0" fontId="22" fillId="0" borderId="48" xfId="6536" applyFont="1" applyBorder="1"/>
    <xf numFmtId="0" fontId="22" fillId="0" borderId="49" xfId="6536" applyFont="1" applyBorder="1"/>
    <xf numFmtId="3" fontId="22" fillId="0" borderId="49" xfId="6536" applyNumberFormat="1" applyFont="1" applyBorder="1"/>
    <xf numFmtId="0" fontId="120" fillId="0" borderId="0" xfId="6536" applyFont="1"/>
    <xf numFmtId="0" fontId="121" fillId="0" borderId="0" xfId="6536" applyFont="1"/>
  </cellXfs>
  <cellStyles count="6539">
    <cellStyle name="_x0013_" xfId="4"/>
    <cellStyle name="_x0013_ 2" xfId="5"/>
    <cellStyle name="_(C) 2007 CB Weather Adjust" xfId="6"/>
    <cellStyle name="_(C) 2007 CB Weather Adjust (2)" xfId="7"/>
    <cellStyle name="_09GRC Gas Transport For Review" xfId="8"/>
    <cellStyle name="_09GRC Gas Transport For Review 2" xfId="9"/>
    <cellStyle name="_09GRC Gas Transport For Review_Book4" xfId="10"/>
    <cellStyle name="_09GRC Gas Transport For Review_Book4 2" xfId="11"/>
    <cellStyle name="_x0013__16.07E Wild Horse Wind Expansionwrkingfile" xfId="12"/>
    <cellStyle name="_x0013__16.07E Wild Horse Wind Expansionwrkingfile 2" xfId="13"/>
    <cellStyle name="_x0013__16.07E Wild Horse Wind Expansionwrkingfile SF" xfId="14"/>
    <cellStyle name="_x0013__16.07E Wild Horse Wind Expansionwrkingfile SF 2" xfId="15"/>
    <cellStyle name="_x0013__16.37E Wild Horse Expansion DeferralRevwrkingfile SF" xfId="16"/>
    <cellStyle name="_x0013__16.37E Wild Horse Expansion DeferralRevwrkingfile SF 2" xfId="17"/>
    <cellStyle name="_2.01G Temp Normalization(C)" xfId="18"/>
    <cellStyle name="_2.05G Pass-Through Revenue and Expenses" xfId="19"/>
    <cellStyle name="_2.11G Interest on Customer Deposits" xfId="20"/>
    <cellStyle name="_4.01E Temp Normalization" xfId="21"/>
    <cellStyle name="_4.03G Lease Everett Delta" xfId="22"/>
    <cellStyle name="_4.04G Pass-Through Revenue and ExpensesWFMI" xfId="23"/>
    <cellStyle name="_4.06E Pass Throughs" xfId="24"/>
    <cellStyle name="_4.06E Pass Throughs 2" xfId="25"/>
    <cellStyle name="_4.06E Pass Throughs 2 2" xfId="26"/>
    <cellStyle name="_4.06E Pass Throughs 3" xfId="27"/>
    <cellStyle name="_4.06E Pass Throughs 3 2" xfId="28"/>
    <cellStyle name="_4.06E Pass Throughs 3 3" xfId="29"/>
    <cellStyle name="_4.06E Pass Throughs 3 4" xfId="30"/>
    <cellStyle name="_4.06E Pass Throughs 4" xfId="31"/>
    <cellStyle name="_4.06E Pass Throughs_04 07E Wild Horse Wind Expansion (C) (2)" xfId="32"/>
    <cellStyle name="_4.06E Pass Throughs_04 07E Wild Horse Wind Expansion (C) (2) 2" xfId="33"/>
    <cellStyle name="_4.06E Pass Throughs_04 07E Wild Horse Wind Expansion (C) (2)_Adj Bench DR 3 for Initial Briefs (Electric)" xfId="34"/>
    <cellStyle name="_4.06E Pass Throughs_04 07E Wild Horse Wind Expansion (C) (2)_Adj Bench DR 3 for Initial Briefs (Electric) 2" xfId="35"/>
    <cellStyle name="_4.06E Pass Throughs_04 07E Wild Horse Wind Expansion (C) (2)_Electric Rev Req Model (2009 GRC) " xfId="36"/>
    <cellStyle name="_4.06E Pass Throughs_04 07E Wild Horse Wind Expansion (C) (2)_Electric Rev Req Model (2009 GRC)  2" xfId="37"/>
    <cellStyle name="_4.06E Pass Throughs_04 07E Wild Horse Wind Expansion (C) (2)_Electric Rev Req Model (2009 GRC) Rebuttal" xfId="38"/>
    <cellStyle name="_4.06E Pass Throughs_04 07E Wild Horse Wind Expansion (C) (2)_Electric Rev Req Model (2009 GRC) Rebuttal 2" xfId="39"/>
    <cellStyle name="_4.06E Pass Throughs_04 07E Wild Horse Wind Expansion (C) (2)_Electric Rev Req Model (2009 GRC) Rebuttal REmoval of New  WH Solar AdjustMI" xfId="40"/>
    <cellStyle name="_4.06E Pass Throughs_04 07E Wild Horse Wind Expansion (C) (2)_Electric Rev Req Model (2009 GRC) Rebuttal REmoval of New  WH Solar AdjustMI 2" xfId="41"/>
    <cellStyle name="_4.06E Pass Throughs_04 07E Wild Horse Wind Expansion (C) (2)_Electric Rev Req Model (2009 GRC) Revised 01-18-2010" xfId="42"/>
    <cellStyle name="_4.06E Pass Throughs_04 07E Wild Horse Wind Expansion (C) (2)_Electric Rev Req Model (2009 GRC) Revised 01-18-2010 2" xfId="43"/>
    <cellStyle name="_4.06E Pass Throughs_04 07E Wild Horse Wind Expansion (C) (2)_Final Order Electric EXHIBIT A-1" xfId="44"/>
    <cellStyle name="_4.06E Pass Throughs_04 07E Wild Horse Wind Expansion (C) (2)_Final Order Electric EXHIBIT A-1 2" xfId="45"/>
    <cellStyle name="_4.06E Pass Throughs_04 07E Wild Horse Wind Expansion (C) (2)_TENASKA REGULATORY ASSET" xfId="46"/>
    <cellStyle name="_4.06E Pass Throughs_04 07E Wild Horse Wind Expansion (C) (2)_TENASKA REGULATORY ASSET 2" xfId="47"/>
    <cellStyle name="_4.06E Pass Throughs_16.37E Wild Horse Expansion DeferralRevwrkingfile SF" xfId="48"/>
    <cellStyle name="_4.06E Pass Throughs_16.37E Wild Horse Expansion DeferralRevwrkingfile SF 2" xfId="49"/>
    <cellStyle name="_4.06E Pass Throughs_4 31 Regulatory Assets and Liabilities  7 06- Exhibit D" xfId="50"/>
    <cellStyle name="_4.06E Pass Throughs_4 31 Regulatory Assets and Liabilities  7 06- Exhibit D 2" xfId="51"/>
    <cellStyle name="_4.06E Pass Throughs_4 32 Regulatory Assets and Liabilities  7 06- Exhibit D" xfId="52"/>
    <cellStyle name="_4.06E Pass Throughs_4 32 Regulatory Assets and Liabilities  7 06- Exhibit D 2" xfId="53"/>
    <cellStyle name="_4.06E Pass Throughs_Book2" xfId="54"/>
    <cellStyle name="_4.06E Pass Throughs_Book2 2" xfId="55"/>
    <cellStyle name="_4.06E Pass Throughs_Book2_Adj Bench DR 3 for Initial Briefs (Electric)" xfId="56"/>
    <cellStyle name="_4.06E Pass Throughs_Book2_Adj Bench DR 3 for Initial Briefs (Electric) 2" xfId="57"/>
    <cellStyle name="_4.06E Pass Throughs_Book2_Electric Rev Req Model (2009 GRC) Rebuttal" xfId="58"/>
    <cellStyle name="_4.06E Pass Throughs_Book2_Electric Rev Req Model (2009 GRC) Rebuttal 2" xfId="59"/>
    <cellStyle name="_4.06E Pass Throughs_Book2_Electric Rev Req Model (2009 GRC) Rebuttal REmoval of New  WH Solar AdjustMI" xfId="60"/>
    <cellStyle name="_4.06E Pass Throughs_Book2_Electric Rev Req Model (2009 GRC) Rebuttal REmoval of New  WH Solar AdjustMI 2" xfId="61"/>
    <cellStyle name="_4.06E Pass Throughs_Book2_Electric Rev Req Model (2009 GRC) Revised 01-18-2010" xfId="62"/>
    <cellStyle name="_4.06E Pass Throughs_Book2_Electric Rev Req Model (2009 GRC) Revised 01-18-2010 2" xfId="63"/>
    <cellStyle name="_4.06E Pass Throughs_Book2_Final Order Electric EXHIBIT A-1" xfId="64"/>
    <cellStyle name="_4.06E Pass Throughs_Book2_Final Order Electric EXHIBIT A-1 2" xfId="65"/>
    <cellStyle name="_4.06E Pass Throughs_Book4" xfId="66"/>
    <cellStyle name="_4.06E Pass Throughs_Book4 2" xfId="67"/>
    <cellStyle name="_4.06E Pass Throughs_Book9" xfId="68"/>
    <cellStyle name="_4.06E Pass Throughs_Book9 2" xfId="69"/>
    <cellStyle name="_4.06E Pass Throughs_DWH-08 (Rate Spread &amp; Design Workpapers)" xfId="70"/>
    <cellStyle name="_4.06E Pass Throughs_Final 2008 PTC Rate Design Workpapers 10.27.08" xfId="71"/>
    <cellStyle name="_4.06E Pass Throughs_INPUTS" xfId="72"/>
    <cellStyle name="_4.06E Pass Throughs_INPUTS 2" xfId="73"/>
    <cellStyle name="_4.06E Pass Throughs_Power Costs - Comparison bx Rbtl-Staff-Jt-PC" xfId="74"/>
    <cellStyle name="_4.06E Pass Throughs_Power Costs - Comparison bx Rbtl-Staff-Jt-PC 2" xfId="75"/>
    <cellStyle name="_4.06E Pass Throughs_Power Costs - Comparison bx Rbtl-Staff-Jt-PC_Adj Bench DR 3 for Initial Briefs (Electric)" xfId="76"/>
    <cellStyle name="_4.06E Pass Throughs_Power Costs - Comparison bx Rbtl-Staff-Jt-PC_Adj Bench DR 3 for Initial Briefs (Electric) 2" xfId="77"/>
    <cellStyle name="_4.06E Pass Throughs_Power Costs - Comparison bx Rbtl-Staff-Jt-PC_Electric Rev Req Model (2009 GRC) Rebuttal" xfId="78"/>
    <cellStyle name="_4.06E Pass Throughs_Power Costs - Comparison bx Rbtl-Staff-Jt-PC_Electric Rev Req Model (2009 GRC) Rebuttal 2" xfId="79"/>
    <cellStyle name="_4.06E Pass Throughs_Power Costs - Comparison bx Rbtl-Staff-Jt-PC_Electric Rev Req Model (2009 GRC) Rebuttal REmoval of New  WH Solar AdjustMI" xfId="80"/>
    <cellStyle name="_4.06E Pass Throughs_Power Costs - Comparison bx Rbtl-Staff-Jt-PC_Electric Rev Req Model (2009 GRC) Rebuttal REmoval of New  WH Solar AdjustMI 2" xfId="81"/>
    <cellStyle name="_4.06E Pass Throughs_Power Costs - Comparison bx Rbtl-Staff-Jt-PC_Electric Rev Req Model (2009 GRC) Revised 01-18-2010" xfId="82"/>
    <cellStyle name="_4.06E Pass Throughs_Power Costs - Comparison bx Rbtl-Staff-Jt-PC_Electric Rev Req Model (2009 GRC) Revised 01-18-2010 2" xfId="83"/>
    <cellStyle name="_4.06E Pass Throughs_Power Costs - Comparison bx Rbtl-Staff-Jt-PC_Final Order Electric EXHIBIT A-1" xfId="84"/>
    <cellStyle name="_4.06E Pass Throughs_Power Costs - Comparison bx Rbtl-Staff-Jt-PC_Final Order Electric EXHIBIT A-1 2" xfId="85"/>
    <cellStyle name="_4.06E Pass Throughs_Production Adj 4.37" xfId="86"/>
    <cellStyle name="_4.06E Pass Throughs_Production Adj 4.37 2" xfId="87"/>
    <cellStyle name="_4.06E Pass Throughs_Purchased Power Adj 4.03" xfId="88"/>
    <cellStyle name="_4.06E Pass Throughs_Purchased Power Adj 4.03 2" xfId="89"/>
    <cellStyle name="_4.06E Pass Throughs_Rebuttal Power Costs" xfId="90"/>
    <cellStyle name="_4.06E Pass Throughs_Rebuttal Power Costs 2" xfId="91"/>
    <cellStyle name="_4.06E Pass Throughs_Rebuttal Power Costs_Adj Bench DR 3 for Initial Briefs (Electric)" xfId="92"/>
    <cellStyle name="_4.06E Pass Throughs_Rebuttal Power Costs_Adj Bench DR 3 for Initial Briefs (Electric) 2" xfId="93"/>
    <cellStyle name="_4.06E Pass Throughs_Rebuttal Power Costs_Electric Rev Req Model (2009 GRC) Rebuttal" xfId="94"/>
    <cellStyle name="_4.06E Pass Throughs_Rebuttal Power Costs_Electric Rev Req Model (2009 GRC) Rebuttal 2" xfId="95"/>
    <cellStyle name="_4.06E Pass Throughs_Rebuttal Power Costs_Electric Rev Req Model (2009 GRC) Rebuttal REmoval of New  WH Solar AdjustMI" xfId="96"/>
    <cellStyle name="_4.06E Pass Throughs_Rebuttal Power Costs_Electric Rev Req Model (2009 GRC) Rebuttal REmoval of New  WH Solar AdjustMI 2" xfId="97"/>
    <cellStyle name="_4.06E Pass Throughs_Rebuttal Power Costs_Electric Rev Req Model (2009 GRC) Revised 01-18-2010" xfId="98"/>
    <cellStyle name="_4.06E Pass Throughs_Rebuttal Power Costs_Electric Rev Req Model (2009 GRC) Revised 01-18-2010 2" xfId="99"/>
    <cellStyle name="_4.06E Pass Throughs_Rebuttal Power Costs_Final Order Electric EXHIBIT A-1" xfId="100"/>
    <cellStyle name="_4.06E Pass Throughs_Rebuttal Power Costs_Final Order Electric EXHIBIT A-1 2" xfId="101"/>
    <cellStyle name="_4.06E Pass Throughs_ROR &amp; CONV FACTOR" xfId="102"/>
    <cellStyle name="_4.06E Pass Throughs_ROR &amp; CONV FACTOR 2" xfId="103"/>
    <cellStyle name="_4.06E Pass Throughs_ROR 5.02" xfId="104"/>
    <cellStyle name="_4.06E Pass Throughs_ROR 5.02 2" xfId="105"/>
    <cellStyle name="_4.13E Montana Energy Tax" xfId="106"/>
    <cellStyle name="_4.13E Montana Energy Tax 2" xfId="107"/>
    <cellStyle name="_4.13E Montana Energy Tax 2 2" xfId="108"/>
    <cellStyle name="_4.13E Montana Energy Tax 3" xfId="109"/>
    <cellStyle name="_4.13E Montana Energy Tax 3 2" xfId="110"/>
    <cellStyle name="_4.13E Montana Energy Tax 3 3" xfId="111"/>
    <cellStyle name="_4.13E Montana Energy Tax 3 4" xfId="112"/>
    <cellStyle name="_4.13E Montana Energy Tax 4" xfId="113"/>
    <cellStyle name="_4.13E Montana Energy Tax_04 07E Wild Horse Wind Expansion (C) (2)" xfId="114"/>
    <cellStyle name="_4.13E Montana Energy Tax_04 07E Wild Horse Wind Expansion (C) (2) 2" xfId="115"/>
    <cellStyle name="_4.13E Montana Energy Tax_04 07E Wild Horse Wind Expansion (C) (2)_Adj Bench DR 3 for Initial Briefs (Electric)" xfId="116"/>
    <cellStyle name="_4.13E Montana Energy Tax_04 07E Wild Horse Wind Expansion (C) (2)_Adj Bench DR 3 for Initial Briefs (Electric) 2" xfId="117"/>
    <cellStyle name="_4.13E Montana Energy Tax_04 07E Wild Horse Wind Expansion (C) (2)_Electric Rev Req Model (2009 GRC) " xfId="118"/>
    <cellStyle name="_4.13E Montana Energy Tax_04 07E Wild Horse Wind Expansion (C) (2)_Electric Rev Req Model (2009 GRC)  2" xfId="119"/>
    <cellStyle name="_4.13E Montana Energy Tax_04 07E Wild Horse Wind Expansion (C) (2)_Electric Rev Req Model (2009 GRC) Rebuttal" xfId="120"/>
    <cellStyle name="_4.13E Montana Energy Tax_04 07E Wild Horse Wind Expansion (C) (2)_Electric Rev Req Model (2009 GRC) Rebuttal 2" xfId="121"/>
    <cellStyle name="_4.13E Montana Energy Tax_04 07E Wild Horse Wind Expansion (C) (2)_Electric Rev Req Model (2009 GRC) Rebuttal REmoval of New  WH Solar AdjustMI" xfId="122"/>
    <cellStyle name="_4.13E Montana Energy Tax_04 07E Wild Horse Wind Expansion (C) (2)_Electric Rev Req Model (2009 GRC) Rebuttal REmoval of New  WH Solar AdjustMI 2" xfId="123"/>
    <cellStyle name="_4.13E Montana Energy Tax_04 07E Wild Horse Wind Expansion (C) (2)_Electric Rev Req Model (2009 GRC) Revised 01-18-2010" xfId="124"/>
    <cellStyle name="_4.13E Montana Energy Tax_04 07E Wild Horse Wind Expansion (C) (2)_Electric Rev Req Model (2009 GRC) Revised 01-18-2010 2" xfId="125"/>
    <cellStyle name="_4.13E Montana Energy Tax_04 07E Wild Horse Wind Expansion (C) (2)_Final Order Electric EXHIBIT A-1" xfId="126"/>
    <cellStyle name="_4.13E Montana Energy Tax_04 07E Wild Horse Wind Expansion (C) (2)_Final Order Electric EXHIBIT A-1 2" xfId="127"/>
    <cellStyle name="_4.13E Montana Energy Tax_04 07E Wild Horse Wind Expansion (C) (2)_TENASKA REGULATORY ASSET" xfId="128"/>
    <cellStyle name="_4.13E Montana Energy Tax_04 07E Wild Horse Wind Expansion (C) (2)_TENASKA REGULATORY ASSET 2" xfId="129"/>
    <cellStyle name="_4.13E Montana Energy Tax_16.37E Wild Horse Expansion DeferralRevwrkingfile SF" xfId="130"/>
    <cellStyle name="_4.13E Montana Energy Tax_16.37E Wild Horse Expansion DeferralRevwrkingfile SF 2" xfId="131"/>
    <cellStyle name="_4.13E Montana Energy Tax_4 31 Regulatory Assets and Liabilities  7 06- Exhibit D" xfId="132"/>
    <cellStyle name="_4.13E Montana Energy Tax_4 31 Regulatory Assets and Liabilities  7 06- Exhibit D 2" xfId="133"/>
    <cellStyle name="_4.13E Montana Energy Tax_4 32 Regulatory Assets and Liabilities  7 06- Exhibit D" xfId="134"/>
    <cellStyle name="_4.13E Montana Energy Tax_4 32 Regulatory Assets and Liabilities  7 06- Exhibit D 2" xfId="135"/>
    <cellStyle name="_4.13E Montana Energy Tax_Book2" xfId="136"/>
    <cellStyle name="_4.13E Montana Energy Tax_Book2 2" xfId="137"/>
    <cellStyle name="_4.13E Montana Energy Tax_Book2_Adj Bench DR 3 for Initial Briefs (Electric)" xfId="138"/>
    <cellStyle name="_4.13E Montana Energy Tax_Book2_Adj Bench DR 3 for Initial Briefs (Electric) 2" xfId="139"/>
    <cellStyle name="_4.13E Montana Energy Tax_Book2_Electric Rev Req Model (2009 GRC) Rebuttal" xfId="140"/>
    <cellStyle name="_4.13E Montana Energy Tax_Book2_Electric Rev Req Model (2009 GRC) Rebuttal 2" xfId="141"/>
    <cellStyle name="_4.13E Montana Energy Tax_Book2_Electric Rev Req Model (2009 GRC) Rebuttal REmoval of New  WH Solar AdjustMI" xfId="142"/>
    <cellStyle name="_4.13E Montana Energy Tax_Book2_Electric Rev Req Model (2009 GRC) Rebuttal REmoval of New  WH Solar AdjustMI 2" xfId="143"/>
    <cellStyle name="_4.13E Montana Energy Tax_Book2_Electric Rev Req Model (2009 GRC) Revised 01-18-2010" xfId="144"/>
    <cellStyle name="_4.13E Montana Energy Tax_Book2_Electric Rev Req Model (2009 GRC) Revised 01-18-2010 2" xfId="145"/>
    <cellStyle name="_4.13E Montana Energy Tax_Book2_Final Order Electric EXHIBIT A-1" xfId="146"/>
    <cellStyle name="_4.13E Montana Energy Tax_Book2_Final Order Electric EXHIBIT A-1 2" xfId="147"/>
    <cellStyle name="_4.13E Montana Energy Tax_Book4" xfId="148"/>
    <cellStyle name="_4.13E Montana Energy Tax_Book4 2" xfId="149"/>
    <cellStyle name="_4.13E Montana Energy Tax_Book9" xfId="150"/>
    <cellStyle name="_4.13E Montana Energy Tax_Book9 2" xfId="151"/>
    <cellStyle name="_4.13E Montana Energy Tax_DWH-08 (Rate Spread &amp; Design Workpapers)" xfId="152"/>
    <cellStyle name="_4.13E Montana Energy Tax_Final 2008 PTC Rate Design Workpapers 10.27.08" xfId="153"/>
    <cellStyle name="_4.13E Montana Energy Tax_INPUTS" xfId="154"/>
    <cellStyle name="_4.13E Montana Energy Tax_INPUTS 2" xfId="155"/>
    <cellStyle name="_4.13E Montana Energy Tax_Power Costs - Comparison bx Rbtl-Staff-Jt-PC" xfId="156"/>
    <cellStyle name="_4.13E Montana Energy Tax_Power Costs - Comparison bx Rbtl-Staff-Jt-PC 2" xfId="157"/>
    <cellStyle name="_4.13E Montana Energy Tax_Power Costs - Comparison bx Rbtl-Staff-Jt-PC_Adj Bench DR 3 for Initial Briefs (Electric)" xfId="158"/>
    <cellStyle name="_4.13E Montana Energy Tax_Power Costs - Comparison bx Rbtl-Staff-Jt-PC_Adj Bench DR 3 for Initial Briefs (Electric) 2" xfId="159"/>
    <cellStyle name="_4.13E Montana Energy Tax_Power Costs - Comparison bx Rbtl-Staff-Jt-PC_Electric Rev Req Model (2009 GRC) Rebuttal" xfId="160"/>
    <cellStyle name="_4.13E Montana Energy Tax_Power Costs - Comparison bx Rbtl-Staff-Jt-PC_Electric Rev Req Model (2009 GRC) Rebuttal 2" xfId="161"/>
    <cellStyle name="_4.13E Montana Energy Tax_Power Costs - Comparison bx Rbtl-Staff-Jt-PC_Electric Rev Req Model (2009 GRC) Rebuttal REmoval of New  WH Solar AdjustMI" xfId="162"/>
    <cellStyle name="_4.13E Montana Energy Tax_Power Costs - Comparison bx Rbtl-Staff-Jt-PC_Electric Rev Req Model (2009 GRC) Rebuttal REmoval of New  WH Solar AdjustMI 2" xfId="163"/>
    <cellStyle name="_4.13E Montana Energy Tax_Power Costs - Comparison bx Rbtl-Staff-Jt-PC_Electric Rev Req Model (2009 GRC) Revised 01-18-2010" xfId="164"/>
    <cellStyle name="_4.13E Montana Energy Tax_Power Costs - Comparison bx Rbtl-Staff-Jt-PC_Electric Rev Req Model (2009 GRC) Revised 01-18-2010 2" xfId="165"/>
    <cellStyle name="_4.13E Montana Energy Tax_Power Costs - Comparison bx Rbtl-Staff-Jt-PC_Final Order Electric EXHIBIT A-1" xfId="166"/>
    <cellStyle name="_4.13E Montana Energy Tax_Power Costs - Comparison bx Rbtl-Staff-Jt-PC_Final Order Electric EXHIBIT A-1 2" xfId="167"/>
    <cellStyle name="_4.13E Montana Energy Tax_Production Adj 4.37" xfId="168"/>
    <cellStyle name="_4.13E Montana Energy Tax_Production Adj 4.37 2" xfId="169"/>
    <cellStyle name="_4.13E Montana Energy Tax_Purchased Power Adj 4.03" xfId="170"/>
    <cellStyle name="_4.13E Montana Energy Tax_Purchased Power Adj 4.03 2" xfId="171"/>
    <cellStyle name="_4.13E Montana Energy Tax_Rebuttal Power Costs" xfId="172"/>
    <cellStyle name="_4.13E Montana Energy Tax_Rebuttal Power Costs 2" xfId="173"/>
    <cellStyle name="_4.13E Montana Energy Tax_Rebuttal Power Costs_Adj Bench DR 3 for Initial Briefs (Electric)" xfId="174"/>
    <cellStyle name="_4.13E Montana Energy Tax_Rebuttal Power Costs_Adj Bench DR 3 for Initial Briefs (Electric) 2" xfId="175"/>
    <cellStyle name="_4.13E Montana Energy Tax_Rebuttal Power Costs_Electric Rev Req Model (2009 GRC) Rebuttal" xfId="176"/>
    <cellStyle name="_4.13E Montana Energy Tax_Rebuttal Power Costs_Electric Rev Req Model (2009 GRC) Rebuttal 2" xfId="177"/>
    <cellStyle name="_4.13E Montana Energy Tax_Rebuttal Power Costs_Electric Rev Req Model (2009 GRC) Rebuttal REmoval of New  WH Solar AdjustMI" xfId="178"/>
    <cellStyle name="_4.13E Montana Energy Tax_Rebuttal Power Costs_Electric Rev Req Model (2009 GRC) Rebuttal REmoval of New  WH Solar AdjustMI 2" xfId="179"/>
    <cellStyle name="_4.13E Montana Energy Tax_Rebuttal Power Costs_Electric Rev Req Model (2009 GRC) Revised 01-18-2010" xfId="180"/>
    <cellStyle name="_4.13E Montana Energy Tax_Rebuttal Power Costs_Electric Rev Req Model (2009 GRC) Revised 01-18-2010 2" xfId="181"/>
    <cellStyle name="_4.13E Montana Energy Tax_Rebuttal Power Costs_Final Order Electric EXHIBIT A-1" xfId="182"/>
    <cellStyle name="_4.13E Montana Energy Tax_Rebuttal Power Costs_Final Order Electric EXHIBIT A-1 2" xfId="183"/>
    <cellStyle name="_4.13E Montana Energy Tax_ROR &amp; CONV FACTOR" xfId="184"/>
    <cellStyle name="_4.13E Montana Energy Tax_ROR &amp; CONV FACTOR 2" xfId="185"/>
    <cellStyle name="_4.13E Montana Energy Tax_ROR 5.02" xfId="186"/>
    <cellStyle name="_4.13E Montana Energy Tax_ROR 5.02 2" xfId="187"/>
    <cellStyle name="_5.03G-Conversion Factor Working FileMI" xfId="188"/>
    <cellStyle name="_x0013__Adj Bench DR 3 for Initial Briefs (Electric)" xfId="189"/>
    <cellStyle name="_x0013__Adj Bench DR 3 for Initial Briefs (Electric) 2" xfId="190"/>
    <cellStyle name="_AURORA WIP" xfId="191"/>
    <cellStyle name="_AURORA WIP 2" xfId="192"/>
    <cellStyle name="_Book1" xfId="193"/>
    <cellStyle name="_Book1 (2)" xfId="194"/>
    <cellStyle name="_Book1 (2) 2" xfId="195"/>
    <cellStyle name="_Book1 (2) 2 2" xfId="196"/>
    <cellStyle name="_Book1 (2) 3" xfId="197"/>
    <cellStyle name="_Book1 (2) 3 2" xfId="198"/>
    <cellStyle name="_Book1 (2) 3 3" xfId="199"/>
    <cellStyle name="_Book1 (2) 3 4" xfId="200"/>
    <cellStyle name="_Book1 (2) 4" xfId="201"/>
    <cellStyle name="_Book1 (2)_04 07E Wild Horse Wind Expansion (C) (2)" xfId="202"/>
    <cellStyle name="_Book1 (2)_04 07E Wild Horse Wind Expansion (C) (2) 2" xfId="203"/>
    <cellStyle name="_Book1 (2)_04 07E Wild Horse Wind Expansion (C) (2)_Adj Bench DR 3 for Initial Briefs (Electric)" xfId="204"/>
    <cellStyle name="_Book1 (2)_04 07E Wild Horse Wind Expansion (C) (2)_Adj Bench DR 3 for Initial Briefs (Electric) 2" xfId="205"/>
    <cellStyle name="_Book1 (2)_04 07E Wild Horse Wind Expansion (C) (2)_Electric Rev Req Model (2009 GRC) " xfId="206"/>
    <cellStyle name="_Book1 (2)_04 07E Wild Horse Wind Expansion (C) (2)_Electric Rev Req Model (2009 GRC)  2" xfId="207"/>
    <cellStyle name="_Book1 (2)_04 07E Wild Horse Wind Expansion (C) (2)_Electric Rev Req Model (2009 GRC) Rebuttal" xfId="208"/>
    <cellStyle name="_Book1 (2)_04 07E Wild Horse Wind Expansion (C) (2)_Electric Rev Req Model (2009 GRC) Rebuttal 2" xfId="209"/>
    <cellStyle name="_Book1 (2)_04 07E Wild Horse Wind Expansion (C) (2)_Electric Rev Req Model (2009 GRC) Rebuttal REmoval of New  WH Solar AdjustMI" xfId="210"/>
    <cellStyle name="_Book1 (2)_04 07E Wild Horse Wind Expansion (C) (2)_Electric Rev Req Model (2009 GRC) Rebuttal REmoval of New  WH Solar AdjustMI 2" xfId="211"/>
    <cellStyle name="_Book1 (2)_04 07E Wild Horse Wind Expansion (C) (2)_Electric Rev Req Model (2009 GRC) Revised 01-18-2010" xfId="212"/>
    <cellStyle name="_Book1 (2)_04 07E Wild Horse Wind Expansion (C) (2)_Electric Rev Req Model (2009 GRC) Revised 01-18-2010 2" xfId="213"/>
    <cellStyle name="_Book1 (2)_04 07E Wild Horse Wind Expansion (C) (2)_Final Order Electric EXHIBIT A-1" xfId="214"/>
    <cellStyle name="_Book1 (2)_04 07E Wild Horse Wind Expansion (C) (2)_Final Order Electric EXHIBIT A-1 2" xfId="215"/>
    <cellStyle name="_Book1 (2)_04 07E Wild Horse Wind Expansion (C) (2)_TENASKA REGULATORY ASSET" xfId="216"/>
    <cellStyle name="_Book1 (2)_04 07E Wild Horse Wind Expansion (C) (2)_TENASKA REGULATORY ASSET 2" xfId="217"/>
    <cellStyle name="_Book1 (2)_16.37E Wild Horse Expansion DeferralRevwrkingfile SF" xfId="218"/>
    <cellStyle name="_Book1 (2)_16.37E Wild Horse Expansion DeferralRevwrkingfile SF 2" xfId="219"/>
    <cellStyle name="_Book1 (2)_4 31 Regulatory Assets and Liabilities  7 06- Exhibit D" xfId="220"/>
    <cellStyle name="_Book1 (2)_4 31 Regulatory Assets and Liabilities  7 06- Exhibit D 2" xfId="221"/>
    <cellStyle name="_Book1 (2)_4 32 Regulatory Assets and Liabilities  7 06- Exhibit D" xfId="222"/>
    <cellStyle name="_Book1 (2)_4 32 Regulatory Assets and Liabilities  7 06- Exhibit D 2" xfId="223"/>
    <cellStyle name="_Book1 (2)_Book2" xfId="224"/>
    <cellStyle name="_Book1 (2)_Book2 2" xfId="225"/>
    <cellStyle name="_Book1 (2)_Book2_Adj Bench DR 3 for Initial Briefs (Electric)" xfId="226"/>
    <cellStyle name="_Book1 (2)_Book2_Adj Bench DR 3 for Initial Briefs (Electric) 2" xfId="227"/>
    <cellStyle name="_Book1 (2)_Book2_Electric Rev Req Model (2009 GRC) Rebuttal" xfId="228"/>
    <cellStyle name="_Book1 (2)_Book2_Electric Rev Req Model (2009 GRC) Rebuttal 2" xfId="229"/>
    <cellStyle name="_Book1 (2)_Book2_Electric Rev Req Model (2009 GRC) Rebuttal REmoval of New  WH Solar AdjustMI" xfId="230"/>
    <cellStyle name="_Book1 (2)_Book2_Electric Rev Req Model (2009 GRC) Rebuttal REmoval of New  WH Solar AdjustMI 2" xfId="231"/>
    <cellStyle name="_Book1 (2)_Book2_Electric Rev Req Model (2009 GRC) Revised 01-18-2010" xfId="232"/>
    <cellStyle name="_Book1 (2)_Book2_Electric Rev Req Model (2009 GRC) Revised 01-18-2010 2" xfId="233"/>
    <cellStyle name="_Book1 (2)_Book2_Final Order Electric EXHIBIT A-1" xfId="234"/>
    <cellStyle name="_Book1 (2)_Book2_Final Order Electric EXHIBIT A-1 2" xfId="235"/>
    <cellStyle name="_Book1 (2)_Book4" xfId="236"/>
    <cellStyle name="_Book1 (2)_Book4 2" xfId="237"/>
    <cellStyle name="_Book1 (2)_Book9" xfId="238"/>
    <cellStyle name="_Book1 (2)_Book9 2" xfId="239"/>
    <cellStyle name="_Book1 (2)_DWH-08 (Rate Spread &amp; Design Workpapers)" xfId="240"/>
    <cellStyle name="_Book1 (2)_Final 2008 PTC Rate Design Workpapers 10.27.08" xfId="241"/>
    <cellStyle name="_Book1 (2)_INPUTS" xfId="242"/>
    <cellStyle name="_Book1 (2)_INPUTS 2" xfId="243"/>
    <cellStyle name="_Book1 (2)_Power Costs - Comparison bx Rbtl-Staff-Jt-PC" xfId="244"/>
    <cellStyle name="_Book1 (2)_Power Costs - Comparison bx Rbtl-Staff-Jt-PC 2" xfId="245"/>
    <cellStyle name="_Book1 (2)_Power Costs - Comparison bx Rbtl-Staff-Jt-PC_Adj Bench DR 3 for Initial Briefs (Electric)" xfId="246"/>
    <cellStyle name="_Book1 (2)_Power Costs - Comparison bx Rbtl-Staff-Jt-PC_Adj Bench DR 3 for Initial Briefs (Electric) 2" xfId="247"/>
    <cellStyle name="_Book1 (2)_Power Costs - Comparison bx Rbtl-Staff-Jt-PC_Electric Rev Req Model (2009 GRC) Rebuttal" xfId="248"/>
    <cellStyle name="_Book1 (2)_Power Costs - Comparison bx Rbtl-Staff-Jt-PC_Electric Rev Req Model (2009 GRC) Rebuttal 2" xfId="249"/>
    <cellStyle name="_Book1 (2)_Power Costs - Comparison bx Rbtl-Staff-Jt-PC_Electric Rev Req Model (2009 GRC) Rebuttal REmoval of New  WH Solar AdjustMI" xfId="250"/>
    <cellStyle name="_Book1 (2)_Power Costs - Comparison bx Rbtl-Staff-Jt-PC_Electric Rev Req Model (2009 GRC) Rebuttal REmoval of New  WH Solar AdjustMI 2" xfId="251"/>
    <cellStyle name="_Book1 (2)_Power Costs - Comparison bx Rbtl-Staff-Jt-PC_Electric Rev Req Model (2009 GRC) Revised 01-18-2010" xfId="252"/>
    <cellStyle name="_Book1 (2)_Power Costs - Comparison bx Rbtl-Staff-Jt-PC_Electric Rev Req Model (2009 GRC) Revised 01-18-2010 2" xfId="253"/>
    <cellStyle name="_Book1 (2)_Power Costs - Comparison bx Rbtl-Staff-Jt-PC_Final Order Electric EXHIBIT A-1" xfId="254"/>
    <cellStyle name="_Book1 (2)_Power Costs - Comparison bx Rbtl-Staff-Jt-PC_Final Order Electric EXHIBIT A-1 2" xfId="255"/>
    <cellStyle name="_Book1 (2)_Production Adj 4.37" xfId="256"/>
    <cellStyle name="_Book1 (2)_Production Adj 4.37 2" xfId="257"/>
    <cellStyle name="_Book1 (2)_Purchased Power Adj 4.03" xfId="258"/>
    <cellStyle name="_Book1 (2)_Purchased Power Adj 4.03 2" xfId="259"/>
    <cellStyle name="_Book1 (2)_Rebuttal Power Costs" xfId="260"/>
    <cellStyle name="_Book1 (2)_Rebuttal Power Costs 2" xfId="261"/>
    <cellStyle name="_Book1 (2)_Rebuttal Power Costs_Adj Bench DR 3 for Initial Briefs (Electric)" xfId="262"/>
    <cellStyle name="_Book1 (2)_Rebuttal Power Costs_Adj Bench DR 3 for Initial Briefs (Electric) 2" xfId="263"/>
    <cellStyle name="_Book1 (2)_Rebuttal Power Costs_Electric Rev Req Model (2009 GRC) Rebuttal" xfId="264"/>
    <cellStyle name="_Book1 (2)_Rebuttal Power Costs_Electric Rev Req Model (2009 GRC) Rebuttal 2" xfId="265"/>
    <cellStyle name="_Book1 (2)_Rebuttal Power Costs_Electric Rev Req Model (2009 GRC) Rebuttal REmoval of New  WH Solar AdjustMI" xfId="266"/>
    <cellStyle name="_Book1 (2)_Rebuttal Power Costs_Electric Rev Req Model (2009 GRC) Rebuttal REmoval of New  WH Solar AdjustMI 2" xfId="267"/>
    <cellStyle name="_Book1 (2)_Rebuttal Power Costs_Electric Rev Req Model (2009 GRC) Revised 01-18-2010" xfId="268"/>
    <cellStyle name="_Book1 (2)_Rebuttal Power Costs_Electric Rev Req Model (2009 GRC) Revised 01-18-2010 2" xfId="269"/>
    <cellStyle name="_Book1 (2)_Rebuttal Power Costs_Final Order Electric EXHIBIT A-1" xfId="270"/>
    <cellStyle name="_Book1 (2)_Rebuttal Power Costs_Final Order Electric EXHIBIT A-1 2" xfId="271"/>
    <cellStyle name="_Book1 (2)_ROR &amp; CONV FACTOR" xfId="272"/>
    <cellStyle name="_Book1 (2)_ROR &amp; CONV FACTOR 2" xfId="273"/>
    <cellStyle name="_Book1 (2)_ROR 5.02" xfId="274"/>
    <cellStyle name="_Book1 (2)_ROR 5.02 2" xfId="275"/>
    <cellStyle name="_Book1 10" xfId="276"/>
    <cellStyle name="_Book1 2" xfId="277"/>
    <cellStyle name="_Book1 2 2" xfId="278"/>
    <cellStyle name="_Book1 3" xfId="279"/>
    <cellStyle name="_Book1 4" xfId="280"/>
    <cellStyle name="_Book1 5" xfId="281"/>
    <cellStyle name="_Book1 6" xfId="282"/>
    <cellStyle name="_Book1 7" xfId="283"/>
    <cellStyle name="_Book1 8" xfId="284"/>
    <cellStyle name="_Book1 9" xfId="285"/>
    <cellStyle name="_Book1_(C) WHE Proforma with ITC cash grant 10 Yr Amort_for deferral_102809" xfId="286"/>
    <cellStyle name="_Book1_(C) WHE Proforma with ITC cash grant 10 Yr Amort_for deferral_102809 2" xfId="287"/>
    <cellStyle name="_Book1_(C) WHE Proforma with ITC cash grant 10 Yr Amort_for deferral_102809_16.07E Wild Horse Wind Expansionwrkingfile" xfId="288"/>
    <cellStyle name="_Book1_(C) WHE Proforma with ITC cash grant 10 Yr Amort_for deferral_102809_16.07E Wild Horse Wind Expansionwrkingfile 2" xfId="289"/>
    <cellStyle name="_Book1_(C) WHE Proforma with ITC cash grant 10 Yr Amort_for deferral_102809_16.07E Wild Horse Wind Expansionwrkingfile SF" xfId="290"/>
    <cellStyle name="_Book1_(C) WHE Proforma with ITC cash grant 10 Yr Amort_for deferral_102809_16.07E Wild Horse Wind Expansionwrkingfile SF 2" xfId="291"/>
    <cellStyle name="_Book1_(C) WHE Proforma with ITC cash grant 10 Yr Amort_for deferral_102809_16.37E Wild Horse Expansion DeferralRevwrkingfile SF" xfId="292"/>
    <cellStyle name="_Book1_(C) WHE Proforma with ITC cash grant 10 Yr Amort_for deferral_102809_16.37E Wild Horse Expansion DeferralRevwrkingfile SF 2" xfId="293"/>
    <cellStyle name="_Book1_(C) WHE Proforma with ITC cash grant 10 Yr Amort_for rebuttal_120709" xfId="294"/>
    <cellStyle name="_Book1_(C) WHE Proforma with ITC cash grant 10 Yr Amort_for rebuttal_120709 2" xfId="295"/>
    <cellStyle name="_Book1_04.07E Wild Horse Wind Expansion" xfId="296"/>
    <cellStyle name="_Book1_04.07E Wild Horse Wind Expansion 2" xfId="297"/>
    <cellStyle name="_Book1_04.07E Wild Horse Wind Expansion_16.07E Wild Horse Wind Expansionwrkingfile" xfId="298"/>
    <cellStyle name="_Book1_04.07E Wild Horse Wind Expansion_16.07E Wild Horse Wind Expansionwrkingfile 2" xfId="299"/>
    <cellStyle name="_Book1_04.07E Wild Horse Wind Expansion_16.07E Wild Horse Wind Expansionwrkingfile SF" xfId="300"/>
    <cellStyle name="_Book1_04.07E Wild Horse Wind Expansion_16.07E Wild Horse Wind Expansionwrkingfile SF 2" xfId="301"/>
    <cellStyle name="_Book1_04.07E Wild Horse Wind Expansion_16.37E Wild Horse Expansion DeferralRevwrkingfile SF" xfId="302"/>
    <cellStyle name="_Book1_04.07E Wild Horse Wind Expansion_16.37E Wild Horse Expansion DeferralRevwrkingfile SF 2" xfId="303"/>
    <cellStyle name="_Book1_16.07E Wild Horse Wind Expansionwrkingfile" xfId="304"/>
    <cellStyle name="_Book1_16.07E Wild Horse Wind Expansionwrkingfile 2" xfId="305"/>
    <cellStyle name="_Book1_16.07E Wild Horse Wind Expansionwrkingfile SF" xfId="306"/>
    <cellStyle name="_Book1_16.07E Wild Horse Wind Expansionwrkingfile SF 2" xfId="307"/>
    <cellStyle name="_Book1_16.37E Wild Horse Expansion DeferralRevwrkingfile SF" xfId="308"/>
    <cellStyle name="_Book1_16.37E Wild Horse Expansion DeferralRevwrkingfile SF 2" xfId="309"/>
    <cellStyle name="_Book1_4 31 Regulatory Assets and Liabilities  7 06- Exhibit D" xfId="310"/>
    <cellStyle name="_Book1_4 31 Regulatory Assets and Liabilities  7 06- Exhibit D 2" xfId="311"/>
    <cellStyle name="_Book1_4 32 Regulatory Assets and Liabilities  7 06- Exhibit D" xfId="312"/>
    <cellStyle name="_Book1_4 32 Regulatory Assets and Liabilities  7 06- Exhibit D 2" xfId="313"/>
    <cellStyle name="_Book1_Book2" xfId="314"/>
    <cellStyle name="_Book1_Book2 2" xfId="315"/>
    <cellStyle name="_Book1_Book2_Adj Bench DR 3 for Initial Briefs (Electric)" xfId="316"/>
    <cellStyle name="_Book1_Book2_Adj Bench DR 3 for Initial Briefs (Electric) 2" xfId="317"/>
    <cellStyle name="_Book1_Book2_Electric Rev Req Model (2009 GRC) Rebuttal" xfId="318"/>
    <cellStyle name="_Book1_Book2_Electric Rev Req Model (2009 GRC) Rebuttal 2" xfId="319"/>
    <cellStyle name="_Book1_Book2_Electric Rev Req Model (2009 GRC) Rebuttal REmoval of New  WH Solar AdjustMI" xfId="320"/>
    <cellStyle name="_Book1_Book2_Electric Rev Req Model (2009 GRC) Rebuttal REmoval of New  WH Solar AdjustMI 2" xfId="321"/>
    <cellStyle name="_Book1_Book2_Electric Rev Req Model (2009 GRC) Revised 01-18-2010" xfId="322"/>
    <cellStyle name="_Book1_Book2_Electric Rev Req Model (2009 GRC) Revised 01-18-2010 2" xfId="323"/>
    <cellStyle name="_Book1_Book2_Final Order Electric EXHIBIT A-1" xfId="324"/>
    <cellStyle name="_Book1_Book2_Final Order Electric EXHIBIT A-1 2" xfId="325"/>
    <cellStyle name="_Book1_Book4" xfId="326"/>
    <cellStyle name="_Book1_Book4 2" xfId="327"/>
    <cellStyle name="_Book1_Book9" xfId="328"/>
    <cellStyle name="_Book1_Book9 2" xfId="329"/>
    <cellStyle name="_Book1_Electric COS Inputs" xfId="330"/>
    <cellStyle name="_Book1_Electric COS Inputs 2" xfId="331"/>
    <cellStyle name="_Book1_Electric COS Inputs 2 2" xfId="332"/>
    <cellStyle name="_Book1_Electric COS Inputs 2 3" xfId="333"/>
    <cellStyle name="_Book1_Electric COS Inputs 2 4" xfId="334"/>
    <cellStyle name="_Book1_Electric COS Inputs 3" xfId="335"/>
    <cellStyle name="_Book1_Electric COS Inputs 4" xfId="336"/>
    <cellStyle name="_Book1_Power Costs - Comparison bx Rbtl-Staff-Jt-PC" xfId="337"/>
    <cellStyle name="_Book1_Power Costs - Comparison bx Rbtl-Staff-Jt-PC 2" xfId="338"/>
    <cellStyle name="_Book1_Power Costs - Comparison bx Rbtl-Staff-Jt-PC_Adj Bench DR 3 for Initial Briefs (Electric)" xfId="339"/>
    <cellStyle name="_Book1_Power Costs - Comparison bx Rbtl-Staff-Jt-PC_Adj Bench DR 3 for Initial Briefs (Electric) 2" xfId="340"/>
    <cellStyle name="_Book1_Power Costs - Comparison bx Rbtl-Staff-Jt-PC_Electric Rev Req Model (2009 GRC) Rebuttal" xfId="341"/>
    <cellStyle name="_Book1_Power Costs - Comparison bx Rbtl-Staff-Jt-PC_Electric Rev Req Model (2009 GRC) Rebuttal 2" xfId="342"/>
    <cellStyle name="_Book1_Power Costs - Comparison bx Rbtl-Staff-Jt-PC_Electric Rev Req Model (2009 GRC) Rebuttal REmoval of New  WH Solar AdjustMI" xfId="343"/>
    <cellStyle name="_Book1_Power Costs - Comparison bx Rbtl-Staff-Jt-PC_Electric Rev Req Model (2009 GRC) Rebuttal REmoval of New  WH Solar AdjustMI 2" xfId="344"/>
    <cellStyle name="_Book1_Power Costs - Comparison bx Rbtl-Staff-Jt-PC_Electric Rev Req Model (2009 GRC) Revised 01-18-2010" xfId="345"/>
    <cellStyle name="_Book1_Power Costs - Comparison bx Rbtl-Staff-Jt-PC_Electric Rev Req Model (2009 GRC) Revised 01-18-2010 2" xfId="346"/>
    <cellStyle name="_Book1_Power Costs - Comparison bx Rbtl-Staff-Jt-PC_Final Order Electric EXHIBIT A-1" xfId="347"/>
    <cellStyle name="_Book1_Power Costs - Comparison bx Rbtl-Staff-Jt-PC_Final Order Electric EXHIBIT A-1 2" xfId="348"/>
    <cellStyle name="_Book1_Production Adj 4.37" xfId="349"/>
    <cellStyle name="_Book1_Production Adj 4.37 2" xfId="350"/>
    <cellStyle name="_Book1_Purchased Power Adj 4.03" xfId="351"/>
    <cellStyle name="_Book1_Purchased Power Adj 4.03 2" xfId="352"/>
    <cellStyle name="_Book1_Rebuttal Power Costs" xfId="353"/>
    <cellStyle name="_Book1_Rebuttal Power Costs 2" xfId="354"/>
    <cellStyle name="_Book1_Rebuttal Power Costs_Adj Bench DR 3 for Initial Briefs (Electric)" xfId="355"/>
    <cellStyle name="_Book1_Rebuttal Power Costs_Adj Bench DR 3 for Initial Briefs (Electric) 2" xfId="356"/>
    <cellStyle name="_Book1_Rebuttal Power Costs_Electric Rev Req Model (2009 GRC) Rebuttal" xfId="357"/>
    <cellStyle name="_Book1_Rebuttal Power Costs_Electric Rev Req Model (2009 GRC) Rebuttal 2" xfId="358"/>
    <cellStyle name="_Book1_Rebuttal Power Costs_Electric Rev Req Model (2009 GRC) Rebuttal REmoval of New  WH Solar AdjustMI" xfId="359"/>
    <cellStyle name="_Book1_Rebuttal Power Costs_Electric Rev Req Model (2009 GRC) Rebuttal REmoval of New  WH Solar AdjustMI 2" xfId="360"/>
    <cellStyle name="_Book1_Rebuttal Power Costs_Electric Rev Req Model (2009 GRC) Revised 01-18-2010" xfId="361"/>
    <cellStyle name="_Book1_Rebuttal Power Costs_Electric Rev Req Model (2009 GRC) Revised 01-18-2010 2" xfId="362"/>
    <cellStyle name="_Book1_Rebuttal Power Costs_Final Order Electric EXHIBIT A-1" xfId="363"/>
    <cellStyle name="_Book1_Rebuttal Power Costs_Final Order Electric EXHIBIT A-1 2" xfId="364"/>
    <cellStyle name="_Book1_ROR 5.02" xfId="365"/>
    <cellStyle name="_Book1_ROR 5.02 2" xfId="366"/>
    <cellStyle name="_Book2" xfId="367"/>
    <cellStyle name="_x0013__Book2" xfId="368"/>
    <cellStyle name="_Book2 10" xfId="369"/>
    <cellStyle name="_Book2 11" xfId="370"/>
    <cellStyle name="_Book2 12" xfId="371"/>
    <cellStyle name="_Book2 13" xfId="372"/>
    <cellStyle name="_Book2 14" xfId="373"/>
    <cellStyle name="_Book2 15" xfId="374"/>
    <cellStyle name="_Book2 16" xfId="375"/>
    <cellStyle name="_Book2 17" xfId="376"/>
    <cellStyle name="_Book2 18" xfId="377"/>
    <cellStyle name="_Book2 2" xfId="378"/>
    <cellStyle name="_x0013__Book2 2" xfId="379"/>
    <cellStyle name="_Book2 2 2" xfId="380"/>
    <cellStyle name="_Book2 2 3" xfId="381"/>
    <cellStyle name="_Book2 2 4" xfId="382"/>
    <cellStyle name="_Book2 2 5" xfId="383"/>
    <cellStyle name="_Book2 2 6" xfId="384"/>
    <cellStyle name="_Book2 2 7" xfId="385"/>
    <cellStyle name="_Book2 2 8" xfId="386"/>
    <cellStyle name="_Book2 2 9" xfId="387"/>
    <cellStyle name="_Book2 3" xfId="388"/>
    <cellStyle name="_x0013__Book2 3" xfId="389"/>
    <cellStyle name="_Book2 3 10" xfId="390"/>
    <cellStyle name="_Book2 3 11" xfId="391"/>
    <cellStyle name="_Book2 3 12" xfId="392"/>
    <cellStyle name="_Book2 3 13" xfId="393"/>
    <cellStyle name="_Book2 3 14" xfId="394"/>
    <cellStyle name="_Book2 3 15" xfId="395"/>
    <cellStyle name="_Book2 3 16" xfId="396"/>
    <cellStyle name="_Book2 3 17" xfId="397"/>
    <cellStyle name="_Book2 3 18" xfId="398"/>
    <cellStyle name="_Book2 3 19" xfId="399"/>
    <cellStyle name="_Book2 3 2" xfId="400"/>
    <cellStyle name="_Book2 3 20" xfId="401"/>
    <cellStyle name="_Book2 3 21" xfId="402"/>
    <cellStyle name="_Book2 3 22" xfId="403"/>
    <cellStyle name="_Book2 3 23" xfId="404"/>
    <cellStyle name="_Book2 3 24" xfId="405"/>
    <cellStyle name="_Book2 3 25" xfId="406"/>
    <cellStyle name="_Book2 3 26" xfId="407"/>
    <cellStyle name="_Book2 3 27" xfId="408"/>
    <cellStyle name="_Book2 3 28" xfId="409"/>
    <cellStyle name="_Book2 3 29" xfId="410"/>
    <cellStyle name="_Book2 3 3" xfId="411"/>
    <cellStyle name="_Book2 3 30" xfId="412"/>
    <cellStyle name="_Book2 3 31" xfId="413"/>
    <cellStyle name="_Book2 3 4" xfId="414"/>
    <cellStyle name="_Book2 3 5" xfId="415"/>
    <cellStyle name="_Book2 3 6" xfId="416"/>
    <cellStyle name="_Book2 3 7" xfId="417"/>
    <cellStyle name="_Book2 3 8" xfId="418"/>
    <cellStyle name="_Book2 3 9" xfId="419"/>
    <cellStyle name="_Book2 4" xfId="420"/>
    <cellStyle name="_x0013__Book2 4" xfId="421"/>
    <cellStyle name="_Book2 4 10" xfId="422"/>
    <cellStyle name="_Book2 4 11" xfId="423"/>
    <cellStyle name="_Book2 4 12" xfId="424"/>
    <cellStyle name="_Book2 4 13" xfId="425"/>
    <cellStyle name="_Book2 4 14" xfId="426"/>
    <cellStyle name="_Book2 4 15" xfId="427"/>
    <cellStyle name="_Book2 4 16" xfId="428"/>
    <cellStyle name="_Book2 4 17" xfId="429"/>
    <cellStyle name="_Book2 4 18" xfId="430"/>
    <cellStyle name="_Book2 4 19" xfId="431"/>
    <cellStyle name="_Book2 4 2" xfId="432"/>
    <cellStyle name="_Book2 4 20" xfId="433"/>
    <cellStyle name="_Book2 4 21" xfId="434"/>
    <cellStyle name="_Book2 4 22" xfId="435"/>
    <cellStyle name="_Book2 4 23" xfId="436"/>
    <cellStyle name="_Book2 4 24" xfId="437"/>
    <cellStyle name="_Book2 4 25" xfId="438"/>
    <cellStyle name="_Book2 4 26" xfId="439"/>
    <cellStyle name="_Book2 4 27" xfId="440"/>
    <cellStyle name="_Book2 4 28" xfId="441"/>
    <cellStyle name="_Book2 4 29" xfId="442"/>
    <cellStyle name="_Book2 4 3" xfId="443"/>
    <cellStyle name="_Book2 4 30" xfId="444"/>
    <cellStyle name="_Book2 4 4" xfId="445"/>
    <cellStyle name="_Book2 4 5" xfId="446"/>
    <cellStyle name="_Book2 4 6" xfId="447"/>
    <cellStyle name="_Book2 4 7" xfId="448"/>
    <cellStyle name="_Book2 4 8" xfId="449"/>
    <cellStyle name="_Book2 4 9" xfId="450"/>
    <cellStyle name="_Book2 5" xfId="451"/>
    <cellStyle name="_x0013__Book2 5" xfId="452"/>
    <cellStyle name="_Book2 5 2" xfId="453"/>
    <cellStyle name="_Book2 5 3" xfId="454"/>
    <cellStyle name="_Book2 5 4" xfId="455"/>
    <cellStyle name="_Book2 5 5" xfId="456"/>
    <cellStyle name="_Book2 5 6" xfId="457"/>
    <cellStyle name="_Book2 6" xfId="458"/>
    <cellStyle name="_x0013__Book2 6" xfId="459"/>
    <cellStyle name="_Book2 7" xfId="460"/>
    <cellStyle name="_x0013__Book2 7" xfId="461"/>
    <cellStyle name="_Book2 8" xfId="462"/>
    <cellStyle name="_x0013__Book2 8" xfId="463"/>
    <cellStyle name="_Book2 9" xfId="464"/>
    <cellStyle name="_x0013__Book2 9" xfId="465"/>
    <cellStyle name="_Book2_04 07E Wild Horse Wind Expansion (C) (2)" xfId="466"/>
    <cellStyle name="_Book2_04 07E Wild Horse Wind Expansion (C) (2) 2" xfId="467"/>
    <cellStyle name="_Book2_04 07E Wild Horse Wind Expansion (C) (2)_Adj Bench DR 3 for Initial Briefs (Electric)" xfId="468"/>
    <cellStyle name="_Book2_04 07E Wild Horse Wind Expansion (C) (2)_Adj Bench DR 3 for Initial Briefs (Electric) 2" xfId="469"/>
    <cellStyle name="_Book2_04 07E Wild Horse Wind Expansion (C) (2)_Electric Rev Req Model (2009 GRC) " xfId="470"/>
    <cellStyle name="_Book2_04 07E Wild Horse Wind Expansion (C) (2)_Electric Rev Req Model (2009 GRC)  2" xfId="471"/>
    <cellStyle name="_Book2_04 07E Wild Horse Wind Expansion (C) (2)_Electric Rev Req Model (2009 GRC) Rebuttal" xfId="472"/>
    <cellStyle name="_Book2_04 07E Wild Horse Wind Expansion (C) (2)_Electric Rev Req Model (2009 GRC) Rebuttal 2" xfId="473"/>
    <cellStyle name="_Book2_04 07E Wild Horse Wind Expansion (C) (2)_Electric Rev Req Model (2009 GRC) Rebuttal REmoval of New  WH Solar AdjustMI" xfId="474"/>
    <cellStyle name="_Book2_04 07E Wild Horse Wind Expansion (C) (2)_Electric Rev Req Model (2009 GRC) Rebuttal REmoval of New  WH Solar AdjustMI 2" xfId="475"/>
    <cellStyle name="_Book2_04 07E Wild Horse Wind Expansion (C) (2)_Electric Rev Req Model (2009 GRC) Revised 01-18-2010" xfId="476"/>
    <cellStyle name="_Book2_04 07E Wild Horse Wind Expansion (C) (2)_Electric Rev Req Model (2009 GRC) Revised 01-18-2010 2" xfId="477"/>
    <cellStyle name="_Book2_04 07E Wild Horse Wind Expansion (C) (2)_Final Order Electric EXHIBIT A-1" xfId="478"/>
    <cellStyle name="_Book2_04 07E Wild Horse Wind Expansion (C) (2)_Final Order Electric EXHIBIT A-1 2" xfId="479"/>
    <cellStyle name="_Book2_04 07E Wild Horse Wind Expansion (C) (2)_TENASKA REGULATORY ASSET" xfId="480"/>
    <cellStyle name="_Book2_04 07E Wild Horse Wind Expansion (C) (2)_TENASKA REGULATORY ASSET 2" xfId="481"/>
    <cellStyle name="_Book2_16.37E Wild Horse Expansion DeferralRevwrkingfile SF" xfId="482"/>
    <cellStyle name="_Book2_16.37E Wild Horse Expansion DeferralRevwrkingfile SF 2" xfId="483"/>
    <cellStyle name="_Book2_4 31 Regulatory Assets and Liabilities  7 06- Exhibit D" xfId="484"/>
    <cellStyle name="_Book2_4 31 Regulatory Assets and Liabilities  7 06- Exhibit D 2" xfId="485"/>
    <cellStyle name="_Book2_4 32 Regulatory Assets and Liabilities  7 06- Exhibit D" xfId="486"/>
    <cellStyle name="_Book2_4 32 Regulatory Assets and Liabilities  7 06- Exhibit D 2" xfId="487"/>
    <cellStyle name="_x0013__Book2_Adj Bench DR 3 for Initial Briefs (Electric)" xfId="488"/>
    <cellStyle name="_x0013__Book2_Adj Bench DR 3 for Initial Briefs (Electric) 2" xfId="489"/>
    <cellStyle name="_Book2_Book2" xfId="490"/>
    <cellStyle name="_Book2_Book2 2" xfId="491"/>
    <cellStyle name="_Book2_Book2_Adj Bench DR 3 for Initial Briefs (Electric)" xfId="492"/>
    <cellStyle name="_Book2_Book2_Adj Bench DR 3 for Initial Briefs (Electric) 2" xfId="493"/>
    <cellStyle name="_Book2_Book2_Electric Rev Req Model (2009 GRC) Rebuttal" xfId="494"/>
    <cellStyle name="_Book2_Book2_Electric Rev Req Model (2009 GRC) Rebuttal 2" xfId="495"/>
    <cellStyle name="_Book2_Book2_Electric Rev Req Model (2009 GRC) Rebuttal REmoval of New  WH Solar AdjustMI" xfId="496"/>
    <cellStyle name="_Book2_Book2_Electric Rev Req Model (2009 GRC) Rebuttal REmoval of New  WH Solar AdjustMI 2" xfId="497"/>
    <cellStyle name="_Book2_Book2_Electric Rev Req Model (2009 GRC) Revised 01-18-2010" xfId="498"/>
    <cellStyle name="_Book2_Book2_Electric Rev Req Model (2009 GRC) Revised 01-18-2010 2" xfId="499"/>
    <cellStyle name="_Book2_Book2_Final Order Electric EXHIBIT A-1" xfId="500"/>
    <cellStyle name="_Book2_Book2_Final Order Electric EXHIBIT A-1 2" xfId="501"/>
    <cellStyle name="_Book2_Book4" xfId="502"/>
    <cellStyle name="_Book2_Book4 2" xfId="503"/>
    <cellStyle name="_Book2_Book9" xfId="504"/>
    <cellStyle name="_Book2_Book9 2" xfId="505"/>
    <cellStyle name="_Book2_DWH-08 (Rate Spread &amp; Design Workpapers)" xfId="506"/>
    <cellStyle name="_x0013__Book2_Electric Rev Req Model (2009 GRC) Rebuttal" xfId="507"/>
    <cellStyle name="_x0013__Book2_Electric Rev Req Model (2009 GRC) Rebuttal 2" xfId="508"/>
    <cellStyle name="_x0013__Book2_Electric Rev Req Model (2009 GRC) Rebuttal REmoval of New  WH Solar AdjustMI" xfId="509"/>
    <cellStyle name="_x0013__Book2_Electric Rev Req Model (2009 GRC) Rebuttal REmoval of New  WH Solar AdjustMI 2" xfId="510"/>
    <cellStyle name="_x0013__Book2_Electric Rev Req Model (2009 GRC) Revised 01-18-2010" xfId="511"/>
    <cellStyle name="_x0013__Book2_Electric Rev Req Model (2009 GRC) Revised 01-18-2010 2" xfId="512"/>
    <cellStyle name="_Book2_Final 2008 PTC Rate Design Workpapers 10.27.08" xfId="513"/>
    <cellStyle name="_x0013__Book2_Final Order Electric EXHIBIT A-1" xfId="514"/>
    <cellStyle name="_x0013__Book2_Final Order Electric EXHIBIT A-1 2" xfId="515"/>
    <cellStyle name="_Book2_INPUTS" xfId="516"/>
    <cellStyle name="_Book2_INPUTS 2" xfId="517"/>
    <cellStyle name="_Book2_Power Costs - Comparison bx Rbtl-Staff-Jt-PC" xfId="518"/>
    <cellStyle name="_Book2_Power Costs - Comparison bx Rbtl-Staff-Jt-PC 2" xfId="519"/>
    <cellStyle name="_Book2_Power Costs - Comparison bx Rbtl-Staff-Jt-PC_Adj Bench DR 3 for Initial Briefs (Electric)" xfId="520"/>
    <cellStyle name="_Book2_Power Costs - Comparison bx Rbtl-Staff-Jt-PC_Adj Bench DR 3 for Initial Briefs (Electric) 2" xfId="521"/>
    <cellStyle name="_Book2_Power Costs - Comparison bx Rbtl-Staff-Jt-PC_Electric Rev Req Model (2009 GRC) Rebuttal" xfId="522"/>
    <cellStyle name="_Book2_Power Costs - Comparison bx Rbtl-Staff-Jt-PC_Electric Rev Req Model (2009 GRC) Rebuttal 2" xfId="523"/>
    <cellStyle name="_Book2_Power Costs - Comparison bx Rbtl-Staff-Jt-PC_Electric Rev Req Model (2009 GRC) Rebuttal REmoval of New  WH Solar AdjustMI" xfId="524"/>
    <cellStyle name="_Book2_Power Costs - Comparison bx Rbtl-Staff-Jt-PC_Electric Rev Req Model (2009 GRC) Rebuttal REmoval of New  WH Solar AdjustMI 2" xfId="525"/>
    <cellStyle name="_Book2_Power Costs - Comparison bx Rbtl-Staff-Jt-PC_Electric Rev Req Model (2009 GRC) Revised 01-18-2010" xfId="526"/>
    <cellStyle name="_Book2_Power Costs - Comparison bx Rbtl-Staff-Jt-PC_Electric Rev Req Model (2009 GRC) Revised 01-18-2010 2" xfId="527"/>
    <cellStyle name="_Book2_Power Costs - Comparison bx Rbtl-Staff-Jt-PC_Final Order Electric EXHIBIT A-1" xfId="528"/>
    <cellStyle name="_Book2_Power Costs - Comparison bx Rbtl-Staff-Jt-PC_Final Order Electric EXHIBIT A-1 2" xfId="529"/>
    <cellStyle name="_Book2_Production Adj 4.37" xfId="530"/>
    <cellStyle name="_Book2_Production Adj 4.37 2" xfId="531"/>
    <cellStyle name="_Book2_Purchased Power Adj 4.03" xfId="532"/>
    <cellStyle name="_Book2_Purchased Power Adj 4.03 2" xfId="533"/>
    <cellStyle name="_Book2_Rebuttal Power Costs" xfId="534"/>
    <cellStyle name="_Book2_Rebuttal Power Costs 2" xfId="535"/>
    <cellStyle name="_Book2_Rebuttal Power Costs_Adj Bench DR 3 for Initial Briefs (Electric)" xfId="536"/>
    <cellStyle name="_Book2_Rebuttal Power Costs_Adj Bench DR 3 for Initial Briefs (Electric) 2" xfId="537"/>
    <cellStyle name="_Book2_Rebuttal Power Costs_Electric Rev Req Model (2009 GRC) Rebuttal" xfId="538"/>
    <cellStyle name="_Book2_Rebuttal Power Costs_Electric Rev Req Model (2009 GRC) Rebuttal 2" xfId="539"/>
    <cellStyle name="_Book2_Rebuttal Power Costs_Electric Rev Req Model (2009 GRC) Rebuttal REmoval of New  WH Solar AdjustMI" xfId="540"/>
    <cellStyle name="_Book2_Rebuttal Power Costs_Electric Rev Req Model (2009 GRC) Rebuttal REmoval of New  WH Solar AdjustMI 2" xfId="541"/>
    <cellStyle name="_Book2_Rebuttal Power Costs_Electric Rev Req Model (2009 GRC) Revised 01-18-2010" xfId="542"/>
    <cellStyle name="_Book2_Rebuttal Power Costs_Electric Rev Req Model (2009 GRC) Revised 01-18-2010 2" xfId="543"/>
    <cellStyle name="_Book2_Rebuttal Power Costs_Final Order Electric EXHIBIT A-1" xfId="544"/>
    <cellStyle name="_Book2_Rebuttal Power Costs_Final Order Electric EXHIBIT A-1 2" xfId="545"/>
    <cellStyle name="_Book2_ROR &amp; CONV FACTOR" xfId="546"/>
    <cellStyle name="_Book2_ROR &amp; CONV FACTOR 2" xfId="547"/>
    <cellStyle name="_Book2_ROR 5.02" xfId="548"/>
    <cellStyle name="_Book2_ROR 5.02 2" xfId="549"/>
    <cellStyle name="_Book3" xfId="550"/>
    <cellStyle name="_Book5" xfId="551"/>
    <cellStyle name="_Chelan Debt Forecast 12.19.05" xfId="552"/>
    <cellStyle name="_Chelan Debt Forecast 12.19.05 2" xfId="553"/>
    <cellStyle name="_Chelan Debt Forecast 12.19.05 2 2" xfId="554"/>
    <cellStyle name="_Chelan Debt Forecast 12.19.05 3" xfId="555"/>
    <cellStyle name="_Chelan Debt Forecast 12.19.05 3 2" xfId="556"/>
    <cellStyle name="_Chelan Debt Forecast 12.19.05 3 3" xfId="557"/>
    <cellStyle name="_Chelan Debt Forecast 12.19.05 3 4" xfId="558"/>
    <cellStyle name="_Chelan Debt Forecast 12.19.05 4" xfId="559"/>
    <cellStyle name="_Chelan Debt Forecast 12.19.05_(C) WHE Proforma with ITC cash grant 10 Yr Amort_for deferral_102809" xfId="560"/>
    <cellStyle name="_Chelan Debt Forecast 12.19.05_(C) WHE Proforma with ITC cash grant 10 Yr Amort_for deferral_102809 2" xfId="561"/>
    <cellStyle name="_Chelan Debt Forecast 12.19.05_(C) WHE Proforma with ITC cash grant 10 Yr Amort_for deferral_102809_16.07E Wild Horse Wind Expansionwrkingfile" xfId="562"/>
    <cellStyle name="_Chelan Debt Forecast 12.19.05_(C) WHE Proforma with ITC cash grant 10 Yr Amort_for deferral_102809_16.07E Wild Horse Wind Expansionwrkingfile 2" xfId="563"/>
    <cellStyle name="_Chelan Debt Forecast 12.19.05_(C) WHE Proforma with ITC cash grant 10 Yr Amort_for deferral_102809_16.07E Wild Horse Wind Expansionwrkingfile SF" xfId="564"/>
    <cellStyle name="_Chelan Debt Forecast 12.19.05_(C) WHE Proforma with ITC cash grant 10 Yr Amort_for deferral_102809_16.07E Wild Horse Wind Expansionwrkingfile SF 2" xfId="565"/>
    <cellStyle name="_Chelan Debt Forecast 12.19.05_(C) WHE Proforma with ITC cash grant 10 Yr Amort_for deferral_102809_16.37E Wild Horse Expansion DeferralRevwrkingfile SF" xfId="566"/>
    <cellStyle name="_Chelan Debt Forecast 12.19.05_(C) WHE Proforma with ITC cash grant 10 Yr Amort_for deferral_102809_16.37E Wild Horse Expansion DeferralRevwrkingfile SF 2" xfId="567"/>
    <cellStyle name="_Chelan Debt Forecast 12.19.05_(C) WHE Proforma with ITC cash grant 10 Yr Amort_for rebuttal_120709" xfId="568"/>
    <cellStyle name="_Chelan Debt Forecast 12.19.05_(C) WHE Proforma with ITC cash grant 10 Yr Amort_for rebuttal_120709 2" xfId="569"/>
    <cellStyle name="_Chelan Debt Forecast 12.19.05_04.07E Wild Horse Wind Expansion" xfId="570"/>
    <cellStyle name="_Chelan Debt Forecast 12.19.05_04.07E Wild Horse Wind Expansion 2" xfId="571"/>
    <cellStyle name="_Chelan Debt Forecast 12.19.05_04.07E Wild Horse Wind Expansion_16.07E Wild Horse Wind Expansionwrkingfile" xfId="572"/>
    <cellStyle name="_Chelan Debt Forecast 12.19.05_04.07E Wild Horse Wind Expansion_16.07E Wild Horse Wind Expansionwrkingfile 2" xfId="573"/>
    <cellStyle name="_Chelan Debt Forecast 12.19.05_04.07E Wild Horse Wind Expansion_16.07E Wild Horse Wind Expansionwrkingfile SF" xfId="574"/>
    <cellStyle name="_Chelan Debt Forecast 12.19.05_04.07E Wild Horse Wind Expansion_16.07E Wild Horse Wind Expansionwrkingfile SF 2" xfId="575"/>
    <cellStyle name="_Chelan Debt Forecast 12.19.05_04.07E Wild Horse Wind Expansion_16.37E Wild Horse Expansion DeferralRevwrkingfile SF" xfId="576"/>
    <cellStyle name="_Chelan Debt Forecast 12.19.05_04.07E Wild Horse Wind Expansion_16.37E Wild Horse Expansion DeferralRevwrkingfile SF 2" xfId="577"/>
    <cellStyle name="_Chelan Debt Forecast 12.19.05_16.07E Wild Horse Wind Expansionwrkingfile" xfId="578"/>
    <cellStyle name="_Chelan Debt Forecast 12.19.05_16.07E Wild Horse Wind Expansionwrkingfile 2" xfId="579"/>
    <cellStyle name="_Chelan Debt Forecast 12.19.05_16.07E Wild Horse Wind Expansionwrkingfile SF" xfId="580"/>
    <cellStyle name="_Chelan Debt Forecast 12.19.05_16.07E Wild Horse Wind Expansionwrkingfile SF 2" xfId="581"/>
    <cellStyle name="_Chelan Debt Forecast 12.19.05_16.37E Wild Horse Expansion DeferralRevwrkingfile SF" xfId="582"/>
    <cellStyle name="_Chelan Debt Forecast 12.19.05_16.37E Wild Horse Expansion DeferralRevwrkingfile SF 2" xfId="583"/>
    <cellStyle name="_Chelan Debt Forecast 12.19.05_4 31 Regulatory Assets and Liabilities  7 06- Exhibit D" xfId="584"/>
    <cellStyle name="_Chelan Debt Forecast 12.19.05_4 31 Regulatory Assets and Liabilities  7 06- Exhibit D 2" xfId="585"/>
    <cellStyle name="_Chelan Debt Forecast 12.19.05_4 32 Regulatory Assets and Liabilities  7 06- Exhibit D" xfId="586"/>
    <cellStyle name="_Chelan Debt Forecast 12.19.05_4 32 Regulatory Assets and Liabilities  7 06- Exhibit D 2" xfId="587"/>
    <cellStyle name="_Chelan Debt Forecast 12.19.05_Book2" xfId="588"/>
    <cellStyle name="_Chelan Debt Forecast 12.19.05_Book2 2" xfId="589"/>
    <cellStyle name="_Chelan Debt Forecast 12.19.05_Book2_Adj Bench DR 3 for Initial Briefs (Electric)" xfId="590"/>
    <cellStyle name="_Chelan Debt Forecast 12.19.05_Book2_Adj Bench DR 3 for Initial Briefs (Electric) 2" xfId="591"/>
    <cellStyle name="_Chelan Debt Forecast 12.19.05_Book2_Electric Rev Req Model (2009 GRC) Rebuttal" xfId="592"/>
    <cellStyle name="_Chelan Debt Forecast 12.19.05_Book2_Electric Rev Req Model (2009 GRC) Rebuttal 2" xfId="593"/>
    <cellStyle name="_Chelan Debt Forecast 12.19.05_Book2_Electric Rev Req Model (2009 GRC) Rebuttal REmoval of New  WH Solar AdjustMI" xfId="594"/>
    <cellStyle name="_Chelan Debt Forecast 12.19.05_Book2_Electric Rev Req Model (2009 GRC) Rebuttal REmoval of New  WH Solar AdjustMI 2" xfId="595"/>
    <cellStyle name="_Chelan Debt Forecast 12.19.05_Book2_Electric Rev Req Model (2009 GRC) Revised 01-18-2010" xfId="596"/>
    <cellStyle name="_Chelan Debt Forecast 12.19.05_Book2_Electric Rev Req Model (2009 GRC) Revised 01-18-2010 2" xfId="597"/>
    <cellStyle name="_Chelan Debt Forecast 12.19.05_Book2_Final Order Electric EXHIBIT A-1" xfId="598"/>
    <cellStyle name="_Chelan Debt Forecast 12.19.05_Book2_Final Order Electric EXHIBIT A-1 2" xfId="599"/>
    <cellStyle name="_Chelan Debt Forecast 12.19.05_Book4" xfId="600"/>
    <cellStyle name="_Chelan Debt Forecast 12.19.05_Book4 2" xfId="601"/>
    <cellStyle name="_Chelan Debt Forecast 12.19.05_Book9" xfId="602"/>
    <cellStyle name="_Chelan Debt Forecast 12.19.05_Book9 2" xfId="603"/>
    <cellStyle name="_Chelan Debt Forecast 12.19.05_DWH-08 (Rate Spread &amp; Design Workpapers)" xfId="604"/>
    <cellStyle name="_Chelan Debt Forecast 12.19.05_Final 2008 PTC Rate Design Workpapers 10.27.08" xfId="605"/>
    <cellStyle name="_Chelan Debt Forecast 12.19.05_Final 2009 Electric Low Income Workpapers" xfId="606"/>
    <cellStyle name="_Chelan Debt Forecast 12.19.05_INPUTS" xfId="607"/>
    <cellStyle name="_Chelan Debt Forecast 12.19.05_INPUTS 2" xfId="608"/>
    <cellStyle name="_Chelan Debt Forecast 12.19.05_Power Costs - Comparison bx Rbtl-Staff-Jt-PC" xfId="609"/>
    <cellStyle name="_Chelan Debt Forecast 12.19.05_Power Costs - Comparison bx Rbtl-Staff-Jt-PC 2" xfId="610"/>
    <cellStyle name="_Chelan Debt Forecast 12.19.05_Power Costs - Comparison bx Rbtl-Staff-Jt-PC_Adj Bench DR 3 for Initial Briefs (Electric)" xfId="611"/>
    <cellStyle name="_Chelan Debt Forecast 12.19.05_Power Costs - Comparison bx Rbtl-Staff-Jt-PC_Adj Bench DR 3 for Initial Briefs (Electric) 2" xfId="612"/>
    <cellStyle name="_Chelan Debt Forecast 12.19.05_Power Costs - Comparison bx Rbtl-Staff-Jt-PC_Electric Rev Req Model (2009 GRC) Rebuttal" xfId="613"/>
    <cellStyle name="_Chelan Debt Forecast 12.19.05_Power Costs - Comparison bx Rbtl-Staff-Jt-PC_Electric Rev Req Model (2009 GRC) Rebuttal 2" xfId="614"/>
    <cellStyle name="_Chelan Debt Forecast 12.19.05_Power Costs - Comparison bx Rbtl-Staff-Jt-PC_Electric Rev Req Model (2009 GRC) Rebuttal REmoval of New  WH Solar AdjustMI" xfId="615"/>
    <cellStyle name="_Chelan Debt Forecast 12.19.05_Power Costs - Comparison bx Rbtl-Staff-Jt-PC_Electric Rev Req Model (2009 GRC) Rebuttal REmoval of New  WH Solar AdjustMI 2" xfId="616"/>
    <cellStyle name="_Chelan Debt Forecast 12.19.05_Power Costs - Comparison bx Rbtl-Staff-Jt-PC_Electric Rev Req Model (2009 GRC) Revised 01-18-2010" xfId="617"/>
    <cellStyle name="_Chelan Debt Forecast 12.19.05_Power Costs - Comparison bx Rbtl-Staff-Jt-PC_Electric Rev Req Model (2009 GRC) Revised 01-18-2010 2" xfId="618"/>
    <cellStyle name="_Chelan Debt Forecast 12.19.05_Power Costs - Comparison bx Rbtl-Staff-Jt-PC_Final Order Electric EXHIBIT A-1" xfId="619"/>
    <cellStyle name="_Chelan Debt Forecast 12.19.05_Power Costs - Comparison bx Rbtl-Staff-Jt-PC_Final Order Electric EXHIBIT A-1 2" xfId="620"/>
    <cellStyle name="_Chelan Debt Forecast 12.19.05_Production Adj 4.37" xfId="621"/>
    <cellStyle name="_Chelan Debt Forecast 12.19.05_Production Adj 4.37 2" xfId="622"/>
    <cellStyle name="_Chelan Debt Forecast 12.19.05_Purchased Power Adj 4.03" xfId="623"/>
    <cellStyle name="_Chelan Debt Forecast 12.19.05_Purchased Power Adj 4.03 2" xfId="624"/>
    <cellStyle name="_Chelan Debt Forecast 12.19.05_Rebuttal Power Costs" xfId="625"/>
    <cellStyle name="_Chelan Debt Forecast 12.19.05_Rebuttal Power Costs 2" xfId="626"/>
    <cellStyle name="_Chelan Debt Forecast 12.19.05_Rebuttal Power Costs_Adj Bench DR 3 for Initial Briefs (Electric)" xfId="627"/>
    <cellStyle name="_Chelan Debt Forecast 12.19.05_Rebuttal Power Costs_Adj Bench DR 3 for Initial Briefs (Electric) 2" xfId="628"/>
    <cellStyle name="_Chelan Debt Forecast 12.19.05_Rebuttal Power Costs_Electric Rev Req Model (2009 GRC) Rebuttal" xfId="629"/>
    <cellStyle name="_Chelan Debt Forecast 12.19.05_Rebuttal Power Costs_Electric Rev Req Model (2009 GRC) Rebuttal 2" xfId="630"/>
    <cellStyle name="_Chelan Debt Forecast 12.19.05_Rebuttal Power Costs_Electric Rev Req Model (2009 GRC) Rebuttal REmoval of New  WH Solar AdjustMI" xfId="631"/>
    <cellStyle name="_Chelan Debt Forecast 12.19.05_Rebuttal Power Costs_Electric Rev Req Model (2009 GRC) Rebuttal REmoval of New  WH Solar AdjustMI 2" xfId="632"/>
    <cellStyle name="_Chelan Debt Forecast 12.19.05_Rebuttal Power Costs_Electric Rev Req Model (2009 GRC) Revised 01-18-2010" xfId="633"/>
    <cellStyle name="_Chelan Debt Forecast 12.19.05_Rebuttal Power Costs_Electric Rev Req Model (2009 GRC) Revised 01-18-2010 2" xfId="634"/>
    <cellStyle name="_Chelan Debt Forecast 12.19.05_Rebuttal Power Costs_Final Order Electric EXHIBIT A-1" xfId="635"/>
    <cellStyle name="_Chelan Debt Forecast 12.19.05_Rebuttal Power Costs_Final Order Electric EXHIBIT A-1 2" xfId="636"/>
    <cellStyle name="_Chelan Debt Forecast 12.19.05_ROR &amp; CONV FACTOR" xfId="637"/>
    <cellStyle name="_Chelan Debt Forecast 12.19.05_ROR &amp; CONV FACTOR 2" xfId="638"/>
    <cellStyle name="_Chelan Debt Forecast 12.19.05_ROR 5.02" xfId="639"/>
    <cellStyle name="_Chelan Debt Forecast 12.19.05_ROR 5.02 2" xfId="640"/>
    <cellStyle name="_Chelan Debt Forecast 12.19.05_Typical Residential Impacts 10.27.08" xfId="641"/>
    <cellStyle name="_Copy 11-9 Sumas Proforma - Current" xfId="642"/>
    <cellStyle name="_Costs not in AURORA 06GRC" xfId="643"/>
    <cellStyle name="_Costs not in AURORA 06GRC 2" xfId="644"/>
    <cellStyle name="_Costs not in AURORA 06GRC 2 2" xfId="645"/>
    <cellStyle name="_Costs not in AURORA 06GRC 3" xfId="646"/>
    <cellStyle name="_Costs not in AURORA 06GRC 3 2" xfId="647"/>
    <cellStyle name="_Costs not in AURORA 06GRC 3 3" xfId="648"/>
    <cellStyle name="_Costs not in AURORA 06GRC 3 4" xfId="649"/>
    <cellStyle name="_Costs not in AURORA 06GRC 4" xfId="650"/>
    <cellStyle name="_Costs not in AURORA 06GRC_04 07E Wild Horse Wind Expansion (C) (2)" xfId="651"/>
    <cellStyle name="_Costs not in AURORA 06GRC_04 07E Wild Horse Wind Expansion (C) (2) 2" xfId="652"/>
    <cellStyle name="_Costs not in AURORA 06GRC_04 07E Wild Horse Wind Expansion (C) (2)_Adj Bench DR 3 for Initial Briefs (Electric)" xfId="653"/>
    <cellStyle name="_Costs not in AURORA 06GRC_04 07E Wild Horse Wind Expansion (C) (2)_Adj Bench DR 3 for Initial Briefs (Electric) 2" xfId="654"/>
    <cellStyle name="_Costs not in AURORA 06GRC_04 07E Wild Horse Wind Expansion (C) (2)_Electric Rev Req Model (2009 GRC) " xfId="655"/>
    <cellStyle name="_Costs not in AURORA 06GRC_04 07E Wild Horse Wind Expansion (C) (2)_Electric Rev Req Model (2009 GRC)  2" xfId="656"/>
    <cellStyle name="_Costs not in AURORA 06GRC_04 07E Wild Horse Wind Expansion (C) (2)_Electric Rev Req Model (2009 GRC) Rebuttal" xfId="657"/>
    <cellStyle name="_Costs not in AURORA 06GRC_04 07E Wild Horse Wind Expansion (C) (2)_Electric Rev Req Model (2009 GRC) Rebuttal 2" xfId="658"/>
    <cellStyle name="_Costs not in AURORA 06GRC_04 07E Wild Horse Wind Expansion (C) (2)_Electric Rev Req Model (2009 GRC) Rebuttal REmoval of New  WH Solar AdjustMI" xfId="659"/>
    <cellStyle name="_Costs not in AURORA 06GRC_04 07E Wild Horse Wind Expansion (C) (2)_Electric Rev Req Model (2009 GRC) Rebuttal REmoval of New  WH Solar AdjustMI 2" xfId="660"/>
    <cellStyle name="_Costs not in AURORA 06GRC_04 07E Wild Horse Wind Expansion (C) (2)_Electric Rev Req Model (2009 GRC) Revised 01-18-2010" xfId="661"/>
    <cellStyle name="_Costs not in AURORA 06GRC_04 07E Wild Horse Wind Expansion (C) (2)_Electric Rev Req Model (2009 GRC) Revised 01-18-2010 2" xfId="662"/>
    <cellStyle name="_Costs not in AURORA 06GRC_04 07E Wild Horse Wind Expansion (C) (2)_Final Order Electric EXHIBIT A-1" xfId="663"/>
    <cellStyle name="_Costs not in AURORA 06GRC_04 07E Wild Horse Wind Expansion (C) (2)_Final Order Electric EXHIBIT A-1 2" xfId="664"/>
    <cellStyle name="_Costs not in AURORA 06GRC_04 07E Wild Horse Wind Expansion (C) (2)_TENASKA REGULATORY ASSET" xfId="665"/>
    <cellStyle name="_Costs not in AURORA 06GRC_04 07E Wild Horse Wind Expansion (C) (2)_TENASKA REGULATORY ASSET 2" xfId="666"/>
    <cellStyle name="_Costs not in AURORA 06GRC_16.37E Wild Horse Expansion DeferralRevwrkingfile SF" xfId="667"/>
    <cellStyle name="_Costs not in AURORA 06GRC_16.37E Wild Horse Expansion DeferralRevwrkingfile SF 2" xfId="668"/>
    <cellStyle name="_Costs not in AURORA 06GRC_4 31 Regulatory Assets and Liabilities  7 06- Exhibit D" xfId="669"/>
    <cellStyle name="_Costs not in AURORA 06GRC_4 31 Regulatory Assets and Liabilities  7 06- Exhibit D 2" xfId="670"/>
    <cellStyle name="_Costs not in AURORA 06GRC_4 32 Regulatory Assets and Liabilities  7 06- Exhibit D" xfId="671"/>
    <cellStyle name="_Costs not in AURORA 06GRC_4 32 Regulatory Assets and Liabilities  7 06- Exhibit D 2" xfId="672"/>
    <cellStyle name="_Costs not in AURORA 06GRC_Book2" xfId="673"/>
    <cellStyle name="_Costs not in AURORA 06GRC_Book2 2" xfId="674"/>
    <cellStyle name="_Costs not in AURORA 06GRC_Book2_Adj Bench DR 3 for Initial Briefs (Electric)" xfId="675"/>
    <cellStyle name="_Costs not in AURORA 06GRC_Book2_Adj Bench DR 3 for Initial Briefs (Electric) 2" xfId="676"/>
    <cellStyle name="_Costs not in AURORA 06GRC_Book2_Electric Rev Req Model (2009 GRC) Rebuttal" xfId="677"/>
    <cellStyle name="_Costs not in AURORA 06GRC_Book2_Electric Rev Req Model (2009 GRC) Rebuttal 2" xfId="678"/>
    <cellStyle name="_Costs not in AURORA 06GRC_Book2_Electric Rev Req Model (2009 GRC) Rebuttal REmoval of New  WH Solar AdjustMI" xfId="679"/>
    <cellStyle name="_Costs not in AURORA 06GRC_Book2_Electric Rev Req Model (2009 GRC) Rebuttal REmoval of New  WH Solar AdjustMI 2" xfId="680"/>
    <cellStyle name="_Costs not in AURORA 06GRC_Book2_Electric Rev Req Model (2009 GRC) Revised 01-18-2010" xfId="681"/>
    <cellStyle name="_Costs not in AURORA 06GRC_Book2_Electric Rev Req Model (2009 GRC) Revised 01-18-2010 2" xfId="682"/>
    <cellStyle name="_Costs not in AURORA 06GRC_Book2_Final Order Electric EXHIBIT A-1" xfId="683"/>
    <cellStyle name="_Costs not in AURORA 06GRC_Book2_Final Order Electric EXHIBIT A-1 2" xfId="684"/>
    <cellStyle name="_Costs not in AURORA 06GRC_Book4" xfId="685"/>
    <cellStyle name="_Costs not in AURORA 06GRC_Book4 2" xfId="686"/>
    <cellStyle name="_Costs not in AURORA 06GRC_Book9" xfId="687"/>
    <cellStyle name="_Costs not in AURORA 06GRC_Book9 2" xfId="688"/>
    <cellStyle name="_Costs not in AURORA 06GRC_DWH-08 (Rate Spread &amp; Design Workpapers)" xfId="689"/>
    <cellStyle name="_Costs not in AURORA 06GRC_Final 2008 PTC Rate Design Workpapers 10.27.08" xfId="690"/>
    <cellStyle name="_Costs not in AURORA 06GRC_Final 2009 Electric Low Income Workpapers" xfId="691"/>
    <cellStyle name="_Costs not in AURORA 06GRC_INPUTS" xfId="692"/>
    <cellStyle name="_Costs not in AURORA 06GRC_INPUTS 2" xfId="693"/>
    <cellStyle name="_Costs not in AURORA 06GRC_Power Costs - Comparison bx Rbtl-Staff-Jt-PC" xfId="694"/>
    <cellStyle name="_Costs not in AURORA 06GRC_Power Costs - Comparison bx Rbtl-Staff-Jt-PC 2" xfId="695"/>
    <cellStyle name="_Costs not in AURORA 06GRC_Power Costs - Comparison bx Rbtl-Staff-Jt-PC_Adj Bench DR 3 for Initial Briefs (Electric)" xfId="696"/>
    <cellStyle name="_Costs not in AURORA 06GRC_Power Costs - Comparison bx Rbtl-Staff-Jt-PC_Adj Bench DR 3 for Initial Briefs (Electric) 2" xfId="697"/>
    <cellStyle name="_Costs not in AURORA 06GRC_Power Costs - Comparison bx Rbtl-Staff-Jt-PC_Electric Rev Req Model (2009 GRC) Rebuttal" xfId="698"/>
    <cellStyle name="_Costs not in AURORA 06GRC_Power Costs - Comparison bx Rbtl-Staff-Jt-PC_Electric Rev Req Model (2009 GRC) Rebuttal 2" xfId="699"/>
    <cellStyle name="_Costs not in AURORA 06GRC_Power Costs - Comparison bx Rbtl-Staff-Jt-PC_Electric Rev Req Model (2009 GRC) Rebuttal REmoval of New  WH Solar AdjustMI" xfId="700"/>
    <cellStyle name="_Costs not in AURORA 06GRC_Power Costs - Comparison bx Rbtl-Staff-Jt-PC_Electric Rev Req Model (2009 GRC) Rebuttal REmoval of New  WH Solar AdjustMI 2" xfId="701"/>
    <cellStyle name="_Costs not in AURORA 06GRC_Power Costs - Comparison bx Rbtl-Staff-Jt-PC_Electric Rev Req Model (2009 GRC) Revised 01-18-2010" xfId="702"/>
    <cellStyle name="_Costs not in AURORA 06GRC_Power Costs - Comparison bx Rbtl-Staff-Jt-PC_Electric Rev Req Model (2009 GRC) Revised 01-18-2010 2" xfId="703"/>
    <cellStyle name="_Costs not in AURORA 06GRC_Power Costs - Comparison bx Rbtl-Staff-Jt-PC_Final Order Electric EXHIBIT A-1" xfId="704"/>
    <cellStyle name="_Costs not in AURORA 06GRC_Power Costs - Comparison bx Rbtl-Staff-Jt-PC_Final Order Electric EXHIBIT A-1 2" xfId="705"/>
    <cellStyle name="_Costs not in AURORA 06GRC_Production Adj 4.37" xfId="706"/>
    <cellStyle name="_Costs not in AURORA 06GRC_Production Adj 4.37 2" xfId="707"/>
    <cellStyle name="_Costs not in AURORA 06GRC_Purchased Power Adj 4.03" xfId="708"/>
    <cellStyle name="_Costs not in AURORA 06GRC_Purchased Power Adj 4.03 2" xfId="709"/>
    <cellStyle name="_Costs not in AURORA 06GRC_Rebuttal Power Costs" xfId="710"/>
    <cellStyle name="_Costs not in AURORA 06GRC_Rebuttal Power Costs 2" xfId="711"/>
    <cellStyle name="_Costs not in AURORA 06GRC_Rebuttal Power Costs_Adj Bench DR 3 for Initial Briefs (Electric)" xfId="712"/>
    <cellStyle name="_Costs not in AURORA 06GRC_Rebuttal Power Costs_Adj Bench DR 3 for Initial Briefs (Electric) 2" xfId="713"/>
    <cellStyle name="_Costs not in AURORA 06GRC_Rebuttal Power Costs_Electric Rev Req Model (2009 GRC) Rebuttal" xfId="714"/>
    <cellStyle name="_Costs not in AURORA 06GRC_Rebuttal Power Costs_Electric Rev Req Model (2009 GRC) Rebuttal 2" xfId="715"/>
    <cellStyle name="_Costs not in AURORA 06GRC_Rebuttal Power Costs_Electric Rev Req Model (2009 GRC) Rebuttal REmoval of New  WH Solar AdjustMI" xfId="716"/>
    <cellStyle name="_Costs not in AURORA 06GRC_Rebuttal Power Costs_Electric Rev Req Model (2009 GRC) Rebuttal REmoval of New  WH Solar AdjustMI 2" xfId="717"/>
    <cellStyle name="_Costs not in AURORA 06GRC_Rebuttal Power Costs_Electric Rev Req Model (2009 GRC) Revised 01-18-2010" xfId="718"/>
    <cellStyle name="_Costs not in AURORA 06GRC_Rebuttal Power Costs_Electric Rev Req Model (2009 GRC) Revised 01-18-2010 2" xfId="719"/>
    <cellStyle name="_Costs not in AURORA 06GRC_Rebuttal Power Costs_Final Order Electric EXHIBIT A-1" xfId="720"/>
    <cellStyle name="_Costs not in AURORA 06GRC_Rebuttal Power Costs_Final Order Electric EXHIBIT A-1 2" xfId="721"/>
    <cellStyle name="_Costs not in AURORA 06GRC_ROR &amp; CONV FACTOR" xfId="722"/>
    <cellStyle name="_Costs not in AURORA 06GRC_ROR &amp; CONV FACTOR 2" xfId="723"/>
    <cellStyle name="_Costs not in AURORA 06GRC_ROR 5.02" xfId="724"/>
    <cellStyle name="_Costs not in AURORA 06GRC_ROR 5.02 2" xfId="725"/>
    <cellStyle name="_Costs not in AURORA 06GRC_Typical Residential Impacts 10.27.08" xfId="726"/>
    <cellStyle name="_Costs not in AURORA 2006GRC 6.15.06" xfId="727"/>
    <cellStyle name="_Costs not in AURORA 2006GRC 6.15.06 2" xfId="728"/>
    <cellStyle name="_Costs not in AURORA 2006GRC 6.15.06 2 2" xfId="729"/>
    <cellStyle name="_Costs not in AURORA 2006GRC 6.15.06 3" xfId="730"/>
    <cellStyle name="_Costs not in AURORA 2006GRC 6.15.06 3 2" xfId="731"/>
    <cellStyle name="_Costs not in AURORA 2006GRC 6.15.06 3 3" xfId="732"/>
    <cellStyle name="_Costs not in AURORA 2006GRC 6.15.06 3 4" xfId="733"/>
    <cellStyle name="_Costs not in AURORA 2006GRC 6.15.06 4" xfId="734"/>
    <cellStyle name="_Costs not in AURORA 2006GRC 6.15.06_04 07E Wild Horse Wind Expansion (C) (2)" xfId="735"/>
    <cellStyle name="_Costs not in AURORA 2006GRC 6.15.06_04 07E Wild Horse Wind Expansion (C) (2) 2" xfId="736"/>
    <cellStyle name="_Costs not in AURORA 2006GRC 6.15.06_04 07E Wild Horse Wind Expansion (C) (2)_Adj Bench DR 3 for Initial Briefs (Electric)" xfId="737"/>
    <cellStyle name="_Costs not in AURORA 2006GRC 6.15.06_04 07E Wild Horse Wind Expansion (C) (2)_Adj Bench DR 3 for Initial Briefs (Electric) 2" xfId="738"/>
    <cellStyle name="_Costs not in AURORA 2006GRC 6.15.06_04 07E Wild Horse Wind Expansion (C) (2)_Electric Rev Req Model (2009 GRC) " xfId="739"/>
    <cellStyle name="_Costs not in AURORA 2006GRC 6.15.06_04 07E Wild Horse Wind Expansion (C) (2)_Electric Rev Req Model (2009 GRC)  2" xfId="740"/>
    <cellStyle name="_Costs not in AURORA 2006GRC 6.15.06_04 07E Wild Horse Wind Expansion (C) (2)_Electric Rev Req Model (2009 GRC) Rebuttal" xfId="741"/>
    <cellStyle name="_Costs not in AURORA 2006GRC 6.15.06_04 07E Wild Horse Wind Expansion (C) (2)_Electric Rev Req Model (2009 GRC) Rebuttal 2" xfId="742"/>
    <cellStyle name="_Costs not in AURORA 2006GRC 6.15.06_04 07E Wild Horse Wind Expansion (C) (2)_Electric Rev Req Model (2009 GRC) Rebuttal REmoval of New  WH Solar AdjustMI" xfId="743"/>
    <cellStyle name="_Costs not in AURORA 2006GRC 6.15.06_04 07E Wild Horse Wind Expansion (C) (2)_Electric Rev Req Model (2009 GRC) Rebuttal REmoval of New  WH Solar AdjustMI 2" xfId="744"/>
    <cellStyle name="_Costs not in AURORA 2006GRC 6.15.06_04 07E Wild Horse Wind Expansion (C) (2)_Electric Rev Req Model (2009 GRC) Revised 01-18-2010" xfId="745"/>
    <cellStyle name="_Costs not in AURORA 2006GRC 6.15.06_04 07E Wild Horse Wind Expansion (C) (2)_Electric Rev Req Model (2009 GRC) Revised 01-18-2010 2" xfId="746"/>
    <cellStyle name="_Costs not in AURORA 2006GRC 6.15.06_04 07E Wild Horse Wind Expansion (C) (2)_Final Order Electric EXHIBIT A-1" xfId="747"/>
    <cellStyle name="_Costs not in AURORA 2006GRC 6.15.06_04 07E Wild Horse Wind Expansion (C) (2)_Final Order Electric EXHIBIT A-1 2" xfId="748"/>
    <cellStyle name="_Costs not in AURORA 2006GRC 6.15.06_04 07E Wild Horse Wind Expansion (C) (2)_TENASKA REGULATORY ASSET" xfId="749"/>
    <cellStyle name="_Costs not in AURORA 2006GRC 6.15.06_04 07E Wild Horse Wind Expansion (C) (2)_TENASKA REGULATORY ASSET 2" xfId="750"/>
    <cellStyle name="_Costs not in AURORA 2006GRC 6.15.06_16.37E Wild Horse Expansion DeferralRevwrkingfile SF" xfId="751"/>
    <cellStyle name="_Costs not in AURORA 2006GRC 6.15.06_16.37E Wild Horse Expansion DeferralRevwrkingfile SF 2" xfId="752"/>
    <cellStyle name="_Costs not in AURORA 2006GRC 6.15.06_4 31 Regulatory Assets and Liabilities  7 06- Exhibit D" xfId="753"/>
    <cellStyle name="_Costs not in AURORA 2006GRC 6.15.06_4 31 Regulatory Assets and Liabilities  7 06- Exhibit D 2" xfId="754"/>
    <cellStyle name="_Costs not in AURORA 2006GRC 6.15.06_4 32 Regulatory Assets and Liabilities  7 06- Exhibit D" xfId="755"/>
    <cellStyle name="_Costs not in AURORA 2006GRC 6.15.06_4 32 Regulatory Assets and Liabilities  7 06- Exhibit D 2" xfId="756"/>
    <cellStyle name="_Costs not in AURORA 2006GRC 6.15.06_Book2" xfId="757"/>
    <cellStyle name="_Costs not in AURORA 2006GRC 6.15.06_Book2 2" xfId="758"/>
    <cellStyle name="_Costs not in AURORA 2006GRC 6.15.06_Book2_Adj Bench DR 3 for Initial Briefs (Electric)" xfId="759"/>
    <cellStyle name="_Costs not in AURORA 2006GRC 6.15.06_Book2_Adj Bench DR 3 for Initial Briefs (Electric) 2" xfId="760"/>
    <cellStyle name="_Costs not in AURORA 2006GRC 6.15.06_Book2_Electric Rev Req Model (2009 GRC) Rebuttal" xfId="761"/>
    <cellStyle name="_Costs not in AURORA 2006GRC 6.15.06_Book2_Electric Rev Req Model (2009 GRC) Rebuttal 2" xfId="762"/>
    <cellStyle name="_Costs not in AURORA 2006GRC 6.15.06_Book2_Electric Rev Req Model (2009 GRC) Rebuttal REmoval of New  WH Solar AdjustMI" xfId="763"/>
    <cellStyle name="_Costs not in AURORA 2006GRC 6.15.06_Book2_Electric Rev Req Model (2009 GRC) Rebuttal REmoval of New  WH Solar AdjustMI 2" xfId="764"/>
    <cellStyle name="_Costs not in AURORA 2006GRC 6.15.06_Book2_Electric Rev Req Model (2009 GRC) Revised 01-18-2010" xfId="765"/>
    <cellStyle name="_Costs not in AURORA 2006GRC 6.15.06_Book2_Electric Rev Req Model (2009 GRC) Revised 01-18-2010 2" xfId="766"/>
    <cellStyle name="_Costs not in AURORA 2006GRC 6.15.06_Book2_Final Order Electric EXHIBIT A-1" xfId="767"/>
    <cellStyle name="_Costs not in AURORA 2006GRC 6.15.06_Book2_Final Order Electric EXHIBIT A-1 2" xfId="768"/>
    <cellStyle name="_Costs not in AURORA 2006GRC 6.15.06_Book4" xfId="769"/>
    <cellStyle name="_Costs not in AURORA 2006GRC 6.15.06_Book4 2" xfId="770"/>
    <cellStyle name="_Costs not in AURORA 2006GRC 6.15.06_Book9" xfId="771"/>
    <cellStyle name="_Costs not in AURORA 2006GRC 6.15.06_Book9 2" xfId="772"/>
    <cellStyle name="_Costs not in AURORA 2006GRC 6.15.06_DWH-08 (Rate Spread &amp; Design Workpapers)" xfId="773"/>
    <cellStyle name="_Costs not in AURORA 2006GRC 6.15.06_Final 2008 PTC Rate Design Workpapers 10.27.08" xfId="774"/>
    <cellStyle name="_Costs not in AURORA 2006GRC 6.15.06_INPUTS" xfId="775"/>
    <cellStyle name="_Costs not in AURORA 2006GRC 6.15.06_INPUTS 2" xfId="776"/>
    <cellStyle name="_Costs not in AURORA 2006GRC 6.15.06_Power Costs - Comparison bx Rbtl-Staff-Jt-PC" xfId="777"/>
    <cellStyle name="_Costs not in AURORA 2006GRC 6.15.06_Power Costs - Comparison bx Rbtl-Staff-Jt-PC 2" xfId="778"/>
    <cellStyle name="_Costs not in AURORA 2006GRC 6.15.06_Power Costs - Comparison bx Rbtl-Staff-Jt-PC_Adj Bench DR 3 for Initial Briefs (Electric)" xfId="779"/>
    <cellStyle name="_Costs not in AURORA 2006GRC 6.15.06_Power Costs - Comparison bx Rbtl-Staff-Jt-PC_Adj Bench DR 3 for Initial Briefs (Electric) 2" xfId="780"/>
    <cellStyle name="_Costs not in AURORA 2006GRC 6.15.06_Power Costs - Comparison bx Rbtl-Staff-Jt-PC_Electric Rev Req Model (2009 GRC) Rebuttal" xfId="781"/>
    <cellStyle name="_Costs not in AURORA 2006GRC 6.15.06_Power Costs - Comparison bx Rbtl-Staff-Jt-PC_Electric Rev Req Model (2009 GRC) Rebuttal 2" xfId="782"/>
    <cellStyle name="_Costs not in AURORA 2006GRC 6.15.06_Power Costs - Comparison bx Rbtl-Staff-Jt-PC_Electric Rev Req Model (2009 GRC) Rebuttal REmoval of New  WH Solar AdjustMI" xfId="783"/>
    <cellStyle name="_Costs not in AURORA 2006GRC 6.15.06_Power Costs - Comparison bx Rbtl-Staff-Jt-PC_Electric Rev Req Model (2009 GRC) Rebuttal REmoval of New  WH Solar AdjustMI 2" xfId="784"/>
    <cellStyle name="_Costs not in AURORA 2006GRC 6.15.06_Power Costs - Comparison bx Rbtl-Staff-Jt-PC_Electric Rev Req Model (2009 GRC) Revised 01-18-2010" xfId="785"/>
    <cellStyle name="_Costs not in AURORA 2006GRC 6.15.06_Power Costs - Comparison bx Rbtl-Staff-Jt-PC_Electric Rev Req Model (2009 GRC) Revised 01-18-2010 2" xfId="786"/>
    <cellStyle name="_Costs not in AURORA 2006GRC 6.15.06_Power Costs - Comparison bx Rbtl-Staff-Jt-PC_Final Order Electric EXHIBIT A-1" xfId="787"/>
    <cellStyle name="_Costs not in AURORA 2006GRC 6.15.06_Power Costs - Comparison bx Rbtl-Staff-Jt-PC_Final Order Electric EXHIBIT A-1 2" xfId="788"/>
    <cellStyle name="_Costs not in AURORA 2006GRC 6.15.06_Production Adj 4.37" xfId="789"/>
    <cellStyle name="_Costs not in AURORA 2006GRC 6.15.06_Production Adj 4.37 2" xfId="790"/>
    <cellStyle name="_Costs not in AURORA 2006GRC 6.15.06_Purchased Power Adj 4.03" xfId="791"/>
    <cellStyle name="_Costs not in AURORA 2006GRC 6.15.06_Purchased Power Adj 4.03 2" xfId="792"/>
    <cellStyle name="_Costs not in AURORA 2006GRC 6.15.06_Rebuttal Power Costs" xfId="793"/>
    <cellStyle name="_Costs not in AURORA 2006GRC 6.15.06_Rebuttal Power Costs 2" xfId="794"/>
    <cellStyle name="_Costs not in AURORA 2006GRC 6.15.06_Rebuttal Power Costs_Adj Bench DR 3 for Initial Briefs (Electric)" xfId="795"/>
    <cellStyle name="_Costs not in AURORA 2006GRC 6.15.06_Rebuttal Power Costs_Adj Bench DR 3 for Initial Briefs (Electric) 2" xfId="796"/>
    <cellStyle name="_Costs not in AURORA 2006GRC 6.15.06_Rebuttal Power Costs_Electric Rev Req Model (2009 GRC) Rebuttal" xfId="797"/>
    <cellStyle name="_Costs not in AURORA 2006GRC 6.15.06_Rebuttal Power Costs_Electric Rev Req Model (2009 GRC) Rebuttal 2" xfId="798"/>
    <cellStyle name="_Costs not in AURORA 2006GRC 6.15.06_Rebuttal Power Costs_Electric Rev Req Model (2009 GRC) Rebuttal REmoval of New  WH Solar AdjustMI" xfId="799"/>
    <cellStyle name="_Costs not in AURORA 2006GRC 6.15.06_Rebuttal Power Costs_Electric Rev Req Model (2009 GRC) Rebuttal REmoval of New  WH Solar AdjustMI 2" xfId="800"/>
    <cellStyle name="_Costs not in AURORA 2006GRC 6.15.06_Rebuttal Power Costs_Electric Rev Req Model (2009 GRC) Revised 01-18-2010" xfId="801"/>
    <cellStyle name="_Costs not in AURORA 2006GRC 6.15.06_Rebuttal Power Costs_Electric Rev Req Model (2009 GRC) Revised 01-18-2010 2" xfId="802"/>
    <cellStyle name="_Costs not in AURORA 2006GRC 6.15.06_Rebuttal Power Costs_Final Order Electric EXHIBIT A-1" xfId="803"/>
    <cellStyle name="_Costs not in AURORA 2006GRC 6.15.06_Rebuttal Power Costs_Final Order Electric EXHIBIT A-1 2" xfId="804"/>
    <cellStyle name="_Costs not in AURORA 2006GRC 6.15.06_ROR &amp; CONV FACTOR" xfId="805"/>
    <cellStyle name="_Costs not in AURORA 2006GRC 6.15.06_ROR &amp; CONV FACTOR 2" xfId="806"/>
    <cellStyle name="_Costs not in AURORA 2006GRC 6.15.06_ROR 5.02" xfId="807"/>
    <cellStyle name="_Costs not in AURORA 2006GRC 6.15.06_ROR 5.02 2" xfId="808"/>
    <cellStyle name="_Costs not in AURORA 2006GRC w gas price updated" xfId="809"/>
    <cellStyle name="_Costs not in AURORA 2006GRC w gas price updated 2" xfId="810"/>
    <cellStyle name="_Costs not in AURORA 2006GRC w gas price updated_Adj Bench DR 3 for Initial Briefs (Electric)" xfId="811"/>
    <cellStyle name="_Costs not in AURORA 2006GRC w gas price updated_Adj Bench DR 3 for Initial Briefs (Electric) 2" xfId="812"/>
    <cellStyle name="_Costs not in AURORA 2006GRC w gas price updated_Book2" xfId="813"/>
    <cellStyle name="_Costs not in AURORA 2006GRC w gas price updated_Book2 2" xfId="814"/>
    <cellStyle name="_Costs not in AURORA 2006GRC w gas price updated_Book2_Adj Bench DR 3 for Initial Briefs (Electric)" xfId="815"/>
    <cellStyle name="_Costs not in AURORA 2006GRC w gas price updated_Book2_Adj Bench DR 3 for Initial Briefs (Electric) 2" xfId="816"/>
    <cellStyle name="_Costs not in AURORA 2006GRC w gas price updated_Book2_Electric Rev Req Model (2009 GRC) Rebuttal" xfId="817"/>
    <cellStyle name="_Costs not in AURORA 2006GRC w gas price updated_Book2_Electric Rev Req Model (2009 GRC) Rebuttal 2" xfId="818"/>
    <cellStyle name="_Costs not in AURORA 2006GRC w gas price updated_Book2_Electric Rev Req Model (2009 GRC) Rebuttal REmoval of New  WH Solar AdjustMI" xfId="819"/>
    <cellStyle name="_Costs not in AURORA 2006GRC w gas price updated_Book2_Electric Rev Req Model (2009 GRC) Rebuttal REmoval of New  WH Solar AdjustMI 2" xfId="820"/>
    <cellStyle name="_Costs not in AURORA 2006GRC w gas price updated_Book2_Electric Rev Req Model (2009 GRC) Revised 01-18-2010" xfId="821"/>
    <cellStyle name="_Costs not in AURORA 2006GRC w gas price updated_Book2_Electric Rev Req Model (2009 GRC) Revised 01-18-2010 2" xfId="822"/>
    <cellStyle name="_Costs not in AURORA 2006GRC w gas price updated_Book2_Final Order Electric EXHIBIT A-1" xfId="823"/>
    <cellStyle name="_Costs not in AURORA 2006GRC w gas price updated_Book2_Final Order Electric EXHIBIT A-1 2" xfId="824"/>
    <cellStyle name="_Costs not in AURORA 2006GRC w gas price updated_Electric Rev Req Model (2009 GRC) " xfId="825"/>
    <cellStyle name="_Costs not in AURORA 2006GRC w gas price updated_Electric Rev Req Model (2009 GRC)  2" xfId="826"/>
    <cellStyle name="_Costs not in AURORA 2006GRC w gas price updated_Electric Rev Req Model (2009 GRC) Rebuttal" xfId="827"/>
    <cellStyle name="_Costs not in AURORA 2006GRC w gas price updated_Electric Rev Req Model (2009 GRC) Rebuttal 2" xfId="828"/>
    <cellStyle name="_Costs not in AURORA 2006GRC w gas price updated_Electric Rev Req Model (2009 GRC) Rebuttal REmoval of New  WH Solar AdjustMI" xfId="829"/>
    <cellStyle name="_Costs not in AURORA 2006GRC w gas price updated_Electric Rev Req Model (2009 GRC) Rebuttal REmoval of New  WH Solar AdjustMI 2" xfId="830"/>
    <cellStyle name="_Costs not in AURORA 2006GRC w gas price updated_Electric Rev Req Model (2009 GRC) Revised 01-18-2010" xfId="831"/>
    <cellStyle name="_Costs not in AURORA 2006GRC w gas price updated_Electric Rev Req Model (2009 GRC) Revised 01-18-2010 2" xfId="832"/>
    <cellStyle name="_Costs not in AURORA 2006GRC w gas price updated_Final Order Electric EXHIBIT A-1" xfId="833"/>
    <cellStyle name="_Costs not in AURORA 2006GRC w gas price updated_Final Order Electric EXHIBIT A-1 2" xfId="834"/>
    <cellStyle name="_Costs not in AURORA 2006GRC w gas price updated_Rebuttal Power Costs" xfId="835"/>
    <cellStyle name="_Costs not in AURORA 2006GRC w gas price updated_Rebuttal Power Costs 2" xfId="836"/>
    <cellStyle name="_Costs not in AURORA 2006GRC w gas price updated_Rebuttal Power Costs_Adj Bench DR 3 for Initial Briefs (Electric)" xfId="837"/>
    <cellStyle name="_Costs not in AURORA 2006GRC w gas price updated_Rebuttal Power Costs_Adj Bench DR 3 for Initial Briefs (Electric) 2" xfId="838"/>
    <cellStyle name="_Costs not in AURORA 2006GRC w gas price updated_Rebuttal Power Costs_Electric Rev Req Model (2009 GRC) Rebuttal" xfId="839"/>
    <cellStyle name="_Costs not in AURORA 2006GRC w gas price updated_Rebuttal Power Costs_Electric Rev Req Model (2009 GRC) Rebuttal 2" xfId="840"/>
    <cellStyle name="_Costs not in AURORA 2006GRC w gas price updated_Rebuttal Power Costs_Electric Rev Req Model (2009 GRC) Rebuttal REmoval of New  WH Solar AdjustMI" xfId="841"/>
    <cellStyle name="_Costs not in AURORA 2006GRC w gas price updated_Rebuttal Power Costs_Electric Rev Req Model (2009 GRC) Rebuttal REmoval of New  WH Solar AdjustMI 2" xfId="842"/>
    <cellStyle name="_Costs not in AURORA 2006GRC w gas price updated_Rebuttal Power Costs_Electric Rev Req Model (2009 GRC) Revised 01-18-2010" xfId="843"/>
    <cellStyle name="_Costs not in AURORA 2006GRC w gas price updated_Rebuttal Power Costs_Electric Rev Req Model (2009 GRC) Revised 01-18-2010 2" xfId="844"/>
    <cellStyle name="_Costs not in AURORA 2006GRC w gas price updated_Rebuttal Power Costs_Final Order Electric EXHIBIT A-1" xfId="845"/>
    <cellStyle name="_Costs not in AURORA 2006GRC w gas price updated_Rebuttal Power Costs_Final Order Electric EXHIBIT A-1 2" xfId="846"/>
    <cellStyle name="_Costs not in AURORA 2006GRC w gas price updated_TENASKA REGULATORY ASSET" xfId="847"/>
    <cellStyle name="_Costs not in AURORA 2006GRC w gas price updated_TENASKA REGULATORY ASSET 2" xfId="848"/>
    <cellStyle name="_Costs not in AURORA 2007 Rate Case" xfId="849"/>
    <cellStyle name="_Costs not in AURORA 2007 Rate Case 2" xfId="850"/>
    <cellStyle name="_Costs not in AURORA 2007 Rate Case 2 2" xfId="851"/>
    <cellStyle name="_Costs not in AURORA 2007 Rate Case 3" xfId="852"/>
    <cellStyle name="_Costs not in AURORA 2007 Rate Case_(C) WHE Proforma with ITC cash grant 10 Yr Amort_for deferral_102809" xfId="853"/>
    <cellStyle name="_Costs not in AURORA 2007 Rate Case_(C) WHE Proforma with ITC cash grant 10 Yr Amort_for deferral_102809 2" xfId="854"/>
    <cellStyle name="_Costs not in AURORA 2007 Rate Case_(C) WHE Proforma with ITC cash grant 10 Yr Amort_for deferral_102809_16.07E Wild Horse Wind Expansionwrkingfile" xfId="855"/>
    <cellStyle name="_Costs not in AURORA 2007 Rate Case_(C) WHE Proforma with ITC cash grant 10 Yr Amort_for deferral_102809_16.07E Wild Horse Wind Expansionwrkingfile 2" xfId="856"/>
    <cellStyle name="_Costs not in AURORA 2007 Rate Case_(C) WHE Proforma with ITC cash grant 10 Yr Amort_for deferral_102809_16.07E Wild Horse Wind Expansionwrkingfile SF" xfId="857"/>
    <cellStyle name="_Costs not in AURORA 2007 Rate Case_(C) WHE Proforma with ITC cash grant 10 Yr Amort_for deferral_102809_16.07E Wild Horse Wind Expansionwrkingfile SF 2" xfId="858"/>
    <cellStyle name="_Costs not in AURORA 2007 Rate Case_(C) WHE Proforma with ITC cash grant 10 Yr Amort_for deferral_102809_16.37E Wild Horse Expansion DeferralRevwrkingfile SF" xfId="859"/>
    <cellStyle name="_Costs not in AURORA 2007 Rate Case_(C) WHE Proforma with ITC cash grant 10 Yr Amort_for deferral_102809_16.37E Wild Horse Expansion DeferralRevwrkingfile SF 2" xfId="860"/>
    <cellStyle name="_Costs not in AURORA 2007 Rate Case_(C) WHE Proforma with ITC cash grant 10 Yr Amort_for rebuttal_120709" xfId="861"/>
    <cellStyle name="_Costs not in AURORA 2007 Rate Case_(C) WHE Proforma with ITC cash grant 10 Yr Amort_for rebuttal_120709 2" xfId="862"/>
    <cellStyle name="_Costs not in AURORA 2007 Rate Case_04.07E Wild Horse Wind Expansion" xfId="863"/>
    <cellStyle name="_Costs not in AURORA 2007 Rate Case_04.07E Wild Horse Wind Expansion 2" xfId="864"/>
    <cellStyle name="_Costs not in AURORA 2007 Rate Case_04.07E Wild Horse Wind Expansion_16.07E Wild Horse Wind Expansionwrkingfile" xfId="865"/>
    <cellStyle name="_Costs not in AURORA 2007 Rate Case_04.07E Wild Horse Wind Expansion_16.07E Wild Horse Wind Expansionwrkingfile 2" xfId="866"/>
    <cellStyle name="_Costs not in AURORA 2007 Rate Case_04.07E Wild Horse Wind Expansion_16.07E Wild Horse Wind Expansionwrkingfile SF" xfId="867"/>
    <cellStyle name="_Costs not in AURORA 2007 Rate Case_04.07E Wild Horse Wind Expansion_16.07E Wild Horse Wind Expansionwrkingfile SF 2" xfId="868"/>
    <cellStyle name="_Costs not in AURORA 2007 Rate Case_04.07E Wild Horse Wind Expansion_16.37E Wild Horse Expansion DeferralRevwrkingfile SF" xfId="869"/>
    <cellStyle name="_Costs not in AURORA 2007 Rate Case_04.07E Wild Horse Wind Expansion_16.37E Wild Horse Expansion DeferralRevwrkingfile SF 2" xfId="870"/>
    <cellStyle name="_Costs not in AURORA 2007 Rate Case_16.07E Wild Horse Wind Expansionwrkingfile" xfId="871"/>
    <cellStyle name="_Costs not in AURORA 2007 Rate Case_16.07E Wild Horse Wind Expansionwrkingfile 2" xfId="872"/>
    <cellStyle name="_Costs not in AURORA 2007 Rate Case_16.07E Wild Horse Wind Expansionwrkingfile SF" xfId="873"/>
    <cellStyle name="_Costs not in AURORA 2007 Rate Case_16.07E Wild Horse Wind Expansionwrkingfile SF 2" xfId="874"/>
    <cellStyle name="_Costs not in AURORA 2007 Rate Case_16.37E Wild Horse Expansion DeferralRevwrkingfile SF" xfId="875"/>
    <cellStyle name="_Costs not in AURORA 2007 Rate Case_16.37E Wild Horse Expansion DeferralRevwrkingfile SF 2" xfId="876"/>
    <cellStyle name="_Costs not in AURORA 2007 Rate Case_4 31 Regulatory Assets and Liabilities  7 06- Exhibit D" xfId="877"/>
    <cellStyle name="_Costs not in AURORA 2007 Rate Case_4 31 Regulatory Assets and Liabilities  7 06- Exhibit D 2" xfId="878"/>
    <cellStyle name="_Costs not in AURORA 2007 Rate Case_4 32 Regulatory Assets and Liabilities  7 06- Exhibit D" xfId="879"/>
    <cellStyle name="_Costs not in AURORA 2007 Rate Case_4 32 Regulatory Assets and Liabilities  7 06- Exhibit D 2" xfId="880"/>
    <cellStyle name="_Costs not in AURORA 2007 Rate Case_Book2" xfId="881"/>
    <cellStyle name="_Costs not in AURORA 2007 Rate Case_Book2 2" xfId="882"/>
    <cellStyle name="_Costs not in AURORA 2007 Rate Case_Book2_Adj Bench DR 3 for Initial Briefs (Electric)" xfId="883"/>
    <cellStyle name="_Costs not in AURORA 2007 Rate Case_Book2_Adj Bench DR 3 for Initial Briefs (Electric) 2" xfId="884"/>
    <cellStyle name="_Costs not in AURORA 2007 Rate Case_Book2_Electric Rev Req Model (2009 GRC) Rebuttal" xfId="885"/>
    <cellStyle name="_Costs not in AURORA 2007 Rate Case_Book2_Electric Rev Req Model (2009 GRC) Rebuttal 2" xfId="886"/>
    <cellStyle name="_Costs not in AURORA 2007 Rate Case_Book2_Electric Rev Req Model (2009 GRC) Rebuttal REmoval of New  WH Solar AdjustMI" xfId="887"/>
    <cellStyle name="_Costs not in AURORA 2007 Rate Case_Book2_Electric Rev Req Model (2009 GRC) Rebuttal REmoval of New  WH Solar AdjustMI 2" xfId="888"/>
    <cellStyle name="_Costs not in AURORA 2007 Rate Case_Book2_Electric Rev Req Model (2009 GRC) Revised 01-18-2010" xfId="889"/>
    <cellStyle name="_Costs not in AURORA 2007 Rate Case_Book2_Electric Rev Req Model (2009 GRC) Revised 01-18-2010 2" xfId="890"/>
    <cellStyle name="_Costs not in AURORA 2007 Rate Case_Book2_Final Order Electric EXHIBIT A-1" xfId="891"/>
    <cellStyle name="_Costs not in AURORA 2007 Rate Case_Book2_Final Order Electric EXHIBIT A-1 2" xfId="892"/>
    <cellStyle name="_Costs not in AURORA 2007 Rate Case_Book4" xfId="893"/>
    <cellStyle name="_Costs not in AURORA 2007 Rate Case_Book4 2" xfId="894"/>
    <cellStyle name="_Costs not in AURORA 2007 Rate Case_Book9" xfId="895"/>
    <cellStyle name="_Costs not in AURORA 2007 Rate Case_Book9 2" xfId="896"/>
    <cellStyle name="_Costs not in AURORA 2007 Rate Case_Electric COS Inputs" xfId="897"/>
    <cellStyle name="_Costs not in AURORA 2007 Rate Case_Electric COS Inputs 2" xfId="898"/>
    <cellStyle name="_Costs not in AURORA 2007 Rate Case_Electric COS Inputs 2 2" xfId="899"/>
    <cellStyle name="_Costs not in AURORA 2007 Rate Case_Electric COS Inputs 2 3" xfId="900"/>
    <cellStyle name="_Costs not in AURORA 2007 Rate Case_Electric COS Inputs 2 4" xfId="901"/>
    <cellStyle name="_Costs not in AURORA 2007 Rate Case_Electric COS Inputs 3" xfId="902"/>
    <cellStyle name="_Costs not in AURORA 2007 Rate Case_Electric COS Inputs 4" xfId="903"/>
    <cellStyle name="_Costs not in AURORA 2007 Rate Case_Power Costs - Comparison bx Rbtl-Staff-Jt-PC" xfId="904"/>
    <cellStyle name="_Costs not in AURORA 2007 Rate Case_Power Costs - Comparison bx Rbtl-Staff-Jt-PC 2" xfId="905"/>
    <cellStyle name="_Costs not in AURORA 2007 Rate Case_Power Costs - Comparison bx Rbtl-Staff-Jt-PC_Adj Bench DR 3 for Initial Briefs (Electric)" xfId="906"/>
    <cellStyle name="_Costs not in AURORA 2007 Rate Case_Power Costs - Comparison bx Rbtl-Staff-Jt-PC_Adj Bench DR 3 for Initial Briefs (Electric) 2" xfId="907"/>
    <cellStyle name="_Costs not in AURORA 2007 Rate Case_Power Costs - Comparison bx Rbtl-Staff-Jt-PC_Electric Rev Req Model (2009 GRC) Rebuttal" xfId="908"/>
    <cellStyle name="_Costs not in AURORA 2007 Rate Case_Power Costs - Comparison bx Rbtl-Staff-Jt-PC_Electric Rev Req Model (2009 GRC) Rebuttal 2" xfId="909"/>
    <cellStyle name="_Costs not in AURORA 2007 Rate Case_Power Costs - Comparison bx Rbtl-Staff-Jt-PC_Electric Rev Req Model (2009 GRC) Rebuttal REmoval of New  WH Solar AdjustMI" xfId="910"/>
    <cellStyle name="_Costs not in AURORA 2007 Rate Case_Power Costs - Comparison bx Rbtl-Staff-Jt-PC_Electric Rev Req Model (2009 GRC) Rebuttal REmoval of New  WH Solar AdjustMI 2" xfId="911"/>
    <cellStyle name="_Costs not in AURORA 2007 Rate Case_Power Costs - Comparison bx Rbtl-Staff-Jt-PC_Electric Rev Req Model (2009 GRC) Revised 01-18-2010" xfId="912"/>
    <cellStyle name="_Costs not in AURORA 2007 Rate Case_Power Costs - Comparison bx Rbtl-Staff-Jt-PC_Electric Rev Req Model (2009 GRC) Revised 01-18-2010 2" xfId="913"/>
    <cellStyle name="_Costs not in AURORA 2007 Rate Case_Power Costs - Comparison bx Rbtl-Staff-Jt-PC_Final Order Electric EXHIBIT A-1" xfId="914"/>
    <cellStyle name="_Costs not in AURORA 2007 Rate Case_Power Costs - Comparison bx Rbtl-Staff-Jt-PC_Final Order Electric EXHIBIT A-1 2" xfId="915"/>
    <cellStyle name="_Costs not in AURORA 2007 Rate Case_Production Adj 4.37" xfId="916"/>
    <cellStyle name="_Costs not in AURORA 2007 Rate Case_Production Adj 4.37 2" xfId="917"/>
    <cellStyle name="_Costs not in AURORA 2007 Rate Case_Purchased Power Adj 4.03" xfId="918"/>
    <cellStyle name="_Costs not in AURORA 2007 Rate Case_Purchased Power Adj 4.03 2" xfId="919"/>
    <cellStyle name="_Costs not in AURORA 2007 Rate Case_Rebuttal Power Costs" xfId="920"/>
    <cellStyle name="_Costs not in AURORA 2007 Rate Case_Rebuttal Power Costs 2" xfId="921"/>
    <cellStyle name="_Costs not in AURORA 2007 Rate Case_Rebuttal Power Costs_Adj Bench DR 3 for Initial Briefs (Electric)" xfId="922"/>
    <cellStyle name="_Costs not in AURORA 2007 Rate Case_Rebuttal Power Costs_Adj Bench DR 3 for Initial Briefs (Electric) 2" xfId="923"/>
    <cellStyle name="_Costs not in AURORA 2007 Rate Case_Rebuttal Power Costs_Electric Rev Req Model (2009 GRC) Rebuttal" xfId="924"/>
    <cellStyle name="_Costs not in AURORA 2007 Rate Case_Rebuttal Power Costs_Electric Rev Req Model (2009 GRC) Rebuttal 2" xfId="925"/>
    <cellStyle name="_Costs not in AURORA 2007 Rate Case_Rebuttal Power Costs_Electric Rev Req Model (2009 GRC) Rebuttal REmoval of New  WH Solar AdjustMI" xfId="926"/>
    <cellStyle name="_Costs not in AURORA 2007 Rate Case_Rebuttal Power Costs_Electric Rev Req Model (2009 GRC) Rebuttal REmoval of New  WH Solar AdjustMI 2" xfId="927"/>
    <cellStyle name="_Costs not in AURORA 2007 Rate Case_Rebuttal Power Costs_Electric Rev Req Model (2009 GRC) Revised 01-18-2010" xfId="928"/>
    <cellStyle name="_Costs not in AURORA 2007 Rate Case_Rebuttal Power Costs_Electric Rev Req Model (2009 GRC) Revised 01-18-2010 2" xfId="929"/>
    <cellStyle name="_Costs not in AURORA 2007 Rate Case_Rebuttal Power Costs_Final Order Electric EXHIBIT A-1" xfId="930"/>
    <cellStyle name="_Costs not in AURORA 2007 Rate Case_Rebuttal Power Costs_Final Order Electric EXHIBIT A-1 2" xfId="931"/>
    <cellStyle name="_Costs not in AURORA 2007 Rate Case_ROR 5.02" xfId="932"/>
    <cellStyle name="_Costs not in AURORA 2007 Rate Case_ROR 5.02 2" xfId="933"/>
    <cellStyle name="_Costs not in KWI3000 '06Budget" xfId="934"/>
    <cellStyle name="_Costs not in KWI3000 '06Budget 2" xfId="935"/>
    <cellStyle name="_Costs not in KWI3000 '06Budget 2 2" xfId="936"/>
    <cellStyle name="_Costs not in KWI3000 '06Budget 3" xfId="937"/>
    <cellStyle name="_Costs not in KWI3000 '06Budget 3 2" xfId="938"/>
    <cellStyle name="_Costs not in KWI3000 '06Budget 3 3" xfId="939"/>
    <cellStyle name="_Costs not in KWI3000 '06Budget 3 4" xfId="940"/>
    <cellStyle name="_Costs not in KWI3000 '06Budget 4" xfId="941"/>
    <cellStyle name="_Costs not in KWI3000 '06Budget_(C) WHE Proforma with ITC cash grant 10 Yr Amort_for deferral_102809" xfId="942"/>
    <cellStyle name="_Costs not in KWI3000 '06Budget_(C) WHE Proforma with ITC cash grant 10 Yr Amort_for deferral_102809 2" xfId="943"/>
    <cellStyle name="_Costs not in KWI3000 '06Budget_(C) WHE Proforma with ITC cash grant 10 Yr Amort_for deferral_102809_16.07E Wild Horse Wind Expansionwrkingfile" xfId="944"/>
    <cellStyle name="_Costs not in KWI3000 '06Budget_(C) WHE Proforma with ITC cash grant 10 Yr Amort_for deferral_102809_16.07E Wild Horse Wind Expansionwrkingfile 2" xfId="945"/>
    <cellStyle name="_Costs not in KWI3000 '06Budget_(C) WHE Proforma with ITC cash grant 10 Yr Amort_for deferral_102809_16.07E Wild Horse Wind Expansionwrkingfile SF" xfId="946"/>
    <cellStyle name="_Costs not in KWI3000 '06Budget_(C) WHE Proforma with ITC cash grant 10 Yr Amort_for deferral_102809_16.07E Wild Horse Wind Expansionwrkingfile SF 2" xfId="947"/>
    <cellStyle name="_Costs not in KWI3000 '06Budget_(C) WHE Proforma with ITC cash grant 10 Yr Amort_for deferral_102809_16.37E Wild Horse Expansion DeferralRevwrkingfile SF" xfId="948"/>
    <cellStyle name="_Costs not in KWI3000 '06Budget_(C) WHE Proforma with ITC cash grant 10 Yr Amort_for deferral_102809_16.37E Wild Horse Expansion DeferralRevwrkingfile SF 2" xfId="949"/>
    <cellStyle name="_Costs not in KWI3000 '06Budget_(C) WHE Proforma with ITC cash grant 10 Yr Amort_for rebuttal_120709" xfId="950"/>
    <cellStyle name="_Costs not in KWI3000 '06Budget_(C) WHE Proforma with ITC cash grant 10 Yr Amort_for rebuttal_120709 2" xfId="951"/>
    <cellStyle name="_Costs not in KWI3000 '06Budget_04.07E Wild Horse Wind Expansion" xfId="952"/>
    <cellStyle name="_Costs not in KWI3000 '06Budget_04.07E Wild Horse Wind Expansion 2" xfId="953"/>
    <cellStyle name="_Costs not in KWI3000 '06Budget_04.07E Wild Horse Wind Expansion_16.07E Wild Horse Wind Expansionwrkingfile" xfId="954"/>
    <cellStyle name="_Costs not in KWI3000 '06Budget_04.07E Wild Horse Wind Expansion_16.07E Wild Horse Wind Expansionwrkingfile 2" xfId="955"/>
    <cellStyle name="_Costs not in KWI3000 '06Budget_04.07E Wild Horse Wind Expansion_16.07E Wild Horse Wind Expansionwrkingfile SF" xfId="956"/>
    <cellStyle name="_Costs not in KWI3000 '06Budget_04.07E Wild Horse Wind Expansion_16.07E Wild Horse Wind Expansionwrkingfile SF 2" xfId="957"/>
    <cellStyle name="_Costs not in KWI3000 '06Budget_04.07E Wild Horse Wind Expansion_16.37E Wild Horse Expansion DeferralRevwrkingfile SF" xfId="958"/>
    <cellStyle name="_Costs not in KWI3000 '06Budget_04.07E Wild Horse Wind Expansion_16.37E Wild Horse Expansion DeferralRevwrkingfile SF 2" xfId="959"/>
    <cellStyle name="_Costs not in KWI3000 '06Budget_16.07E Wild Horse Wind Expansionwrkingfile" xfId="960"/>
    <cellStyle name="_Costs not in KWI3000 '06Budget_16.07E Wild Horse Wind Expansionwrkingfile 2" xfId="961"/>
    <cellStyle name="_Costs not in KWI3000 '06Budget_16.07E Wild Horse Wind Expansionwrkingfile SF" xfId="962"/>
    <cellStyle name="_Costs not in KWI3000 '06Budget_16.07E Wild Horse Wind Expansionwrkingfile SF 2" xfId="963"/>
    <cellStyle name="_Costs not in KWI3000 '06Budget_16.37E Wild Horse Expansion DeferralRevwrkingfile SF" xfId="964"/>
    <cellStyle name="_Costs not in KWI3000 '06Budget_16.37E Wild Horse Expansion DeferralRevwrkingfile SF 2" xfId="965"/>
    <cellStyle name="_Costs not in KWI3000 '06Budget_4 31 Regulatory Assets and Liabilities  7 06- Exhibit D" xfId="966"/>
    <cellStyle name="_Costs not in KWI3000 '06Budget_4 31 Regulatory Assets and Liabilities  7 06- Exhibit D 2" xfId="967"/>
    <cellStyle name="_Costs not in KWI3000 '06Budget_4 32 Regulatory Assets and Liabilities  7 06- Exhibit D" xfId="968"/>
    <cellStyle name="_Costs not in KWI3000 '06Budget_4 32 Regulatory Assets and Liabilities  7 06- Exhibit D 2" xfId="969"/>
    <cellStyle name="_Costs not in KWI3000 '06Budget_Book2" xfId="970"/>
    <cellStyle name="_Costs not in KWI3000 '06Budget_Book2 2" xfId="971"/>
    <cellStyle name="_Costs not in KWI3000 '06Budget_Book2_Adj Bench DR 3 for Initial Briefs (Electric)" xfId="972"/>
    <cellStyle name="_Costs not in KWI3000 '06Budget_Book2_Adj Bench DR 3 for Initial Briefs (Electric) 2" xfId="973"/>
    <cellStyle name="_Costs not in KWI3000 '06Budget_Book2_Electric Rev Req Model (2009 GRC) Rebuttal" xfId="974"/>
    <cellStyle name="_Costs not in KWI3000 '06Budget_Book2_Electric Rev Req Model (2009 GRC) Rebuttal 2" xfId="975"/>
    <cellStyle name="_Costs not in KWI3000 '06Budget_Book2_Electric Rev Req Model (2009 GRC) Rebuttal REmoval of New  WH Solar AdjustMI" xfId="976"/>
    <cellStyle name="_Costs not in KWI3000 '06Budget_Book2_Electric Rev Req Model (2009 GRC) Rebuttal REmoval of New  WH Solar AdjustMI 2" xfId="977"/>
    <cellStyle name="_Costs not in KWI3000 '06Budget_Book2_Electric Rev Req Model (2009 GRC) Revised 01-18-2010" xfId="978"/>
    <cellStyle name="_Costs not in KWI3000 '06Budget_Book2_Electric Rev Req Model (2009 GRC) Revised 01-18-2010 2" xfId="979"/>
    <cellStyle name="_Costs not in KWI3000 '06Budget_Book2_Final Order Electric EXHIBIT A-1" xfId="980"/>
    <cellStyle name="_Costs not in KWI3000 '06Budget_Book2_Final Order Electric EXHIBIT A-1 2" xfId="981"/>
    <cellStyle name="_Costs not in KWI3000 '06Budget_Book4" xfId="982"/>
    <cellStyle name="_Costs not in KWI3000 '06Budget_Book4 2" xfId="983"/>
    <cellStyle name="_Costs not in KWI3000 '06Budget_Book9" xfId="984"/>
    <cellStyle name="_Costs not in KWI3000 '06Budget_Book9 2" xfId="985"/>
    <cellStyle name="_Costs not in KWI3000 '06Budget_DWH-08 (Rate Spread &amp; Design Workpapers)" xfId="986"/>
    <cellStyle name="_Costs not in KWI3000 '06Budget_Final 2008 PTC Rate Design Workpapers 10.27.08" xfId="987"/>
    <cellStyle name="_Costs not in KWI3000 '06Budget_Final 2009 Electric Low Income Workpapers" xfId="988"/>
    <cellStyle name="_Costs not in KWI3000 '06Budget_INPUTS" xfId="989"/>
    <cellStyle name="_Costs not in KWI3000 '06Budget_INPUTS 2" xfId="990"/>
    <cellStyle name="_Costs not in KWI3000 '06Budget_Power Costs - Comparison bx Rbtl-Staff-Jt-PC" xfId="991"/>
    <cellStyle name="_Costs not in KWI3000 '06Budget_Power Costs - Comparison bx Rbtl-Staff-Jt-PC 2" xfId="992"/>
    <cellStyle name="_Costs not in KWI3000 '06Budget_Power Costs - Comparison bx Rbtl-Staff-Jt-PC_Adj Bench DR 3 for Initial Briefs (Electric)" xfId="993"/>
    <cellStyle name="_Costs not in KWI3000 '06Budget_Power Costs - Comparison bx Rbtl-Staff-Jt-PC_Adj Bench DR 3 for Initial Briefs (Electric) 2" xfId="994"/>
    <cellStyle name="_Costs not in KWI3000 '06Budget_Power Costs - Comparison bx Rbtl-Staff-Jt-PC_Electric Rev Req Model (2009 GRC) Rebuttal" xfId="995"/>
    <cellStyle name="_Costs not in KWI3000 '06Budget_Power Costs - Comparison bx Rbtl-Staff-Jt-PC_Electric Rev Req Model (2009 GRC) Rebuttal 2" xfId="996"/>
    <cellStyle name="_Costs not in KWI3000 '06Budget_Power Costs - Comparison bx Rbtl-Staff-Jt-PC_Electric Rev Req Model (2009 GRC) Rebuttal REmoval of New  WH Solar AdjustMI" xfId="997"/>
    <cellStyle name="_Costs not in KWI3000 '06Budget_Power Costs - Comparison bx Rbtl-Staff-Jt-PC_Electric Rev Req Model (2009 GRC) Rebuttal REmoval of New  WH Solar AdjustMI 2" xfId="998"/>
    <cellStyle name="_Costs not in KWI3000 '06Budget_Power Costs - Comparison bx Rbtl-Staff-Jt-PC_Electric Rev Req Model (2009 GRC) Revised 01-18-2010" xfId="999"/>
    <cellStyle name="_Costs not in KWI3000 '06Budget_Power Costs - Comparison bx Rbtl-Staff-Jt-PC_Electric Rev Req Model (2009 GRC) Revised 01-18-2010 2" xfId="1000"/>
    <cellStyle name="_Costs not in KWI3000 '06Budget_Power Costs - Comparison bx Rbtl-Staff-Jt-PC_Final Order Electric EXHIBIT A-1" xfId="1001"/>
    <cellStyle name="_Costs not in KWI3000 '06Budget_Power Costs - Comparison bx Rbtl-Staff-Jt-PC_Final Order Electric EXHIBIT A-1 2" xfId="1002"/>
    <cellStyle name="_Costs not in KWI3000 '06Budget_Production Adj 4.37" xfId="1003"/>
    <cellStyle name="_Costs not in KWI3000 '06Budget_Production Adj 4.37 2" xfId="1004"/>
    <cellStyle name="_Costs not in KWI3000 '06Budget_Purchased Power Adj 4.03" xfId="1005"/>
    <cellStyle name="_Costs not in KWI3000 '06Budget_Purchased Power Adj 4.03 2" xfId="1006"/>
    <cellStyle name="_Costs not in KWI3000 '06Budget_Rebuttal Power Costs" xfId="1007"/>
    <cellStyle name="_Costs not in KWI3000 '06Budget_Rebuttal Power Costs 2" xfId="1008"/>
    <cellStyle name="_Costs not in KWI3000 '06Budget_Rebuttal Power Costs_Adj Bench DR 3 for Initial Briefs (Electric)" xfId="1009"/>
    <cellStyle name="_Costs not in KWI3000 '06Budget_Rebuttal Power Costs_Adj Bench DR 3 for Initial Briefs (Electric) 2" xfId="1010"/>
    <cellStyle name="_Costs not in KWI3000 '06Budget_Rebuttal Power Costs_Electric Rev Req Model (2009 GRC) Rebuttal" xfId="1011"/>
    <cellStyle name="_Costs not in KWI3000 '06Budget_Rebuttal Power Costs_Electric Rev Req Model (2009 GRC) Rebuttal 2" xfId="1012"/>
    <cellStyle name="_Costs not in KWI3000 '06Budget_Rebuttal Power Costs_Electric Rev Req Model (2009 GRC) Rebuttal REmoval of New  WH Solar AdjustMI" xfId="1013"/>
    <cellStyle name="_Costs not in KWI3000 '06Budget_Rebuttal Power Costs_Electric Rev Req Model (2009 GRC) Rebuttal REmoval of New  WH Solar AdjustMI 2" xfId="1014"/>
    <cellStyle name="_Costs not in KWI3000 '06Budget_Rebuttal Power Costs_Electric Rev Req Model (2009 GRC) Revised 01-18-2010" xfId="1015"/>
    <cellStyle name="_Costs not in KWI3000 '06Budget_Rebuttal Power Costs_Electric Rev Req Model (2009 GRC) Revised 01-18-2010 2" xfId="1016"/>
    <cellStyle name="_Costs not in KWI3000 '06Budget_Rebuttal Power Costs_Final Order Electric EXHIBIT A-1" xfId="1017"/>
    <cellStyle name="_Costs not in KWI3000 '06Budget_Rebuttal Power Costs_Final Order Electric EXHIBIT A-1 2" xfId="1018"/>
    <cellStyle name="_Costs not in KWI3000 '06Budget_ROR &amp; CONV FACTOR" xfId="1019"/>
    <cellStyle name="_Costs not in KWI3000 '06Budget_ROR &amp; CONV FACTOR 2" xfId="1020"/>
    <cellStyle name="_Costs not in KWI3000 '06Budget_ROR 5.02" xfId="1021"/>
    <cellStyle name="_Costs not in KWI3000 '06Budget_ROR 5.02 2" xfId="1022"/>
    <cellStyle name="_Costs not in KWI3000 '06Budget_Typical Residential Impacts 10.27.08" xfId="1023"/>
    <cellStyle name="_DEM-WP (C) Power Cost 2006GRC Order" xfId="1024"/>
    <cellStyle name="_DEM-WP (C) Power Cost 2006GRC Order 2" xfId="1025"/>
    <cellStyle name="_DEM-WP (C) Power Cost 2006GRC Order 2 2" xfId="1026"/>
    <cellStyle name="_DEM-WP (C) Power Cost 2006GRC Order 3" xfId="1027"/>
    <cellStyle name="_DEM-WP (C) Power Cost 2006GRC Order_04 07E Wild Horse Wind Expansion (C) (2)" xfId="1028"/>
    <cellStyle name="_DEM-WP (C) Power Cost 2006GRC Order_04 07E Wild Horse Wind Expansion (C) (2) 2" xfId="1029"/>
    <cellStyle name="_DEM-WP (C) Power Cost 2006GRC Order_04 07E Wild Horse Wind Expansion (C) (2)_Adj Bench DR 3 for Initial Briefs (Electric)" xfId="1030"/>
    <cellStyle name="_DEM-WP (C) Power Cost 2006GRC Order_04 07E Wild Horse Wind Expansion (C) (2)_Adj Bench DR 3 for Initial Briefs (Electric) 2" xfId="1031"/>
    <cellStyle name="_DEM-WP (C) Power Cost 2006GRC Order_04 07E Wild Horse Wind Expansion (C) (2)_Electric Rev Req Model (2009 GRC) " xfId="1032"/>
    <cellStyle name="_DEM-WP (C) Power Cost 2006GRC Order_04 07E Wild Horse Wind Expansion (C) (2)_Electric Rev Req Model (2009 GRC)  2" xfId="1033"/>
    <cellStyle name="_DEM-WP (C) Power Cost 2006GRC Order_04 07E Wild Horse Wind Expansion (C) (2)_Electric Rev Req Model (2009 GRC) Rebuttal" xfId="1034"/>
    <cellStyle name="_DEM-WP (C) Power Cost 2006GRC Order_04 07E Wild Horse Wind Expansion (C) (2)_Electric Rev Req Model (2009 GRC) Rebuttal 2" xfId="1035"/>
    <cellStyle name="_DEM-WP (C) Power Cost 2006GRC Order_04 07E Wild Horse Wind Expansion (C) (2)_Electric Rev Req Model (2009 GRC) Rebuttal REmoval of New  WH Solar AdjustMI" xfId="1036"/>
    <cellStyle name="_DEM-WP (C) Power Cost 2006GRC Order_04 07E Wild Horse Wind Expansion (C) (2)_Electric Rev Req Model (2009 GRC) Rebuttal REmoval of New  WH Solar AdjustMI 2" xfId="1037"/>
    <cellStyle name="_DEM-WP (C) Power Cost 2006GRC Order_04 07E Wild Horse Wind Expansion (C) (2)_Electric Rev Req Model (2009 GRC) Revised 01-18-2010" xfId="1038"/>
    <cellStyle name="_DEM-WP (C) Power Cost 2006GRC Order_04 07E Wild Horse Wind Expansion (C) (2)_Electric Rev Req Model (2009 GRC) Revised 01-18-2010 2" xfId="1039"/>
    <cellStyle name="_DEM-WP (C) Power Cost 2006GRC Order_04 07E Wild Horse Wind Expansion (C) (2)_Final Order Electric EXHIBIT A-1" xfId="1040"/>
    <cellStyle name="_DEM-WP (C) Power Cost 2006GRC Order_04 07E Wild Horse Wind Expansion (C) (2)_Final Order Electric EXHIBIT A-1 2" xfId="1041"/>
    <cellStyle name="_DEM-WP (C) Power Cost 2006GRC Order_04 07E Wild Horse Wind Expansion (C) (2)_TENASKA REGULATORY ASSET" xfId="1042"/>
    <cellStyle name="_DEM-WP (C) Power Cost 2006GRC Order_04 07E Wild Horse Wind Expansion (C) (2)_TENASKA REGULATORY ASSET 2" xfId="1043"/>
    <cellStyle name="_DEM-WP (C) Power Cost 2006GRC Order_16.37E Wild Horse Expansion DeferralRevwrkingfile SF" xfId="1044"/>
    <cellStyle name="_DEM-WP (C) Power Cost 2006GRC Order_16.37E Wild Horse Expansion DeferralRevwrkingfile SF 2" xfId="1045"/>
    <cellStyle name="_DEM-WP (C) Power Cost 2006GRC Order_4 31 Regulatory Assets and Liabilities  7 06- Exhibit D" xfId="1046"/>
    <cellStyle name="_DEM-WP (C) Power Cost 2006GRC Order_4 31 Regulatory Assets and Liabilities  7 06- Exhibit D 2" xfId="1047"/>
    <cellStyle name="_DEM-WP (C) Power Cost 2006GRC Order_4 32 Regulatory Assets and Liabilities  7 06- Exhibit D" xfId="1048"/>
    <cellStyle name="_DEM-WP (C) Power Cost 2006GRC Order_4 32 Regulatory Assets and Liabilities  7 06- Exhibit D 2" xfId="1049"/>
    <cellStyle name="_DEM-WP (C) Power Cost 2006GRC Order_Book2" xfId="1050"/>
    <cellStyle name="_DEM-WP (C) Power Cost 2006GRC Order_Book2 2" xfId="1051"/>
    <cellStyle name="_DEM-WP (C) Power Cost 2006GRC Order_Book2_Adj Bench DR 3 for Initial Briefs (Electric)" xfId="1052"/>
    <cellStyle name="_DEM-WP (C) Power Cost 2006GRC Order_Book2_Adj Bench DR 3 for Initial Briefs (Electric) 2" xfId="1053"/>
    <cellStyle name="_DEM-WP (C) Power Cost 2006GRC Order_Book2_Electric Rev Req Model (2009 GRC) Rebuttal" xfId="1054"/>
    <cellStyle name="_DEM-WP (C) Power Cost 2006GRC Order_Book2_Electric Rev Req Model (2009 GRC) Rebuttal 2" xfId="1055"/>
    <cellStyle name="_DEM-WP (C) Power Cost 2006GRC Order_Book2_Electric Rev Req Model (2009 GRC) Rebuttal REmoval of New  WH Solar AdjustMI" xfId="1056"/>
    <cellStyle name="_DEM-WP (C) Power Cost 2006GRC Order_Book2_Electric Rev Req Model (2009 GRC) Rebuttal REmoval of New  WH Solar AdjustMI 2" xfId="1057"/>
    <cellStyle name="_DEM-WP (C) Power Cost 2006GRC Order_Book2_Electric Rev Req Model (2009 GRC) Revised 01-18-2010" xfId="1058"/>
    <cellStyle name="_DEM-WP (C) Power Cost 2006GRC Order_Book2_Electric Rev Req Model (2009 GRC) Revised 01-18-2010 2" xfId="1059"/>
    <cellStyle name="_DEM-WP (C) Power Cost 2006GRC Order_Book2_Final Order Electric EXHIBIT A-1" xfId="1060"/>
    <cellStyle name="_DEM-WP (C) Power Cost 2006GRC Order_Book2_Final Order Electric EXHIBIT A-1 2" xfId="1061"/>
    <cellStyle name="_DEM-WP (C) Power Cost 2006GRC Order_Book4" xfId="1062"/>
    <cellStyle name="_DEM-WP (C) Power Cost 2006GRC Order_Book4 2" xfId="1063"/>
    <cellStyle name="_DEM-WP (C) Power Cost 2006GRC Order_Book9" xfId="1064"/>
    <cellStyle name="_DEM-WP (C) Power Cost 2006GRC Order_Book9 2" xfId="1065"/>
    <cellStyle name="_DEM-WP (C) Power Cost 2006GRC Order_Electric COS Inputs" xfId="1066"/>
    <cellStyle name="_DEM-WP (C) Power Cost 2006GRC Order_Electric COS Inputs 2" xfId="1067"/>
    <cellStyle name="_DEM-WP (C) Power Cost 2006GRC Order_Electric COS Inputs 2 2" xfId="1068"/>
    <cellStyle name="_DEM-WP (C) Power Cost 2006GRC Order_Electric COS Inputs 2 3" xfId="1069"/>
    <cellStyle name="_DEM-WP (C) Power Cost 2006GRC Order_Electric COS Inputs 2 4" xfId="1070"/>
    <cellStyle name="_DEM-WP (C) Power Cost 2006GRC Order_Electric COS Inputs 3" xfId="1071"/>
    <cellStyle name="_DEM-WP (C) Power Cost 2006GRC Order_Electric COS Inputs 4" xfId="1072"/>
    <cellStyle name="_DEM-WP (C) Power Cost 2006GRC Order_Power Costs - Comparison bx Rbtl-Staff-Jt-PC" xfId="1073"/>
    <cellStyle name="_DEM-WP (C) Power Cost 2006GRC Order_Power Costs - Comparison bx Rbtl-Staff-Jt-PC 2" xfId="1074"/>
    <cellStyle name="_DEM-WP (C) Power Cost 2006GRC Order_Power Costs - Comparison bx Rbtl-Staff-Jt-PC_Adj Bench DR 3 for Initial Briefs (Electric)" xfId="1075"/>
    <cellStyle name="_DEM-WP (C) Power Cost 2006GRC Order_Power Costs - Comparison bx Rbtl-Staff-Jt-PC_Adj Bench DR 3 for Initial Briefs (Electric) 2" xfId="1076"/>
    <cellStyle name="_DEM-WP (C) Power Cost 2006GRC Order_Power Costs - Comparison bx Rbtl-Staff-Jt-PC_Electric Rev Req Model (2009 GRC) Rebuttal" xfId="1077"/>
    <cellStyle name="_DEM-WP (C) Power Cost 2006GRC Order_Power Costs - Comparison bx Rbtl-Staff-Jt-PC_Electric Rev Req Model (2009 GRC) Rebuttal 2" xfId="1078"/>
    <cellStyle name="_DEM-WP (C) Power Cost 2006GRC Order_Power Costs - Comparison bx Rbtl-Staff-Jt-PC_Electric Rev Req Model (2009 GRC) Rebuttal REmoval of New  WH Solar AdjustMI" xfId="1079"/>
    <cellStyle name="_DEM-WP (C) Power Cost 2006GRC Order_Power Costs - Comparison bx Rbtl-Staff-Jt-PC_Electric Rev Req Model (2009 GRC) Rebuttal REmoval of New  WH Solar AdjustMI 2" xfId="1080"/>
    <cellStyle name="_DEM-WP (C) Power Cost 2006GRC Order_Power Costs - Comparison bx Rbtl-Staff-Jt-PC_Electric Rev Req Model (2009 GRC) Revised 01-18-2010" xfId="1081"/>
    <cellStyle name="_DEM-WP (C) Power Cost 2006GRC Order_Power Costs - Comparison bx Rbtl-Staff-Jt-PC_Electric Rev Req Model (2009 GRC) Revised 01-18-2010 2" xfId="1082"/>
    <cellStyle name="_DEM-WP (C) Power Cost 2006GRC Order_Power Costs - Comparison bx Rbtl-Staff-Jt-PC_Final Order Electric EXHIBIT A-1" xfId="1083"/>
    <cellStyle name="_DEM-WP (C) Power Cost 2006GRC Order_Power Costs - Comparison bx Rbtl-Staff-Jt-PC_Final Order Electric EXHIBIT A-1 2" xfId="1084"/>
    <cellStyle name="_DEM-WP (C) Power Cost 2006GRC Order_Production Adj 4.37" xfId="1085"/>
    <cellStyle name="_DEM-WP (C) Power Cost 2006GRC Order_Production Adj 4.37 2" xfId="1086"/>
    <cellStyle name="_DEM-WP (C) Power Cost 2006GRC Order_Purchased Power Adj 4.03" xfId="1087"/>
    <cellStyle name="_DEM-WP (C) Power Cost 2006GRC Order_Purchased Power Adj 4.03 2" xfId="1088"/>
    <cellStyle name="_DEM-WP (C) Power Cost 2006GRC Order_Rebuttal Power Costs" xfId="1089"/>
    <cellStyle name="_DEM-WP (C) Power Cost 2006GRC Order_Rebuttal Power Costs 2" xfId="1090"/>
    <cellStyle name="_DEM-WP (C) Power Cost 2006GRC Order_Rebuttal Power Costs_Adj Bench DR 3 for Initial Briefs (Electric)" xfId="1091"/>
    <cellStyle name="_DEM-WP (C) Power Cost 2006GRC Order_Rebuttal Power Costs_Adj Bench DR 3 for Initial Briefs (Electric) 2" xfId="1092"/>
    <cellStyle name="_DEM-WP (C) Power Cost 2006GRC Order_Rebuttal Power Costs_Electric Rev Req Model (2009 GRC) Rebuttal" xfId="1093"/>
    <cellStyle name="_DEM-WP (C) Power Cost 2006GRC Order_Rebuttal Power Costs_Electric Rev Req Model (2009 GRC) Rebuttal 2" xfId="1094"/>
    <cellStyle name="_DEM-WP (C) Power Cost 2006GRC Order_Rebuttal Power Costs_Electric Rev Req Model (2009 GRC) Rebuttal REmoval of New  WH Solar AdjustMI" xfId="1095"/>
    <cellStyle name="_DEM-WP (C) Power Cost 2006GRC Order_Rebuttal Power Costs_Electric Rev Req Model (2009 GRC) Rebuttal REmoval of New  WH Solar AdjustMI 2" xfId="1096"/>
    <cellStyle name="_DEM-WP (C) Power Cost 2006GRC Order_Rebuttal Power Costs_Electric Rev Req Model (2009 GRC) Revised 01-18-2010" xfId="1097"/>
    <cellStyle name="_DEM-WP (C) Power Cost 2006GRC Order_Rebuttal Power Costs_Electric Rev Req Model (2009 GRC) Revised 01-18-2010 2" xfId="1098"/>
    <cellStyle name="_DEM-WP (C) Power Cost 2006GRC Order_Rebuttal Power Costs_Final Order Electric EXHIBIT A-1" xfId="1099"/>
    <cellStyle name="_DEM-WP (C) Power Cost 2006GRC Order_Rebuttal Power Costs_Final Order Electric EXHIBIT A-1 2" xfId="1100"/>
    <cellStyle name="_DEM-WP (C) Power Cost 2006GRC Order_ROR 5.02" xfId="1101"/>
    <cellStyle name="_DEM-WP (C) Power Cost 2006GRC Order_ROR 5.02 2" xfId="1102"/>
    <cellStyle name="_DEM-WP Revised (HC) Wild Horse 2006GRC" xfId="1103"/>
    <cellStyle name="_DEM-WP Revised (HC) Wild Horse 2006GRC 2" xfId="1104"/>
    <cellStyle name="_DEM-WP Revised (HC) Wild Horse 2006GRC_16.37E Wild Horse Expansion DeferralRevwrkingfile SF" xfId="1105"/>
    <cellStyle name="_DEM-WP Revised (HC) Wild Horse 2006GRC_16.37E Wild Horse Expansion DeferralRevwrkingfile SF 2" xfId="1106"/>
    <cellStyle name="_DEM-WP Revised (HC) Wild Horse 2006GRC_Adj Bench DR 3 for Initial Briefs (Electric)" xfId="1107"/>
    <cellStyle name="_DEM-WP Revised (HC) Wild Horse 2006GRC_Adj Bench DR 3 for Initial Briefs (Electric) 2" xfId="1108"/>
    <cellStyle name="_DEM-WP Revised (HC) Wild Horse 2006GRC_Book2" xfId="1109"/>
    <cellStyle name="_DEM-WP Revised (HC) Wild Horse 2006GRC_Book2 2" xfId="1110"/>
    <cellStyle name="_DEM-WP Revised (HC) Wild Horse 2006GRC_Book4" xfId="1111"/>
    <cellStyle name="_DEM-WP Revised (HC) Wild Horse 2006GRC_Book4 2" xfId="1112"/>
    <cellStyle name="_DEM-WP Revised (HC) Wild Horse 2006GRC_Electric Rev Req Model (2009 GRC) " xfId="1113"/>
    <cellStyle name="_DEM-WP Revised (HC) Wild Horse 2006GRC_Electric Rev Req Model (2009 GRC)  2" xfId="1114"/>
    <cellStyle name="_DEM-WP Revised (HC) Wild Horse 2006GRC_Electric Rev Req Model (2009 GRC) Rebuttal" xfId="1115"/>
    <cellStyle name="_DEM-WP Revised (HC) Wild Horse 2006GRC_Electric Rev Req Model (2009 GRC) Rebuttal 2" xfId="1116"/>
    <cellStyle name="_DEM-WP Revised (HC) Wild Horse 2006GRC_Electric Rev Req Model (2009 GRC) Rebuttal REmoval of New  WH Solar AdjustMI" xfId="1117"/>
    <cellStyle name="_DEM-WP Revised (HC) Wild Horse 2006GRC_Electric Rev Req Model (2009 GRC) Rebuttal REmoval of New  WH Solar AdjustMI 2" xfId="1118"/>
    <cellStyle name="_DEM-WP Revised (HC) Wild Horse 2006GRC_Electric Rev Req Model (2009 GRC) Revised 01-18-2010" xfId="1119"/>
    <cellStyle name="_DEM-WP Revised (HC) Wild Horse 2006GRC_Electric Rev Req Model (2009 GRC) Revised 01-18-2010 2" xfId="1120"/>
    <cellStyle name="_DEM-WP Revised (HC) Wild Horse 2006GRC_Final Order Electric EXHIBIT A-1" xfId="1121"/>
    <cellStyle name="_DEM-WP Revised (HC) Wild Horse 2006GRC_Final Order Electric EXHIBIT A-1 2" xfId="1122"/>
    <cellStyle name="_DEM-WP Revised (HC) Wild Horse 2006GRC_Power Costs - Comparison bx Rbtl-Staff-Jt-PC" xfId="1123"/>
    <cellStyle name="_DEM-WP Revised (HC) Wild Horse 2006GRC_Power Costs - Comparison bx Rbtl-Staff-Jt-PC 2" xfId="1124"/>
    <cellStyle name="_DEM-WP Revised (HC) Wild Horse 2006GRC_Rebuttal Power Costs" xfId="1125"/>
    <cellStyle name="_DEM-WP Revised (HC) Wild Horse 2006GRC_Rebuttal Power Costs 2" xfId="1126"/>
    <cellStyle name="_DEM-WP Revised (HC) Wild Horse 2006GRC_TENASKA REGULATORY ASSET" xfId="1127"/>
    <cellStyle name="_DEM-WP Revised (HC) Wild Horse 2006GRC_TENASKA REGULATORY ASSET 2" xfId="1128"/>
    <cellStyle name="_DEM-WP(C) Colstrip FOR" xfId="1129"/>
    <cellStyle name="_DEM-WP(C) Colstrip FOR 2" xfId="1130"/>
    <cellStyle name="_DEM-WP(C) Colstrip FOR_(C) WHE Proforma with ITC cash grant 10 Yr Amort_for rebuttal_120709" xfId="1131"/>
    <cellStyle name="_DEM-WP(C) Colstrip FOR_(C) WHE Proforma with ITC cash grant 10 Yr Amort_for rebuttal_120709 2" xfId="1132"/>
    <cellStyle name="_DEM-WP(C) Colstrip FOR_16.07E Wild Horse Wind Expansionwrkingfile" xfId="1133"/>
    <cellStyle name="_DEM-WP(C) Colstrip FOR_16.07E Wild Horse Wind Expansionwrkingfile 2" xfId="1134"/>
    <cellStyle name="_DEM-WP(C) Colstrip FOR_16.07E Wild Horse Wind Expansionwrkingfile SF" xfId="1135"/>
    <cellStyle name="_DEM-WP(C) Colstrip FOR_16.07E Wild Horse Wind Expansionwrkingfile SF 2" xfId="1136"/>
    <cellStyle name="_DEM-WP(C) Colstrip FOR_16.37E Wild Horse Expansion DeferralRevwrkingfile SF" xfId="1137"/>
    <cellStyle name="_DEM-WP(C) Colstrip FOR_16.37E Wild Horse Expansion DeferralRevwrkingfile SF 2" xfId="1138"/>
    <cellStyle name="_DEM-WP(C) Colstrip FOR_Adj Bench DR 3 for Initial Briefs (Electric)" xfId="1139"/>
    <cellStyle name="_DEM-WP(C) Colstrip FOR_Adj Bench DR 3 for Initial Briefs (Electric) 2" xfId="1140"/>
    <cellStyle name="_DEM-WP(C) Colstrip FOR_Book2" xfId="1141"/>
    <cellStyle name="_DEM-WP(C) Colstrip FOR_Book2 2" xfId="1142"/>
    <cellStyle name="_DEM-WP(C) Colstrip FOR_Book2_Adj Bench DR 3 for Initial Briefs (Electric)" xfId="1143"/>
    <cellStyle name="_DEM-WP(C) Colstrip FOR_Book2_Adj Bench DR 3 for Initial Briefs (Electric) 2" xfId="1144"/>
    <cellStyle name="_DEM-WP(C) Colstrip FOR_Book2_Electric Rev Req Model (2009 GRC) Rebuttal" xfId="1145"/>
    <cellStyle name="_DEM-WP(C) Colstrip FOR_Book2_Electric Rev Req Model (2009 GRC) Rebuttal 2" xfId="1146"/>
    <cellStyle name="_DEM-WP(C) Colstrip FOR_Book2_Electric Rev Req Model (2009 GRC) Rebuttal REmoval of New  WH Solar AdjustMI" xfId="1147"/>
    <cellStyle name="_DEM-WP(C) Colstrip FOR_Book2_Electric Rev Req Model (2009 GRC) Rebuttal REmoval of New  WH Solar AdjustMI 2" xfId="1148"/>
    <cellStyle name="_DEM-WP(C) Colstrip FOR_Book2_Electric Rev Req Model (2009 GRC) Revised 01-18-2010" xfId="1149"/>
    <cellStyle name="_DEM-WP(C) Colstrip FOR_Book2_Electric Rev Req Model (2009 GRC) Revised 01-18-2010 2" xfId="1150"/>
    <cellStyle name="_DEM-WP(C) Colstrip FOR_Book2_Final Order Electric EXHIBIT A-1" xfId="1151"/>
    <cellStyle name="_DEM-WP(C) Colstrip FOR_Book2_Final Order Electric EXHIBIT A-1 2" xfId="1152"/>
    <cellStyle name="_DEM-WP(C) Colstrip FOR_Electric Rev Req Model (2009 GRC) Rebuttal" xfId="1153"/>
    <cellStyle name="_DEM-WP(C) Colstrip FOR_Electric Rev Req Model (2009 GRC) Rebuttal 2" xfId="1154"/>
    <cellStyle name="_DEM-WP(C) Colstrip FOR_Electric Rev Req Model (2009 GRC) Rebuttal REmoval of New  WH Solar AdjustMI" xfId="1155"/>
    <cellStyle name="_DEM-WP(C) Colstrip FOR_Electric Rev Req Model (2009 GRC) Rebuttal REmoval of New  WH Solar AdjustMI 2" xfId="1156"/>
    <cellStyle name="_DEM-WP(C) Colstrip FOR_Electric Rev Req Model (2009 GRC) Revised 01-18-2010" xfId="1157"/>
    <cellStyle name="_DEM-WP(C) Colstrip FOR_Electric Rev Req Model (2009 GRC) Revised 01-18-2010 2" xfId="1158"/>
    <cellStyle name="_DEM-WP(C) Colstrip FOR_Final Order Electric EXHIBIT A-1" xfId="1159"/>
    <cellStyle name="_DEM-WP(C) Colstrip FOR_Final Order Electric EXHIBIT A-1 2" xfId="1160"/>
    <cellStyle name="_DEM-WP(C) Colstrip FOR_Rebuttal Power Costs" xfId="1161"/>
    <cellStyle name="_DEM-WP(C) Colstrip FOR_Rebuttal Power Costs 2" xfId="1162"/>
    <cellStyle name="_DEM-WP(C) Colstrip FOR_Rebuttal Power Costs_Adj Bench DR 3 for Initial Briefs (Electric)" xfId="1163"/>
    <cellStyle name="_DEM-WP(C) Colstrip FOR_Rebuttal Power Costs_Adj Bench DR 3 for Initial Briefs (Electric) 2" xfId="1164"/>
    <cellStyle name="_DEM-WP(C) Colstrip FOR_Rebuttal Power Costs_Electric Rev Req Model (2009 GRC) Rebuttal" xfId="1165"/>
    <cellStyle name="_DEM-WP(C) Colstrip FOR_Rebuttal Power Costs_Electric Rev Req Model (2009 GRC) Rebuttal 2" xfId="1166"/>
    <cellStyle name="_DEM-WP(C) Colstrip FOR_Rebuttal Power Costs_Electric Rev Req Model (2009 GRC) Rebuttal REmoval of New  WH Solar AdjustMI" xfId="1167"/>
    <cellStyle name="_DEM-WP(C) Colstrip FOR_Rebuttal Power Costs_Electric Rev Req Model (2009 GRC) Rebuttal REmoval of New  WH Solar AdjustMI 2" xfId="1168"/>
    <cellStyle name="_DEM-WP(C) Colstrip FOR_Rebuttal Power Costs_Electric Rev Req Model (2009 GRC) Revised 01-18-2010" xfId="1169"/>
    <cellStyle name="_DEM-WP(C) Colstrip FOR_Rebuttal Power Costs_Electric Rev Req Model (2009 GRC) Revised 01-18-2010 2" xfId="1170"/>
    <cellStyle name="_DEM-WP(C) Colstrip FOR_Rebuttal Power Costs_Final Order Electric EXHIBIT A-1" xfId="1171"/>
    <cellStyle name="_DEM-WP(C) Colstrip FOR_Rebuttal Power Costs_Final Order Electric EXHIBIT A-1 2" xfId="1172"/>
    <cellStyle name="_DEM-WP(C) Colstrip FOR_TENASKA REGULATORY ASSET" xfId="1173"/>
    <cellStyle name="_DEM-WP(C) Colstrip FOR_TENASKA REGULATORY ASSET 2" xfId="1174"/>
    <cellStyle name="_DEM-WP(C) Costs not in AURORA 2006GRC" xfId="1175"/>
    <cellStyle name="_DEM-WP(C) Costs not in AURORA 2006GRC 2" xfId="1176"/>
    <cellStyle name="_DEM-WP(C) Costs not in AURORA 2006GRC 2 2" xfId="1177"/>
    <cellStyle name="_DEM-WP(C) Costs not in AURORA 2006GRC 3" xfId="1178"/>
    <cellStyle name="_DEM-WP(C) Costs not in AURORA 2006GRC_(C) WHE Proforma with ITC cash grant 10 Yr Amort_for deferral_102809" xfId="1179"/>
    <cellStyle name="_DEM-WP(C) Costs not in AURORA 2006GRC_(C) WHE Proforma with ITC cash grant 10 Yr Amort_for deferral_102809 2" xfId="1180"/>
    <cellStyle name="_DEM-WP(C) Costs not in AURORA 2006GRC_(C) WHE Proforma with ITC cash grant 10 Yr Amort_for deferral_102809_16.07E Wild Horse Wind Expansionwrkingfile" xfId="1181"/>
    <cellStyle name="_DEM-WP(C) Costs not in AURORA 2006GRC_(C) WHE Proforma with ITC cash grant 10 Yr Amort_for deferral_102809_16.07E Wild Horse Wind Expansionwrkingfile 2" xfId="1182"/>
    <cellStyle name="_DEM-WP(C) Costs not in AURORA 2006GRC_(C) WHE Proforma with ITC cash grant 10 Yr Amort_for deferral_102809_16.07E Wild Horse Wind Expansionwrkingfile SF" xfId="1183"/>
    <cellStyle name="_DEM-WP(C) Costs not in AURORA 2006GRC_(C) WHE Proforma with ITC cash grant 10 Yr Amort_for deferral_102809_16.07E Wild Horse Wind Expansionwrkingfile SF 2" xfId="1184"/>
    <cellStyle name="_DEM-WP(C) Costs not in AURORA 2006GRC_(C) WHE Proforma with ITC cash grant 10 Yr Amort_for deferral_102809_16.37E Wild Horse Expansion DeferralRevwrkingfile SF" xfId="1185"/>
    <cellStyle name="_DEM-WP(C) Costs not in AURORA 2006GRC_(C) WHE Proforma with ITC cash grant 10 Yr Amort_for deferral_102809_16.37E Wild Horse Expansion DeferralRevwrkingfile SF 2" xfId="1186"/>
    <cellStyle name="_DEM-WP(C) Costs not in AURORA 2006GRC_(C) WHE Proforma with ITC cash grant 10 Yr Amort_for rebuttal_120709" xfId="1187"/>
    <cellStyle name="_DEM-WP(C) Costs not in AURORA 2006GRC_(C) WHE Proforma with ITC cash grant 10 Yr Amort_for rebuttal_120709 2" xfId="1188"/>
    <cellStyle name="_DEM-WP(C) Costs not in AURORA 2006GRC_04.07E Wild Horse Wind Expansion" xfId="1189"/>
    <cellStyle name="_DEM-WP(C) Costs not in AURORA 2006GRC_04.07E Wild Horse Wind Expansion 2" xfId="1190"/>
    <cellStyle name="_DEM-WP(C) Costs not in AURORA 2006GRC_04.07E Wild Horse Wind Expansion_16.07E Wild Horse Wind Expansionwrkingfile" xfId="1191"/>
    <cellStyle name="_DEM-WP(C) Costs not in AURORA 2006GRC_04.07E Wild Horse Wind Expansion_16.07E Wild Horse Wind Expansionwrkingfile 2" xfId="1192"/>
    <cellStyle name="_DEM-WP(C) Costs not in AURORA 2006GRC_04.07E Wild Horse Wind Expansion_16.07E Wild Horse Wind Expansionwrkingfile SF" xfId="1193"/>
    <cellStyle name="_DEM-WP(C) Costs not in AURORA 2006GRC_04.07E Wild Horse Wind Expansion_16.07E Wild Horse Wind Expansionwrkingfile SF 2" xfId="1194"/>
    <cellStyle name="_DEM-WP(C) Costs not in AURORA 2006GRC_04.07E Wild Horse Wind Expansion_16.37E Wild Horse Expansion DeferralRevwrkingfile SF" xfId="1195"/>
    <cellStyle name="_DEM-WP(C) Costs not in AURORA 2006GRC_04.07E Wild Horse Wind Expansion_16.37E Wild Horse Expansion DeferralRevwrkingfile SF 2" xfId="1196"/>
    <cellStyle name="_DEM-WP(C) Costs not in AURORA 2006GRC_16.07E Wild Horse Wind Expansionwrkingfile" xfId="1197"/>
    <cellStyle name="_DEM-WP(C) Costs not in AURORA 2006GRC_16.07E Wild Horse Wind Expansionwrkingfile 2" xfId="1198"/>
    <cellStyle name="_DEM-WP(C) Costs not in AURORA 2006GRC_16.07E Wild Horse Wind Expansionwrkingfile SF" xfId="1199"/>
    <cellStyle name="_DEM-WP(C) Costs not in AURORA 2006GRC_16.07E Wild Horse Wind Expansionwrkingfile SF 2" xfId="1200"/>
    <cellStyle name="_DEM-WP(C) Costs not in AURORA 2006GRC_16.37E Wild Horse Expansion DeferralRevwrkingfile SF" xfId="1201"/>
    <cellStyle name="_DEM-WP(C) Costs not in AURORA 2006GRC_16.37E Wild Horse Expansion DeferralRevwrkingfile SF 2" xfId="1202"/>
    <cellStyle name="_DEM-WP(C) Costs not in AURORA 2006GRC_4 31 Regulatory Assets and Liabilities  7 06- Exhibit D" xfId="1203"/>
    <cellStyle name="_DEM-WP(C) Costs not in AURORA 2006GRC_4 31 Regulatory Assets and Liabilities  7 06- Exhibit D 2" xfId="1204"/>
    <cellStyle name="_DEM-WP(C) Costs not in AURORA 2006GRC_4 32 Regulatory Assets and Liabilities  7 06- Exhibit D" xfId="1205"/>
    <cellStyle name="_DEM-WP(C) Costs not in AURORA 2006GRC_4 32 Regulatory Assets and Liabilities  7 06- Exhibit D 2" xfId="1206"/>
    <cellStyle name="_DEM-WP(C) Costs not in AURORA 2006GRC_Book2" xfId="1207"/>
    <cellStyle name="_DEM-WP(C) Costs not in AURORA 2006GRC_Book2 2" xfId="1208"/>
    <cellStyle name="_DEM-WP(C) Costs not in AURORA 2006GRC_Book2_Adj Bench DR 3 for Initial Briefs (Electric)" xfId="1209"/>
    <cellStyle name="_DEM-WP(C) Costs not in AURORA 2006GRC_Book2_Adj Bench DR 3 for Initial Briefs (Electric) 2" xfId="1210"/>
    <cellStyle name="_DEM-WP(C) Costs not in AURORA 2006GRC_Book2_Electric Rev Req Model (2009 GRC) Rebuttal" xfId="1211"/>
    <cellStyle name="_DEM-WP(C) Costs not in AURORA 2006GRC_Book2_Electric Rev Req Model (2009 GRC) Rebuttal 2" xfId="1212"/>
    <cellStyle name="_DEM-WP(C) Costs not in AURORA 2006GRC_Book2_Electric Rev Req Model (2009 GRC) Rebuttal REmoval of New  WH Solar AdjustMI" xfId="1213"/>
    <cellStyle name="_DEM-WP(C) Costs not in AURORA 2006GRC_Book2_Electric Rev Req Model (2009 GRC) Rebuttal REmoval of New  WH Solar AdjustMI 2" xfId="1214"/>
    <cellStyle name="_DEM-WP(C) Costs not in AURORA 2006GRC_Book2_Electric Rev Req Model (2009 GRC) Revised 01-18-2010" xfId="1215"/>
    <cellStyle name="_DEM-WP(C) Costs not in AURORA 2006GRC_Book2_Electric Rev Req Model (2009 GRC) Revised 01-18-2010 2" xfId="1216"/>
    <cellStyle name="_DEM-WP(C) Costs not in AURORA 2006GRC_Book2_Final Order Electric EXHIBIT A-1" xfId="1217"/>
    <cellStyle name="_DEM-WP(C) Costs not in AURORA 2006GRC_Book2_Final Order Electric EXHIBIT A-1 2" xfId="1218"/>
    <cellStyle name="_DEM-WP(C) Costs not in AURORA 2006GRC_Book4" xfId="1219"/>
    <cellStyle name="_DEM-WP(C) Costs not in AURORA 2006GRC_Book4 2" xfId="1220"/>
    <cellStyle name="_DEM-WP(C) Costs not in AURORA 2006GRC_Book9" xfId="1221"/>
    <cellStyle name="_DEM-WP(C) Costs not in AURORA 2006GRC_Book9 2" xfId="1222"/>
    <cellStyle name="_DEM-WP(C) Costs not in AURORA 2006GRC_Electric COS Inputs" xfId="1223"/>
    <cellStyle name="_DEM-WP(C) Costs not in AURORA 2006GRC_Electric COS Inputs 2" xfId="1224"/>
    <cellStyle name="_DEM-WP(C) Costs not in AURORA 2006GRC_Electric COS Inputs 2 2" xfId="1225"/>
    <cellStyle name="_DEM-WP(C) Costs not in AURORA 2006GRC_Electric COS Inputs 2 3" xfId="1226"/>
    <cellStyle name="_DEM-WP(C) Costs not in AURORA 2006GRC_Electric COS Inputs 2 4" xfId="1227"/>
    <cellStyle name="_DEM-WP(C) Costs not in AURORA 2006GRC_Electric COS Inputs 3" xfId="1228"/>
    <cellStyle name="_DEM-WP(C) Costs not in AURORA 2006GRC_Electric COS Inputs 4" xfId="1229"/>
    <cellStyle name="_DEM-WP(C) Costs not in AURORA 2006GRC_Power Costs - Comparison bx Rbtl-Staff-Jt-PC" xfId="1230"/>
    <cellStyle name="_DEM-WP(C) Costs not in AURORA 2006GRC_Power Costs - Comparison bx Rbtl-Staff-Jt-PC 2" xfId="1231"/>
    <cellStyle name="_DEM-WP(C) Costs not in AURORA 2006GRC_Power Costs - Comparison bx Rbtl-Staff-Jt-PC_Adj Bench DR 3 for Initial Briefs (Electric)" xfId="1232"/>
    <cellStyle name="_DEM-WP(C) Costs not in AURORA 2006GRC_Power Costs - Comparison bx Rbtl-Staff-Jt-PC_Adj Bench DR 3 for Initial Briefs (Electric) 2" xfId="1233"/>
    <cellStyle name="_DEM-WP(C) Costs not in AURORA 2006GRC_Power Costs - Comparison bx Rbtl-Staff-Jt-PC_Electric Rev Req Model (2009 GRC) Rebuttal" xfId="1234"/>
    <cellStyle name="_DEM-WP(C) Costs not in AURORA 2006GRC_Power Costs - Comparison bx Rbtl-Staff-Jt-PC_Electric Rev Req Model (2009 GRC) Rebuttal 2" xfId="1235"/>
    <cellStyle name="_DEM-WP(C) Costs not in AURORA 2006GRC_Power Costs - Comparison bx Rbtl-Staff-Jt-PC_Electric Rev Req Model (2009 GRC) Rebuttal REmoval of New  WH Solar AdjustMI" xfId="1236"/>
    <cellStyle name="_DEM-WP(C) Costs not in AURORA 2006GRC_Power Costs - Comparison bx Rbtl-Staff-Jt-PC_Electric Rev Req Model (2009 GRC) Rebuttal REmoval of New  WH Solar AdjustMI 2" xfId="1237"/>
    <cellStyle name="_DEM-WP(C) Costs not in AURORA 2006GRC_Power Costs - Comparison bx Rbtl-Staff-Jt-PC_Electric Rev Req Model (2009 GRC) Revised 01-18-2010" xfId="1238"/>
    <cellStyle name="_DEM-WP(C) Costs not in AURORA 2006GRC_Power Costs - Comparison bx Rbtl-Staff-Jt-PC_Electric Rev Req Model (2009 GRC) Revised 01-18-2010 2" xfId="1239"/>
    <cellStyle name="_DEM-WP(C) Costs not in AURORA 2006GRC_Power Costs - Comparison bx Rbtl-Staff-Jt-PC_Final Order Electric EXHIBIT A-1" xfId="1240"/>
    <cellStyle name="_DEM-WP(C) Costs not in AURORA 2006GRC_Power Costs - Comparison bx Rbtl-Staff-Jt-PC_Final Order Electric EXHIBIT A-1 2" xfId="1241"/>
    <cellStyle name="_DEM-WP(C) Costs not in AURORA 2006GRC_Production Adj 4.37" xfId="1242"/>
    <cellStyle name="_DEM-WP(C) Costs not in AURORA 2006GRC_Production Adj 4.37 2" xfId="1243"/>
    <cellStyle name="_DEM-WP(C) Costs not in AURORA 2006GRC_Purchased Power Adj 4.03" xfId="1244"/>
    <cellStyle name="_DEM-WP(C) Costs not in AURORA 2006GRC_Purchased Power Adj 4.03 2" xfId="1245"/>
    <cellStyle name="_DEM-WP(C) Costs not in AURORA 2006GRC_Rebuttal Power Costs" xfId="1246"/>
    <cellStyle name="_DEM-WP(C) Costs not in AURORA 2006GRC_Rebuttal Power Costs 2" xfId="1247"/>
    <cellStyle name="_DEM-WP(C) Costs not in AURORA 2006GRC_Rebuttal Power Costs_Adj Bench DR 3 for Initial Briefs (Electric)" xfId="1248"/>
    <cellStyle name="_DEM-WP(C) Costs not in AURORA 2006GRC_Rebuttal Power Costs_Adj Bench DR 3 for Initial Briefs (Electric) 2" xfId="1249"/>
    <cellStyle name="_DEM-WP(C) Costs not in AURORA 2006GRC_Rebuttal Power Costs_Electric Rev Req Model (2009 GRC) Rebuttal" xfId="1250"/>
    <cellStyle name="_DEM-WP(C) Costs not in AURORA 2006GRC_Rebuttal Power Costs_Electric Rev Req Model (2009 GRC) Rebuttal 2" xfId="1251"/>
    <cellStyle name="_DEM-WP(C) Costs not in AURORA 2006GRC_Rebuttal Power Costs_Electric Rev Req Model (2009 GRC) Rebuttal REmoval of New  WH Solar AdjustMI" xfId="1252"/>
    <cellStyle name="_DEM-WP(C) Costs not in AURORA 2006GRC_Rebuttal Power Costs_Electric Rev Req Model (2009 GRC) Rebuttal REmoval of New  WH Solar AdjustMI 2" xfId="1253"/>
    <cellStyle name="_DEM-WP(C) Costs not in AURORA 2006GRC_Rebuttal Power Costs_Electric Rev Req Model (2009 GRC) Revised 01-18-2010" xfId="1254"/>
    <cellStyle name="_DEM-WP(C) Costs not in AURORA 2006GRC_Rebuttal Power Costs_Electric Rev Req Model (2009 GRC) Revised 01-18-2010 2" xfId="1255"/>
    <cellStyle name="_DEM-WP(C) Costs not in AURORA 2006GRC_Rebuttal Power Costs_Final Order Electric EXHIBIT A-1" xfId="1256"/>
    <cellStyle name="_DEM-WP(C) Costs not in AURORA 2006GRC_Rebuttal Power Costs_Final Order Electric EXHIBIT A-1 2" xfId="1257"/>
    <cellStyle name="_DEM-WP(C) Costs not in AURORA 2006GRC_ROR 5.02" xfId="1258"/>
    <cellStyle name="_DEM-WP(C) Costs not in AURORA 2006GRC_ROR 5.02 2" xfId="1259"/>
    <cellStyle name="_DEM-WP(C) Costs not in AURORA 2007GRC" xfId="1260"/>
    <cellStyle name="_DEM-WP(C) Costs not in AURORA 2007GRC 2" xfId="1261"/>
    <cellStyle name="_DEM-WP(C) Costs not in AURORA 2007GRC_16.37E Wild Horse Expansion DeferralRevwrkingfile SF" xfId="1262"/>
    <cellStyle name="_DEM-WP(C) Costs not in AURORA 2007GRC_16.37E Wild Horse Expansion DeferralRevwrkingfile SF 2" xfId="1263"/>
    <cellStyle name="_DEM-WP(C) Costs not in AURORA 2007GRC_Adj Bench DR 3 for Initial Briefs (Electric)" xfId="1264"/>
    <cellStyle name="_DEM-WP(C) Costs not in AURORA 2007GRC_Adj Bench DR 3 for Initial Briefs (Electric) 2" xfId="1265"/>
    <cellStyle name="_DEM-WP(C) Costs not in AURORA 2007GRC_Book2" xfId="1266"/>
    <cellStyle name="_DEM-WP(C) Costs not in AURORA 2007GRC_Book2 2" xfId="1267"/>
    <cellStyle name="_DEM-WP(C) Costs not in AURORA 2007GRC_Book4" xfId="1268"/>
    <cellStyle name="_DEM-WP(C) Costs not in AURORA 2007GRC_Book4 2" xfId="1269"/>
    <cellStyle name="_DEM-WP(C) Costs not in AURORA 2007GRC_Electric Rev Req Model (2009 GRC) " xfId="1270"/>
    <cellStyle name="_DEM-WP(C) Costs not in AURORA 2007GRC_Electric Rev Req Model (2009 GRC)  2" xfId="1271"/>
    <cellStyle name="_DEM-WP(C) Costs not in AURORA 2007GRC_Electric Rev Req Model (2009 GRC) Rebuttal" xfId="1272"/>
    <cellStyle name="_DEM-WP(C) Costs not in AURORA 2007GRC_Electric Rev Req Model (2009 GRC) Rebuttal 2" xfId="1273"/>
    <cellStyle name="_DEM-WP(C) Costs not in AURORA 2007GRC_Electric Rev Req Model (2009 GRC) Rebuttal REmoval of New  WH Solar AdjustMI" xfId="1274"/>
    <cellStyle name="_DEM-WP(C) Costs not in AURORA 2007GRC_Electric Rev Req Model (2009 GRC) Rebuttal REmoval of New  WH Solar AdjustMI 2" xfId="1275"/>
    <cellStyle name="_DEM-WP(C) Costs not in AURORA 2007GRC_Electric Rev Req Model (2009 GRC) Revised 01-18-2010" xfId="1276"/>
    <cellStyle name="_DEM-WP(C) Costs not in AURORA 2007GRC_Electric Rev Req Model (2009 GRC) Revised 01-18-2010 2" xfId="1277"/>
    <cellStyle name="_DEM-WP(C) Costs not in AURORA 2007GRC_Final Order Electric EXHIBIT A-1" xfId="1278"/>
    <cellStyle name="_DEM-WP(C) Costs not in AURORA 2007GRC_Final Order Electric EXHIBIT A-1 2" xfId="1279"/>
    <cellStyle name="_DEM-WP(C) Costs not in AURORA 2007GRC_Power Costs - Comparison bx Rbtl-Staff-Jt-PC" xfId="1280"/>
    <cellStyle name="_DEM-WP(C) Costs not in AURORA 2007GRC_Power Costs - Comparison bx Rbtl-Staff-Jt-PC 2" xfId="1281"/>
    <cellStyle name="_DEM-WP(C) Costs not in AURORA 2007GRC_Rebuttal Power Costs" xfId="1282"/>
    <cellStyle name="_DEM-WP(C) Costs not in AURORA 2007GRC_Rebuttal Power Costs 2" xfId="1283"/>
    <cellStyle name="_DEM-WP(C) Costs not in AURORA 2007GRC_TENASKA REGULATORY ASSET" xfId="1284"/>
    <cellStyle name="_DEM-WP(C) Costs not in AURORA 2007GRC_TENASKA REGULATORY ASSET 2" xfId="1285"/>
    <cellStyle name="_DEM-WP(C) Costs not in AURORA 2007PCORC-5.07Update" xfId="1286"/>
    <cellStyle name="_DEM-WP(C) Costs not in AURORA 2007PCORC-5.07Update 2" xfId="1287"/>
    <cellStyle name="_DEM-WP(C) Costs not in AURORA 2007PCORC-5.07Update_16.37E Wild Horse Expansion DeferralRevwrkingfile SF" xfId="1288"/>
    <cellStyle name="_DEM-WP(C) Costs not in AURORA 2007PCORC-5.07Update_16.37E Wild Horse Expansion DeferralRevwrkingfile SF 2" xfId="1289"/>
    <cellStyle name="_DEM-WP(C) Costs not in AURORA 2007PCORC-5.07Update_Adj Bench DR 3 for Initial Briefs (Electric)" xfId="1290"/>
    <cellStyle name="_DEM-WP(C) Costs not in AURORA 2007PCORC-5.07Update_Adj Bench DR 3 for Initial Briefs (Electric) 2" xfId="1291"/>
    <cellStyle name="_DEM-WP(C) Costs not in AURORA 2007PCORC-5.07Update_Book2" xfId="1292"/>
    <cellStyle name="_DEM-WP(C) Costs not in AURORA 2007PCORC-5.07Update_Book2 2" xfId="1293"/>
    <cellStyle name="_DEM-WP(C) Costs not in AURORA 2007PCORC-5.07Update_Book4" xfId="1294"/>
    <cellStyle name="_DEM-WP(C) Costs not in AURORA 2007PCORC-5.07Update_Book4 2" xfId="1295"/>
    <cellStyle name="_DEM-WP(C) Costs not in AURORA 2007PCORC-5.07Update_DEM-WP(C) Production O&amp;M 2009GRC Rebuttal" xfId="1296"/>
    <cellStyle name="_DEM-WP(C) Costs not in AURORA 2007PCORC-5.07Update_DEM-WP(C) Production O&amp;M 2009GRC Rebuttal 2" xfId="1297"/>
    <cellStyle name="_DEM-WP(C) Costs not in AURORA 2007PCORC-5.07Update_DEM-WP(C) Production O&amp;M 2009GRC Rebuttal_Adj Bench DR 3 for Initial Briefs (Electric)" xfId="1298"/>
    <cellStyle name="_DEM-WP(C) Costs not in AURORA 2007PCORC-5.07Update_DEM-WP(C) Production O&amp;M 2009GRC Rebuttal_Adj Bench DR 3 for Initial Briefs (Electric) 2" xfId="1299"/>
    <cellStyle name="_DEM-WP(C) Costs not in AURORA 2007PCORC-5.07Update_DEM-WP(C) Production O&amp;M 2009GRC Rebuttal_Book2" xfId="1300"/>
    <cellStyle name="_DEM-WP(C) Costs not in AURORA 2007PCORC-5.07Update_DEM-WP(C) Production O&amp;M 2009GRC Rebuttal_Book2 2" xfId="1301"/>
    <cellStyle name="_DEM-WP(C) Costs not in AURORA 2007PCORC-5.07Update_DEM-WP(C) Production O&amp;M 2009GRC Rebuttal_Book2_Adj Bench DR 3 for Initial Briefs (Electric)" xfId="1302"/>
    <cellStyle name="_DEM-WP(C) Costs not in AURORA 2007PCORC-5.07Update_DEM-WP(C) Production O&amp;M 2009GRC Rebuttal_Book2_Adj Bench DR 3 for Initial Briefs (Electric) 2" xfId="1303"/>
    <cellStyle name="_DEM-WP(C) Costs not in AURORA 2007PCORC-5.07Update_DEM-WP(C) Production O&amp;M 2009GRC Rebuttal_Book2_Electric Rev Req Model (2009 GRC) Rebuttal" xfId="1304"/>
    <cellStyle name="_DEM-WP(C) Costs not in AURORA 2007PCORC-5.07Update_DEM-WP(C) Production O&amp;M 2009GRC Rebuttal_Book2_Electric Rev Req Model (2009 GRC) Rebuttal 2" xfId="1305"/>
    <cellStyle name="_DEM-WP(C) Costs not in AURORA 2007PCORC-5.07Update_DEM-WP(C) Production O&amp;M 2009GRC Rebuttal_Book2_Electric Rev Req Model (2009 GRC) Rebuttal REmoval of New  WH Solar AdjustMI" xfId="1306"/>
    <cellStyle name="_DEM-WP(C) Costs not in AURORA 2007PCORC-5.07Update_DEM-WP(C) Production O&amp;M 2009GRC Rebuttal_Book2_Electric Rev Req Model (2009 GRC) Rebuttal REmoval of New  WH Solar AdjustMI 2" xfId="1307"/>
    <cellStyle name="_DEM-WP(C) Costs not in AURORA 2007PCORC-5.07Update_DEM-WP(C) Production O&amp;M 2009GRC Rebuttal_Book2_Electric Rev Req Model (2009 GRC) Revised 01-18-2010" xfId="1308"/>
    <cellStyle name="_DEM-WP(C) Costs not in AURORA 2007PCORC-5.07Update_DEM-WP(C) Production O&amp;M 2009GRC Rebuttal_Book2_Electric Rev Req Model (2009 GRC) Revised 01-18-2010 2" xfId="1309"/>
    <cellStyle name="_DEM-WP(C) Costs not in AURORA 2007PCORC-5.07Update_DEM-WP(C) Production O&amp;M 2009GRC Rebuttal_Book2_Final Order Electric EXHIBIT A-1" xfId="1310"/>
    <cellStyle name="_DEM-WP(C) Costs not in AURORA 2007PCORC-5.07Update_DEM-WP(C) Production O&amp;M 2009GRC Rebuttal_Book2_Final Order Electric EXHIBIT A-1 2" xfId="1311"/>
    <cellStyle name="_DEM-WP(C) Costs not in AURORA 2007PCORC-5.07Update_DEM-WP(C) Production O&amp;M 2009GRC Rebuttal_Electric Rev Req Model (2009 GRC) Rebuttal" xfId="1312"/>
    <cellStyle name="_DEM-WP(C) Costs not in AURORA 2007PCORC-5.07Update_DEM-WP(C) Production O&amp;M 2009GRC Rebuttal_Electric Rev Req Model (2009 GRC) Rebuttal 2" xfId="1313"/>
    <cellStyle name="_DEM-WP(C) Costs not in AURORA 2007PCORC-5.07Update_DEM-WP(C) Production O&amp;M 2009GRC Rebuttal_Electric Rev Req Model (2009 GRC) Rebuttal REmoval of New  WH Solar AdjustMI" xfId="1314"/>
    <cellStyle name="_DEM-WP(C) Costs not in AURORA 2007PCORC-5.07Update_DEM-WP(C) Production O&amp;M 2009GRC Rebuttal_Electric Rev Req Model (2009 GRC) Rebuttal REmoval of New  WH Solar AdjustMI 2" xfId="1315"/>
    <cellStyle name="_DEM-WP(C) Costs not in AURORA 2007PCORC-5.07Update_DEM-WP(C) Production O&amp;M 2009GRC Rebuttal_Electric Rev Req Model (2009 GRC) Revised 01-18-2010" xfId="1316"/>
    <cellStyle name="_DEM-WP(C) Costs not in AURORA 2007PCORC-5.07Update_DEM-WP(C) Production O&amp;M 2009GRC Rebuttal_Electric Rev Req Model (2009 GRC) Revised 01-18-2010 2" xfId="1317"/>
    <cellStyle name="_DEM-WP(C) Costs not in AURORA 2007PCORC-5.07Update_DEM-WP(C) Production O&amp;M 2009GRC Rebuttal_Final Order Electric EXHIBIT A-1" xfId="1318"/>
    <cellStyle name="_DEM-WP(C) Costs not in AURORA 2007PCORC-5.07Update_DEM-WP(C) Production O&amp;M 2009GRC Rebuttal_Final Order Electric EXHIBIT A-1 2" xfId="1319"/>
    <cellStyle name="_DEM-WP(C) Costs not in AURORA 2007PCORC-5.07Update_DEM-WP(C) Production O&amp;M 2009GRC Rebuttal_Rebuttal Power Costs" xfId="1320"/>
    <cellStyle name="_DEM-WP(C) Costs not in AURORA 2007PCORC-5.07Update_DEM-WP(C) Production O&amp;M 2009GRC Rebuttal_Rebuttal Power Costs 2" xfId="1321"/>
    <cellStyle name="_DEM-WP(C) Costs not in AURORA 2007PCORC-5.07Update_DEM-WP(C) Production O&amp;M 2009GRC Rebuttal_Rebuttal Power Costs_Adj Bench DR 3 for Initial Briefs (Electric)" xfId="1322"/>
    <cellStyle name="_DEM-WP(C) Costs not in AURORA 2007PCORC-5.07Update_DEM-WP(C) Production O&amp;M 2009GRC Rebuttal_Rebuttal Power Costs_Adj Bench DR 3 for Initial Briefs (Electric) 2" xfId="1323"/>
    <cellStyle name="_DEM-WP(C) Costs not in AURORA 2007PCORC-5.07Update_DEM-WP(C) Production O&amp;M 2009GRC Rebuttal_Rebuttal Power Costs_Electric Rev Req Model (2009 GRC) Rebuttal" xfId="1324"/>
    <cellStyle name="_DEM-WP(C) Costs not in AURORA 2007PCORC-5.07Update_DEM-WP(C) Production O&amp;M 2009GRC Rebuttal_Rebuttal Power Costs_Electric Rev Req Model (2009 GRC) Rebuttal 2" xfId="1325"/>
    <cellStyle name="_DEM-WP(C) Costs not in AURORA 2007PCORC-5.07Update_DEM-WP(C) Production O&amp;M 2009GRC Rebuttal_Rebuttal Power Costs_Electric Rev Req Model (2009 GRC) Rebuttal REmoval of New  WH Solar AdjustMI" xfId="1326"/>
    <cellStyle name="_DEM-WP(C) Costs not in AURORA 2007PCORC-5.07Update_DEM-WP(C) Production O&amp;M 2009GRC Rebuttal_Rebuttal Power Costs_Electric Rev Req Model (2009 GRC) Rebuttal REmoval of New  WH Solar AdjustMI 2" xfId="1327"/>
    <cellStyle name="_DEM-WP(C) Costs not in AURORA 2007PCORC-5.07Update_DEM-WP(C) Production O&amp;M 2009GRC Rebuttal_Rebuttal Power Costs_Electric Rev Req Model (2009 GRC) Revised 01-18-2010" xfId="1328"/>
    <cellStyle name="_DEM-WP(C) Costs not in AURORA 2007PCORC-5.07Update_DEM-WP(C) Production O&amp;M 2009GRC Rebuttal_Rebuttal Power Costs_Electric Rev Req Model (2009 GRC) Revised 01-18-2010 2" xfId="1329"/>
    <cellStyle name="_DEM-WP(C) Costs not in AURORA 2007PCORC-5.07Update_DEM-WP(C) Production O&amp;M 2009GRC Rebuttal_Rebuttal Power Costs_Final Order Electric EXHIBIT A-1" xfId="1330"/>
    <cellStyle name="_DEM-WP(C) Costs not in AURORA 2007PCORC-5.07Update_DEM-WP(C) Production O&amp;M 2009GRC Rebuttal_Rebuttal Power Costs_Final Order Electric EXHIBIT A-1 2" xfId="1331"/>
    <cellStyle name="_DEM-WP(C) Costs not in AURORA 2007PCORC-5.07Update_Electric Rev Req Model (2009 GRC) " xfId="1332"/>
    <cellStyle name="_DEM-WP(C) Costs not in AURORA 2007PCORC-5.07Update_Electric Rev Req Model (2009 GRC)  2" xfId="1333"/>
    <cellStyle name="_DEM-WP(C) Costs not in AURORA 2007PCORC-5.07Update_Electric Rev Req Model (2009 GRC) Rebuttal" xfId="1334"/>
    <cellStyle name="_DEM-WP(C) Costs not in AURORA 2007PCORC-5.07Update_Electric Rev Req Model (2009 GRC) Rebuttal 2" xfId="1335"/>
    <cellStyle name="_DEM-WP(C) Costs not in AURORA 2007PCORC-5.07Update_Electric Rev Req Model (2009 GRC) Rebuttal REmoval of New  WH Solar AdjustMI" xfId="1336"/>
    <cellStyle name="_DEM-WP(C) Costs not in AURORA 2007PCORC-5.07Update_Electric Rev Req Model (2009 GRC) Rebuttal REmoval of New  WH Solar AdjustMI 2" xfId="1337"/>
    <cellStyle name="_DEM-WP(C) Costs not in AURORA 2007PCORC-5.07Update_Electric Rev Req Model (2009 GRC) Revised 01-18-2010" xfId="1338"/>
    <cellStyle name="_DEM-WP(C) Costs not in AURORA 2007PCORC-5.07Update_Electric Rev Req Model (2009 GRC) Revised 01-18-2010 2" xfId="1339"/>
    <cellStyle name="_DEM-WP(C) Costs not in AURORA 2007PCORC-5.07Update_Final Order Electric EXHIBIT A-1" xfId="1340"/>
    <cellStyle name="_DEM-WP(C) Costs not in AURORA 2007PCORC-5.07Update_Final Order Electric EXHIBIT A-1 2" xfId="1341"/>
    <cellStyle name="_DEM-WP(C) Costs not in AURORA 2007PCORC-5.07Update_Power Costs - Comparison bx Rbtl-Staff-Jt-PC" xfId="1342"/>
    <cellStyle name="_DEM-WP(C) Costs not in AURORA 2007PCORC-5.07Update_Power Costs - Comparison bx Rbtl-Staff-Jt-PC 2" xfId="1343"/>
    <cellStyle name="_DEM-WP(C) Costs not in AURORA 2007PCORC-5.07Update_Rebuttal Power Costs" xfId="1344"/>
    <cellStyle name="_DEM-WP(C) Costs not in AURORA 2007PCORC-5.07Update_Rebuttal Power Costs 2" xfId="1345"/>
    <cellStyle name="_DEM-WP(C) Costs not in AURORA 2007PCORC-5.07Update_TENASKA REGULATORY ASSET" xfId="1346"/>
    <cellStyle name="_DEM-WP(C) Costs not in AURORA 2007PCORC-5.07Update_TENASKA REGULATORY ASSET 2" xfId="1347"/>
    <cellStyle name="_DEM-WP(C) Prod O&amp;M 2007GRC" xfId="1348"/>
    <cellStyle name="_DEM-WP(C) Prod O&amp;M 2007GRC 2" xfId="1349"/>
    <cellStyle name="_DEM-WP(C) Prod O&amp;M 2007GRC_Adj Bench DR 3 for Initial Briefs (Electric)" xfId="1350"/>
    <cellStyle name="_DEM-WP(C) Prod O&amp;M 2007GRC_Adj Bench DR 3 for Initial Briefs (Electric) 2" xfId="1351"/>
    <cellStyle name="_DEM-WP(C) Prod O&amp;M 2007GRC_Book2" xfId="1352"/>
    <cellStyle name="_DEM-WP(C) Prod O&amp;M 2007GRC_Book2 2" xfId="1353"/>
    <cellStyle name="_DEM-WP(C) Prod O&amp;M 2007GRC_Book2_Adj Bench DR 3 for Initial Briefs (Electric)" xfId="1354"/>
    <cellStyle name="_DEM-WP(C) Prod O&amp;M 2007GRC_Book2_Adj Bench DR 3 for Initial Briefs (Electric) 2" xfId="1355"/>
    <cellStyle name="_DEM-WP(C) Prod O&amp;M 2007GRC_Book2_Electric Rev Req Model (2009 GRC) Rebuttal" xfId="1356"/>
    <cellStyle name="_DEM-WP(C) Prod O&amp;M 2007GRC_Book2_Electric Rev Req Model (2009 GRC) Rebuttal 2" xfId="1357"/>
    <cellStyle name="_DEM-WP(C) Prod O&amp;M 2007GRC_Book2_Electric Rev Req Model (2009 GRC) Rebuttal REmoval of New  WH Solar AdjustMI" xfId="1358"/>
    <cellStyle name="_DEM-WP(C) Prod O&amp;M 2007GRC_Book2_Electric Rev Req Model (2009 GRC) Rebuttal REmoval of New  WH Solar AdjustMI 2" xfId="1359"/>
    <cellStyle name="_DEM-WP(C) Prod O&amp;M 2007GRC_Book2_Electric Rev Req Model (2009 GRC) Revised 01-18-2010" xfId="1360"/>
    <cellStyle name="_DEM-WP(C) Prod O&amp;M 2007GRC_Book2_Electric Rev Req Model (2009 GRC) Revised 01-18-2010 2" xfId="1361"/>
    <cellStyle name="_DEM-WP(C) Prod O&amp;M 2007GRC_Book2_Final Order Electric EXHIBIT A-1" xfId="1362"/>
    <cellStyle name="_DEM-WP(C) Prod O&amp;M 2007GRC_Book2_Final Order Electric EXHIBIT A-1 2" xfId="1363"/>
    <cellStyle name="_DEM-WP(C) Prod O&amp;M 2007GRC_Electric Rev Req Model (2009 GRC) Rebuttal" xfId="1364"/>
    <cellStyle name="_DEM-WP(C) Prod O&amp;M 2007GRC_Electric Rev Req Model (2009 GRC) Rebuttal 2" xfId="1365"/>
    <cellStyle name="_DEM-WP(C) Prod O&amp;M 2007GRC_Electric Rev Req Model (2009 GRC) Rebuttal REmoval of New  WH Solar AdjustMI" xfId="1366"/>
    <cellStyle name="_DEM-WP(C) Prod O&amp;M 2007GRC_Electric Rev Req Model (2009 GRC) Rebuttal REmoval of New  WH Solar AdjustMI 2" xfId="1367"/>
    <cellStyle name="_DEM-WP(C) Prod O&amp;M 2007GRC_Electric Rev Req Model (2009 GRC) Revised 01-18-2010" xfId="1368"/>
    <cellStyle name="_DEM-WP(C) Prod O&amp;M 2007GRC_Electric Rev Req Model (2009 GRC) Revised 01-18-2010 2" xfId="1369"/>
    <cellStyle name="_DEM-WP(C) Prod O&amp;M 2007GRC_Final Order Electric EXHIBIT A-1" xfId="1370"/>
    <cellStyle name="_DEM-WP(C) Prod O&amp;M 2007GRC_Final Order Electric EXHIBIT A-1 2" xfId="1371"/>
    <cellStyle name="_DEM-WP(C) Prod O&amp;M 2007GRC_Rebuttal Power Costs" xfId="1372"/>
    <cellStyle name="_DEM-WP(C) Prod O&amp;M 2007GRC_Rebuttal Power Costs 2" xfId="1373"/>
    <cellStyle name="_DEM-WP(C) Prod O&amp;M 2007GRC_Rebuttal Power Costs_Adj Bench DR 3 for Initial Briefs (Electric)" xfId="1374"/>
    <cellStyle name="_DEM-WP(C) Prod O&amp;M 2007GRC_Rebuttal Power Costs_Adj Bench DR 3 for Initial Briefs (Electric) 2" xfId="1375"/>
    <cellStyle name="_DEM-WP(C) Prod O&amp;M 2007GRC_Rebuttal Power Costs_Electric Rev Req Model (2009 GRC) Rebuttal" xfId="1376"/>
    <cellStyle name="_DEM-WP(C) Prod O&amp;M 2007GRC_Rebuttal Power Costs_Electric Rev Req Model (2009 GRC) Rebuttal 2" xfId="1377"/>
    <cellStyle name="_DEM-WP(C) Prod O&amp;M 2007GRC_Rebuttal Power Costs_Electric Rev Req Model (2009 GRC) Rebuttal REmoval of New  WH Solar AdjustMI" xfId="1378"/>
    <cellStyle name="_DEM-WP(C) Prod O&amp;M 2007GRC_Rebuttal Power Costs_Electric Rev Req Model (2009 GRC) Rebuttal REmoval of New  WH Solar AdjustMI 2" xfId="1379"/>
    <cellStyle name="_DEM-WP(C) Prod O&amp;M 2007GRC_Rebuttal Power Costs_Electric Rev Req Model (2009 GRC) Revised 01-18-2010" xfId="1380"/>
    <cellStyle name="_DEM-WP(C) Prod O&amp;M 2007GRC_Rebuttal Power Costs_Electric Rev Req Model (2009 GRC) Revised 01-18-2010 2" xfId="1381"/>
    <cellStyle name="_DEM-WP(C) Prod O&amp;M 2007GRC_Rebuttal Power Costs_Final Order Electric EXHIBIT A-1" xfId="1382"/>
    <cellStyle name="_DEM-WP(C) Prod O&amp;M 2007GRC_Rebuttal Power Costs_Final Order Electric EXHIBIT A-1 2" xfId="1383"/>
    <cellStyle name="_DEM-WP(C) Rate Year Sumas by Month Update Corrected" xfId="1384"/>
    <cellStyle name="_DEM-WP(C) Sumas Proforma 11.5.07" xfId="1385"/>
    <cellStyle name="_DEM-WP(C) Westside Hydro Data_051007" xfId="1386"/>
    <cellStyle name="_DEM-WP(C) Westside Hydro Data_051007 2" xfId="1387"/>
    <cellStyle name="_DEM-WP(C) Westside Hydro Data_051007_16.37E Wild Horse Expansion DeferralRevwrkingfile SF" xfId="1388"/>
    <cellStyle name="_DEM-WP(C) Westside Hydro Data_051007_16.37E Wild Horse Expansion DeferralRevwrkingfile SF 2" xfId="1389"/>
    <cellStyle name="_DEM-WP(C) Westside Hydro Data_051007_Adj Bench DR 3 for Initial Briefs (Electric)" xfId="1390"/>
    <cellStyle name="_DEM-WP(C) Westside Hydro Data_051007_Adj Bench DR 3 for Initial Briefs (Electric) 2" xfId="1391"/>
    <cellStyle name="_DEM-WP(C) Westside Hydro Data_051007_Book2" xfId="1392"/>
    <cellStyle name="_DEM-WP(C) Westside Hydro Data_051007_Book2 2" xfId="1393"/>
    <cellStyle name="_DEM-WP(C) Westside Hydro Data_051007_Book4" xfId="1394"/>
    <cellStyle name="_DEM-WP(C) Westside Hydro Data_051007_Book4 2" xfId="1395"/>
    <cellStyle name="_DEM-WP(C) Westside Hydro Data_051007_Electric Rev Req Model (2009 GRC) " xfId="1396"/>
    <cellStyle name="_DEM-WP(C) Westside Hydro Data_051007_Electric Rev Req Model (2009 GRC)  2" xfId="1397"/>
    <cellStyle name="_DEM-WP(C) Westside Hydro Data_051007_Electric Rev Req Model (2009 GRC) Rebuttal" xfId="1398"/>
    <cellStyle name="_DEM-WP(C) Westside Hydro Data_051007_Electric Rev Req Model (2009 GRC) Rebuttal 2" xfId="1399"/>
    <cellStyle name="_DEM-WP(C) Westside Hydro Data_051007_Electric Rev Req Model (2009 GRC) Rebuttal REmoval of New  WH Solar AdjustMI" xfId="1400"/>
    <cellStyle name="_DEM-WP(C) Westside Hydro Data_051007_Electric Rev Req Model (2009 GRC) Rebuttal REmoval of New  WH Solar AdjustMI 2" xfId="1401"/>
    <cellStyle name="_DEM-WP(C) Westside Hydro Data_051007_Electric Rev Req Model (2009 GRC) Revised 01-18-2010" xfId="1402"/>
    <cellStyle name="_DEM-WP(C) Westside Hydro Data_051007_Electric Rev Req Model (2009 GRC) Revised 01-18-2010 2" xfId="1403"/>
    <cellStyle name="_DEM-WP(C) Westside Hydro Data_051007_Final Order Electric EXHIBIT A-1" xfId="1404"/>
    <cellStyle name="_DEM-WP(C) Westside Hydro Data_051007_Final Order Electric EXHIBIT A-1 2" xfId="1405"/>
    <cellStyle name="_DEM-WP(C) Westside Hydro Data_051007_Power Costs - Comparison bx Rbtl-Staff-Jt-PC" xfId="1406"/>
    <cellStyle name="_DEM-WP(C) Westside Hydro Data_051007_Power Costs - Comparison bx Rbtl-Staff-Jt-PC 2" xfId="1407"/>
    <cellStyle name="_DEM-WP(C) Westside Hydro Data_051007_Rebuttal Power Costs" xfId="1408"/>
    <cellStyle name="_DEM-WP(C) Westside Hydro Data_051007_Rebuttal Power Costs 2" xfId="1409"/>
    <cellStyle name="_DEM-WP(C) Westside Hydro Data_051007_TENASKA REGULATORY ASSET" xfId="1410"/>
    <cellStyle name="_DEM-WP(C) Westside Hydro Data_051007_TENASKA REGULATORY ASSET 2" xfId="1411"/>
    <cellStyle name="_x0013__Electric Rev Req Model (2009 GRC) " xfId="1412"/>
    <cellStyle name="_x0013__Electric Rev Req Model (2009 GRC)  2" xfId="1413"/>
    <cellStyle name="_x0013__Electric Rev Req Model (2009 GRC) Rebuttal" xfId="1414"/>
    <cellStyle name="_x0013__Electric Rev Req Model (2009 GRC) Rebuttal 2" xfId="1415"/>
    <cellStyle name="_x0013__Electric Rev Req Model (2009 GRC) Rebuttal REmoval of New  WH Solar AdjustMI" xfId="1416"/>
    <cellStyle name="_x0013__Electric Rev Req Model (2009 GRC) Rebuttal REmoval of New  WH Solar AdjustMI 2" xfId="1417"/>
    <cellStyle name="_x0013__Electric Rev Req Model (2009 GRC) Revised 01-18-2010" xfId="1418"/>
    <cellStyle name="_x0013__Electric Rev Req Model (2009 GRC) Revised 01-18-2010 2" xfId="1419"/>
    <cellStyle name="_x0013__Final Order Electric EXHIBIT A-1" xfId="1420"/>
    <cellStyle name="_x0013__Final Order Electric EXHIBIT A-1 2" xfId="1421"/>
    <cellStyle name="_Fixed Gas Transport 1 19 09" xfId="1422"/>
    <cellStyle name="_Fixed Gas Transport 1 19 09 2" xfId="1423"/>
    <cellStyle name="_Fuel Prices 4-14" xfId="1424"/>
    <cellStyle name="_Fuel Prices 4-14 2" xfId="1425"/>
    <cellStyle name="_Fuel Prices 4-14 2 2" xfId="1426"/>
    <cellStyle name="_Fuel Prices 4-14 3" xfId="1427"/>
    <cellStyle name="_Fuel Prices 4-14_04 07E Wild Horse Wind Expansion (C) (2)" xfId="1428"/>
    <cellStyle name="_Fuel Prices 4-14_04 07E Wild Horse Wind Expansion (C) (2) 2" xfId="1429"/>
    <cellStyle name="_Fuel Prices 4-14_04 07E Wild Horse Wind Expansion (C) (2)_Adj Bench DR 3 for Initial Briefs (Electric)" xfId="1430"/>
    <cellStyle name="_Fuel Prices 4-14_04 07E Wild Horse Wind Expansion (C) (2)_Adj Bench DR 3 for Initial Briefs (Electric) 2" xfId="1431"/>
    <cellStyle name="_Fuel Prices 4-14_04 07E Wild Horse Wind Expansion (C) (2)_Electric Rev Req Model (2009 GRC) " xfId="1432"/>
    <cellStyle name="_Fuel Prices 4-14_04 07E Wild Horse Wind Expansion (C) (2)_Electric Rev Req Model (2009 GRC)  2" xfId="1433"/>
    <cellStyle name="_Fuel Prices 4-14_04 07E Wild Horse Wind Expansion (C) (2)_Electric Rev Req Model (2009 GRC) Rebuttal" xfId="1434"/>
    <cellStyle name="_Fuel Prices 4-14_04 07E Wild Horse Wind Expansion (C) (2)_Electric Rev Req Model (2009 GRC) Rebuttal 2" xfId="1435"/>
    <cellStyle name="_Fuel Prices 4-14_04 07E Wild Horse Wind Expansion (C) (2)_Electric Rev Req Model (2009 GRC) Rebuttal REmoval of New  WH Solar AdjustMI" xfId="1436"/>
    <cellStyle name="_Fuel Prices 4-14_04 07E Wild Horse Wind Expansion (C) (2)_Electric Rev Req Model (2009 GRC) Rebuttal REmoval of New  WH Solar AdjustMI 2" xfId="1437"/>
    <cellStyle name="_Fuel Prices 4-14_04 07E Wild Horse Wind Expansion (C) (2)_Electric Rev Req Model (2009 GRC) Revised 01-18-2010" xfId="1438"/>
    <cellStyle name="_Fuel Prices 4-14_04 07E Wild Horse Wind Expansion (C) (2)_Electric Rev Req Model (2009 GRC) Revised 01-18-2010 2" xfId="1439"/>
    <cellStyle name="_Fuel Prices 4-14_04 07E Wild Horse Wind Expansion (C) (2)_Final Order Electric EXHIBIT A-1" xfId="1440"/>
    <cellStyle name="_Fuel Prices 4-14_04 07E Wild Horse Wind Expansion (C) (2)_Final Order Electric EXHIBIT A-1 2" xfId="1441"/>
    <cellStyle name="_Fuel Prices 4-14_04 07E Wild Horse Wind Expansion (C) (2)_TENASKA REGULATORY ASSET" xfId="1442"/>
    <cellStyle name="_Fuel Prices 4-14_04 07E Wild Horse Wind Expansion (C) (2)_TENASKA REGULATORY ASSET 2" xfId="1443"/>
    <cellStyle name="_Fuel Prices 4-14_16.37E Wild Horse Expansion DeferralRevwrkingfile SF" xfId="1444"/>
    <cellStyle name="_Fuel Prices 4-14_16.37E Wild Horse Expansion DeferralRevwrkingfile SF 2" xfId="1445"/>
    <cellStyle name="_Fuel Prices 4-14_4 31 Regulatory Assets and Liabilities  7 06- Exhibit D" xfId="1446"/>
    <cellStyle name="_Fuel Prices 4-14_4 31 Regulatory Assets and Liabilities  7 06- Exhibit D 2" xfId="1447"/>
    <cellStyle name="_Fuel Prices 4-14_4 32 Regulatory Assets and Liabilities  7 06- Exhibit D" xfId="1448"/>
    <cellStyle name="_Fuel Prices 4-14_4 32 Regulatory Assets and Liabilities  7 06- Exhibit D 2" xfId="1449"/>
    <cellStyle name="_Fuel Prices 4-14_Book2" xfId="1450"/>
    <cellStyle name="_Fuel Prices 4-14_Book2 2" xfId="1451"/>
    <cellStyle name="_Fuel Prices 4-14_Book2_Adj Bench DR 3 for Initial Briefs (Electric)" xfId="1452"/>
    <cellStyle name="_Fuel Prices 4-14_Book2_Adj Bench DR 3 for Initial Briefs (Electric) 2" xfId="1453"/>
    <cellStyle name="_Fuel Prices 4-14_Book2_Electric Rev Req Model (2009 GRC) Rebuttal" xfId="1454"/>
    <cellStyle name="_Fuel Prices 4-14_Book2_Electric Rev Req Model (2009 GRC) Rebuttal 2" xfId="1455"/>
    <cellStyle name="_Fuel Prices 4-14_Book2_Electric Rev Req Model (2009 GRC) Rebuttal REmoval of New  WH Solar AdjustMI" xfId="1456"/>
    <cellStyle name="_Fuel Prices 4-14_Book2_Electric Rev Req Model (2009 GRC) Rebuttal REmoval of New  WH Solar AdjustMI 2" xfId="1457"/>
    <cellStyle name="_Fuel Prices 4-14_Book2_Electric Rev Req Model (2009 GRC) Revised 01-18-2010" xfId="1458"/>
    <cellStyle name="_Fuel Prices 4-14_Book2_Electric Rev Req Model (2009 GRC) Revised 01-18-2010 2" xfId="1459"/>
    <cellStyle name="_Fuel Prices 4-14_Book2_Final Order Electric EXHIBIT A-1" xfId="1460"/>
    <cellStyle name="_Fuel Prices 4-14_Book2_Final Order Electric EXHIBIT A-1 2" xfId="1461"/>
    <cellStyle name="_Fuel Prices 4-14_Book4" xfId="1462"/>
    <cellStyle name="_Fuel Prices 4-14_Book4 2" xfId="1463"/>
    <cellStyle name="_Fuel Prices 4-14_Book9" xfId="1464"/>
    <cellStyle name="_Fuel Prices 4-14_Book9 2" xfId="1465"/>
    <cellStyle name="_Fuel Prices 4-14_Direct Assignment Distribution Plant 2008" xfId="1466"/>
    <cellStyle name="_Fuel Prices 4-14_Direct Assignment Distribution Plant 2008 2" xfId="1467"/>
    <cellStyle name="_Fuel Prices 4-14_Direct Assignment Distribution Plant 2008 2 2" xfId="1468"/>
    <cellStyle name="_Fuel Prices 4-14_Direct Assignment Distribution Plant 2008 2 3" xfId="1469"/>
    <cellStyle name="_Fuel Prices 4-14_Direct Assignment Distribution Plant 2008 2 4" xfId="1470"/>
    <cellStyle name="_Fuel Prices 4-14_Direct Assignment Distribution Plant 2008 3" xfId="1471"/>
    <cellStyle name="_Fuel Prices 4-14_Direct Assignment Distribution Plant 2008 4" xfId="1472"/>
    <cellStyle name="_Fuel Prices 4-14_DWH-08 (Rate Spread &amp; Design Workpapers)" xfId="1473"/>
    <cellStyle name="_Fuel Prices 4-14_Electric COS Inputs" xfId="1474"/>
    <cellStyle name="_Fuel Prices 4-14_Electric COS Inputs 2" xfId="1475"/>
    <cellStyle name="_Fuel Prices 4-14_Electric COS Inputs 2 2" xfId="1476"/>
    <cellStyle name="_Fuel Prices 4-14_Electric COS Inputs 2 3" xfId="1477"/>
    <cellStyle name="_Fuel Prices 4-14_Electric COS Inputs 2 4" xfId="1478"/>
    <cellStyle name="_Fuel Prices 4-14_Electric COS Inputs 3" xfId="1479"/>
    <cellStyle name="_Fuel Prices 4-14_Electric COS Inputs 4" xfId="1480"/>
    <cellStyle name="_Fuel Prices 4-14_Electric Rate Spread and Rate Design 3.23.09" xfId="1481"/>
    <cellStyle name="_Fuel Prices 4-14_Electric Rate Spread and Rate Design 3.23.09 2" xfId="1482"/>
    <cellStyle name="_Fuel Prices 4-14_Electric Rate Spread and Rate Design 3.23.09 2 2" xfId="1483"/>
    <cellStyle name="_Fuel Prices 4-14_Electric Rate Spread and Rate Design 3.23.09 2 3" xfId="1484"/>
    <cellStyle name="_Fuel Prices 4-14_Electric Rate Spread and Rate Design 3.23.09 2 4" xfId="1485"/>
    <cellStyle name="_Fuel Prices 4-14_Electric Rate Spread and Rate Design 3.23.09 3" xfId="1486"/>
    <cellStyle name="_Fuel Prices 4-14_Electric Rate Spread and Rate Design 3.23.09 4" xfId="1487"/>
    <cellStyle name="_Fuel Prices 4-14_Final 2008 PTC Rate Design Workpapers 10.27.08" xfId="1488"/>
    <cellStyle name="_Fuel Prices 4-14_Final 2009 Electric Low Income Workpapers" xfId="1489"/>
    <cellStyle name="_Fuel Prices 4-14_INPUTS" xfId="1490"/>
    <cellStyle name="_Fuel Prices 4-14_INPUTS 2" xfId="1491"/>
    <cellStyle name="_Fuel Prices 4-14_INPUTS 2 2" xfId="1492"/>
    <cellStyle name="_Fuel Prices 4-14_INPUTS 2 3" xfId="1493"/>
    <cellStyle name="_Fuel Prices 4-14_INPUTS 2 4" xfId="1494"/>
    <cellStyle name="_Fuel Prices 4-14_INPUTS 3" xfId="1495"/>
    <cellStyle name="_Fuel Prices 4-14_INPUTS 4" xfId="1496"/>
    <cellStyle name="_Fuel Prices 4-14_Leased Transformer &amp; Substation Plant &amp; Rev 12-2009" xfId="1497"/>
    <cellStyle name="_Fuel Prices 4-14_Leased Transformer &amp; Substation Plant &amp; Rev 12-2009 2" xfId="1498"/>
    <cellStyle name="_Fuel Prices 4-14_Leased Transformer &amp; Substation Plant &amp; Rev 12-2009 2 2" xfId="1499"/>
    <cellStyle name="_Fuel Prices 4-14_Leased Transformer &amp; Substation Plant &amp; Rev 12-2009 2 3" xfId="1500"/>
    <cellStyle name="_Fuel Prices 4-14_Leased Transformer &amp; Substation Plant &amp; Rev 12-2009 2 4" xfId="1501"/>
    <cellStyle name="_Fuel Prices 4-14_Leased Transformer &amp; Substation Plant &amp; Rev 12-2009 3" xfId="1502"/>
    <cellStyle name="_Fuel Prices 4-14_Leased Transformer &amp; Substation Plant &amp; Rev 12-2009 4" xfId="1503"/>
    <cellStyle name="_Fuel Prices 4-14_Peak Credit Exhibits for 2009 GRC" xfId="1504"/>
    <cellStyle name="_Fuel Prices 4-14_Peak Credit Exhibits for 2009 GRC 2" xfId="1505"/>
    <cellStyle name="_Fuel Prices 4-14_Peak Credit Exhibits for 2009 GRC 2 2" xfId="1506"/>
    <cellStyle name="_Fuel Prices 4-14_Peak Credit Exhibits for 2009 GRC 2 3" xfId="1507"/>
    <cellStyle name="_Fuel Prices 4-14_Peak Credit Exhibits for 2009 GRC 2 4" xfId="1508"/>
    <cellStyle name="_Fuel Prices 4-14_Peak Credit Exhibits for 2009 GRC 3" xfId="1509"/>
    <cellStyle name="_Fuel Prices 4-14_Peak Credit Exhibits for 2009 GRC 4" xfId="1510"/>
    <cellStyle name="_Fuel Prices 4-14_Power Costs - Comparison bx Rbtl-Staff-Jt-PC" xfId="1511"/>
    <cellStyle name="_Fuel Prices 4-14_Power Costs - Comparison bx Rbtl-Staff-Jt-PC 2" xfId="1512"/>
    <cellStyle name="_Fuel Prices 4-14_Power Costs - Comparison bx Rbtl-Staff-Jt-PC_Adj Bench DR 3 for Initial Briefs (Electric)" xfId="1513"/>
    <cellStyle name="_Fuel Prices 4-14_Power Costs - Comparison bx Rbtl-Staff-Jt-PC_Adj Bench DR 3 for Initial Briefs (Electric) 2" xfId="1514"/>
    <cellStyle name="_Fuel Prices 4-14_Power Costs - Comparison bx Rbtl-Staff-Jt-PC_Electric Rev Req Model (2009 GRC) Rebuttal" xfId="1515"/>
    <cellStyle name="_Fuel Prices 4-14_Power Costs - Comparison bx Rbtl-Staff-Jt-PC_Electric Rev Req Model (2009 GRC) Rebuttal 2" xfId="1516"/>
    <cellStyle name="_Fuel Prices 4-14_Power Costs - Comparison bx Rbtl-Staff-Jt-PC_Electric Rev Req Model (2009 GRC) Rebuttal REmoval of New  WH Solar AdjustMI" xfId="1517"/>
    <cellStyle name="_Fuel Prices 4-14_Power Costs - Comparison bx Rbtl-Staff-Jt-PC_Electric Rev Req Model (2009 GRC) Rebuttal REmoval of New  WH Solar AdjustMI 2" xfId="1518"/>
    <cellStyle name="_Fuel Prices 4-14_Power Costs - Comparison bx Rbtl-Staff-Jt-PC_Electric Rev Req Model (2009 GRC) Revised 01-18-2010" xfId="1519"/>
    <cellStyle name="_Fuel Prices 4-14_Power Costs - Comparison bx Rbtl-Staff-Jt-PC_Electric Rev Req Model (2009 GRC) Revised 01-18-2010 2" xfId="1520"/>
    <cellStyle name="_Fuel Prices 4-14_Power Costs - Comparison bx Rbtl-Staff-Jt-PC_Final Order Electric EXHIBIT A-1" xfId="1521"/>
    <cellStyle name="_Fuel Prices 4-14_Power Costs - Comparison bx Rbtl-Staff-Jt-PC_Final Order Electric EXHIBIT A-1 2" xfId="1522"/>
    <cellStyle name="_Fuel Prices 4-14_Production Adj 4.37" xfId="1523"/>
    <cellStyle name="_Fuel Prices 4-14_Production Adj 4.37 2" xfId="1524"/>
    <cellStyle name="_Fuel Prices 4-14_Purchased Power Adj 4.03" xfId="1525"/>
    <cellStyle name="_Fuel Prices 4-14_Purchased Power Adj 4.03 2" xfId="1526"/>
    <cellStyle name="_Fuel Prices 4-14_Rate Design Sch 24" xfId="1527"/>
    <cellStyle name="_Fuel Prices 4-14_Rate Design Sch 25" xfId="1528"/>
    <cellStyle name="_Fuel Prices 4-14_Rate Design Sch 25 2" xfId="1529"/>
    <cellStyle name="_Fuel Prices 4-14_Rate Design Sch 26" xfId="1530"/>
    <cellStyle name="_Fuel Prices 4-14_Rate Design Sch 26 2" xfId="1531"/>
    <cellStyle name="_Fuel Prices 4-14_Rate Design Sch 31" xfId="1532"/>
    <cellStyle name="_Fuel Prices 4-14_Rate Design Sch 31 2" xfId="1533"/>
    <cellStyle name="_Fuel Prices 4-14_Rate Design Sch 43" xfId="1534"/>
    <cellStyle name="_Fuel Prices 4-14_Rate Design Sch 43 2" xfId="1535"/>
    <cellStyle name="_Fuel Prices 4-14_Rate Design Sch 448-449" xfId="1536"/>
    <cellStyle name="_Fuel Prices 4-14_Rate Design Sch 46" xfId="1537"/>
    <cellStyle name="_Fuel Prices 4-14_Rate Design Sch 46 2" xfId="1538"/>
    <cellStyle name="_Fuel Prices 4-14_Rate Spread" xfId="1539"/>
    <cellStyle name="_Fuel Prices 4-14_Rate Spread 2" xfId="1540"/>
    <cellStyle name="_Fuel Prices 4-14_Rebuttal Power Costs" xfId="1541"/>
    <cellStyle name="_Fuel Prices 4-14_Rebuttal Power Costs 2" xfId="1542"/>
    <cellStyle name="_Fuel Prices 4-14_Rebuttal Power Costs_Adj Bench DR 3 for Initial Briefs (Electric)" xfId="1543"/>
    <cellStyle name="_Fuel Prices 4-14_Rebuttal Power Costs_Adj Bench DR 3 for Initial Briefs (Electric) 2" xfId="1544"/>
    <cellStyle name="_Fuel Prices 4-14_Rebuttal Power Costs_Electric Rev Req Model (2009 GRC) Rebuttal" xfId="1545"/>
    <cellStyle name="_Fuel Prices 4-14_Rebuttal Power Costs_Electric Rev Req Model (2009 GRC) Rebuttal 2" xfId="1546"/>
    <cellStyle name="_Fuel Prices 4-14_Rebuttal Power Costs_Electric Rev Req Model (2009 GRC) Rebuttal REmoval of New  WH Solar AdjustMI" xfId="1547"/>
    <cellStyle name="_Fuel Prices 4-14_Rebuttal Power Costs_Electric Rev Req Model (2009 GRC) Rebuttal REmoval of New  WH Solar AdjustMI 2" xfId="1548"/>
    <cellStyle name="_Fuel Prices 4-14_Rebuttal Power Costs_Electric Rev Req Model (2009 GRC) Revised 01-18-2010" xfId="1549"/>
    <cellStyle name="_Fuel Prices 4-14_Rebuttal Power Costs_Electric Rev Req Model (2009 GRC) Revised 01-18-2010 2" xfId="1550"/>
    <cellStyle name="_Fuel Prices 4-14_Rebuttal Power Costs_Final Order Electric EXHIBIT A-1" xfId="1551"/>
    <cellStyle name="_Fuel Prices 4-14_Rebuttal Power Costs_Final Order Electric EXHIBIT A-1 2" xfId="1552"/>
    <cellStyle name="_Fuel Prices 4-14_ROR 5.02" xfId="1553"/>
    <cellStyle name="_Fuel Prices 4-14_ROR 5.02 2" xfId="1554"/>
    <cellStyle name="_Fuel Prices 4-14_Sch 40 Feeder OH 2008" xfId="1555"/>
    <cellStyle name="_Fuel Prices 4-14_Sch 40 Feeder OH 2008 2" xfId="1556"/>
    <cellStyle name="_Fuel Prices 4-14_Sch 40 Interim Energy Rates " xfId="1557"/>
    <cellStyle name="_Fuel Prices 4-14_Sch 40 Interim Energy Rates  2" xfId="1558"/>
    <cellStyle name="_Fuel Prices 4-14_Sch 40 Substation A&amp;G 2008" xfId="1559"/>
    <cellStyle name="_Fuel Prices 4-14_Sch 40 Substation A&amp;G 2008 2" xfId="1560"/>
    <cellStyle name="_Fuel Prices 4-14_Sch 40 Substation O&amp;M 2008" xfId="1561"/>
    <cellStyle name="_Fuel Prices 4-14_Sch 40 Substation O&amp;M 2008 2" xfId="1562"/>
    <cellStyle name="_Fuel Prices 4-14_Subs 2008" xfId="1563"/>
    <cellStyle name="_Fuel Prices 4-14_Subs 2008 2" xfId="1564"/>
    <cellStyle name="_Fuel Prices 4-14_Typical Residential Impacts 10.27.08" xfId="1565"/>
    <cellStyle name="_Gas Low Income 2009" xfId="1566"/>
    <cellStyle name="_Gas Pro Forma Rev CY 2007 Janet 4_8_08" xfId="1567"/>
    <cellStyle name="_Gas Transportation Charges_2009GRC_120308" xfId="1568"/>
    <cellStyle name="_Gas Transportation Charges_2009GRC_120308 2" xfId="1569"/>
    <cellStyle name="_NIM 06 Base Case Current Trends" xfId="1570"/>
    <cellStyle name="_NIM 06 Base Case Current Trends 2" xfId="1571"/>
    <cellStyle name="_NIM 06 Base Case Current Trends_Adj Bench DR 3 for Initial Briefs (Electric)" xfId="1572"/>
    <cellStyle name="_NIM 06 Base Case Current Trends_Adj Bench DR 3 for Initial Briefs (Electric) 2" xfId="1573"/>
    <cellStyle name="_NIM 06 Base Case Current Trends_Book2" xfId="1574"/>
    <cellStyle name="_NIM 06 Base Case Current Trends_Book2 2" xfId="1575"/>
    <cellStyle name="_NIM 06 Base Case Current Trends_Book2_Adj Bench DR 3 for Initial Briefs (Electric)" xfId="1576"/>
    <cellStyle name="_NIM 06 Base Case Current Trends_Book2_Adj Bench DR 3 for Initial Briefs (Electric) 2" xfId="1577"/>
    <cellStyle name="_NIM 06 Base Case Current Trends_Book2_Electric Rev Req Model (2009 GRC) Rebuttal" xfId="1578"/>
    <cellStyle name="_NIM 06 Base Case Current Trends_Book2_Electric Rev Req Model (2009 GRC) Rebuttal 2" xfId="1579"/>
    <cellStyle name="_NIM 06 Base Case Current Trends_Book2_Electric Rev Req Model (2009 GRC) Rebuttal REmoval of New  WH Solar AdjustMI" xfId="1580"/>
    <cellStyle name="_NIM 06 Base Case Current Trends_Book2_Electric Rev Req Model (2009 GRC) Rebuttal REmoval of New  WH Solar AdjustMI 2" xfId="1581"/>
    <cellStyle name="_NIM 06 Base Case Current Trends_Book2_Electric Rev Req Model (2009 GRC) Revised 01-18-2010" xfId="1582"/>
    <cellStyle name="_NIM 06 Base Case Current Trends_Book2_Electric Rev Req Model (2009 GRC) Revised 01-18-2010 2" xfId="1583"/>
    <cellStyle name="_NIM 06 Base Case Current Trends_Book2_Final Order Electric EXHIBIT A-1" xfId="1584"/>
    <cellStyle name="_NIM 06 Base Case Current Trends_Book2_Final Order Electric EXHIBIT A-1 2" xfId="1585"/>
    <cellStyle name="_NIM 06 Base Case Current Trends_Electric Rev Req Model (2009 GRC) " xfId="1586"/>
    <cellStyle name="_NIM 06 Base Case Current Trends_Electric Rev Req Model (2009 GRC)  2" xfId="1587"/>
    <cellStyle name="_NIM 06 Base Case Current Trends_Electric Rev Req Model (2009 GRC) Rebuttal" xfId="1588"/>
    <cellStyle name="_NIM 06 Base Case Current Trends_Electric Rev Req Model (2009 GRC) Rebuttal 2" xfId="1589"/>
    <cellStyle name="_NIM 06 Base Case Current Trends_Electric Rev Req Model (2009 GRC) Rebuttal REmoval of New  WH Solar AdjustMI" xfId="1590"/>
    <cellStyle name="_NIM 06 Base Case Current Trends_Electric Rev Req Model (2009 GRC) Rebuttal REmoval of New  WH Solar AdjustMI 2" xfId="1591"/>
    <cellStyle name="_NIM 06 Base Case Current Trends_Electric Rev Req Model (2009 GRC) Revised 01-18-2010" xfId="1592"/>
    <cellStyle name="_NIM 06 Base Case Current Trends_Electric Rev Req Model (2009 GRC) Revised 01-18-2010 2" xfId="1593"/>
    <cellStyle name="_NIM 06 Base Case Current Trends_Final Order Electric EXHIBIT A-1" xfId="1594"/>
    <cellStyle name="_NIM 06 Base Case Current Trends_Final Order Electric EXHIBIT A-1 2" xfId="1595"/>
    <cellStyle name="_NIM 06 Base Case Current Trends_Rebuttal Power Costs" xfId="1596"/>
    <cellStyle name="_NIM 06 Base Case Current Trends_Rebuttal Power Costs 2" xfId="1597"/>
    <cellStyle name="_NIM 06 Base Case Current Trends_Rebuttal Power Costs_Adj Bench DR 3 for Initial Briefs (Electric)" xfId="1598"/>
    <cellStyle name="_NIM 06 Base Case Current Trends_Rebuttal Power Costs_Adj Bench DR 3 for Initial Briefs (Electric) 2" xfId="1599"/>
    <cellStyle name="_NIM 06 Base Case Current Trends_Rebuttal Power Costs_Electric Rev Req Model (2009 GRC) Rebuttal" xfId="1600"/>
    <cellStyle name="_NIM 06 Base Case Current Trends_Rebuttal Power Costs_Electric Rev Req Model (2009 GRC) Rebuttal 2" xfId="1601"/>
    <cellStyle name="_NIM 06 Base Case Current Trends_Rebuttal Power Costs_Electric Rev Req Model (2009 GRC) Rebuttal REmoval of New  WH Solar AdjustMI" xfId="1602"/>
    <cellStyle name="_NIM 06 Base Case Current Trends_Rebuttal Power Costs_Electric Rev Req Model (2009 GRC) Rebuttal REmoval of New  WH Solar AdjustMI 2" xfId="1603"/>
    <cellStyle name="_NIM 06 Base Case Current Trends_Rebuttal Power Costs_Electric Rev Req Model (2009 GRC) Revised 01-18-2010" xfId="1604"/>
    <cellStyle name="_NIM 06 Base Case Current Trends_Rebuttal Power Costs_Electric Rev Req Model (2009 GRC) Revised 01-18-2010 2" xfId="1605"/>
    <cellStyle name="_NIM 06 Base Case Current Trends_Rebuttal Power Costs_Final Order Electric EXHIBIT A-1" xfId="1606"/>
    <cellStyle name="_NIM 06 Base Case Current Trends_Rebuttal Power Costs_Final Order Electric EXHIBIT A-1 2" xfId="1607"/>
    <cellStyle name="_NIM 06 Base Case Current Trends_TENASKA REGULATORY ASSET" xfId="1608"/>
    <cellStyle name="_NIM 06 Base Case Current Trends_TENASKA REGULATORY ASSET 2" xfId="1609"/>
    <cellStyle name="_Portfolio SPlan Base Case.xls Chart 1" xfId="1610"/>
    <cellStyle name="_Portfolio SPlan Base Case.xls Chart 1 2" xfId="1611"/>
    <cellStyle name="_Portfolio SPlan Base Case.xls Chart 1_Adj Bench DR 3 for Initial Briefs (Electric)" xfId="1612"/>
    <cellStyle name="_Portfolio SPlan Base Case.xls Chart 1_Adj Bench DR 3 for Initial Briefs (Electric) 2" xfId="1613"/>
    <cellStyle name="_Portfolio SPlan Base Case.xls Chart 1_Book2" xfId="1614"/>
    <cellStyle name="_Portfolio SPlan Base Case.xls Chart 1_Book2 2" xfId="1615"/>
    <cellStyle name="_Portfolio SPlan Base Case.xls Chart 1_Book2_Adj Bench DR 3 for Initial Briefs (Electric)" xfId="1616"/>
    <cellStyle name="_Portfolio SPlan Base Case.xls Chart 1_Book2_Adj Bench DR 3 for Initial Briefs (Electric) 2" xfId="1617"/>
    <cellStyle name="_Portfolio SPlan Base Case.xls Chart 1_Book2_Electric Rev Req Model (2009 GRC) Rebuttal" xfId="1618"/>
    <cellStyle name="_Portfolio SPlan Base Case.xls Chart 1_Book2_Electric Rev Req Model (2009 GRC) Rebuttal 2" xfId="1619"/>
    <cellStyle name="_Portfolio SPlan Base Case.xls Chart 1_Book2_Electric Rev Req Model (2009 GRC) Rebuttal REmoval of New  WH Solar AdjustMI" xfId="1620"/>
    <cellStyle name="_Portfolio SPlan Base Case.xls Chart 1_Book2_Electric Rev Req Model (2009 GRC) Rebuttal REmoval of New  WH Solar AdjustMI 2" xfId="1621"/>
    <cellStyle name="_Portfolio SPlan Base Case.xls Chart 1_Book2_Electric Rev Req Model (2009 GRC) Revised 01-18-2010" xfId="1622"/>
    <cellStyle name="_Portfolio SPlan Base Case.xls Chart 1_Book2_Electric Rev Req Model (2009 GRC) Revised 01-18-2010 2" xfId="1623"/>
    <cellStyle name="_Portfolio SPlan Base Case.xls Chart 1_Book2_Final Order Electric EXHIBIT A-1" xfId="1624"/>
    <cellStyle name="_Portfolio SPlan Base Case.xls Chart 1_Book2_Final Order Electric EXHIBIT A-1 2" xfId="1625"/>
    <cellStyle name="_Portfolio SPlan Base Case.xls Chart 1_Electric Rev Req Model (2009 GRC) " xfId="1626"/>
    <cellStyle name="_Portfolio SPlan Base Case.xls Chart 1_Electric Rev Req Model (2009 GRC)  2" xfId="1627"/>
    <cellStyle name="_Portfolio SPlan Base Case.xls Chart 1_Electric Rev Req Model (2009 GRC) Rebuttal" xfId="1628"/>
    <cellStyle name="_Portfolio SPlan Base Case.xls Chart 1_Electric Rev Req Model (2009 GRC) Rebuttal 2" xfId="1629"/>
    <cellStyle name="_Portfolio SPlan Base Case.xls Chart 1_Electric Rev Req Model (2009 GRC) Rebuttal REmoval of New  WH Solar AdjustMI" xfId="1630"/>
    <cellStyle name="_Portfolio SPlan Base Case.xls Chart 1_Electric Rev Req Model (2009 GRC) Rebuttal REmoval of New  WH Solar AdjustMI 2" xfId="1631"/>
    <cellStyle name="_Portfolio SPlan Base Case.xls Chart 1_Electric Rev Req Model (2009 GRC) Revised 01-18-2010" xfId="1632"/>
    <cellStyle name="_Portfolio SPlan Base Case.xls Chart 1_Electric Rev Req Model (2009 GRC) Revised 01-18-2010 2" xfId="1633"/>
    <cellStyle name="_Portfolio SPlan Base Case.xls Chart 1_Final Order Electric EXHIBIT A-1" xfId="1634"/>
    <cellStyle name="_Portfolio SPlan Base Case.xls Chart 1_Final Order Electric EXHIBIT A-1 2" xfId="1635"/>
    <cellStyle name="_Portfolio SPlan Base Case.xls Chart 1_Rebuttal Power Costs" xfId="1636"/>
    <cellStyle name="_Portfolio SPlan Base Case.xls Chart 1_Rebuttal Power Costs 2" xfId="1637"/>
    <cellStyle name="_Portfolio SPlan Base Case.xls Chart 1_Rebuttal Power Costs_Adj Bench DR 3 for Initial Briefs (Electric)" xfId="1638"/>
    <cellStyle name="_Portfolio SPlan Base Case.xls Chart 1_Rebuttal Power Costs_Adj Bench DR 3 for Initial Briefs (Electric) 2" xfId="1639"/>
    <cellStyle name="_Portfolio SPlan Base Case.xls Chart 1_Rebuttal Power Costs_Electric Rev Req Model (2009 GRC) Rebuttal" xfId="1640"/>
    <cellStyle name="_Portfolio SPlan Base Case.xls Chart 1_Rebuttal Power Costs_Electric Rev Req Model (2009 GRC) Rebuttal 2" xfId="1641"/>
    <cellStyle name="_Portfolio SPlan Base Case.xls Chart 1_Rebuttal Power Costs_Electric Rev Req Model (2009 GRC) Rebuttal REmoval of New  WH Solar AdjustMI" xfId="1642"/>
    <cellStyle name="_Portfolio SPlan Base Case.xls Chart 1_Rebuttal Power Costs_Electric Rev Req Model (2009 GRC) Rebuttal REmoval of New  WH Solar AdjustMI 2" xfId="1643"/>
    <cellStyle name="_Portfolio SPlan Base Case.xls Chart 1_Rebuttal Power Costs_Electric Rev Req Model (2009 GRC) Revised 01-18-2010" xfId="1644"/>
    <cellStyle name="_Portfolio SPlan Base Case.xls Chart 1_Rebuttal Power Costs_Electric Rev Req Model (2009 GRC) Revised 01-18-2010 2" xfId="1645"/>
    <cellStyle name="_Portfolio SPlan Base Case.xls Chart 1_Rebuttal Power Costs_Final Order Electric EXHIBIT A-1" xfId="1646"/>
    <cellStyle name="_Portfolio SPlan Base Case.xls Chart 1_Rebuttal Power Costs_Final Order Electric EXHIBIT A-1 2" xfId="1647"/>
    <cellStyle name="_Portfolio SPlan Base Case.xls Chart 1_TENASKA REGULATORY ASSET" xfId="1648"/>
    <cellStyle name="_Portfolio SPlan Base Case.xls Chart 1_TENASKA REGULATORY ASSET 2" xfId="1649"/>
    <cellStyle name="_Portfolio SPlan Base Case.xls Chart 2" xfId="1650"/>
    <cellStyle name="_Portfolio SPlan Base Case.xls Chart 2 2" xfId="1651"/>
    <cellStyle name="_Portfolio SPlan Base Case.xls Chart 2_Adj Bench DR 3 for Initial Briefs (Electric)" xfId="1652"/>
    <cellStyle name="_Portfolio SPlan Base Case.xls Chart 2_Adj Bench DR 3 for Initial Briefs (Electric) 2" xfId="1653"/>
    <cellStyle name="_Portfolio SPlan Base Case.xls Chart 2_Book2" xfId="1654"/>
    <cellStyle name="_Portfolio SPlan Base Case.xls Chart 2_Book2 2" xfId="1655"/>
    <cellStyle name="_Portfolio SPlan Base Case.xls Chart 2_Book2_Adj Bench DR 3 for Initial Briefs (Electric)" xfId="1656"/>
    <cellStyle name="_Portfolio SPlan Base Case.xls Chart 2_Book2_Adj Bench DR 3 for Initial Briefs (Electric) 2" xfId="1657"/>
    <cellStyle name="_Portfolio SPlan Base Case.xls Chart 2_Book2_Electric Rev Req Model (2009 GRC) Rebuttal" xfId="1658"/>
    <cellStyle name="_Portfolio SPlan Base Case.xls Chart 2_Book2_Electric Rev Req Model (2009 GRC) Rebuttal 2" xfId="1659"/>
    <cellStyle name="_Portfolio SPlan Base Case.xls Chart 2_Book2_Electric Rev Req Model (2009 GRC) Rebuttal REmoval of New  WH Solar AdjustMI" xfId="1660"/>
    <cellStyle name="_Portfolio SPlan Base Case.xls Chart 2_Book2_Electric Rev Req Model (2009 GRC) Rebuttal REmoval of New  WH Solar AdjustMI 2" xfId="1661"/>
    <cellStyle name="_Portfolio SPlan Base Case.xls Chart 2_Book2_Electric Rev Req Model (2009 GRC) Revised 01-18-2010" xfId="1662"/>
    <cellStyle name="_Portfolio SPlan Base Case.xls Chart 2_Book2_Electric Rev Req Model (2009 GRC) Revised 01-18-2010 2" xfId="1663"/>
    <cellStyle name="_Portfolio SPlan Base Case.xls Chart 2_Book2_Final Order Electric EXHIBIT A-1" xfId="1664"/>
    <cellStyle name="_Portfolio SPlan Base Case.xls Chart 2_Book2_Final Order Electric EXHIBIT A-1 2" xfId="1665"/>
    <cellStyle name="_Portfolio SPlan Base Case.xls Chart 2_Electric Rev Req Model (2009 GRC) " xfId="1666"/>
    <cellStyle name="_Portfolio SPlan Base Case.xls Chart 2_Electric Rev Req Model (2009 GRC)  2" xfId="1667"/>
    <cellStyle name="_Portfolio SPlan Base Case.xls Chart 2_Electric Rev Req Model (2009 GRC) Rebuttal" xfId="1668"/>
    <cellStyle name="_Portfolio SPlan Base Case.xls Chart 2_Electric Rev Req Model (2009 GRC) Rebuttal 2" xfId="1669"/>
    <cellStyle name="_Portfolio SPlan Base Case.xls Chart 2_Electric Rev Req Model (2009 GRC) Rebuttal REmoval of New  WH Solar AdjustMI" xfId="1670"/>
    <cellStyle name="_Portfolio SPlan Base Case.xls Chart 2_Electric Rev Req Model (2009 GRC) Rebuttal REmoval of New  WH Solar AdjustMI 2" xfId="1671"/>
    <cellStyle name="_Portfolio SPlan Base Case.xls Chart 2_Electric Rev Req Model (2009 GRC) Revised 01-18-2010" xfId="1672"/>
    <cellStyle name="_Portfolio SPlan Base Case.xls Chart 2_Electric Rev Req Model (2009 GRC) Revised 01-18-2010 2" xfId="1673"/>
    <cellStyle name="_Portfolio SPlan Base Case.xls Chart 2_Final Order Electric EXHIBIT A-1" xfId="1674"/>
    <cellStyle name="_Portfolio SPlan Base Case.xls Chart 2_Final Order Electric EXHIBIT A-1 2" xfId="1675"/>
    <cellStyle name="_Portfolio SPlan Base Case.xls Chart 2_Rebuttal Power Costs" xfId="1676"/>
    <cellStyle name="_Portfolio SPlan Base Case.xls Chart 2_Rebuttal Power Costs 2" xfId="1677"/>
    <cellStyle name="_Portfolio SPlan Base Case.xls Chart 2_Rebuttal Power Costs_Adj Bench DR 3 for Initial Briefs (Electric)" xfId="1678"/>
    <cellStyle name="_Portfolio SPlan Base Case.xls Chart 2_Rebuttal Power Costs_Adj Bench DR 3 for Initial Briefs (Electric) 2" xfId="1679"/>
    <cellStyle name="_Portfolio SPlan Base Case.xls Chart 2_Rebuttal Power Costs_Electric Rev Req Model (2009 GRC) Rebuttal" xfId="1680"/>
    <cellStyle name="_Portfolio SPlan Base Case.xls Chart 2_Rebuttal Power Costs_Electric Rev Req Model (2009 GRC) Rebuttal 2" xfId="1681"/>
    <cellStyle name="_Portfolio SPlan Base Case.xls Chart 2_Rebuttal Power Costs_Electric Rev Req Model (2009 GRC) Rebuttal REmoval of New  WH Solar AdjustMI" xfId="1682"/>
    <cellStyle name="_Portfolio SPlan Base Case.xls Chart 2_Rebuttal Power Costs_Electric Rev Req Model (2009 GRC) Rebuttal REmoval of New  WH Solar AdjustMI 2" xfId="1683"/>
    <cellStyle name="_Portfolio SPlan Base Case.xls Chart 2_Rebuttal Power Costs_Electric Rev Req Model (2009 GRC) Revised 01-18-2010" xfId="1684"/>
    <cellStyle name="_Portfolio SPlan Base Case.xls Chart 2_Rebuttal Power Costs_Electric Rev Req Model (2009 GRC) Revised 01-18-2010 2" xfId="1685"/>
    <cellStyle name="_Portfolio SPlan Base Case.xls Chart 2_Rebuttal Power Costs_Final Order Electric EXHIBIT A-1" xfId="1686"/>
    <cellStyle name="_Portfolio SPlan Base Case.xls Chart 2_Rebuttal Power Costs_Final Order Electric EXHIBIT A-1 2" xfId="1687"/>
    <cellStyle name="_Portfolio SPlan Base Case.xls Chart 2_TENASKA REGULATORY ASSET" xfId="1688"/>
    <cellStyle name="_Portfolio SPlan Base Case.xls Chart 2_TENASKA REGULATORY ASSET 2" xfId="1689"/>
    <cellStyle name="_Portfolio SPlan Base Case.xls Chart 3" xfId="1690"/>
    <cellStyle name="_Portfolio SPlan Base Case.xls Chart 3 2" xfId="1691"/>
    <cellStyle name="_Portfolio SPlan Base Case.xls Chart 3_Adj Bench DR 3 for Initial Briefs (Electric)" xfId="1692"/>
    <cellStyle name="_Portfolio SPlan Base Case.xls Chart 3_Adj Bench DR 3 for Initial Briefs (Electric) 2" xfId="1693"/>
    <cellStyle name="_Portfolio SPlan Base Case.xls Chart 3_Book2" xfId="1694"/>
    <cellStyle name="_Portfolio SPlan Base Case.xls Chart 3_Book2 2" xfId="1695"/>
    <cellStyle name="_Portfolio SPlan Base Case.xls Chart 3_Book2_Adj Bench DR 3 for Initial Briefs (Electric)" xfId="1696"/>
    <cellStyle name="_Portfolio SPlan Base Case.xls Chart 3_Book2_Adj Bench DR 3 for Initial Briefs (Electric) 2" xfId="1697"/>
    <cellStyle name="_Portfolio SPlan Base Case.xls Chart 3_Book2_Electric Rev Req Model (2009 GRC) Rebuttal" xfId="1698"/>
    <cellStyle name="_Portfolio SPlan Base Case.xls Chart 3_Book2_Electric Rev Req Model (2009 GRC) Rebuttal 2" xfId="1699"/>
    <cellStyle name="_Portfolio SPlan Base Case.xls Chart 3_Book2_Electric Rev Req Model (2009 GRC) Rebuttal REmoval of New  WH Solar AdjustMI" xfId="1700"/>
    <cellStyle name="_Portfolio SPlan Base Case.xls Chart 3_Book2_Electric Rev Req Model (2009 GRC) Rebuttal REmoval of New  WH Solar AdjustMI 2" xfId="1701"/>
    <cellStyle name="_Portfolio SPlan Base Case.xls Chart 3_Book2_Electric Rev Req Model (2009 GRC) Revised 01-18-2010" xfId="1702"/>
    <cellStyle name="_Portfolio SPlan Base Case.xls Chart 3_Book2_Electric Rev Req Model (2009 GRC) Revised 01-18-2010 2" xfId="1703"/>
    <cellStyle name="_Portfolio SPlan Base Case.xls Chart 3_Book2_Final Order Electric EXHIBIT A-1" xfId="1704"/>
    <cellStyle name="_Portfolio SPlan Base Case.xls Chart 3_Book2_Final Order Electric EXHIBIT A-1 2" xfId="1705"/>
    <cellStyle name="_Portfolio SPlan Base Case.xls Chart 3_Electric Rev Req Model (2009 GRC) " xfId="1706"/>
    <cellStyle name="_Portfolio SPlan Base Case.xls Chart 3_Electric Rev Req Model (2009 GRC)  2" xfId="1707"/>
    <cellStyle name="_Portfolio SPlan Base Case.xls Chart 3_Electric Rev Req Model (2009 GRC) Rebuttal" xfId="1708"/>
    <cellStyle name="_Portfolio SPlan Base Case.xls Chart 3_Electric Rev Req Model (2009 GRC) Rebuttal 2" xfId="1709"/>
    <cellStyle name="_Portfolio SPlan Base Case.xls Chart 3_Electric Rev Req Model (2009 GRC) Rebuttal REmoval of New  WH Solar AdjustMI" xfId="1710"/>
    <cellStyle name="_Portfolio SPlan Base Case.xls Chart 3_Electric Rev Req Model (2009 GRC) Rebuttal REmoval of New  WH Solar AdjustMI 2" xfId="1711"/>
    <cellStyle name="_Portfolio SPlan Base Case.xls Chart 3_Electric Rev Req Model (2009 GRC) Revised 01-18-2010" xfId="1712"/>
    <cellStyle name="_Portfolio SPlan Base Case.xls Chart 3_Electric Rev Req Model (2009 GRC) Revised 01-18-2010 2" xfId="1713"/>
    <cellStyle name="_Portfolio SPlan Base Case.xls Chart 3_Final Order Electric EXHIBIT A-1" xfId="1714"/>
    <cellStyle name="_Portfolio SPlan Base Case.xls Chart 3_Final Order Electric EXHIBIT A-1 2" xfId="1715"/>
    <cellStyle name="_Portfolio SPlan Base Case.xls Chart 3_Rebuttal Power Costs" xfId="1716"/>
    <cellStyle name="_Portfolio SPlan Base Case.xls Chart 3_Rebuttal Power Costs 2" xfId="1717"/>
    <cellStyle name="_Portfolio SPlan Base Case.xls Chart 3_Rebuttal Power Costs_Adj Bench DR 3 for Initial Briefs (Electric)" xfId="1718"/>
    <cellStyle name="_Portfolio SPlan Base Case.xls Chart 3_Rebuttal Power Costs_Adj Bench DR 3 for Initial Briefs (Electric) 2" xfId="1719"/>
    <cellStyle name="_Portfolio SPlan Base Case.xls Chart 3_Rebuttal Power Costs_Electric Rev Req Model (2009 GRC) Rebuttal" xfId="1720"/>
    <cellStyle name="_Portfolio SPlan Base Case.xls Chart 3_Rebuttal Power Costs_Electric Rev Req Model (2009 GRC) Rebuttal 2" xfId="1721"/>
    <cellStyle name="_Portfolio SPlan Base Case.xls Chart 3_Rebuttal Power Costs_Electric Rev Req Model (2009 GRC) Rebuttal REmoval of New  WH Solar AdjustMI" xfId="1722"/>
    <cellStyle name="_Portfolio SPlan Base Case.xls Chart 3_Rebuttal Power Costs_Electric Rev Req Model (2009 GRC) Rebuttal REmoval of New  WH Solar AdjustMI 2" xfId="1723"/>
    <cellStyle name="_Portfolio SPlan Base Case.xls Chart 3_Rebuttal Power Costs_Electric Rev Req Model (2009 GRC) Revised 01-18-2010" xfId="1724"/>
    <cellStyle name="_Portfolio SPlan Base Case.xls Chart 3_Rebuttal Power Costs_Electric Rev Req Model (2009 GRC) Revised 01-18-2010 2" xfId="1725"/>
    <cellStyle name="_Portfolio SPlan Base Case.xls Chart 3_Rebuttal Power Costs_Final Order Electric EXHIBIT A-1" xfId="1726"/>
    <cellStyle name="_Portfolio SPlan Base Case.xls Chart 3_Rebuttal Power Costs_Final Order Electric EXHIBIT A-1 2" xfId="1727"/>
    <cellStyle name="_Portfolio SPlan Base Case.xls Chart 3_TENASKA REGULATORY ASSET" xfId="1728"/>
    <cellStyle name="_Portfolio SPlan Base Case.xls Chart 3_TENASKA REGULATORY ASSET 2" xfId="1729"/>
    <cellStyle name="_Power Cost Value Copy 11.30.05 gas 1.09.06 AURORA at 1.10.06" xfId="1730"/>
    <cellStyle name="_Power Cost Value Copy 11.30.05 gas 1.09.06 AURORA at 1.10.06 2" xfId="1731"/>
    <cellStyle name="_Power Cost Value Copy 11.30.05 gas 1.09.06 AURORA at 1.10.06 2 2" xfId="1732"/>
    <cellStyle name="_Power Cost Value Copy 11.30.05 gas 1.09.06 AURORA at 1.10.06 3" xfId="1733"/>
    <cellStyle name="_Power Cost Value Copy 11.30.05 gas 1.09.06 AURORA at 1.10.06_04 07E Wild Horse Wind Expansion (C) (2)" xfId="1734"/>
    <cellStyle name="_Power Cost Value Copy 11.30.05 gas 1.09.06 AURORA at 1.10.06_04 07E Wild Horse Wind Expansion (C) (2) 2" xfId="1735"/>
    <cellStyle name="_Power Cost Value Copy 11.30.05 gas 1.09.06 AURORA at 1.10.06_04 07E Wild Horse Wind Expansion (C) (2)_Adj Bench DR 3 for Initial Briefs (Electric)" xfId="1736"/>
    <cellStyle name="_Power Cost Value Copy 11.30.05 gas 1.09.06 AURORA at 1.10.06_04 07E Wild Horse Wind Expansion (C) (2)_Adj Bench DR 3 for Initial Briefs (Electric) 2" xfId="1737"/>
    <cellStyle name="_Power Cost Value Copy 11.30.05 gas 1.09.06 AURORA at 1.10.06_04 07E Wild Horse Wind Expansion (C) (2)_Electric Rev Req Model (2009 GRC) " xfId="1738"/>
    <cellStyle name="_Power Cost Value Copy 11.30.05 gas 1.09.06 AURORA at 1.10.06_04 07E Wild Horse Wind Expansion (C) (2)_Electric Rev Req Model (2009 GRC)  2" xfId="1739"/>
    <cellStyle name="_Power Cost Value Copy 11.30.05 gas 1.09.06 AURORA at 1.10.06_04 07E Wild Horse Wind Expansion (C) (2)_Electric Rev Req Model (2009 GRC) Rebuttal" xfId="1740"/>
    <cellStyle name="_Power Cost Value Copy 11.30.05 gas 1.09.06 AURORA at 1.10.06_04 07E Wild Horse Wind Expansion (C) (2)_Electric Rev Req Model (2009 GRC) Rebuttal 2" xfId="1741"/>
    <cellStyle name="_Power Cost Value Copy 11.30.05 gas 1.09.06 AURORA at 1.10.06_04 07E Wild Horse Wind Expansion (C) (2)_Electric Rev Req Model (2009 GRC) Rebuttal REmoval of New  WH Solar AdjustMI" xfId="1742"/>
    <cellStyle name="_Power Cost Value Copy 11.30.05 gas 1.09.06 AURORA at 1.10.06_04 07E Wild Horse Wind Expansion (C) (2)_Electric Rev Req Model (2009 GRC) Rebuttal REmoval of New  WH Solar AdjustMI 2" xfId="1743"/>
    <cellStyle name="_Power Cost Value Copy 11.30.05 gas 1.09.06 AURORA at 1.10.06_04 07E Wild Horse Wind Expansion (C) (2)_Electric Rev Req Model (2009 GRC) Revised 01-18-2010" xfId="1744"/>
    <cellStyle name="_Power Cost Value Copy 11.30.05 gas 1.09.06 AURORA at 1.10.06_04 07E Wild Horse Wind Expansion (C) (2)_Electric Rev Req Model (2009 GRC) Revised 01-18-2010 2" xfId="1745"/>
    <cellStyle name="_Power Cost Value Copy 11.30.05 gas 1.09.06 AURORA at 1.10.06_04 07E Wild Horse Wind Expansion (C) (2)_Final Order Electric EXHIBIT A-1" xfId="1746"/>
    <cellStyle name="_Power Cost Value Copy 11.30.05 gas 1.09.06 AURORA at 1.10.06_04 07E Wild Horse Wind Expansion (C) (2)_Final Order Electric EXHIBIT A-1 2" xfId="1747"/>
    <cellStyle name="_Power Cost Value Copy 11.30.05 gas 1.09.06 AURORA at 1.10.06_04 07E Wild Horse Wind Expansion (C) (2)_TENASKA REGULATORY ASSET" xfId="1748"/>
    <cellStyle name="_Power Cost Value Copy 11.30.05 gas 1.09.06 AURORA at 1.10.06_04 07E Wild Horse Wind Expansion (C) (2)_TENASKA REGULATORY ASSET 2" xfId="1749"/>
    <cellStyle name="_Power Cost Value Copy 11.30.05 gas 1.09.06 AURORA at 1.10.06_16.37E Wild Horse Expansion DeferralRevwrkingfile SF" xfId="1750"/>
    <cellStyle name="_Power Cost Value Copy 11.30.05 gas 1.09.06 AURORA at 1.10.06_16.37E Wild Horse Expansion DeferralRevwrkingfile SF 2" xfId="1751"/>
    <cellStyle name="_Power Cost Value Copy 11.30.05 gas 1.09.06 AURORA at 1.10.06_4 31 Regulatory Assets and Liabilities  7 06- Exhibit D" xfId="1752"/>
    <cellStyle name="_Power Cost Value Copy 11.30.05 gas 1.09.06 AURORA at 1.10.06_4 31 Regulatory Assets and Liabilities  7 06- Exhibit D 2" xfId="1753"/>
    <cellStyle name="_Power Cost Value Copy 11.30.05 gas 1.09.06 AURORA at 1.10.06_4 32 Regulatory Assets and Liabilities  7 06- Exhibit D" xfId="1754"/>
    <cellStyle name="_Power Cost Value Copy 11.30.05 gas 1.09.06 AURORA at 1.10.06_4 32 Regulatory Assets and Liabilities  7 06- Exhibit D 2" xfId="1755"/>
    <cellStyle name="_Power Cost Value Copy 11.30.05 gas 1.09.06 AURORA at 1.10.06_Book2" xfId="1756"/>
    <cellStyle name="_Power Cost Value Copy 11.30.05 gas 1.09.06 AURORA at 1.10.06_Book2 2" xfId="1757"/>
    <cellStyle name="_Power Cost Value Copy 11.30.05 gas 1.09.06 AURORA at 1.10.06_Book2_Adj Bench DR 3 for Initial Briefs (Electric)" xfId="1758"/>
    <cellStyle name="_Power Cost Value Copy 11.30.05 gas 1.09.06 AURORA at 1.10.06_Book2_Adj Bench DR 3 for Initial Briefs (Electric) 2" xfId="1759"/>
    <cellStyle name="_Power Cost Value Copy 11.30.05 gas 1.09.06 AURORA at 1.10.06_Book2_Electric Rev Req Model (2009 GRC) Rebuttal" xfId="1760"/>
    <cellStyle name="_Power Cost Value Copy 11.30.05 gas 1.09.06 AURORA at 1.10.06_Book2_Electric Rev Req Model (2009 GRC) Rebuttal 2" xfId="1761"/>
    <cellStyle name="_Power Cost Value Copy 11.30.05 gas 1.09.06 AURORA at 1.10.06_Book2_Electric Rev Req Model (2009 GRC) Rebuttal REmoval of New  WH Solar AdjustMI" xfId="1762"/>
    <cellStyle name="_Power Cost Value Copy 11.30.05 gas 1.09.06 AURORA at 1.10.06_Book2_Electric Rev Req Model (2009 GRC) Rebuttal REmoval of New  WH Solar AdjustMI 2" xfId="1763"/>
    <cellStyle name="_Power Cost Value Copy 11.30.05 gas 1.09.06 AURORA at 1.10.06_Book2_Electric Rev Req Model (2009 GRC) Revised 01-18-2010" xfId="1764"/>
    <cellStyle name="_Power Cost Value Copy 11.30.05 gas 1.09.06 AURORA at 1.10.06_Book2_Electric Rev Req Model (2009 GRC) Revised 01-18-2010 2" xfId="1765"/>
    <cellStyle name="_Power Cost Value Copy 11.30.05 gas 1.09.06 AURORA at 1.10.06_Book2_Final Order Electric EXHIBIT A-1" xfId="1766"/>
    <cellStyle name="_Power Cost Value Copy 11.30.05 gas 1.09.06 AURORA at 1.10.06_Book2_Final Order Electric EXHIBIT A-1 2" xfId="1767"/>
    <cellStyle name="_Power Cost Value Copy 11.30.05 gas 1.09.06 AURORA at 1.10.06_Book4" xfId="1768"/>
    <cellStyle name="_Power Cost Value Copy 11.30.05 gas 1.09.06 AURORA at 1.10.06_Book4 2" xfId="1769"/>
    <cellStyle name="_Power Cost Value Copy 11.30.05 gas 1.09.06 AURORA at 1.10.06_Book9" xfId="1770"/>
    <cellStyle name="_Power Cost Value Copy 11.30.05 gas 1.09.06 AURORA at 1.10.06_Book9 2" xfId="1771"/>
    <cellStyle name="_Power Cost Value Copy 11.30.05 gas 1.09.06 AURORA at 1.10.06_Direct Assignment Distribution Plant 2008" xfId="1772"/>
    <cellStyle name="_Power Cost Value Copy 11.30.05 gas 1.09.06 AURORA at 1.10.06_Direct Assignment Distribution Plant 2008 2" xfId="1773"/>
    <cellStyle name="_Power Cost Value Copy 11.30.05 gas 1.09.06 AURORA at 1.10.06_Direct Assignment Distribution Plant 2008 2 2" xfId="1774"/>
    <cellStyle name="_Power Cost Value Copy 11.30.05 gas 1.09.06 AURORA at 1.10.06_Direct Assignment Distribution Plant 2008 2 3" xfId="1775"/>
    <cellStyle name="_Power Cost Value Copy 11.30.05 gas 1.09.06 AURORA at 1.10.06_Direct Assignment Distribution Plant 2008 2 4" xfId="1776"/>
    <cellStyle name="_Power Cost Value Copy 11.30.05 gas 1.09.06 AURORA at 1.10.06_Direct Assignment Distribution Plant 2008 3" xfId="1777"/>
    <cellStyle name="_Power Cost Value Copy 11.30.05 gas 1.09.06 AURORA at 1.10.06_Direct Assignment Distribution Plant 2008 4" xfId="1778"/>
    <cellStyle name="_Power Cost Value Copy 11.30.05 gas 1.09.06 AURORA at 1.10.06_DWH-08 (Rate Spread &amp; Design Workpapers)" xfId="1779"/>
    <cellStyle name="_Power Cost Value Copy 11.30.05 gas 1.09.06 AURORA at 1.10.06_Electric COS Inputs" xfId="1780"/>
    <cellStyle name="_Power Cost Value Copy 11.30.05 gas 1.09.06 AURORA at 1.10.06_Electric COS Inputs 2" xfId="1781"/>
    <cellStyle name="_Power Cost Value Copy 11.30.05 gas 1.09.06 AURORA at 1.10.06_Electric COS Inputs 2 2" xfId="1782"/>
    <cellStyle name="_Power Cost Value Copy 11.30.05 gas 1.09.06 AURORA at 1.10.06_Electric COS Inputs 2 3" xfId="1783"/>
    <cellStyle name="_Power Cost Value Copy 11.30.05 gas 1.09.06 AURORA at 1.10.06_Electric COS Inputs 2 4" xfId="1784"/>
    <cellStyle name="_Power Cost Value Copy 11.30.05 gas 1.09.06 AURORA at 1.10.06_Electric COS Inputs 3" xfId="1785"/>
    <cellStyle name="_Power Cost Value Copy 11.30.05 gas 1.09.06 AURORA at 1.10.06_Electric COS Inputs 4" xfId="1786"/>
    <cellStyle name="_Power Cost Value Copy 11.30.05 gas 1.09.06 AURORA at 1.10.06_Electric Rate Spread and Rate Design 3.23.09" xfId="1787"/>
    <cellStyle name="_Power Cost Value Copy 11.30.05 gas 1.09.06 AURORA at 1.10.06_Electric Rate Spread and Rate Design 3.23.09 2" xfId="1788"/>
    <cellStyle name="_Power Cost Value Copy 11.30.05 gas 1.09.06 AURORA at 1.10.06_Electric Rate Spread and Rate Design 3.23.09 2 2" xfId="1789"/>
    <cellStyle name="_Power Cost Value Copy 11.30.05 gas 1.09.06 AURORA at 1.10.06_Electric Rate Spread and Rate Design 3.23.09 2 3" xfId="1790"/>
    <cellStyle name="_Power Cost Value Copy 11.30.05 gas 1.09.06 AURORA at 1.10.06_Electric Rate Spread and Rate Design 3.23.09 2 4" xfId="1791"/>
    <cellStyle name="_Power Cost Value Copy 11.30.05 gas 1.09.06 AURORA at 1.10.06_Electric Rate Spread and Rate Design 3.23.09 3" xfId="1792"/>
    <cellStyle name="_Power Cost Value Copy 11.30.05 gas 1.09.06 AURORA at 1.10.06_Electric Rate Spread and Rate Design 3.23.09 4" xfId="1793"/>
    <cellStyle name="_Power Cost Value Copy 11.30.05 gas 1.09.06 AURORA at 1.10.06_Final 2008 PTC Rate Design Workpapers 10.27.08" xfId="1794"/>
    <cellStyle name="_Power Cost Value Copy 11.30.05 gas 1.09.06 AURORA at 1.10.06_Final 2009 Electric Low Income Workpapers" xfId="1795"/>
    <cellStyle name="_Power Cost Value Copy 11.30.05 gas 1.09.06 AURORA at 1.10.06_INPUTS" xfId="1796"/>
    <cellStyle name="_Power Cost Value Copy 11.30.05 gas 1.09.06 AURORA at 1.10.06_INPUTS 2" xfId="1797"/>
    <cellStyle name="_Power Cost Value Copy 11.30.05 gas 1.09.06 AURORA at 1.10.06_INPUTS 2 2" xfId="1798"/>
    <cellStyle name="_Power Cost Value Copy 11.30.05 gas 1.09.06 AURORA at 1.10.06_INPUTS 2 3" xfId="1799"/>
    <cellStyle name="_Power Cost Value Copy 11.30.05 gas 1.09.06 AURORA at 1.10.06_INPUTS 2 4" xfId="1800"/>
    <cellStyle name="_Power Cost Value Copy 11.30.05 gas 1.09.06 AURORA at 1.10.06_INPUTS 3" xfId="1801"/>
    <cellStyle name="_Power Cost Value Copy 11.30.05 gas 1.09.06 AURORA at 1.10.06_INPUTS 4" xfId="1802"/>
    <cellStyle name="_Power Cost Value Copy 11.30.05 gas 1.09.06 AURORA at 1.10.06_Leased Transformer &amp; Substation Plant &amp; Rev 12-2009" xfId="1803"/>
    <cellStyle name="_Power Cost Value Copy 11.30.05 gas 1.09.06 AURORA at 1.10.06_Leased Transformer &amp; Substation Plant &amp; Rev 12-2009 2" xfId="1804"/>
    <cellStyle name="_Power Cost Value Copy 11.30.05 gas 1.09.06 AURORA at 1.10.06_Leased Transformer &amp; Substation Plant &amp; Rev 12-2009 2 2" xfId="1805"/>
    <cellStyle name="_Power Cost Value Copy 11.30.05 gas 1.09.06 AURORA at 1.10.06_Leased Transformer &amp; Substation Plant &amp; Rev 12-2009 2 3" xfId="1806"/>
    <cellStyle name="_Power Cost Value Copy 11.30.05 gas 1.09.06 AURORA at 1.10.06_Leased Transformer &amp; Substation Plant &amp; Rev 12-2009 2 4" xfId="1807"/>
    <cellStyle name="_Power Cost Value Copy 11.30.05 gas 1.09.06 AURORA at 1.10.06_Leased Transformer &amp; Substation Plant &amp; Rev 12-2009 3" xfId="1808"/>
    <cellStyle name="_Power Cost Value Copy 11.30.05 gas 1.09.06 AURORA at 1.10.06_Leased Transformer &amp; Substation Plant &amp; Rev 12-2009 4" xfId="1809"/>
    <cellStyle name="_Power Cost Value Copy 11.30.05 gas 1.09.06 AURORA at 1.10.06_Power Costs - Comparison bx Rbtl-Staff-Jt-PC" xfId="1810"/>
    <cellStyle name="_Power Cost Value Copy 11.30.05 gas 1.09.06 AURORA at 1.10.06_Power Costs - Comparison bx Rbtl-Staff-Jt-PC 2" xfId="1811"/>
    <cellStyle name="_Power Cost Value Copy 11.30.05 gas 1.09.06 AURORA at 1.10.06_Power Costs - Comparison bx Rbtl-Staff-Jt-PC_Adj Bench DR 3 for Initial Briefs (Electric)" xfId="1812"/>
    <cellStyle name="_Power Cost Value Copy 11.30.05 gas 1.09.06 AURORA at 1.10.06_Power Costs - Comparison bx Rbtl-Staff-Jt-PC_Adj Bench DR 3 for Initial Briefs (Electric) 2" xfId="1813"/>
    <cellStyle name="_Power Cost Value Copy 11.30.05 gas 1.09.06 AURORA at 1.10.06_Power Costs - Comparison bx Rbtl-Staff-Jt-PC_Electric Rev Req Model (2009 GRC) Rebuttal" xfId="1814"/>
    <cellStyle name="_Power Cost Value Copy 11.30.05 gas 1.09.06 AURORA at 1.10.06_Power Costs - Comparison bx Rbtl-Staff-Jt-PC_Electric Rev Req Model (2009 GRC) Rebuttal 2" xfId="1815"/>
    <cellStyle name="_Power Cost Value Copy 11.30.05 gas 1.09.06 AURORA at 1.10.06_Power Costs - Comparison bx Rbtl-Staff-Jt-PC_Electric Rev Req Model (2009 GRC) Rebuttal REmoval of New  WH Solar AdjustMI" xfId="1816"/>
    <cellStyle name="_Power Cost Value Copy 11.30.05 gas 1.09.06 AURORA at 1.10.06_Power Costs - Comparison bx Rbtl-Staff-Jt-PC_Electric Rev Req Model (2009 GRC) Rebuttal REmoval of New  WH Solar AdjustMI 2" xfId="1817"/>
    <cellStyle name="_Power Cost Value Copy 11.30.05 gas 1.09.06 AURORA at 1.10.06_Power Costs - Comparison bx Rbtl-Staff-Jt-PC_Electric Rev Req Model (2009 GRC) Revised 01-18-2010" xfId="1818"/>
    <cellStyle name="_Power Cost Value Copy 11.30.05 gas 1.09.06 AURORA at 1.10.06_Power Costs - Comparison bx Rbtl-Staff-Jt-PC_Electric Rev Req Model (2009 GRC) Revised 01-18-2010 2" xfId="1819"/>
    <cellStyle name="_Power Cost Value Copy 11.30.05 gas 1.09.06 AURORA at 1.10.06_Power Costs - Comparison bx Rbtl-Staff-Jt-PC_Final Order Electric EXHIBIT A-1" xfId="1820"/>
    <cellStyle name="_Power Cost Value Copy 11.30.05 gas 1.09.06 AURORA at 1.10.06_Power Costs - Comparison bx Rbtl-Staff-Jt-PC_Final Order Electric EXHIBIT A-1 2" xfId="1821"/>
    <cellStyle name="_Power Cost Value Copy 11.30.05 gas 1.09.06 AURORA at 1.10.06_Production Adj 4.37" xfId="1822"/>
    <cellStyle name="_Power Cost Value Copy 11.30.05 gas 1.09.06 AURORA at 1.10.06_Production Adj 4.37 2" xfId="1823"/>
    <cellStyle name="_Power Cost Value Copy 11.30.05 gas 1.09.06 AURORA at 1.10.06_Purchased Power Adj 4.03" xfId="1824"/>
    <cellStyle name="_Power Cost Value Copy 11.30.05 gas 1.09.06 AURORA at 1.10.06_Purchased Power Adj 4.03 2" xfId="1825"/>
    <cellStyle name="_Power Cost Value Copy 11.30.05 gas 1.09.06 AURORA at 1.10.06_Rate Design Sch 24" xfId="1826"/>
    <cellStyle name="_Power Cost Value Copy 11.30.05 gas 1.09.06 AURORA at 1.10.06_Rate Design Sch 25" xfId="1827"/>
    <cellStyle name="_Power Cost Value Copy 11.30.05 gas 1.09.06 AURORA at 1.10.06_Rate Design Sch 25 2" xfId="1828"/>
    <cellStyle name="_Power Cost Value Copy 11.30.05 gas 1.09.06 AURORA at 1.10.06_Rate Design Sch 26" xfId="1829"/>
    <cellStyle name="_Power Cost Value Copy 11.30.05 gas 1.09.06 AURORA at 1.10.06_Rate Design Sch 26 2" xfId="1830"/>
    <cellStyle name="_Power Cost Value Copy 11.30.05 gas 1.09.06 AURORA at 1.10.06_Rate Design Sch 31" xfId="1831"/>
    <cellStyle name="_Power Cost Value Copy 11.30.05 gas 1.09.06 AURORA at 1.10.06_Rate Design Sch 31 2" xfId="1832"/>
    <cellStyle name="_Power Cost Value Copy 11.30.05 gas 1.09.06 AURORA at 1.10.06_Rate Design Sch 43" xfId="1833"/>
    <cellStyle name="_Power Cost Value Copy 11.30.05 gas 1.09.06 AURORA at 1.10.06_Rate Design Sch 43 2" xfId="1834"/>
    <cellStyle name="_Power Cost Value Copy 11.30.05 gas 1.09.06 AURORA at 1.10.06_Rate Design Sch 448-449" xfId="1835"/>
    <cellStyle name="_Power Cost Value Copy 11.30.05 gas 1.09.06 AURORA at 1.10.06_Rate Design Sch 46" xfId="1836"/>
    <cellStyle name="_Power Cost Value Copy 11.30.05 gas 1.09.06 AURORA at 1.10.06_Rate Design Sch 46 2" xfId="1837"/>
    <cellStyle name="_Power Cost Value Copy 11.30.05 gas 1.09.06 AURORA at 1.10.06_Rate Spread" xfId="1838"/>
    <cellStyle name="_Power Cost Value Copy 11.30.05 gas 1.09.06 AURORA at 1.10.06_Rate Spread 2" xfId="1839"/>
    <cellStyle name="_Power Cost Value Copy 11.30.05 gas 1.09.06 AURORA at 1.10.06_Rebuttal Power Costs" xfId="1840"/>
    <cellStyle name="_Power Cost Value Copy 11.30.05 gas 1.09.06 AURORA at 1.10.06_Rebuttal Power Costs 2" xfId="1841"/>
    <cellStyle name="_Power Cost Value Copy 11.30.05 gas 1.09.06 AURORA at 1.10.06_Rebuttal Power Costs_Adj Bench DR 3 for Initial Briefs (Electric)" xfId="1842"/>
    <cellStyle name="_Power Cost Value Copy 11.30.05 gas 1.09.06 AURORA at 1.10.06_Rebuttal Power Costs_Adj Bench DR 3 for Initial Briefs (Electric) 2" xfId="1843"/>
    <cellStyle name="_Power Cost Value Copy 11.30.05 gas 1.09.06 AURORA at 1.10.06_Rebuttal Power Costs_Electric Rev Req Model (2009 GRC) Rebuttal" xfId="1844"/>
    <cellStyle name="_Power Cost Value Copy 11.30.05 gas 1.09.06 AURORA at 1.10.06_Rebuttal Power Costs_Electric Rev Req Model (2009 GRC) Rebuttal 2" xfId="1845"/>
    <cellStyle name="_Power Cost Value Copy 11.30.05 gas 1.09.06 AURORA at 1.10.06_Rebuttal Power Costs_Electric Rev Req Model (2009 GRC) Rebuttal REmoval of New  WH Solar AdjustMI" xfId="1846"/>
    <cellStyle name="_Power Cost Value Copy 11.30.05 gas 1.09.06 AURORA at 1.10.06_Rebuttal Power Costs_Electric Rev Req Model (2009 GRC) Rebuttal REmoval of New  WH Solar AdjustMI 2" xfId="1847"/>
    <cellStyle name="_Power Cost Value Copy 11.30.05 gas 1.09.06 AURORA at 1.10.06_Rebuttal Power Costs_Electric Rev Req Model (2009 GRC) Revised 01-18-2010" xfId="1848"/>
    <cellStyle name="_Power Cost Value Copy 11.30.05 gas 1.09.06 AURORA at 1.10.06_Rebuttal Power Costs_Electric Rev Req Model (2009 GRC) Revised 01-18-2010 2" xfId="1849"/>
    <cellStyle name="_Power Cost Value Copy 11.30.05 gas 1.09.06 AURORA at 1.10.06_Rebuttal Power Costs_Final Order Electric EXHIBIT A-1" xfId="1850"/>
    <cellStyle name="_Power Cost Value Copy 11.30.05 gas 1.09.06 AURORA at 1.10.06_Rebuttal Power Costs_Final Order Electric EXHIBIT A-1 2" xfId="1851"/>
    <cellStyle name="_Power Cost Value Copy 11.30.05 gas 1.09.06 AURORA at 1.10.06_ROR 5.02" xfId="1852"/>
    <cellStyle name="_Power Cost Value Copy 11.30.05 gas 1.09.06 AURORA at 1.10.06_ROR 5.02 2" xfId="1853"/>
    <cellStyle name="_Power Cost Value Copy 11.30.05 gas 1.09.06 AURORA at 1.10.06_Sch 40 Feeder OH 2008" xfId="1854"/>
    <cellStyle name="_Power Cost Value Copy 11.30.05 gas 1.09.06 AURORA at 1.10.06_Sch 40 Feeder OH 2008 2" xfId="1855"/>
    <cellStyle name="_Power Cost Value Copy 11.30.05 gas 1.09.06 AURORA at 1.10.06_Sch 40 Interim Energy Rates " xfId="1856"/>
    <cellStyle name="_Power Cost Value Copy 11.30.05 gas 1.09.06 AURORA at 1.10.06_Sch 40 Interim Energy Rates  2" xfId="1857"/>
    <cellStyle name="_Power Cost Value Copy 11.30.05 gas 1.09.06 AURORA at 1.10.06_Sch 40 Substation A&amp;G 2008" xfId="1858"/>
    <cellStyle name="_Power Cost Value Copy 11.30.05 gas 1.09.06 AURORA at 1.10.06_Sch 40 Substation A&amp;G 2008 2" xfId="1859"/>
    <cellStyle name="_Power Cost Value Copy 11.30.05 gas 1.09.06 AURORA at 1.10.06_Sch 40 Substation O&amp;M 2008" xfId="1860"/>
    <cellStyle name="_Power Cost Value Copy 11.30.05 gas 1.09.06 AURORA at 1.10.06_Sch 40 Substation O&amp;M 2008 2" xfId="1861"/>
    <cellStyle name="_Power Cost Value Copy 11.30.05 gas 1.09.06 AURORA at 1.10.06_Subs 2008" xfId="1862"/>
    <cellStyle name="_Power Cost Value Copy 11.30.05 gas 1.09.06 AURORA at 1.10.06_Subs 2008 2" xfId="1863"/>
    <cellStyle name="_Power Cost Value Copy 11.30.05 gas 1.09.06 AURORA at 1.10.06_Typical Residential Impacts 10.27.08" xfId="1864"/>
    <cellStyle name="_Pro Forma Rev 07 GRC" xfId="1865"/>
    <cellStyle name="_x0013__Rebuttal Power Costs" xfId="1866"/>
    <cellStyle name="_x0013__Rebuttal Power Costs 2" xfId="1867"/>
    <cellStyle name="_x0013__Rebuttal Power Costs_Adj Bench DR 3 for Initial Briefs (Electric)" xfId="1868"/>
    <cellStyle name="_x0013__Rebuttal Power Costs_Adj Bench DR 3 for Initial Briefs (Electric) 2" xfId="1869"/>
    <cellStyle name="_x0013__Rebuttal Power Costs_Electric Rev Req Model (2009 GRC) Rebuttal" xfId="1870"/>
    <cellStyle name="_x0013__Rebuttal Power Costs_Electric Rev Req Model (2009 GRC) Rebuttal 2" xfId="1871"/>
    <cellStyle name="_x0013__Rebuttal Power Costs_Electric Rev Req Model (2009 GRC) Rebuttal REmoval of New  WH Solar AdjustMI" xfId="1872"/>
    <cellStyle name="_x0013__Rebuttal Power Costs_Electric Rev Req Model (2009 GRC) Rebuttal REmoval of New  WH Solar AdjustMI 2" xfId="1873"/>
    <cellStyle name="_x0013__Rebuttal Power Costs_Electric Rev Req Model (2009 GRC) Revised 01-18-2010" xfId="1874"/>
    <cellStyle name="_x0013__Rebuttal Power Costs_Electric Rev Req Model (2009 GRC) Revised 01-18-2010 2" xfId="1875"/>
    <cellStyle name="_x0013__Rebuttal Power Costs_Final Order Electric EXHIBIT A-1" xfId="1876"/>
    <cellStyle name="_x0013__Rebuttal Power Costs_Final Order Electric EXHIBIT A-1 2" xfId="1877"/>
    <cellStyle name="_Recon to Darrin's 5.11.05 proforma" xfId="1878"/>
    <cellStyle name="_Recon to Darrin's 5.11.05 proforma 2" xfId="1879"/>
    <cellStyle name="_Recon to Darrin's 5.11.05 proforma 2 2" xfId="1880"/>
    <cellStyle name="_Recon to Darrin's 5.11.05 proforma 3" xfId="1881"/>
    <cellStyle name="_Recon to Darrin's 5.11.05 proforma 3 2" xfId="1882"/>
    <cellStyle name="_Recon to Darrin's 5.11.05 proforma 3 3" xfId="1883"/>
    <cellStyle name="_Recon to Darrin's 5.11.05 proforma 3 4" xfId="1884"/>
    <cellStyle name="_Recon to Darrin's 5.11.05 proforma 4" xfId="1885"/>
    <cellStyle name="_Recon to Darrin's 5.11.05 proforma_(C) WHE Proforma with ITC cash grant 10 Yr Amort_for deferral_102809" xfId="1886"/>
    <cellStyle name="_Recon to Darrin's 5.11.05 proforma_(C) WHE Proforma with ITC cash grant 10 Yr Amort_for deferral_102809 2" xfId="1887"/>
    <cellStyle name="_Recon to Darrin's 5.11.05 proforma_(C) WHE Proforma with ITC cash grant 10 Yr Amort_for deferral_102809_16.07E Wild Horse Wind Expansionwrkingfile" xfId="1888"/>
    <cellStyle name="_Recon to Darrin's 5.11.05 proforma_(C) WHE Proforma with ITC cash grant 10 Yr Amort_for deferral_102809_16.07E Wild Horse Wind Expansionwrkingfile 2" xfId="1889"/>
    <cellStyle name="_Recon to Darrin's 5.11.05 proforma_(C) WHE Proforma with ITC cash grant 10 Yr Amort_for deferral_102809_16.07E Wild Horse Wind Expansionwrkingfile SF" xfId="1890"/>
    <cellStyle name="_Recon to Darrin's 5.11.05 proforma_(C) WHE Proforma with ITC cash grant 10 Yr Amort_for deferral_102809_16.07E Wild Horse Wind Expansionwrkingfile SF 2" xfId="1891"/>
    <cellStyle name="_Recon to Darrin's 5.11.05 proforma_(C) WHE Proforma with ITC cash grant 10 Yr Amort_for deferral_102809_16.37E Wild Horse Expansion DeferralRevwrkingfile SF" xfId="1892"/>
    <cellStyle name="_Recon to Darrin's 5.11.05 proforma_(C) WHE Proforma with ITC cash grant 10 Yr Amort_for deferral_102809_16.37E Wild Horse Expansion DeferralRevwrkingfile SF 2" xfId="1893"/>
    <cellStyle name="_Recon to Darrin's 5.11.05 proforma_(C) WHE Proforma with ITC cash grant 10 Yr Amort_for rebuttal_120709" xfId="1894"/>
    <cellStyle name="_Recon to Darrin's 5.11.05 proforma_(C) WHE Proforma with ITC cash grant 10 Yr Amort_for rebuttal_120709 2" xfId="1895"/>
    <cellStyle name="_Recon to Darrin's 5.11.05 proforma_04.07E Wild Horse Wind Expansion" xfId="1896"/>
    <cellStyle name="_Recon to Darrin's 5.11.05 proforma_04.07E Wild Horse Wind Expansion 2" xfId="1897"/>
    <cellStyle name="_Recon to Darrin's 5.11.05 proforma_04.07E Wild Horse Wind Expansion_16.07E Wild Horse Wind Expansionwrkingfile" xfId="1898"/>
    <cellStyle name="_Recon to Darrin's 5.11.05 proforma_04.07E Wild Horse Wind Expansion_16.07E Wild Horse Wind Expansionwrkingfile 2" xfId="1899"/>
    <cellStyle name="_Recon to Darrin's 5.11.05 proforma_04.07E Wild Horse Wind Expansion_16.07E Wild Horse Wind Expansionwrkingfile SF" xfId="1900"/>
    <cellStyle name="_Recon to Darrin's 5.11.05 proforma_04.07E Wild Horse Wind Expansion_16.07E Wild Horse Wind Expansionwrkingfile SF 2" xfId="1901"/>
    <cellStyle name="_Recon to Darrin's 5.11.05 proforma_04.07E Wild Horse Wind Expansion_16.37E Wild Horse Expansion DeferralRevwrkingfile SF" xfId="1902"/>
    <cellStyle name="_Recon to Darrin's 5.11.05 proforma_04.07E Wild Horse Wind Expansion_16.37E Wild Horse Expansion DeferralRevwrkingfile SF 2" xfId="1903"/>
    <cellStyle name="_Recon to Darrin's 5.11.05 proforma_16.07E Wild Horse Wind Expansionwrkingfile" xfId="1904"/>
    <cellStyle name="_Recon to Darrin's 5.11.05 proforma_16.07E Wild Horse Wind Expansionwrkingfile 2" xfId="1905"/>
    <cellStyle name="_Recon to Darrin's 5.11.05 proforma_16.07E Wild Horse Wind Expansionwrkingfile SF" xfId="1906"/>
    <cellStyle name="_Recon to Darrin's 5.11.05 proforma_16.07E Wild Horse Wind Expansionwrkingfile SF 2" xfId="1907"/>
    <cellStyle name="_Recon to Darrin's 5.11.05 proforma_16.37E Wild Horse Expansion DeferralRevwrkingfile SF" xfId="1908"/>
    <cellStyle name="_Recon to Darrin's 5.11.05 proforma_16.37E Wild Horse Expansion DeferralRevwrkingfile SF 2" xfId="1909"/>
    <cellStyle name="_Recon to Darrin's 5.11.05 proforma_4 31 Regulatory Assets and Liabilities  7 06- Exhibit D" xfId="1910"/>
    <cellStyle name="_Recon to Darrin's 5.11.05 proforma_4 31 Regulatory Assets and Liabilities  7 06- Exhibit D 2" xfId="1911"/>
    <cellStyle name="_Recon to Darrin's 5.11.05 proforma_4 32 Regulatory Assets and Liabilities  7 06- Exhibit D" xfId="1912"/>
    <cellStyle name="_Recon to Darrin's 5.11.05 proforma_4 32 Regulatory Assets and Liabilities  7 06- Exhibit D 2" xfId="1913"/>
    <cellStyle name="_Recon to Darrin's 5.11.05 proforma_Book2" xfId="1914"/>
    <cellStyle name="_Recon to Darrin's 5.11.05 proforma_Book2 2" xfId="1915"/>
    <cellStyle name="_Recon to Darrin's 5.11.05 proforma_Book2_Adj Bench DR 3 for Initial Briefs (Electric)" xfId="1916"/>
    <cellStyle name="_Recon to Darrin's 5.11.05 proforma_Book2_Adj Bench DR 3 for Initial Briefs (Electric) 2" xfId="1917"/>
    <cellStyle name="_Recon to Darrin's 5.11.05 proforma_Book2_Electric Rev Req Model (2009 GRC) Rebuttal" xfId="1918"/>
    <cellStyle name="_Recon to Darrin's 5.11.05 proforma_Book2_Electric Rev Req Model (2009 GRC) Rebuttal 2" xfId="1919"/>
    <cellStyle name="_Recon to Darrin's 5.11.05 proforma_Book2_Electric Rev Req Model (2009 GRC) Rebuttal REmoval of New  WH Solar AdjustMI" xfId="1920"/>
    <cellStyle name="_Recon to Darrin's 5.11.05 proforma_Book2_Electric Rev Req Model (2009 GRC) Rebuttal REmoval of New  WH Solar AdjustMI 2" xfId="1921"/>
    <cellStyle name="_Recon to Darrin's 5.11.05 proforma_Book2_Electric Rev Req Model (2009 GRC) Revised 01-18-2010" xfId="1922"/>
    <cellStyle name="_Recon to Darrin's 5.11.05 proforma_Book2_Electric Rev Req Model (2009 GRC) Revised 01-18-2010 2" xfId="1923"/>
    <cellStyle name="_Recon to Darrin's 5.11.05 proforma_Book2_Final Order Electric EXHIBIT A-1" xfId="1924"/>
    <cellStyle name="_Recon to Darrin's 5.11.05 proforma_Book2_Final Order Electric EXHIBIT A-1 2" xfId="1925"/>
    <cellStyle name="_Recon to Darrin's 5.11.05 proforma_Book4" xfId="1926"/>
    <cellStyle name="_Recon to Darrin's 5.11.05 proforma_Book4 2" xfId="1927"/>
    <cellStyle name="_Recon to Darrin's 5.11.05 proforma_Book9" xfId="1928"/>
    <cellStyle name="_Recon to Darrin's 5.11.05 proforma_Book9 2" xfId="1929"/>
    <cellStyle name="_Recon to Darrin's 5.11.05 proforma_DWH-08 (Rate Spread &amp; Design Workpapers)" xfId="1930"/>
    <cellStyle name="_Recon to Darrin's 5.11.05 proforma_Final 2008 PTC Rate Design Workpapers 10.27.08" xfId="1931"/>
    <cellStyle name="_Recon to Darrin's 5.11.05 proforma_Final 2009 Electric Low Income Workpapers" xfId="1932"/>
    <cellStyle name="_Recon to Darrin's 5.11.05 proforma_INPUTS" xfId="1933"/>
    <cellStyle name="_Recon to Darrin's 5.11.05 proforma_INPUTS 2" xfId="1934"/>
    <cellStyle name="_Recon to Darrin's 5.11.05 proforma_Power Costs - Comparison bx Rbtl-Staff-Jt-PC" xfId="1935"/>
    <cellStyle name="_Recon to Darrin's 5.11.05 proforma_Power Costs - Comparison bx Rbtl-Staff-Jt-PC 2" xfId="1936"/>
    <cellStyle name="_Recon to Darrin's 5.11.05 proforma_Power Costs - Comparison bx Rbtl-Staff-Jt-PC_Adj Bench DR 3 for Initial Briefs (Electric)" xfId="1937"/>
    <cellStyle name="_Recon to Darrin's 5.11.05 proforma_Power Costs - Comparison bx Rbtl-Staff-Jt-PC_Adj Bench DR 3 for Initial Briefs (Electric) 2" xfId="1938"/>
    <cellStyle name="_Recon to Darrin's 5.11.05 proforma_Power Costs - Comparison bx Rbtl-Staff-Jt-PC_Electric Rev Req Model (2009 GRC) Rebuttal" xfId="1939"/>
    <cellStyle name="_Recon to Darrin's 5.11.05 proforma_Power Costs - Comparison bx Rbtl-Staff-Jt-PC_Electric Rev Req Model (2009 GRC) Rebuttal 2" xfId="1940"/>
    <cellStyle name="_Recon to Darrin's 5.11.05 proforma_Power Costs - Comparison bx Rbtl-Staff-Jt-PC_Electric Rev Req Model (2009 GRC) Rebuttal REmoval of New  WH Solar AdjustMI" xfId="1941"/>
    <cellStyle name="_Recon to Darrin's 5.11.05 proforma_Power Costs - Comparison bx Rbtl-Staff-Jt-PC_Electric Rev Req Model (2009 GRC) Rebuttal REmoval of New  WH Solar AdjustMI 2" xfId="1942"/>
    <cellStyle name="_Recon to Darrin's 5.11.05 proforma_Power Costs - Comparison bx Rbtl-Staff-Jt-PC_Electric Rev Req Model (2009 GRC) Revised 01-18-2010" xfId="1943"/>
    <cellStyle name="_Recon to Darrin's 5.11.05 proforma_Power Costs - Comparison bx Rbtl-Staff-Jt-PC_Electric Rev Req Model (2009 GRC) Revised 01-18-2010 2" xfId="1944"/>
    <cellStyle name="_Recon to Darrin's 5.11.05 proforma_Power Costs - Comparison bx Rbtl-Staff-Jt-PC_Final Order Electric EXHIBIT A-1" xfId="1945"/>
    <cellStyle name="_Recon to Darrin's 5.11.05 proforma_Power Costs - Comparison bx Rbtl-Staff-Jt-PC_Final Order Electric EXHIBIT A-1 2" xfId="1946"/>
    <cellStyle name="_Recon to Darrin's 5.11.05 proforma_Production Adj 4.37" xfId="1947"/>
    <cellStyle name="_Recon to Darrin's 5.11.05 proforma_Production Adj 4.37 2" xfId="1948"/>
    <cellStyle name="_Recon to Darrin's 5.11.05 proforma_Purchased Power Adj 4.03" xfId="1949"/>
    <cellStyle name="_Recon to Darrin's 5.11.05 proforma_Purchased Power Adj 4.03 2" xfId="1950"/>
    <cellStyle name="_Recon to Darrin's 5.11.05 proforma_Rebuttal Power Costs" xfId="1951"/>
    <cellStyle name="_Recon to Darrin's 5.11.05 proforma_Rebuttal Power Costs 2" xfId="1952"/>
    <cellStyle name="_Recon to Darrin's 5.11.05 proforma_Rebuttal Power Costs_Adj Bench DR 3 for Initial Briefs (Electric)" xfId="1953"/>
    <cellStyle name="_Recon to Darrin's 5.11.05 proforma_Rebuttal Power Costs_Adj Bench DR 3 for Initial Briefs (Electric) 2" xfId="1954"/>
    <cellStyle name="_Recon to Darrin's 5.11.05 proforma_Rebuttal Power Costs_Electric Rev Req Model (2009 GRC) Rebuttal" xfId="1955"/>
    <cellStyle name="_Recon to Darrin's 5.11.05 proforma_Rebuttal Power Costs_Electric Rev Req Model (2009 GRC) Rebuttal 2" xfId="1956"/>
    <cellStyle name="_Recon to Darrin's 5.11.05 proforma_Rebuttal Power Costs_Electric Rev Req Model (2009 GRC) Rebuttal REmoval of New  WH Solar AdjustMI" xfId="1957"/>
    <cellStyle name="_Recon to Darrin's 5.11.05 proforma_Rebuttal Power Costs_Electric Rev Req Model (2009 GRC) Rebuttal REmoval of New  WH Solar AdjustMI 2" xfId="1958"/>
    <cellStyle name="_Recon to Darrin's 5.11.05 proforma_Rebuttal Power Costs_Electric Rev Req Model (2009 GRC) Revised 01-18-2010" xfId="1959"/>
    <cellStyle name="_Recon to Darrin's 5.11.05 proforma_Rebuttal Power Costs_Electric Rev Req Model (2009 GRC) Revised 01-18-2010 2" xfId="1960"/>
    <cellStyle name="_Recon to Darrin's 5.11.05 proforma_Rebuttal Power Costs_Final Order Electric EXHIBIT A-1" xfId="1961"/>
    <cellStyle name="_Recon to Darrin's 5.11.05 proforma_Rebuttal Power Costs_Final Order Electric EXHIBIT A-1 2" xfId="1962"/>
    <cellStyle name="_Recon to Darrin's 5.11.05 proforma_ROR &amp; CONV FACTOR" xfId="1963"/>
    <cellStyle name="_Recon to Darrin's 5.11.05 proforma_ROR &amp; CONV FACTOR 2" xfId="1964"/>
    <cellStyle name="_Recon to Darrin's 5.11.05 proforma_ROR 5.02" xfId="1965"/>
    <cellStyle name="_Recon to Darrin's 5.11.05 proforma_ROR 5.02 2" xfId="1966"/>
    <cellStyle name="_Recon to Darrin's 5.11.05 proforma_Typical Residential Impacts 10.27.08" xfId="1967"/>
    <cellStyle name="_Revenue" xfId="1968"/>
    <cellStyle name="_Revenue_2.01G Temp Normalization(C) NEW WAY DM" xfId="1969"/>
    <cellStyle name="_Revenue_2.02G Revenues and Expenses NEW WAY DM" xfId="1970"/>
    <cellStyle name="_Revenue_4.01G Temp Normalization (C)" xfId="1971"/>
    <cellStyle name="_Revenue_4.01G Temp Normalization(HC)" xfId="1972"/>
    <cellStyle name="_Revenue_4.01G Temp Normalization(HC)new" xfId="1973"/>
    <cellStyle name="_Revenue_4.01G Temp Normalization(not used)" xfId="1974"/>
    <cellStyle name="_Revenue_Book1" xfId="1975"/>
    <cellStyle name="_Revenue_Data" xfId="1976"/>
    <cellStyle name="_Revenue_Data_1" xfId="1977"/>
    <cellStyle name="_Revenue_Data_Pro Forma Rev 09 GRC" xfId="1978"/>
    <cellStyle name="_Revenue_Data_Pro Forma Rev 2010 GRC" xfId="1979"/>
    <cellStyle name="_Revenue_Data_Pro Forma Rev 2010 GRC_Preliminary" xfId="1980"/>
    <cellStyle name="_Revenue_Data_Revenue (Feb 09 - Jan 10)" xfId="1981"/>
    <cellStyle name="_Revenue_Data_Revenue (Jan 09 - Dec 09)" xfId="1982"/>
    <cellStyle name="_Revenue_Data_Revenue (Mar 09 - Feb 10)" xfId="1983"/>
    <cellStyle name="_Revenue_Data_Volume Exhibit (Jan09 - Dec09)" xfId="1984"/>
    <cellStyle name="_Revenue_Mins" xfId="1985"/>
    <cellStyle name="_Revenue_Pro Forma Rev 07 GRC" xfId="1986"/>
    <cellStyle name="_Revenue_Pro Forma Rev 08 GRC" xfId="1987"/>
    <cellStyle name="_Revenue_Pro Forma Rev 09 GRC" xfId="1988"/>
    <cellStyle name="_Revenue_Pro Forma Rev 2010 GRC" xfId="1989"/>
    <cellStyle name="_Revenue_Pro Forma Rev 2010 GRC_Preliminary" xfId="1990"/>
    <cellStyle name="_Revenue_Revenue (Feb 09 - Jan 10)" xfId="1991"/>
    <cellStyle name="_Revenue_Revenue (Jan 09 - Dec 09)" xfId="1992"/>
    <cellStyle name="_Revenue_Revenue (Mar 09 - Feb 10)" xfId="1993"/>
    <cellStyle name="_Revenue_Revenue Proforma_Restating Gas 11-16-07" xfId="1994"/>
    <cellStyle name="_Revenue_Sheet2" xfId="1995"/>
    <cellStyle name="_Revenue_Therms Data" xfId="1996"/>
    <cellStyle name="_Revenue_Therms Data Rerun" xfId="1997"/>
    <cellStyle name="_Revenue_Volume Exhibit (Jan09 - Dec09)" xfId="1998"/>
    <cellStyle name="_Sumas Proforma - 11-09-07" xfId="1999"/>
    <cellStyle name="_Sumas Property Taxes v1" xfId="2000"/>
    <cellStyle name="_Tenaska Comparison" xfId="2001"/>
    <cellStyle name="_Tenaska Comparison 2" xfId="2002"/>
    <cellStyle name="_Tenaska Comparison 2 2" xfId="2003"/>
    <cellStyle name="_Tenaska Comparison 3" xfId="2004"/>
    <cellStyle name="_Tenaska Comparison_(C) WHE Proforma with ITC cash grant 10 Yr Amort_for deferral_102809" xfId="2005"/>
    <cellStyle name="_Tenaska Comparison_(C) WHE Proforma with ITC cash grant 10 Yr Amort_for deferral_102809 2" xfId="2006"/>
    <cellStyle name="_Tenaska Comparison_(C) WHE Proforma with ITC cash grant 10 Yr Amort_for deferral_102809_16.07E Wild Horse Wind Expansionwrkingfile" xfId="2007"/>
    <cellStyle name="_Tenaska Comparison_(C) WHE Proforma with ITC cash grant 10 Yr Amort_for deferral_102809_16.07E Wild Horse Wind Expansionwrkingfile 2" xfId="2008"/>
    <cellStyle name="_Tenaska Comparison_(C) WHE Proforma with ITC cash grant 10 Yr Amort_for deferral_102809_16.07E Wild Horse Wind Expansionwrkingfile SF" xfId="2009"/>
    <cellStyle name="_Tenaska Comparison_(C) WHE Proforma with ITC cash grant 10 Yr Amort_for deferral_102809_16.07E Wild Horse Wind Expansionwrkingfile SF 2" xfId="2010"/>
    <cellStyle name="_Tenaska Comparison_(C) WHE Proforma with ITC cash grant 10 Yr Amort_for deferral_102809_16.37E Wild Horse Expansion DeferralRevwrkingfile SF" xfId="2011"/>
    <cellStyle name="_Tenaska Comparison_(C) WHE Proforma with ITC cash grant 10 Yr Amort_for deferral_102809_16.37E Wild Horse Expansion DeferralRevwrkingfile SF 2" xfId="2012"/>
    <cellStyle name="_Tenaska Comparison_(C) WHE Proforma with ITC cash grant 10 Yr Amort_for rebuttal_120709" xfId="2013"/>
    <cellStyle name="_Tenaska Comparison_(C) WHE Proforma with ITC cash grant 10 Yr Amort_for rebuttal_120709 2" xfId="2014"/>
    <cellStyle name="_Tenaska Comparison_04.07E Wild Horse Wind Expansion" xfId="2015"/>
    <cellStyle name="_Tenaska Comparison_04.07E Wild Horse Wind Expansion 2" xfId="2016"/>
    <cellStyle name="_Tenaska Comparison_04.07E Wild Horse Wind Expansion_16.07E Wild Horse Wind Expansionwrkingfile" xfId="2017"/>
    <cellStyle name="_Tenaska Comparison_04.07E Wild Horse Wind Expansion_16.07E Wild Horse Wind Expansionwrkingfile 2" xfId="2018"/>
    <cellStyle name="_Tenaska Comparison_04.07E Wild Horse Wind Expansion_16.07E Wild Horse Wind Expansionwrkingfile SF" xfId="2019"/>
    <cellStyle name="_Tenaska Comparison_04.07E Wild Horse Wind Expansion_16.07E Wild Horse Wind Expansionwrkingfile SF 2" xfId="2020"/>
    <cellStyle name="_Tenaska Comparison_04.07E Wild Horse Wind Expansion_16.37E Wild Horse Expansion DeferralRevwrkingfile SF" xfId="2021"/>
    <cellStyle name="_Tenaska Comparison_04.07E Wild Horse Wind Expansion_16.37E Wild Horse Expansion DeferralRevwrkingfile SF 2" xfId="2022"/>
    <cellStyle name="_Tenaska Comparison_16.07E Wild Horse Wind Expansionwrkingfile" xfId="2023"/>
    <cellStyle name="_Tenaska Comparison_16.07E Wild Horse Wind Expansionwrkingfile 2" xfId="2024"/>
    <cellStyle name="_Tenaska Comparison_16.07E Wild Horse Wind Expansionwrkingfile SF" xfId="2025"/>
    <cellStyle name="_Tenaska Comparison_16.07E Wild Horse Wind Expansionwrkingfile SF 2" xfId="2026"/>
    <cellStyle name="_Tenaska Comparison_16.37E Wild Horse Expansion DeferralRevwrkingfile SF" xfId="2027"/>
    <cellStyle name="_Tenaska Comparison_16.37E Wild Horse Expansion DeferralRevwrkingfile SF 2" xfId="2028"/>
    <cellStyle name="_Tenaska Comparison_4 31 Regulatory Assets and Liabilities  7 06- Exhibit D" xfId="2029"/>
    <cellStyle name="_Tenaska Comparison_4 31 Regulatory Assets and Liabilities  7 06- Exhibit D 2" xfId="2030"/>
    <cellStyle name="_Tenaska Comparison_4 32 Regulatory Assets and Liabilities  7 06- Exhibit D" xfId="2031"/>
    <cellStyle name="_Tenaska Comparison_4 32 Regulatory Assets and Liabilities  7 06- Exhibit D 2" xfId="2032"/>
    <cellStyle name="_Tenaska Comparison_Book2" xfId="2033"/>
    <cellStyle name="_Tenaska Comparison_Book2 2" xfId="2034"/>
    <cellStyle name="_Tenaska Comparison_Book2_Adj Bench DR 3 for Initial Briefs (Electric)" xfId="2035"/>
    <cellStyle name="_Tenaska Comparison_Book2_Adj Bench DR 3 for Initial Briefs (Electric) 2" xfId="2036"/>
    <cellStyle name="_Tenaska Comparison_Book2_Electric Rev Req Model (2009 GRC) Rebuttal" xfId="2037"/>
    <cellStyle name="_Tenaska Comparison_Book2_Electric Rev Req Model (2009 GRC) Rebuttal 2" xfId="2038"/>
    <cellStyle name="_Tenaska Comparison_Book2_Electric Rev Req Model (2009 GRC) Rebuttal REmoval of New  WH Solar AdjustMI" xfId="2039"/>
    <cellStyle name="_Tenaska Comparison_Book2_Electric Rev Req Model (2009 GRC) Rebuttal REmoval of New  WH Solar AdjustMI 2" xfId="2040"/>
    <cellStyle name="_Tenaska Comparison_Book2_Electric Rev Req Model (2009 GRC) Revised 01-18-2010" xfId="2041"/>
    <cellStyle name="_Tenaska Comparison_Book2_Electric Rev Req Model (2009 GRC) Revised 01-18-2010 2" xfId="2042"/>
    <cellStyle name="_Tenaska Comparison_Book2_Final Order Electric EXHIBIT A-1" xfId="2043"/>
    <cellStyle name="_Tenaska Comparison_Book2_Final Order Electric EXHIBIT A-1 2" xfId="2044"/>
    <cellStyle name="_Tenaska Comparison_Book4" xfId="2045"/>
    <cellStyle name="_Tenaska Comparison_Book4 2" xfId="2046"/>
    <cellStyle name="_Tenaska Comparison_Book9" xfId="2047"/>
    <cellStyle name="_Tenaska Comparison_Book9 2" xfId="2048"/>
    <cellStyle name="_Tenaska Comparison_Electric COS Inputs" xfId="2049"/>
    <cellStyle name="_Tenaska Comparison_Electric COS Inputs 2" xfId="2050"/>
    <cellStyle name="_Tenaska Comparison_Electric COS Inputs 2 2" xfId="2051"/>
    <cellStyle name="_Tenaska Comparison_Electric COS Inputs 2 3" xfId="2052"/>
    <cellStyle name="_Tenaska Comparison_Electric COS Inputs 2 4" xfId="2053"/>
    <cellStyle name="_Tenaska Comparison_Electric COS Inputs 3" xfId="2054"/>
    <cellStyle name="_Tenaska Comparison_Electric COS Inputs 4" xfId="2055"/>
    <cellStyle name="_Tenaska Comparison_Power Costs - Comparison bx Rbtl-Staff-Jt-PC" xfId="2056"/>
    <cellStyle name="_Tenaska Comparison_Power Costs - Comparison bx Rbtl-Staff-Jt-PC 2" xfId="2057"/>
    <cellStyle name="_Tenaska Comparison_Power Costs - Comparison bx Rbtl-Staff-Jt-PC_Adj Bench DR 3 for Initial Briefs (Electric)" xfId="2058"/>
    <cellStyle name="_Tenaska Comparison_Power Costs - Comparison bx Rbtl-Staff-Jt-PC_Adj Bench DR 3 for Initial Briefs (Electric) 2" xfId="2059"/>
    <cellStyle name="_Tenaska Comparison_Power Costs - Comparison bx Rbtl-Staff-Jt-PC_Electric Rev Req Model (2009 GRC) Rebuttal" xfId="2060"/>
    <cellStyle name="_Tenaska Comparison_Power Costs - Comparison bx Rbtl-Staff-Jt-PC_Electric Rev Req Model (2009 GRC) Rebuttal 2" xfId="2061"/>
    <cellStyle name="_Tenaska Comparison_Power Costs - Comparison bx Rbtl-Staff-Jt-PC_Electric Rev Req Model (2009 GRC) Rebuttal REmoval of New  WH Solar AdjustMI" xfId="2062"/>
    <cellStyle name="_Tenaska Comparison_Power Costs - Comparison bx Rbtl-Staff-Jt-PC_Electric Rev Req Model (2009 GRC) Rebuttal REmoval of New  WH Solar AdjustMI 2" xfId="2063"/>
    <cellStyle name="_Tenaska Comparison_Power Costs - Comparison bx Rbtl-Staff-Jt-PC_Electric Rev Req Model (2009 GRC) Revised 01-18-2010" xfId="2064"/>
    <cellStyle name="_Tenaska Comparison_Power Costs - Comparison bx Rbtl-Staff-Jt-PC_Electric Rev Req Model (2009 GRC) Revised 01-18-2010 2" xfId="2065"/>
    <cellStyle name="_Tenaska Comparison_Power Costs - Comparison bx Rbtl-Staff-Jt-PC_Final Order Electric EXHIBIT A-1" xfId="2066"/>
    <cellStyle name="_Tenaska Comparison_Power Costs - Comparison bx Rbtl-Staff-Jt-PC_Final Order Electric EXHIBIT A-1 2" xfId="2067"/>
    <cellStyle name="_Tenaska Comparison_Production Adj 4.37" xfId="2068"/>
    <cellStyle name="_Tenaska Comparison_Production Adj 4.37 2" xfId="2069"/>
    <cellStyle name="_Tenaska Comparison_Purchased Power Adj 4.03" xfId="2070"/>
    <cellStyle name="_Tenaska Comparison_Purchased Power Adj 4.03 2" xfId="2071"/>
    <cellStyle name="_Tenaska Comparison_Rebuttal Power Costs" xfId="2072"/>
    <cellStyle name="_Tenaska Comparison_Rebuttal Power Costs 2" xfId="2073"/>
    <cellStyle name="_Tenaska Comparison_Rebuttal Power Costs_Adj Bench DR 3 for Initial Briefs (Electric)" xfId="2074"/>
    <cellStyle name="_Tenaska Comparison_Rebuttal Power Costs_Adj Bench DR 3 for Initial Briefs (Electric) 2" xfId="2075"/>
    <cellStyle name="_Tenaska Comparison_Rebuttal Power Costs_Electric Rev Req Model (2009 GRC) Rebuttal" xfId="2076"/>
    <cellStyle name="_Tenaska Comparison_Rebuttal Power Costs_Electric Rev Req Model (2009 GRC) Rebuttal 2" xfId="2077"/>
    <cellStyle name="_Tenaska Comparison_Rebuttal Power Costs_Electric Rev Req Model (2009 GRC) Rebuttal REmoval of New  WH Solar AdjustMI" xfId="2078"/>
    <cellStyle name="_Tenaska Comparison_Rebuttal Power Costs_Electric Rev Req Model (2009 GRC) Rebuttal REmoval of New  WH Solar AdjustMI 2" xfId="2079"/>
    <cellStyle name="_Tenaska Comparison_Rebuttal Power Costs_Electric Rev Req Model (2009 GRC) Revised 01-18-2010" xfId="2080"/>
    <cellStyle name="_Tenaska Comparison_Rebuttal Power Costs_Electric Rev Req Model (2009 GRC) Revised 01-18-2010 2" xfId="2081"/>
    <cellStyle name="_Tenaska Comparison_Rebuttal Power Costs_Final Order Electric EXHIBIT A-1" xfId="2082"/>
    <cellStyle name="_Tenaska Comparison_Rebuttal Power Costs_Final Order Electric EXHIBIT A-1 2" xfId="2083"/>
    <cellStyle name="_Tenaska Comparison_ROR 5.02" xfId="2084"/>
    <cellStyle name="_Tenaska Comparison_ROR 5.02 2" xfId="2085"/>
    <cellStyle name="_x0013__TENASKA REGULATORY ASSET" xfId="2086"/>
    <cellStyle name="_x0013__TENASKA REGULATORY ASSET 2" xfId="2087"/>
    <cellStyle name="_Therms Data" xfId="2088"/>
    <cellStyle name="_Therms Data 2" xfId="2089"/>
    <cellStyle name="_Therms Data_Pro Forma Rev 09 GRC" xfId="2090"/>
    <cellStyle name="_Therms Data_Pro Forma Rev 2010 GRC" xfId="2091"/>
    <cellStyle name="_Therms Data_Pro Forma Rev 2010 GRC_Preliminary" xfId="2092"/>
    <cellStyle name="_Therms Data_Revenue (Feb 09 - Jan 10)" xfId="2093"/>
    <cellStyle name="_Therms Data_Revenue (Jan 09 - Dec 09)" xfId="2094"/>
    <cellStyle name="_Therms Data_Revenue (Mar 09 - Feb 10)" xfId="2095"/>
    <cellStyle name="_Therms Data_Volume Exhibit (Jan09 - Dec09)" xfId="2096"/>
    <cellStyle name="_Value Copy 11 30 05 gas 12 09 05 AURORA at 12 14 05" xfId="2097"/>
    <cellStyle name="_Value Copy 11 30 05 gas 12 09 05 AURORA at 12 14 05 2" xfId="2098"/>
    <cellStyle name="_Value Copy 11 30 05 gas 12 09 05 AURORA at 12 14 05 2 2" xfId="2099"/>
    <cellStyle name="_Value Copy 11 30 05 gas 12 09 05 AURORA at 12 14 05 3" xfId="2100"/>
    <cellStyle name="_Value Copy 11 30 05 gas 12 09 05 AURORA at 12 14 05_04 07E Wild Horse Wind Expansion (C) (2)" xfId="2101"/>
    <cellStyle name="_Value Copy 11 30 05 gas 12 09 05 AURORA at 12 14 05_04 07E Wild Horse Wind Expansion (C) (2) 2" xfId="2102"/>
    <cellStyle name="_Value Copy 11 30 05 gas 12 09 05 AURORA at 12 14 05_04 07E Wild Horse Wind Expansion (C) (2)_Adj Bench DR 3 for Initial Briefs (Electric)" xfId="2103"/>
    <cellStyle name="_Value Copy 11 30 05 gas 12 09 05 AURORA at 12 14 05_04 07E Wild Horse Wind Expansion (C) (2)_Adj Bench DR 3 for Initial Briefs (Electric) 2" xfId="2104"/>
    <cellStyle name="_Value Copy 11 30 05 gas 12 09 05 AURORA at 12 14 05_04 07E Wild Horse Wind Expansion (C) (2)_Electric Rev Req Model (2009 GRC) " xfId="2105"/>
    <cellStyle name="_Value Copy 11 30 05 gas 12 09 05 AURORA at 12 14 05_04 07E Wild Horse Wind Expansion (C) (2)_Electric Rev Req Model (2009 GRC)  2" xfId="2106"/>
    <cellStyle name="_Value Copy 11 30 05 gas 12 09 05 AURORA at 12 14 05_04 07E Wild Horse Wind Expansion (C) (2)_Electric Rev Req Model (2009 GRC) Rebuttal" xfId="2107"/>
    <cellStyle name="_Value Copy 11 30 05 gas 12 09 05 AURORA at 12 14 05_04 07E Wild Horse Wind Expansion (C) (2)_Electric Rev Req Model (2009 GRC) Rebuttal 2" xfId="2108"/>
    <cellStyle name="_Value Copy 11 30 05 gas 12 09 05 AURORA at 12 14 05_04 07E Wild Horse Wind Expansion (C) (2)_Electric Rev Req Model (2009 GRC) Rebuttal REmoval of New  WH Solar AdjustMI" xfId="2109"/>
    <cellStyle name="_Value Copy 11 30 05 gas 12 09 05 AURORA at 12 14 05_04 07E Wild Horse Wind Expansion (C) (2)_Electric Rev Req Model (2009 GRC) Rebuttal REmoval of New  WH Solar AdjustMI 2" xfId="2110"/>
    <cellStyle name="_Value Copy 11 30 05 gas 12 09 05 AURORA at 12 14 05_04 07E Wild Horse Wind Expansion (C) (2)_Electric Rev Req Model (2009 GRC) Revised 01-18-2010" xfId="2111"/>
    <cellStyle name="_Value Copy 11 30 05 gas 12 09 05 AURORA at 12 14 05_04 07E Wild Horse Wind Expansion (C) (2)_Electric Rev Req Model (2009 GRC) Revised 01-18-2010 2" xfId="2112"/>
    <cellStyle name="_Value Copy 11 30 05 gas 12 09 05 AURORA at 12 14 05_04 07E Wild Horse Wind Expansion (C) (2)_Final Order Electric EXHIBIT A-1" xfId="2113"/>
    <cellStyle name="_Value Copy 11 30 05 gas 12 09 05 AURORA at 12 14 05_04 07E Wild Horse Wind Expansion (C) (2)_Final Order Electric EXHIBIT A-1 2" xfId="2114"/>
    <cellStyle name="_Value Copy 11 30 05 gas 12 09 05 AURORA at 12 14 05_04 07E Wild Horse Wind Expansion (C) (2)_TENASKA REGULATORY ASSET" xfId="2115"/>
    <cellStyle name="_Value Copy 11 30 05 gas 12 09 05 AURORA at 12 14 05_04 07E Wild Horse Wind Expansion (C) (2)_TENASKA REGULATORY ASSET 2" xfId="2116"/>
    <cellStyle name="_Value Copy 11 30 05 gas 12 09 05 AURORA at 12 14 05_16.37E Wild Horse Expansion DeferralRevwrkingfile SF" xfId="2117"/>
    <cellStyle name="_Value Copy 11 30 05 gas 12 09 05 AURORA at 12 14 05_16.37E Wild Horse Expansion DeferralRevwrkingfile SF 2" xfId="2118"/>
    <cellStyle name="_Value Copy 11 30 05 gas 12 09 05 AURORA at 12 14 05_4 31 Regulatory Assets and Liabilities  7 06- Exhibit D" xfId="2119"/>
    <cellStyle name="_Value Copy 11 30 05 gas 12 09 05 AURORA at 12 14 05_4 31 Regulatory Assets and Liabilities  7 06- Exhibit D 2" xfId="2120"/>
    <cellStyle name="_Value Copy 11 30 05 gas 12 09 05 AURORA at 12 14 05_4 32 Regulatory Assets and Liabilities  7 06- Exhibit D" xfId="2121"/>
    <cellStyle name="_Value Copy 11 30 05 gas 12 09 05 AURORA at 12 14 05_4 32 Regulatory Assets and Liabilities  7 06- Exhibit D 2" xfId="2122"/>
    <cellStyle name="_Value Copy 11 30 05 gas 12 09 05 AURORA at 12 14 05_Book2" xfId="2123"/>
    <cellStyle name="_Value Copy 11 30 05 gas 12 09 05 AURORA at 12 14 05_Book2 2" xfId="2124"/>
    <cellStyle name="_Value Copy 11 30 05 gas 12 09 05 AURORA at 12 14 05_Book2_Adj Bench DR 3 for Initial Briefs (Electric)" xfId="2125"/>
    <cellStyle name="_Value Copy 11 30 05 gas 12 09 05 AURORA at 12 14 05_Book2_Adj Bench DR 3 for Initial Briefs (Electric) 2" xfId="2126"/>
    <cellStyle name="_Value Copy 11 30 05 gas 12 09 05 AURORA at 12 14 05_Book2_Electric Rev Req Model (2009 GRC) Rebuttal" xfId="2127"/>
    <cellStyle name="_Value Copy 11 30 05 gas 12 09 05 AURORA at 12 14 05_Book2_Electric Rev Req Model (2009 GRC) Rebuttal 2" xfId="2128"/>
    <cellStyle name="_Value Copy 11 30 05 gas 12 09 05 AURORA at 12 14 05_Book2_Electric Rev Req Model (2009 GRC) Rebuttal REmoval of New  WH Solar AdjustMI" xfId="2129"/>
    <cellStyle name="_Value Copy 11 30 05 gas 12 09 05 AURORA at 12 14 05_Book2_Electric Rev Req Model (2009 GRC) Rebuttal REmoval of New  WH Solar AdjustMI 2" xfId="2130"/>
    <cellStyle name="_Value Copy 11 30 05 gas 12 09 05 AURORA at 12 14 05_Book2_Electric Rev Req Model (2009 GRC) Revised 01-18-2010" xfId="2131"/>
    <cellStyle name="_Value Copy 11 30 05 gas 12 09 05 AURORA at 12 14 05_Book2_Electric Rev Req Model (2009 GRC) Revised 01-18-2010 2" xfId="2132"/>
    <cellStyle name="_Value Copy 11 30 05 gas 12 09 05 AURORA at 12 14 05_Book2_Final Order Electric EXHIBIT A-1" xfId="2133"/>
    <cellStyle name="_Value Copy 11 30 05 gas 12 09 05 AURORA at 12 14 05_Book2_Final Order Electric EXHIBIT A-1 2" xfId="2134"/>
    <cellStyle name="_Value Copy 11 30 05 gas 12 09 05 AURORA at 12 14 05_Book4" xfId="2135"/>
    <cellStyle name="_Value Copy 11 30 05 gas 12 09 05 AURORA at 12 14 05_Book4 2" xfId="2136"/>
    <cellStyle name="_Value Copy 11 30 05 gas 12 09 05 AURORA at 12 14 05_Book9" xfId="2137"/>
    <cellStyle name="_Value Copy 11 30 05 gas 12 09 05 AURORA at 12 14 05_Book9 2" xfId="2138"/>
    <cellStyle name="_Value Copy 11 30 05 gas 12 09 05 AURORA at 12 14 05_Direct Assignment Distribution Plant 2008" xfId="2139"/>
    <cellStyle name="_Value Copy 11 30 05 gas 12 09 05 AURORA at 12 14 05_Direct Assignment Distribution Plant 2008 2" xfId="2140"/>
    <cellStyle name="_Value Copy 11 30 05 gas 12 09 05 AURORA at 12 14 05_Direct Assignment Distribution Plant 2008 2 2" xfId="2141"/>
    <cellStyle name="_Value Copy 11 30 05 gas 12 09 05 AURORA at 12 14 05_Direct Assignment Distribution Plant 2008 2 3" xfId="2142"/>
    <cellStyle name="_Value Copy 11 30 05 gas 12 09 05 AURORA at 12 14 05_Direct Assignment Distribution Plant 2008 2 4" xfId="2143"/>
    <cellStyle name="_Value Copy 11 30 05 gas 12 09 05 AURORA at 12 14 05_Direct Assignment Distribution Plant 2008 3" xfId="2144"/>
    <cellStyle name="_Value Copy 11 30 05 gas 12 09 05 AURORA at 12 14 05_Direct Assignment Distribution Plant 2008 4" xfId="2145"/>
    <cellStyle name="_Value Copy 11 30 05 gas 12 09 05 AURORA at 12 14 05_DWH-08 (Rate Spread &amp; Design Workpapers)" xfId="2146"/>
    <cellStyle name="_Value Copy 11 30 05 gas 12 09 05 AURORA at 12 14 05_Electric COS Inputs" xfId="2147"/>
    <cellStyle name="_Value Copy 11 30 05 gas 12 09 05 AURORA at 12 14 05_Electric COS Inputs 2" xfId="2148"/>
    <cellStyle name="_Value Copy 11 30 05 gas 12 09 05 AURORA at 12 14 05_Electric COS Inputs 2 2" xfId="2149"/>
    <cellStyle name="_Value Copy 11 30 05 gas 12 09 05 AURORA at 12 14 05_Electric COS Inputs 2 3" xfId="2150"/>
    <cellStyle name="_Value Copy 11 30 05 gas 12 09 05 AURORA at 12 14 05_Electric COS Inputs 2 4" xfId="2151"/>
    <cellStyle name="_Value Copy 11 30 05 gas 12 09 05 AURORA at 12 14 05_Electric COS Inputs 3" xfId="2152"/>
    <cellStyle name="_Value Copy 11 30 05 gas 12 09 05 AURORA at 12 14 05_Electric COS Inputs 4" xfId="2153"/>
    <cellStyle name="_Value Copy 11 30 05 gas 12 09 05 AURORA at 12 14 05_Electric Rate Spread and Rate Design 3.23.09" xfId="2154"/>
    <cellStyle name="_Value Copy 11 30 05 gas 12 09 05 AURORA at 12 14 05_Electric Rate Spread and Rate Design 3.23.09 2" xfId="2155"/>
    <cellStyle name="_Value Copy 11 30 05 gas 12 09 05 AURORA at 12 14 05_Electric Rate Spread and Rate Design 3.23.09 2 2" xfId="2156"/>
    <cellStyle name="_Value Copy 11 30 05 gas 12 09 05 AURORA at 12 14 05_Electric Rate Spread and Rate Design 3.23.09 2 3" xfId="2157"/>
    <cellStyle name="_Value Copy 11 30 05 gas 12 09 05 AURORA at 12 14 05_Electric Rate Spread and Rate Design 3.23.09 2 4" xfId="2158"/>
    <cellStyle name="_Value Copy 11 30 05 gas 12 09 05 AURORA at 12 14 05_Electric Rate Spread and Rate Design 3.23.09 3" xfId="2159"/>
    <cellStyle name="_Value Copy 11 30 05 gas 12 09 05 AURORA at 12 14 05_Electric Rate Spread and Rate Design 3.23.09 4" xfId="2160"/>
    <cellStyle name="_Value Copy 11 30 05 gas 12 09 05 AURORA at 12 14 05_Final 2008 PTC Rate Design Workpapers 10.27.08" xfId="2161"/>
    <cellStyle name="_Value Copy 11 30 05 gas 12 09 05 AURORA at 12 14 05_Final 2009 Electric Low Income Workpapers" xfId="2162"/>
    <cellStyle name="_Value Copy 11 30 05 gas 12 09 05 AURORA at 12 14 05_INPUTS" xfId="2163"/>
    <cellStyle name="_Value Copy 11 30 05 gas 12 09 05 AURORA at 12 14 05_INPUTS 2" xfId="2164"/>
    <cellStyle name="_Value Copy 11 30 05 gas 12 09 05 AURORA at 12 14 05_INPUTS 2 2" xfId="2165"/>
    <cellStyle name="_Value Copy 11 30 05 gas 12 09 05 AURORA at 12 14 05_INPUTS 2 3" xfId="2166"/>
    <cellStyle name="_Value Copy 11 30 05 gas 12 09 05 AURORA at 12 14 05_INPUTS 2 4" xfId="2167"/>
    <cellStyle name="_Value Copy 11 30 05 gas 12 09 05 AURORA at 12 14 05_INPUTS 3" xfId="2168"/>
    <cellStyle name="_Value Copy 11 30 05 gas 12 09 05 AURORA at 12 14 05_INPUTS 4" xfId="2169"/>
    <cellStyle name="_Value Copy 11 30 05 gas 12 09 05 AURORA at 12 14 05_Leased Transformer &amp; Substation Plant &amp; Rev 12-2009" xfId="2170"/>
    <cellStyle name="_Value Copy 11 30 05 gas 12 09 05 AURORA at 12 14 05_Leased Transformer &amp; Substation Plant &amp; Rev 12-2009 2" xfId="2171"/>
    <cellStyle name="_Value Copy 11 30 05 gas 12 09 05 AURORA at 12 14 05_Leased Transformer &amp; Substation Plant &amp; Rev 12-2009 2 2" xfId="2172"/>
    <cellStyle name="_Value Copy 11 30 05 gas 12 09 05 AURORA at 12 14 05_Leased Transformer &amp; Substation Plant &amp; Rev 12-2009 2 3" xfId="2173"/>
    <cellStyle name="_Value Copy 11 30 05 gas 12 09 05 AURORA at 12 14 05_Leased Transformer &amp; Substation Plant &amp; Rev 12-2009 2 4" xfId="2174"/>
    <cellStyle name="_Value Copy 11 30 05 gas 12 09 05 AURORA at 12 14 05_Leased Transformer &amp; Substation Plant &amp; Rev 12-2009 3" xfId="2175"/>
    <cellStyle name="_Value Copy 11 30 05 gas 12 09 05 AURORA at 12 14 05_Leased Transformer &amp; Substation Plant &amp; Rev 12-2009 4" xfId="2176"/>
    <cellStyle name="_Value Copy 11 30 05 gas 12 09 05 AURORA at 12 14 05_Power Costs - Comparison bx Rbtl-Staff-Jt-PC" xfId="2177"/>
    <cellStyle name="_Value Copy 11 30 05 gas 12 09 05 AURORA at 12 14 05_Power Costs - Comparison bx Rbtl-Staff-Jt-PC 2" xfId="2178"/>
    <cellStyle name="_Value Copy 11 30 05 gas 12 09 05 AURORA at 12 14 05_Power Costs - Comparison bx Rbtl-Staff-Jt-PC_Adj Bench DR 3 for Initial Briefs (Electric)" xfId="2179"/>
    <cellStyle name="_Value Copy 11 30 05 gas 12 09 05 AURORA at 12 14 05_Power Costs - Comparison bx Rbtl-Staff-Jt-PC_Adj Bench DR 3 for Initial Briefs (Electric) 2" xfId="2180"/>
    <cellStyle name="_Value Copy 11 30 05 gas 12 09 05 AURORA at 12 14 05_Power Costs - Comparison bx Rbtl-Staff-Jt-PC_Electric Rev Req Model (2009 GRC) Rebuttal" xfId="2181"/>
    <cellStyle name="_Value Copy 11 30 05 gas 12 09 05 AURORA at 12 14 05_Power Costs - Comparison bx Rbtl-Staff-Jt-PC_Electric Rev Req Model (2009 GRC) Rebuttal 2" xfId="2182"/>
    <cellStyle name="_Value Copy 11 30 05 gas 12 09 05 AURORA at 12 14 05_Power Costs - Comparison bx Rbtl-Staff-Jt-PC_Electric Rev Req Model (2009 GRC) Rebuttal REmoval of New  WH Solar AdjustMI" xfId="2183"/>
    <cellStyle name="_Value Copy 11 30 05 gas 12 09 05 AURORA at 12 14 05_Power Costs - Comparison bx Rbtl-Staff-Jt-PC_Electric Rev Req Model (2009 GRC) Rebuttal REmoval of New  WH Solar AdjustMI 2" xfId="2184"/>
    <cellStyle name="_Value Copy 11 30 05 gas 12 09 05 AURORA at 12 14 05_Power Costs - Comparison bx Rbtl-Staff-Jt-PC_Electric Rev Req Model (2009 GRC) Revised 01-18-2010" xfId="2185"/>
    <cellStyle name="_Value Copy 11 30 05 gas 12 09 05 AURORA at 12 14 05_Power Costs - Comparison bx Rbtl-Staff-Jt-PC_Electric Rev Req Model (2009 GRC) Revised 01-18-2010 2" xfId="2186"/>
    <cellStyle name="_Value Copy 11 30 05 gas 12 09 05 AURORA at 12 14 05_Power Costs - Comparison bx Rbtl-Staff-Jt-PC_Final Order Electric EXHIBIT A-1" xfId="2187"/>
    <cellStyle name="_Value Copy 11 30 05 gas 12 09 05 AURORA at 12 14 05_Power Costs - Comparison bx Rbtl-Staff-Jt-PC_Final Order Electric EXHIBIT A-1 2" xfId="2188"/>
    <cellStyle name="_Value Copy 11 30 05 gas 12 09 05 AURORA at 12 14 05_Production Adj 4.37" xfId="2189"/>
    <cellStyle name="_Value Copy 11 30 05 gas 12 09 05 AURORA at 12 14 05_Production Adj 4.37 2" xfId="2190"/>
    <cellStyle name="_Value Copy 11 30 05 gas 12 09 05 AURORA at 12 14 05_Purchased Power Adj 4.03" xfId="2191"/>
    <cellStyle name="_Value Copy 11 30 05 gas 12 09 05 AURORA at 12 14 05_Purchased Power Adj 4.03 2" xfId="2192"/>
    <cellStyle name="_Value Copy 11 30 05 gas 12 09 05 AURORA at 12 14 05_Rate Design Sch 24" xfId="2193"/>
    <cellStyle name="_Value Copy 11 30 05 gas 12 09 05 AURORA at 12 14 05_Rate Design Sch 25" xfId="2194"/>
    <cellStyle name="_Value Copy 11 30 05 gas 12 09 05 AURORA at 12 14 05_Rate Design Sch 25 2" xfId="2195"/>
    <cellStyle name="_Value Copy 11 30 05 gas 12 09 05 AURORA at 12 14 05_Rate Design Sch 26" xfId="2196"/>
    <cellStyle name="_Value Copy 11 30 05 gas 12 09 05 AURORA at 12 14 05_Rate Design Sch 26 2" xfId="2197"/>
    <cellStyle name="_Value Copy 11 30 05 gas 12 09 05 AURORA at 12 14 05_Rate Design Sch 31" xfId="2198"/>
    <cellStyle name="_Value Copy 11 30 05 gas 12 09 05 AURORA at 12 14 05_Rate Design Sch 31 2" xfId="2199"/>
    <cellStyle name="_Value Copy 11 30 05 gas 12 09 05 AURORA at 12 14 05_Rate Design Sch 43" xfId="2200"/>
    <cellStyle name="_Value Copy 11 30 05 gas 12 09 05 AURORA at 12 14 05_Rate Design Sch 43 2" xfId="2201"/>
    <cellStyle name="_Value Copy 11 30 05 gas 12 09 05 AURORA at 12 14 05_Rate Design Sch 448-449" xfId="2202"/>
    <cellStyle name="_Value Copy 11 30 05 gas 12 09 05 AURORA at 12 14 05_Rate Design Sch 46" xfId="2203"/>
    <cellStyle name="_Value Copy 11 30 05 gas 12 09 05 AURORA at 12 14 05_Rate Design Sch 46 2" xfId="2204"/>
    <cellStyle name="_Value Copy 11 30 05 gas 12 09 05 AURORA at 12 14 05_Rate Spread" xfId="2205"/>
    <cellStyle name="_Value Copy 11 30 05 gas 12 09 05 AURORA at 12 14 05_Rate Spread 2" xfId="2206"/>
    <cellStyle name="_Value Copy 11 30 05 gas 12 09 05 AURORA at 12 14 05_Rebuttal Power Costs" xfId="2207"/>
    <cellStyle name="_Value Copy 11 30 05 gas 12 09 05 AURORA at 12 14 05_Rebuttal Power Costs 2" xfId="2208"/>
    <cellStyle name="_Value Copy 11 30 05 gas 12 09 05 AURORA at 12 14 05_Rebuttal Power Costs_Adj Bench DR 3 for Initial Briefs (Electric)" xfId="2209"/>
    <cellStyle name="_Value Copy 11 30 05 gas 12 09 05 AURORA at 12 14 05_Rebuttal Power Costs_Adj Bench DR 3 for Initial Briefs (Electric) 2" xfId="2210"/>
    <cellStyle name="_Value Copy 11 30 05 gas 12 09 05 AURORA at 12 14 05_Rebuttal Power Costs_Electric Rev Req Model (2009 GRC) Rebuttal" xfId="2211"/>
    <cellStyle name="_Value Copy 11 30 05 gas 12 09 05 AURORA at 12 14 05_Rebuttal Power Costs_Electric Rev Req Model (2009 GRC) Rebuttal 2" xfId="2212"/>
    <cellStyle name="_Value Copy 11 30 05 gas 12 09 05 AURORA at 12 14 05_Rebuttal Power Costs_Electric Rev Req Model (2009 GRC) Rebuttal REmoval of New  WH Solar AdjustMI" xfId="2213"/>
    <cellStyle name="_Value Copy 11 30 05 gas 12 09 05 AURORA at 12 14 05_Rebuttal Power Costs_Electric Rev Req Model (2009 GRC) Rebuttal REmoval of New  WH Solar AdjustMI 2" xfId="2214"/>
    <cellStyle name="_Value Copy 11 30 05 gas 12 09 05 AURORA at 12 14 05_Rebuttal Power Costs_Electric Rev Req Model (2009 GRC) Revised 01-18-2010" xfId="2215"/>
    <cellStyle name="_Value Copy 11 30 05 gas 12 09 05 AURORA at 12 14 05_Rebuttal Power Costs_Electric Rev Req Model (2009 GRC) Revised 01-18-2010 2" xfId="2216"/>
    <cellStyle name="_Value Copy 11 30 05 gas 12 09 05 AURORA at 12 14 05_Rebuttal Power Costs_Final Order Electric EXHIBIT A-1" xfId="2217"/>
    <cellStyle name="_Value Copy 11 30 05 gas 12 09 05 AURORA at 12 14 05_Rebuttal Power Costs_Final Order Electric EXHIBIT A-1 2" xfId="2218"/>
    <cellStyle name="_Value Copy 11 30 05 gas 12 09 05 AURORA at 12 14 05_ROR 5.02" xfId="2219"/>
    <cellStyle name="_Value Copy 11 30 05 gas 12 09 05 AURORA at 12 14 05_ROR 5.02 2" xfId="2220"/>
    <cellStyle name="_Value Copy 11 30 05 gas 12 09 05 AURORA at 12 14 05_Sch 40 Feeder OH 2008" xfId="2221"/>
    <cellStyle name="_Value Copy 11 30 05 gas 12 09 05 AURORA at 12 14 05_Sch 40 Feeder OH 2008 2" xfId="2222"/>
    <cellStyle name="_Value Copy 11 30 05 gas 12 09 05 AURORA at 12 14 05_Sch 40 Interim Energy Rates " xfId="2223"/>
    <cellStyle name="_Value Copy 11 30 05 gas 12 09 05 AURORA at 12 14 05_Sch 40 Interim Energy Rates  2" xfId="2224"/>
    <cellStyle name="_Value Copy 11 30 05 gas 12 09 05 AURORA at 12 14 05_Sch 40 Substation A&amp;G 2008" xfId="2225"/>
    <cellStyle name="_Value Copy 11 30 05 gas 12 09 05 AURORA at 12 14 05_Sch 40 Substation A&amp;G 2008 2" xfId="2226"/>
    <cellStyle name="_Value Copy 11 30 05 gas 12 09 05 AURORA at 12 14 05_Sch 40 Substation O&amp;M 2008" xfId="2227"/>
    <cellStyle name="_Value Copy 11 30 05 gas 12 09 05 AURORA at 12 14 05_Sch 40 Substation O&amp;M 2008 2" xfId="2228"/>
    <cellStyle name="_Value Copy 11 30 05 gas 12 09 05 AURORA at 12 14 05_Subs 2008" xfId="2229"/>
    <cellStyle name="_Value Copy 11 30 05 gas 12 09 05 AURORA at 12 14 05_Subs 2008 2" xfId="2230"/>
    <cellStyle name="_Value Copy 11 30 05 gas 12 09 05 AURORA at 12 14 05_Typical Residential Impacts 10.27.08" xfId="2231"/>
    <cellStyle name="_VC 6.15.06 update on 06GRC power costs.xls Chart 1" xfId="2232"/>
    <cellStyle name="_VC 6.15.06 update on 06GRC power costs.xls Chart 1 2" xfId="2233"/>
    <cellStyle name="_VC 6.15.06 update on 06GRC power costs.xls Chart 1 2 2" xfId="2234"/>
    <cellStyle name="_VC 6.15.06 update on 06GRC power costs.xls Chart 1 3" xfId="2235"/>
    <cellStyle name="_VC 6.15.06 update on 06GRC power costs.xls Chart 1 3 2" xfId="2236"/>
    <cellStyle name="_VC 6.15.06 update on 06GRC power costs.xls Chart 1 3 3" xfId="2237"/>
    <cellStyle name="_VC 6.15.06 update on 06GRC power costs.xls Chart 1 3 4" xfId="2238"/>
    <cellStyle name="_VC 6.15.06 update on 06GRC power costs.xls Chart 1 4" xfId="2239"/>
    <cellStyle name="_VC 6.15.06 update on 06GRC power costs.xls Chart 1_04 07E Wild Horse Wind Expansion (C) (2)" xfId="2240"/>
    <cellStyle name="_VC 6.15.06 update on 06GRC power costs.xls Chart 1_04 07E Wild Horse Wind Expansion (C) (2) 2" xfId="2241"/>
    <cellStyle name="_VC 6.15.06 update on 06GRC power costs.xls Chart 1_04 07E Wild Horse Wind Expansion (C) (2)_Adj Bench DR 3 for Initial Briefs (Electric)" xfId="2242"/>
    <cellStyle name="_VC 6.15.06 update on 06GRC power costs.xls Chart 1_04 07E Wild Horse Wind Expansion (C) (2)_Adj Bench DR 3 for Initial Briefs (Electric) 2" xfId="2243"/>
    <cellStyle name="_VC 6.15.06 update on 06GRC power costs.xls Chart 1_04 07E Wild Horse Wind Expansion (C) (2)_Electric Rev Req Model (2009 GRC) " xfId="2244"/>
    <cellStyle name="_VC 6.15.06 update on 06GRC power costs.xls Chart 1_04 07E Wild Horse Wind Expansion (C) (2)_Electric Rev Req Model (2009 GRC)  2" xfId="2245"/>
    <cellStyle name="_VC 6.15.06 update on 06GRC power costs.xls Chart 1_04 07E Wild Horse Wind Expansion (C) (2)_Electric Rev Req Model (2009 GRC) Rebuttal" xfId="2246"/>
    <cellStyle name="_VC 6.15.06 update on 06GRC power costs.xls Chart 1_04 07E Wild Horse Wind Expansion (C) (2)_Electric Rev Req Model (2009 GRC) Rebuttal 2" xfId="2247"/>
    <cellStyle name="_VC 6.15.06 update on 06GRC power costs.xls Chart 1_04 07E Wild Horse Wind Expansion (C) (2)_Electric Rev Req Model (2009 GRC) Rebuttal REmoval of New  WH Solar AdjustMI" xfId="2248"/>
    <cellStyle name="_VC 6.15.06 update on 06GRC power costs.xls Chart 1_04 07E Wild Horse Wind Expansion (C) (2)_Electric Rev Req Model (2009 GRC) Rebuttal REmoval of New  WH Solar AdjustMI 2" xfId="2249"/>
    <cellStyle name="_VC 6.15.06 update on 06GRC power costs.xls Chart 1_04 07E Wild Horse Wind Expansion (C) (2)_Electric Rev Req Model (2009 GRC) Revised 01-18-2010" xfId="2250"/>
    <cellStyle name="_VC 6.15.06 update on 06GRC power costs.xls Chart 1_04 07E Wild Horse Wind Expansion (C) (2)_Electric Rev Req Model (2009 GRC) Revised 01-18-2010 2" xfId="2251"/>
    <cellStyle name="_VC 6.15.06 update on 06GRC power costs.xls Chart 1_04 07E Wild Horse Wind Expansion (C) (2)_Final Order Electric EXHIBIT A-1" xfId="2252"/>
    <cellStyle name="_VC 6.15.06 update on 06GRC power costs.xls Chart 1_04 07E Wild Horse Wind Expansion (C) (2)_Final Order Electric EXHIBIT A-1 2" xfId="2253"/>
    <cellStyle name="_VC 6.15.06 update on 06GRC power costs.xls Chart 1_04 07E Wild Horse Wind Expansion (C) (2)_TENASKA REGULATORY ASSET" xfId="2254"/>
    <cellStyle name="_VC 6.15.06 update on 06GRC power costs.xls Chart 1_04 07E Wild Horse Wind Expansion (C) (2)_TENASKA REGULATORY ASSET 2" xfId="2255"/>
    <cellStyle name="_VC 6.15.06 update on 06GRC power costs.xls Chart 1_16.37E Wild Horse Expansion DeferralRevwrkingfile SF" xfId="2256"/>
    <cellStyle name="_VC 6.15.06 update on 06GRC power costs.xls Chart 1_16.37E Wild Horse Expansion DeferralRevwrkingfile SF 2" xfId="2257"/>
    <cellStyle name="_VC 6.15.06 update on 06GRC power costs.xls Chart 1_4 31 Regulatory Assets and Liabilities  7 06- Exhibit D" xfId="2258"/>
    <cellStyle name="_VC 6.15.06 update on 06GRC power costs.xls Chart 1_4 31 Regulatory Assets and Liabilities  7 06- Exhibit D 2" xfId="2259"/>
    <cellStyle name="_VC 6.15.06 update on 06GRC power costs.xls Chart 1_4 32 Regulatory Assets and Liabilities  7 06- Exhibit D" xfId="2260"/>
    <cellStyle name="_VC 6.15.06 update on 06GRC power costs.xls Chart 1_4 32 Regulatory Assets and Liabilities  7 06- Exhibit D 2" xfId="2261"/>
    <cellStyle name="_VC 6.15.06 update on 06GRC power costs.xls Chart 1_Book2" xfId="2262"/>
    <cellStyle name="_VC 6.15.06 update on 06GRC power costs.xls Chart 1_Book2 2" xfId="2263"/>
    <cellStyle name="_VC 6.15.06 update on 06GRC power costs.xls Chart 1_Book2_Adj Bench DR 3 for Initial Briefs (Electric)" xfId="2264"/>
    <cellStyle name="_VC 6.15.06 update on 06GRC power costs.xls Chart 1_Book2_Adj Bench DR 3 for Initial Briefs (Electric) 2" xfId="2265"/>
    <cellStyle name="_VC 6.15.06 update on 06GRC power costs.xls Chart 1_Book2_Electric Rev Req Model (2009 GRC) Rebuttal" xfId="2266"/>
    <cellStyle name="_VC 6.15.06 update on 06GRC power costs.xls Chart 1_Book2_Electric Rev Req Model (2009 GRC) Rebuttal 2" xfId="2267"/>
    <cellStyle name="_VC 6.15.06 update on 06GRC power costs.xls Chart 1_Book2_Electric Rev Req Model (2009 GRC) Rebuttal REmoval of New  WH Solar AdjustMI" xfId="2268"/>
    <cellStyle name="_VC 6.15.06 update on 06GRC power costs.xls Chart 1_Book2_Electric Rev Req Model (2009 GRC) Rebuttal REmoval of New  WH Solar AdjustMI 2" xfId="2269"/>
    <cellStyle name="_VC 6.15.06 update on 06GRC power costs.xls Chart 1_Book2_Electric Rev Req Model (2009 GRC) Revised 01-18-2010" xfId="2270"/>
    <cellStyle name="_VC 6.15.06 update on 06GRC power costs.xls Chart 1_Book2_Electric Rev Req Model (2009 GRC) Revised 01-18-2010 2" xfId="2271"/>
    <cellStyle name="_VC 6.15.06 update on 06GRC power costs.xls Chart 1_Book2_Final Order Electric EXHIBIT A-1" xfId="2272"/>
    <cellStyle name="_VC 6.15.06 update on 06GRC power costs.xls Chart 1_Book2_Final Order Electric EXHIBIT A-1 2" xfId="2273"/>
    <cellStyle name="_VC 6.15.06 update on 06GRC power costs.xls Chart 1_Book4" xfId="2274"/>
    <cellStyle name="_VC 6.15.06 update on 06GRC power costs.xls Chart 1_Book4 2" xfId="2275"/>
    <cellStyle name="_VC 6.15.06 update on 06GRC power costs.xls Chart 1_Book9" xfId="2276"/>
    <cellStyle name="_VC 6.15.06 update on 06GRC power costs.xls Chart 1_Book9 2" xfId="2277"/>
    <cellStyle name="_VC 6.15.06 update on 06GRC power costs.xls Chart 1_DWH-08 (Rate Spread &amp; Design Workpapers)" xfId="2278"/>
    <cellStyle name="_VC 6.15.06 update on 06GRC power costs.xls Chart 1_Final 2008 PTC Rate Design Workpapers 10.27.08" xfId="2279"/>
    <cellStyle name="_VC 6.15.06 update on 06GRC power costs.xls Chart 1_INPUTS" xfId="2280"/>
    <cellStyle name="_VC 6.15.06 update on 06GRC power costs.xls Chart 1_INPUTS 2" xfId="2281"/>
    <cellStyle name="_VC 6.15.06 update on 06GRC power costs.xls Chart 1_Power Costs - Comparison bx Rbtl-Staff-Jt-PC" xfId="2282"/>
    <cellStyle name="_VC 6.15.06 update on 06GRC power costs.xls Chart 1_Power Costs - Comparison bx Rbtl-Staff-Jt-PC 2" xfId="2283"/>
    <cellStyle name="_VC 6.15.06 update on 06GRC power costs.xls Chart 1_Power Costs - Comparison bx Rbtl-Staff-Jt-PC_Adj Bench DR 3 for Initial Briefs (Electric)" xfId="2284"/>
    <cellStyle name="_VC 6.15.06 update on 06GRC power costs.xls Chart 1_Power Costs - Comparison bx Rbtl-Staff-Jt-PC_Adj Bench DR 3 for Initial Briefs (Electric) 2" xfId="2285"/>
    <cellStyle name="_VC 6.15.06 update on 06GRC power costs.xls Chart 1_Power Costs - Comparison bx Rbtl-Staff-Jt-PC_Electric Rev Req Model (2009 GRC) Rebuttal" xfId="2286"/>
    <cellStyle name="_VC 6.15.06 update on 06GRC power costs.xls Chart 1_Power Costs - Comparison bx Rbtl-Staff-Jt-PC_Electric Rev Req Model (2009 GRC) Rebuttal 2" xfId="2287"/>
    <cellStyle name="_VC 6.15.06 update on 06GRC power costs.xls Chart 1_Power Costs - Comparison bx Rbtl-Staff-Jt-PC_Electric Rev Req Model (2009 GRC) Rebuttal REmoval of New  WH Solar AdjustMI" xfId="2288"/>
    <cellStyle name="_VC 6.15.06 update on 06GRC power costs.xls Chart 1_Power Costs - Comparison bx Rbtl-Staff-Jt-PC_Electric Rev Req Model (2009 GRC) Rebuttal REmoval of New  WH Solar AdjustMI 2" xfId="2289"/>
    <cellStyle name="_VC 6.15.06 update on 06GRC power costs.xls Chart 1_Power Costs - Comparison bx Rbtl-Staff-Jt-PC_Electric Rev Req Model (2009 GRC) Revised 01-18-2010" xfId="2290"/>
    <cellStyle name="_VC 6.15.06 update on 06GRC power costs.xls Chart 1_Power Costs - Comparison bx Rbtl-Staff-Jt-PC_Electric Rev Req Model (2009 GRC) Revised 01-18-2010 2" xfId="2291"/>
    <cellStyle name="_VC 6.15.06 update on 06GRC power costs.xls Chart 1_Power Costs - Comparison bx Rbtl-Staff-Jt-PC_Final Order Electric EXHIBIT A-1" xfId="2292"/>
    <cellStyle name="_VC 6.15.06 update on 06GRC power costs.xls Chart 1_Power Costs - Comparison bx Rbtl-Staff-Jt-PC_Final Order Electric EXHIBIT A-1 2" xfId="2293"/>
    <cellStyle name="_VC 6.15.06 update on 06GRC power costs.xls Chart 1_Production Adj 4.37" xfId="2294"/>
    <cellStyle name="_VC 6.15.06 update on 06GRC power costs.xls Chart 1_Production Adj 4.37 2" xfId="2295"/>
    <cellStyle name="_VC 6.15.06 update on 06GRC power costs.xls Chart 1_Purchased Power Adj 4.03" xfId="2296"/>
    <cellStyle name="_VC 6.15.06 update on 06GRC power costs.xls Chart 1_Purchased Power Adj 4.03 2" xfId="2297"/>
    <cellStyle name="_VC 6.15.06 update on 06GRC power costs.xls Chart 1_Rebuttal Power Costs" xfId="2298"/>
    <cellStyle name="_VC 6.15.06 update on 06GRC power costs.xls Chart 1_Rebuttal Power Costs 2" xfId="2299"/>
    <cellStyle name="_VC 6.15.06 update on 06GRC power costs.xls Chart 1_Rebuttal Power Costs_Adj Bench DR 3 for Initial Briefs (Electric)" xfId="2300"/>
    <cellStyle name="_VC 6.15.06 update on 06GRC power costs.xls Chart 1_Rebuttal Power Costs_Adj Bench DR 3 for Initial Briefs (Electric) 2" xfId="2301"/>
    <cellStyle name="_VC 6.15.06 update on 06GRC power costs.xls Chart 1_Rebuttal Power Costs_Electric Rev Req Model (2009 GRC) Rebuttal" xfId="2302"/>
    <cellStyle name="_VC 6.15.06 update on 06GRC power costs.xls Chart 1_Rebuttal Power Costs_Electric Rev Req Model (2009 GRC) Rebuttal 2" xfId="2303"/>
    <cellStyle name="_VC 6.15.06 update on 06GRC power costs.xls Chart 1_Rebuttal Power Costs_Electric Rev Req Model (2009 GRC) Rebuttal REmoval of New  WH Solar AdjustMI" xfId="2304"/>
    <cellStyle name="_VC 6.15.06 update on 06GRC power costs.xls Chart 1_Rebuttal Power Costs_Electric Rev Req Model (2009 GRC) Rebuttal REmoval of New  WH Solar AdjustMI 2" xfId="2305"/>
    <cellStyle name="_VC 6.15.06 update on 06GRC power costs.xls Chart 1_Rebuttal Power Costs_Electric Rev Req Model (2009 GRC) Revised 01-18-2010" xfId="2306"/>
    <cellStyle name="_VC 6.15.06 update on 06GRC power costs.xls Chart 1_Rebuttal Power Costs_Electric Rev Req Model (2009 GRC) Revised 01-18-2010 2" xfId="2307"/>
    <cellStyle name="_VC 6.15.06 update on 06GRC power costs.xls Chart 1_Rebuttal Power Costs_Final Order Electric EXHIBIT A-1" xfId="2308"/>
    <cellStyle name="_VC 6.15.06 update on 06GRC power costs.xls Chart 1_Rebuttal Power Costs_Final Order Electric EXHIBIT A-1 2" xfId="2309"/>
    <cellStyle name="_VC 6.15.06 update on 06GRC power costs.xls Chart 1_ROR &amp; CONV FACTOR" xfId="2310"/>
    <cellStyle name="_VC 6.15.06 update on 06GRC power costs.xls Chart 1_ROR &amp; CONV FACTOR 2" xfId="2311"/>
    <cellStyle name="_VC 6.15.06 update on 06GRC power costs.xls Chart 1_ROR 5.02" xfId="2312"/>
    <cellStyle name="_VC 6.15.06 update on 06GRC power costs.xls Chart 1_ROR 5.02 2" xfId="2313"/>
    <cellStyle name="_VC 6.15.06 update on 06GRC power costs.xls Chart 2" xfId="2314"/>
    <cellStyle name="_VC 6.15.06 update on 06GRC power costs.xls Chart 2 2" xfId="2315"/>
    <cellStyle name="_VC 6.15.06 update on 06GRC power costs.xls Chart 2 2 2" xfId="2316"/>
    <cellStyle name="_VC 6.15.06 update on 06GRC power costs.xls Chart 2 3" xfId="2317"/>
    <cellStyle name="_VC 6.15.06 update on 06GRC power costs.xls Chart 2 3 2" xfId="2318"/>
    <cellStyle name="_VC 6.15.06 update on 06GRC power costs.xls Chart 2 3 3" xfId="2319"/>
    <cellStyle name="_VC 6.15.06 update on 06GRC power costs.xls Chart 2 3 4" xfId="2320"/>
    <cellStyle name="_VC 6.15.06 update on 06GRC power costs.xls Chart 2 4" xfId="2321"/>
    <cellStyle name="_VC 6.15.06 update on 06GRC power costs.xls Chart 2_04 07E Wild Horse Wind Expansion (C) (2)" xfId="2322"/>
    <cellStyle name="_VC 6.15.06 update on 06GRC power costs.xls Chart 2_04 07E Wild Horse Wind Expansion (C) (2) 2" xfId="2323"/>
    <cellStyle name="_VC 6.15.06 update on 06GRC power costs.xls Chart 2_04 07E Wild Horse Wind Expansion (C) (2)_Adj Bench DR 3 for Initial Briefs (Electric)" xfId="2324"/>
    <cellStyle name="_VC 6.15.06 update on 06GRC power costs.xls Chart 2_04 07E Wild Horse Wind Expansion (C) (2)_Adj Bench DR 3 for Initial Briefs (Electric) 2" xfId="2325"/>
    <cellStyle name="_VC 6.15.06 update on 06GRC power costs.xls Chart 2_04 07E Wild Horse Wind Expansion (C) (2)_Electric Rev Req Model (2009 GRC) " xfId="2326"/>
    <cellStyle name="_VC 6.15.06 update on 06GRC power costs.xls Chart 2_04 07E Wild Horse Wind Expansion (C) (2)_Electric Rev Req Model (2009 GRC)  2" xfId="2327"/>
    <cellStyle name="_VC 6.15.06 update on 06GRC power costs.xls Chart 2_04 07E Wild Horse Wind Expansion (C) (2)_Electric Rev Req Model (2009 GRC) Rebuttal" xfId="2328"/>
    <cellStyle name="_VC 6.15.06 update on 06GRC power costs.xls Chart 2_04 07E Wild Horse Wind Expansion (C) (2)_Electric Rev Req Model (2009 GRC) Rebuttal 2" xfId="2329"/>
    <cellStyle name="_VC 6.15.06 update on 06GRC power costs.xls Chart 2_04 07E Wild Horse Wind Expansion (C) (2)_Electric Rev Req Model (2009 GRC) Rebuttal REmoval of New  WH Solar AdjustMI" xfId="2330"/>
    <cellStyle name="_VC 6.15.06 update on 06GRC power costs.xls Chart 2_04 07E Wild Horse Wind Expansion (C) (2)_Electric Rev Req Model (2009 GRC) Rebuttal REmoval of New  WH Solar AdjustMI 2" xfId="2331"/>
    <cellStyle name="_VC 6.15.06 update on 06GRC power costs.xls Chart 2_04 07E Wild Horse Wind Expansion (C) (2)_Electric Rev Req Model (2009 GRC) Revised 01-18-2010" xfId="2332"/>
    <cellStyle name="_VC 6.15.06 update on 06GRC power costs.xls Chart 2_04 07E Wild Horse Wind Expansion (C) (2)_Electric Rev Req Model (2009 GRC) Revised 01-18-2010 2" xfId="2333"/>
    <cellStyle name="_VC 6.15.06 update on 06GRC power costs.xls Chart 2_04 07E Wild Horse Wind Expansion (C) (2)_Final Order Electric EXHIBIT A-1" xfId="2334"/>
    <cellStyle name="_VC 6.15.06 update on 06GRC power costs.xls Chart 2_04 07E Wild Horse Wind Expansion (C) (2)_Final Order Electric EXHIBIT A-1 2" xfId="2335"/>
    <cellStyle name="_VC 6.15.06 update on 06GRC power costs.xls Chart 2_04 07E Wild Horse Wind Expansion (C) (2)_TENASKA REGULATORY ASSET" xfId="2336"/>
    <cellStyle name="_VC 6.15.06 update on 06GRC power costs.xls Chart 2_04 07E Wild Horse Wind Expansion (C) (2)_TENASKA REGULATORY ASSET 2" xfId="2337"/>
    <cellStyle name="_VC 6.15.06 update on 06GRC power costs.xls Chart 2_16.37E Wild Horse Expansion DeferralRevwrkingfile SF" xfId="2338"/>
    <cellStyle name="_VC 6.15.06 update on 06GRC power costs.xls Chart 2_16.37E Wild Horse Expansion DeferralRevwrkingfile SF 2" xfId="2339"/>
    <cellStyle name="_VC 6.15.06 update on 06GRC power costs.xls Chart 2_4 31 Regulatory Assets and Liabilities  7 06- Exhibit D" xfId="2340"/>
    <cellStyle name="_VC 6.15.06 update on 06GRC power costs.xls Chart 2_4 31 Regulatory Assets and Liabilities  7 06- Exhibit D 2" xfId="2341"/>
    <cellStyle name="_VC 6.15.06 update on 06GRC power costs.xls Chart 2_4 32 Regulatory Assets and Liabilities  7 06- Exhibit D" xfId="2342"/>
    <cellStyle name="_VC 6.15.06 update on 06GRC power costs.xls Chart 2_4 32 Regulatory Assets and Liabilities  7 06- Exhibit D 2" xfId="2343"/>
    <cellStyle name="_VC 6.15.06 update on 06GRC power costs.xls Chart 2_Book2" xfId="2344"/>
    <cellStyle name="_VC 6.15.06 update on 06GRC power costs.xls Chart 2_Book2 2" xfId="2345"/>
    <cellStyle name="_VC 6.15.06 update on 06GRC power costs.xls Chart 2_Book2_Adj Bench DR 3 for Initial Briefs (Electric)" xfId="2346"/>
    <cellStyle name="_VC 6.15.06 update on 06GRC power costs.xls Chart 2_Book2_Adj Bench DR 3 for Initial Briefs (Electric) 2" xfId="2347"/>
    <cellStyle name="_VC 6.15.06 update on 06GRC power costs.xls Chart 2_Book2_Electric Rev Req Model (2009 GRC) Rebuttal" xfId="2348"/>
    <cellStyle name="_VC 6.15.06 update on 06GRC power costs.xls Chart 2_Book2_Electric Rev Req Model (2009 GRC) Rebuttal 2" xfId="2349"/>
    <cellStyle name="_VC 6.15.06 update on 06GRC power costs.xls Chart 2_Book2_Electric Rev Req Model (2009 GRC) Rebuttal REmoval of New  WH Solar AdjustMI" xfId="2350"/>
    <cellStyle name="_VC 6.15.06 update on 06GRC power costs.xls Chart 2_Book2_Electric Rev Req Model (2009 GRC) Rebuttal REmoval of New  WH Solar AdjustMI 2" xfId="2351"/>
    <cellStyle name="_VC 6.15.06 update on 06GRC power costs.xls Chart 2_Book2_Electric Rev Req Model (2009 GRC) Revised 01-18-2010" xfId="2352"/>
    <cellStyle name="_VC 6.15.06 update on 06GRC power costs.xls Chart 2_Book2_Electric Rev Req Model (2009 GRC) Revised 01-18-2010 2" xfId="2353"/>
    <cellStyle name="_VC 6.15.06 update on 06GRC power costs.xls Chart 2_Book2_Final Order Electric EXHIBIT A-1" xfId="2354"/>
    <cellStyle name="_VC 6.15.06 update on 06GRC power costs.xls Chart 2_Book2_Final Order Electric EXHIBIT A-1 2" xfId="2355"/>
    <cellStyle name="_VC 6.15.06 update on 06GRC power costs.xls Chart 2_Book4" xfId="2356"/>
    <cellStyle name="_VC 6.15.06 update on 06GRC power costs.xls Chart 2_Book4 2" xfId="2357"/>
    <cellStyle name="_VC 6.15.06 update on 06GRC power costs.xls Chart 2_Book9" xfId="2358"/>
    <cellStyle name="_VC 6.15.06 update on 06GRC power costs.xls Chart 2_Book9 2" xfId="2359"/>
    <cellStyle name="_VC 6.15.06 update on 06GRC power costs.xls Chart 2_DWH-08 (Rate Spread &amp; Design Workpapers)" xfId="2360"/>
    <cellStyle name="_VC 6.15.06 update on 06GRC power costs.xls Chart 2_Final 2008 PTC Rate Design Workpapers 10.27.08" xfId="2361"/>
    <cellStyle name="_VC 6.15.06 update on 06GRC power costs.xls Chart 2_INPUTS" xfId="2362"/>
    <cellStyle name="_VC 6.15.06 update on 06GRC power costs.xls Chart 2_INPUTS 2" xfId="2363"/>
    <cellStyle name="_VC 6.15.06 update on 06GRC power costs.xls Chart 2_Power Costs - Comparison bx Rbtl-Staff-Jt-PC" xfId="2364"/>
    <cellStyle name="_VC 6.15.06 update on 06GRC power costs.xls Chart 2_Power Costs - Comparison bx Rbtl-Staff-Jt-PC 2" xfId="2365"/>
    <cellStyle name="_VC 6.15.06 update on 06GRC power costs.xls Chart 2_Power Costs - Comparison bx Rbtl-Staff-Jt-PC_Adj Bench DR 3 for Initial Briefs (Electric)" xfId="2366"/>
    <cellStyle name="_VC 6.15.06 update on 06GRC power costs.xls Chart 2_Power Costs - Comparison bx Rbtl-Staff-Jt-PC_Adj Bench DR 3 for Initial Briefs (Electric) 2" xfId="2367"/>
    <cellStyle name="_VC 6.15.06 update on 06GRC power costs.xls Chart 2_Power Costs - Comparison bx Rbtl-Staff-Jt-PC_Electric Rev Req Model (2009 GRC) Rebuttal" xfId="2368"/>
    <cellStyle name="_VC 6.15.06 update on 06GRC power costs.xls Chart 2_Power Costs - Comparison bx Rbtl-Staff-Jt-PC_Electric Rev Req Model (2009 GRC) Rebuttal 2" xfId="2369"/>
    <cellStyle name="_VC 6.15.06 update on 06GRC power costs.xls Chart 2_Power Costs - Comparison bx Rbtl-Staff-Jt-PC_Electric Rev Req Model (2009 GRC) Rebuttal REmoval of New  WH Solar AdjustMI" xfId="2370"/>
    <cellStyle name="_VC 6.15.06 update on 06GRC power costs.xls Chart 2_Power Costs - Comparison bx Rbtl-Staff-Jt-PC_Electric Rev Req Model (2009 GRC) Rebuttal REmoval of New  WH Solar AdjustMI 2" xfId="2371"/>
    <cellStyle name="_VC 6.15.06 update on 06GRC power costs.xls Chart 2_Power Costs - Comparison bx Rbtl-Staff-Jt-PC_Electric Rev Req Model (2009 GRC) Revised 01-18-2010" xfId="2372"/>
    <cellStyle name="_VC 6.15.06 update on 06GRC power costs.xls Chart 2_Power Costs - Comparison bx Rbtl-Staff-Jt-PC_Electric Rev Req Model (2009 GRC) Revised 01-18-2010 2" xfId="2373"/>
    <cellStyle name="_VC 6.15.06 update on 06GRC power costs.xls Chart 2_Power Costs - Comparison bx Rbtl-Staff-Jt-PC_Final Order Electric EXHIBIT A-1" xfId="2374"/>
    <cellStyle name="_VC 6.15.06 update on 06GRC power costs.xls Chart 2_Power Costs - Comparison bx Rbtl-Staff-Jt-PC_Final Order Electric EXHIBIT A-1 2" xfId="2375"/>
    <cellStyle name="_VC 6.15.06 update on 06GRC power costs.xls Chart 2_Production Adj 4.37" xfId="2376"/>
    <cellStyle name="_VC 6.15.06 update on 06GRC power costs.xls Chart 2_Production Adj 4.37 2" xfId="2377"/>
    <cellStyle name="_VC 6.15.06 update on 06GRC power costs.xls Chart 2_Purchased Power Adj 4.03" xfId="2378"/>
    <cellStyle name="_VC 6.15.06 update on 06GRC power costs.xls Chart 2_Purchased Power Adj 4.03 2" xfId="2379"/>
    <cellStyle name="_VC 6.15.06 update on 06GRC power costs.xls Chart 2_Rebuttal Power Costs" xfId="2380"/>
    <cellStyle name="_VC 6.15.06 update on 06GRC power costs.xls Chart 2_Rebuttal Power Costs 2" xfId="2381"/>
    <cellStyle name="_VC 6.15.06 update on 06GRC power costs.xls Chart 2_Rebuttal Power Costs_Adj Bench DR 3 for Initial Briefs (Electric)" xfId="2382"/>
    <cellStyle name="_VC 6.15.06 update on 06GRC power costs.xls Chart 2_Rebuttal Power Costs_Adj Bench DR 3 for Initial Briefs (Electric) 2" xfId="2383"/>
    <cellStyle name="_VC 6.15.06 update on 06GRC power costs.xls Chart 2_Rebuttal Power Costs_Electric Rev Req Model (2009 GRC) Rebuttal" xfId="2384"/>
    <cellStyle name="_VC 6.15.06 update on 06GRC power costs.xls Chart 2_Rebuttal Power Costs_Electric Rev Req Model (2009 GRC) Rebuttal 2" xfId="2385"/>
    <cellStyle name="_VC 6.15.06 update on 06GRC power costs.xls Chart 2_Rebuttal Power Costs_Electric Rev Req Model (2009 GRC) Rebuttal REmoval of New  WH Solar AdjustMI" xfId="2386"/>
    <cellStyle name="_VC 6.15.06 update on 06GRC power costs.xls Chart 2_Rebuttal Power Costs_Electric Rev Req Model (2009 GRC) Rebuttal REmoval of New  WH Solar AdjustMI 2" xfId="2387"/>
    <cellStyle name="_VC 6.15.06 update on 06GRC power costs.xls Chart 2_Rebuttal Power Costs_Electric Rev Req Model (2009 GRC) Revised 01-18-2010" xfId="2388"/>
    <cellStyle name="_VC 6.15.06 update on 06GRC power costs.xls Chart 2_Rebuttal Power Costs_Electric Rev Req Model (2009 GRC) Revised 01-18-2010 2" xfId="2389"/>
    <cellStyle name="_VC 6.15.06 update on 06GRC power costs.xls Chart 2_Rebuttal Power Costs_Final Order Electric EXHIBIT A-1" xfId="2390"/>
    <cellStyle name="_VC 6.15.06 update on 06GRC power costs.xls Chart 2_Rebuttal Power Costs_Final Order Electric EXHIBIT A-1 2" xfId="2391"/>
    <cellStyle name="_VC 6.15.06 update on 06GRC power costs.xls Chart 2_ROR &amp; CONV FACTOR" xfId="2392"/>
    <cellStyle name="_VC 6.15.06 update on 06GRC power costs.xls Chart 2_ROR &amp; CONV FACTOR 2" xfId="2393"/>
    <cellStyle name="_VC 6.15.06 update on 06GRC power costs.xls Chart 2_ROR 5.02" xfId="2394"/>
    <cellStyle name="_VC 6.15.06 update on 06GRC power costs.xls Chart 2_ROR 5.02 2" xfId="2395"/>
    <cellStyle name="_VC 6.15.06 update on 06GRC power costs.xls Chart 3" xfId="2396"/>
    <cellStyle name="_VC 6.15.06 update on 06GRC power costs.xls Chart 3 2" xfId="2397"/>
    <cellStyle name="_VC 6.15.06 update on 06GRC power costs.xls Chart 3 2 2" xfId="2398"/>
    <cellStyle name="_VC 6.15.06 update on 06GRC power costs.xls Chart 3 3" xfId="2399"/>
    <cellStyle name="_VC 6.15.06 update on 06GRC power costs.xls Chart 3 3 2" xfId="2400"/>
    <cellStyle name="_VC 6.15.06 update on 06GRC power costs.xls Chart 3 3 3" xfId="2401"/>
    <cellStyle name="_VC 6.15.06 update on 06GRC power costs.xls Chart 3 3 4" xfId="2402"/>
    <cellStyle name="_VC 6.15.06 update on 06GRC power costs.xls Chart 3 4" xfId="2403"/>
    <cellStyle name="_VC 6.15.06 update on 06GRC power costs.xls Chart 3_04 07E Wild Horse Wind Expansion (C) (2)" xfId="2404"/>
    <cellStyle name="_VC 6.15.06 update on 06GRC power costs.xls Chart 3_04 07E Wild Horse Wind Expansion (C) (2) 2" xfId="2405"/>
    <cellStyle name="_VC 6.15.06 update on 06GRC power costs.xls Chart 3_04 07E Wild Horse Wind Expansion (C) (2)_Adj Bench DR 3 for Initial Briefs (Electric)" xfId="2406"/>
    <cellStyle name="_VC 6.15.06 update on 06GRC power costs.xls Chart 3_04 07E Wild Horse Wind Expansion (C) (2)_Adj Bench DR 3 for Initial Briefs (Electric) 2" xfId="2407"/>
    <cellStyle name="_VC 6.15.06 update on 06GRC power costs.xls Chart 3_04 07E Wild Horse Wind Expansion (C) (2)_Electric Rev Req Model (2009 GRC) " xfId="2408"/>
    <cellStyle name="_VC 6.15.06 update on 06GRC power costs.xls Chart 3_04 07E Wild Horse Wind Expansion (C) (2)_Electric Rev Req Model (2009 GRC)  2" xfId="2409"/>
    <cellStyle name="_VC 6.15.06 update on 06GRC power costs.xls Chart 3_04 07E Wild Horse Wind Expansion (C) (2)_Electric Rev Req Model (2009 GRC) Rebuttal" xfId="2410"/>
    <cellStyle name="_VC 6.15.06 update on 06GRC power costs.xls Chart 3_04 07E Wild Horse Wind Expansion (C) (2)_Electric Rev Req Model (2009 GRC) Rebuttal 2" xfId="2411"/>
    <cellStyle name="_VC 6.15.06 update on 06GRC power costs.xls Chart 3_04 07E Wild Horse Wind Expansion (C) (2)_Electric Rev Req Model (2009 GRC) Rebuttal REmoval of New  WH Solar AdjustMI" xfId="2412"/>
    <cellStyle name="_VC 6.15.06 update on 06GRC power costs.xls Chart 3_04 07E Wild Horse Wind Expansion (C) (2)_Electric Rev Req Model (2009 GRC) Rebuttal REmoval of New  WH Solar AdjustMI 2" xfId="2413"/>
    <cellStyle name="_VC 6.15.06 update on 06GRC power costs.xls Chart 3_04 07E Wild Horse Wind Expansion (C) (2)_Electric Rev Req Model (2009 GRC) Revised 01-18-2010" xfId="2414"/>
    <cellStyle name="_VC 6.15.06 update on 06GRC power costs.xls Chart 3_04 07E Wild Horse Wind Expansion (C) (2)_Electric Rev Req Model (2009 GRC) Revised 01-18-2010 2" xfId="2415"/>
    <cellStyle name="_VC 6.15.06 update on 06GRC power costs.xls Chart 3_04 07E Wild Horse Wind Expansion (C) (2)_Final Order Electric EXHIBIT A-1" xfId="2416"/>
    <cellStyle name="_VC 6.15.06 update on 06GRC power costs.xls Chart 3_04 07E Wild Horse Wind Expansion (C) (2)_Final Order Electric EXHIBIT A-1 2" xfId="2417"/>
    <cellStyle name="_VC 6.15.06 update on 06GRC power costs.xls Chart 3_04 07E Wild Horse Wind Expansion (C) (2)_TENASKA REGULATORY ASSET" xfId="2418"/>
    <cellStyle name="_VC 6.15.06 update on 06GRC power costs.xls Chart 3_04 07E Wild Horse Wind Expansion (C) (2)_TENASKA REGULATORY ASSET 2" xfId="2419"/>
    <cellStyle name="_VC 6.15.06 update on 06GRC power costs.xls Chart 3_16.37E Wild Horse Expansion DeferralRevwrkingfile SF" xfId="2420"/>
    <cellStyle name="_VC 6.15.06 update on 06GRC power costs.xls Chart 3_16.37E Wild Horse Expansion DeferralRevwrkingfile SF 2" xfId="2421"/>
    <cellStyle name="_VC 6.15.06 update on 06GRC power costs.xls Chart 3_4 31 Regulatory Assets and Liabilities  7 06- Exhibit D" xfId="2422"/>
    <cellStyle name="_VC 6.15.06 update on 06GRC power costs.xls Chart 3_4 31 Regulatory Assets and Liabilities  7 06- Exhibit D 2" xfId="2423"/>
    <cellStyle name="_VC 6.15.06 update on 06GRC power costs.xls Chart 3_4 32 Regulatory Assets and Liabilities  7 06- Exhibit D" xfId="2424"/>
    <cellStyle name="_VC 6.15.06 update on 06GRC power costs.xls Chart 3_4 32 Regulatory Assets and Liabilities  7 06- Exhibit D 2" xfId="2425"/>
    <cellStyle name="_VC 6.15.06 update on 06GRC power costs.xls Chart 3_Book2" xfId="2426"/>
    <cellStyle name="_VC 6.15.06 update on 06GRC power costs.xls Chart 3_Book2 2" xfId="2427"/>
    <cellStyle name="_VC 6.15.06 update on 06GRC power costs.xls Chart 3_Book2_Adj Bench DR 3 for Initial Briefs (Electric)" xfId="2428"/>
    <cellStyle name="_VC 6.15.06 update on 06GRC power costs.xls Chart 3_Book2_Adj Bench DR 3 for Initial Briefs (Electric) 2" xfId="2429"/>
    <cellStyle name="_VC 6.15.06 update on 06GRC power costs.xls Chart 3_Book2_Electric Rev Req Model (2009 GRC) Rebuttal" xfId="2430"/>
    <cellStyle name="_VC 6.15.06 update on 06GRC power costs.xls Chart 3_Book2_Electric Rev Req Model (2009 GRC) Rebuttal 2" xfId="2431"/>
    <cellStyle name="_VC 6.15.06 update on 06GRC power costs.xls Chart 3_Book2_Electric Rev Req Model (2009 GRC) Rebuttal REmoval of New  WH Solar AdjustMI" xfId="2432"/>
    <cellStyle name="_VC 6.15.06 update on 06GRC power costs.xls Chart 3_Book2_Electric Rev Req Model (2009 GRC) Rebuttal REmoval of New  WH Solar AdjustMI 2" xfId="2433"/>
    <cellStyle name="_VC 6.15.06 update on 06GRC power costs.xls Chart 3_Book2_Electric Rev Req Model (2009 GRC) Revised 01-18-2010" xfId="2434"/>
    <cellStyle name="_VC 6.15.06 update on 06GRC power costs.xls Chart 3_Book2_Electric Rev Req Model (2009 GRC) Revised 01-18-2010 2" xfId="2435"/>
    <cellStyle name="_VC 6.15.06 update on 06GRC power costs.xls Chart 3_Book2_Final Order Electric EXHIBIT A-1" xfId="2436"/>
    <cellStyle name="_VC 6.15.06 update on 06GRC power costs.xls Chart 3_Book2_Final Order Electric EXHIBIT A-1 2" xfId="2437"/>
    <cellStyle name="_VC 6.15.06 update on 06GRC power costs.xls Chart 3_Book4" xfId="2438"/>
    <cellStyle name="_VC 6.15.06 update on 06GRC power costs.xls Chart 3_Book4 2" xfId="2439"/>
    <cellStyle name="_VC 6.15.06 update on 06GRC power costs.xls Chart 3_Book9" xfId="2440"/>
    <cellStyle name="_VC 6.15.06 update on 06GRC power costs.xls Chart 3_Book9 2" xfId="2441"/>
    <cellStyle name="_VC 6.15.06 update on 06GRC power costs.xls Chart 3_DWH-08 (Rate Spread &amp; Design Workpapers)" xfId="2442"/>
    <cellStyle name="_VC 6.15.06 update on 06GRC power costs.xls Chart 3_Final 2008 PTC Rate Design Workpapers 10.27.08" xfId="2443"/>
    <cellStyle name="_VC 6.15.06 update on 06GRC power costs.xls Chart 3_INPUTS" xfId="2444"/>
    <cellStyle name="_VC 6.15.06 update on 06GRC power costs.xls Chart 3_INPUTS 2" xfId="2445"/>
    <cellStyle name="_VC 6.15.06 update on 06GRC power costs.xls Chart 3_Power Costs - Comparison bx Rbtl-Staff-Jt-PC" xfId="2446"/>
    <cellStyle name="_VC 6.15.06 update on 06GRC power costs.xls Chart 3_Power Costs - Comparison bx Rbtl-Staff-Jt-PC 2" xfId="2447"/>
    <cellStyle name="_VC 6.15.06 update on 06GRC power costs.xls Chart 3_Power Costs - Comparison bx Rbtl-Staff-Jt-PC_Adj Bench DR 3 for Initial Briefs (Electric)" xfId="2448"/>
    <cellStyle name="_VC 6.15.06 update on 06GRC power costs.xls Chart 3_Power Costs - Comparison bx Rbtl-Staff-Jt-PC_Adj Bench DR 3 for Initial Briefs (Electric) 2" xfId="2449"/>
    <cellStyle name="_VC 6.15.06 update on 06GRC power costs.xls Chart 3_Power Costs - Comparison bx Rbtl-Staff-Jt-PC_Electric Rev Req Model (2009 GRC) Rebuttal" xfId="2450"/>
    <cellStyle name="_VC 6.15.06 update on 06GRC power costs.xls Chart 3_Power Costs - Comparison bx Rbtl-Staff-Jt-PC_Electric Rev Req Model (2009 GRC) Rebuttal 2" xfId="2451"/>
    <cellStyle name="_VC 6.15.06 update on 06GRC power costs.xls Chart 3_Power Costs - Comparison bx Rbtl-Staff-Jt-PC_Electric Rev Req Model (2009 GRC) Rebuttal REmoval of New  WH Solar AdjustMI" xfId="2452"/>
    <cellStyle name="_VC 6.15.06 update on 06GRC power costs.xls Chart 3_Power Costs - Comparison bx Rbtl-Staff-Jt-PC_Electric Rev Req Model (2009 GRC) Rebuttal REmoval of New  WH Solar AdjustMI 2" xfId="2453"/>
    <cellStyle name="_VC 6.15.06 update on 06GRC power costs.xls Chart 3_Power Costs - Comparison bx Rbtl-Staff-Jt-PC_Electric Rev Req Model (2009 GRC) Revised 01-18-2010" xfId="2454"/>
    <cellStyle name="_VC 6.15.06 update on 06GRC power costs.xls Chart 3_Power Costs - Comparison bx Rbtl-Staff-Jt-PC_Electric Rev Req Model (2009 GRC) Revised 01-18-2010 2" xfId="2455"/>
    <cellStyle name="_VC 6.15.06 update on 06GRC power costs.xls Chart 3_Power Costs - Comparison bx Rbtl-Staff-Jt-PC_Final Order Electric EXHIBIT A-1" xfId="2456"/>
    <cellStyle name="_VC 6.15.06 update on 06GRC power costs.xls Chart 3_Power Costs - Comparison bx Rbtl-Staff-Jt-PC_Final Order Electric EXHIBIT A-1 2" xfId="2457"/>
    <cellStyle name="_VC 6.15.06 update on 06GRC power costs.xls Chart 3_Production Adj 4.37" xfId="2458"/>
    <cellStyle name="_VC 6.15.06 update on 06GRC power costs.xls Chart 3_Production Adj 4.37 2" xfId="2459"/>
    <cellStyle name="_VC 6.15.06 update on 06GRC power costs.xls Chart 3_Purchased Power Adj 4.03" xfId="2460"/>
    <cellStyle name="_VC 6.15.06 update on 06GRC power costs.xls Chart 3_Purchased Power Adj 4.03 2" xfId="2461"/>
    <cellStyle name="_VC 6.15.06 update on 06GRC power costs.xls Chart 3_Rebuttal Power Costs" xfId="2462"/>
    <cellStyle name="_VC 6.15.06 update on 06GRC power costs.xls Chart 3_Rebuttal Power Costs 2" xfId="2463"/>
    <cellStyle name="_VC 6.15.06 update on 06GRC power costs.xls Chart 3_Rebuttal Power Costs_Adj Bench DR 3 for Initial Briefs (Electric)" xfId="2464"/>
    <cellStyle name="_VC 6.15.06 update on 06GRC power costs.xls Chart 3_Rebuttal Power Costs_Adj Bench DR 3 for Initial Briefs (Electric) 2" xfId="2465"/>
    <cellStyle name="_VC 6.15.06 update on 06GRC power costs.xls Chart 3_Rebuttal Power Costs_Electric Rev Req Model (2009 GRC) Rebuttal" xfId="2466"/>
    <cellStyle name="_VC 6.15.06 update on 06GRC power costs.xls Chart 3_Rebuttal Power Costs_Electric Rev Req Model (2009 GRC) Rebuttal 2" xfId="2467"/>
    <cellStyle name="_VC 6.15.06 update on 06GRC power costs.xls Chart 3_Rebuttal Power Costs_Electric Rev Req Model (2009 GRC) Rebuttal REmoval of New  WH Solar AdjustMI" xfId="2468"/>
    <cellStyle name="_VC 6.15.06 update on 06GRC power costs.xls Chart 3_Rebuttal Power Costs_Electric Rev Req Model (2009 GRC) Rebuttal REmoval of New  WH Solar AdjustMI 2" xfId="2469"/>
    <cellStyle name="_VC 6.15.06 update on 06GRC power costs.xls Chart 3_Rebuttal Power Costs_Electric Rev Req Model (2009 GRC) Revised 01-18-2010" xfId="2470"/>
    <cellStyle name="_VC 6.15.06 update on 06GRC power costs.xls Chart 3_Rebuttal Power Costs_Electric Rev Req Model (2009 GRC) Revised 01-18-2010 2" xfId="2471"/>
    <cellStyle name="_VC 6.15.06 update on 06GRC power costs.xls Chart 3_Rebuttal Power Costs_Final Order Electric EXHIBIT A-1" xfId="2472"/>
    <cellStyle name="_VC 6.15.06 update on 06GRC power costs.xls Chart 3_Rebuttal Power Costs_Final Order Electric EXHIBIT A-1 2" xfId="2473"/>
    <cellStyle name="_VC 6.15.06 update on 06GRC power costs.xls Chart 3_ROR &amp; CONV FACTOR" xfId="2474"/>
    <cellStyle name="_VC 6.15.06 update on 06GRC power costs.xls Chart 3_ROR &amp; CONV FACTOR 2" xfId="2475"/>
    <cellStyle name="_VC 6.15.06 update on 06GRC power costs.xls Chart 3_ROR 5.02" xfId="2476"/>
    <cellStyle name="_VC 6.15.06 update on 06GRC power costs.xls Chart 3_ROR 5.02 2" xfId="2477"/>
    <cellStyle name="0,0_x000d__x000a_NA_x000d__x000a_" xfId="2478"/>
    <cellStyle name="0000" xfId="2479"/>
    <cellStyle name="000000" xfId="2480"/>
    <cellStyle name="20% - Accent1 10" xfId="2481"/>
    <cellStyle name="20% - Accent1 11" xfId="2482"/>
    <cellStyle name="20% - Accent1 12" xfId="2483"/>
    <cellStyle name="20% - Accent1 13" xfId="2484"/>
    <cellStyle name="20% - Accent1 14" xfId="2485"/>
    <cellStyle name="20% - Accent1 15" xfId="2486"/>
    <cellStyle name="20% - Accent1 16" xfId="2487"/>
    <cellStyle name="20% - Accent1 17" xfId="2488"/>
    <cellStyle name="20% - Accent1 18" xfId="2489"/>
    <cellStyle name="20% - Accent1 19" xfId="2490"/>
    <cellStyle name="20% - Accent1 2" xfId="2491"/>
    <cellStyle name="20% - Accent1 2 2" xfId="2492"/>
    <cellStyle name="20% - Accent1 20" xfId="2493"/>
    <cellStyle name="20% - Accent1 21" xfId="2494"/>
    <cellStyle name="20% - Accent1 22" xfId="2495"/>
    <cellStyle name="20% - Accent1 23" xfId="2496"/>
    <cellStyle name="20% - Accent1 24" xfId="2497"/>
    <cellStyle name="20% - Accent1 25" xfId="2498"/>
    <cellStyle name="20% - Accent1 26" xfId="2499"/>
    <cellStyle name="20% - Accent1 27" xfId="2500"/>
    <cellStyle name="20% - Accent1 28" xfId="2501"/>
    <cellStyle name="20% - Accent1 29" xfId="2502"/>
    <cellStyle name="20% - Accent1 3" xfId="2503"/>
    <cellStyle name="20% - Accent1 3 2" xfId="6482"/>
    <cellStyle name="20% - Accent1 30" xfId="2504"/>
    <cellStyle name="20% - Accent1 31" xfId="2505"/>
    <cellStyle name="20% - Accent1 32" xfId="2506"/>
    <cellStyle name="20% - Accent1 33" xfId="2507"/>
    <cellStyle name="20% - Accent1 34" xfId="2508"/>
    <cellStyle name="20% - Accent1 35" xfId="2509"/>
    <cellStyle name="20% - Accent1 36" xfId="2510"/>
    <cellStyle name="20% - Accent1 37" xfId="2511"/>
    <cellStyle name="20% - Accent1 38" xfId="2512"/>
    <cellStyle name="20% - Accent1 39" xfId="2513"/>
    <cellStyle name="20% - Accent1 4" xfId="2514"/>
    <cellStyle name="20% - Accent1 4 2" xfId="2515"/>
    <cellStyle name="20% - Accent1 4 2 2" xfId="2516"/>
    <cellStyle name="20% - Accent1 4 2 3" xfId="2517"/>
    <cellStyle name="20% - Accent1 4 3" xfId="2518"/>
    <cellStyle name="20% - Accent1 4 3 2" xfId="2519"/>
    <cellStyle name="20% - Accent1 4 4" xfId="2520"/>
    <cellStyle name="20% - Accent1 4 5" xfId="2521"/>
    <cellStyle name="20% - Accent1 40" xfId="2522"/>
    <cellStyle name="20% - Accent1 41" xfId="2523"/>
    <cellStyle name="20% - Accent1 42" xfId="2524"/>
    <cellStyle name="20% - Accent1 43" xfId="2525"/>
    <cellStyle name="20% - Accent1 44" xfId="2526"/>
    <cellStyle name="20% - Accent1 45" xfId="2527"/>
    <cellStyle name="20% - Accent1 46" xfId="2528"/>
    <cellStyle name="20% - Accent1 47" xfId="2529"/>
    <cellStyle name="20% - Accent1 48" xfId="2530"/>
    <cellStyle name="20% - Accent1 49" xfId="2531"/>
    <cellStyle name="20% - Accent1 5" xfId="2532"/>
    <cellStyle name="20% - Accent1 50" xfId="2533"/>
    <cellStyle name="20% - Accent1 51" xfId="2534"/>
    <cellStyle name="20% - Accent1 52" xfId="2535"/>
    <cellStyle name="20% - Accent1 53" xfId="2536"/>
    <cellStyle name="20% - Accent1 54" xfId="2537"/>
    <cellStyle name="20% - Accent1 55" xfId="2538"/>
    <cellStyle name="20% - Accent1 56" xfId="2539"/>
    <cellStyle name="20% - Accent1 57" xfId="2540"/>
    <cellStyle name="20% - Accent1 58" xfId="2541"/>
    <cellStyle name="20% - Accent1 59" xfId="2542"/>
    <cellStyle name="20% - Accent1 6" xfId="2543"/>
    <cellStyle name="20% - Accent1 60" xfId="2544"/>
    <cellStyle name="20% - Accent1 61" xfId="2545"/>
    <cellStyle name="20% - Accent1 62" xfId="2546"/>
    <cellStyle name="20% - Accent1 63" xfId="2547"/>
    <cellStyle name="20% - Accent1 64" xfId="2548"/>
    <cellStyle name="20% - Accent1 65" xfId="2549"/>
    <cellStyle name="20% - Accent1 66" xfId="6483"/>
    <cellStyle name="20% - Accent1 7" xfId="2550"/>
    <cellStyle name="20% - Accent1 8" xfId="2551"/>
    <cellStyle name="20% - Accent1 9" xfId="2552"/>
    <cellStyle name="20% - Accent2 10" xfId="2553"/>
    <cellStyle name="20% - Accent2 11" xfId="2554"/>
    <cellStyle name="20% - Accent2 12" xfId="2555"/>
    <cellStyle name="20% - Accent2 13" xfId="2556"/>
    <cellStyle name="20% - Accent2 14" xfId="2557"/>
    <cellStyle name="20% - Accent2 15" xfId="2558"/>
    <cellStyle name="20% - Accent2 16" xfId="2559"/>
    <cellStyle name="20% - Accent2 17" xfId="2560"/>
    <cellStyle name="20% - Accent2 18" xfId="2561"/>
    <cellStyle name="20% - Accent2 19" xfId="2562"/>
    <cellStyle name="20% - Accent2 2" xfId="2563"/>
    <cellStyle name="20% - Accent2 2 2" xfId="2564"/>
    <cellStyle name="20% - Accent2 20" xfId="2565"/>
    <cellStyle name="20% - Accent2 21" xfId="2566"/>
    <cellStyle name="20% - Accent2 22" xfId="2567"/>
    <cellStyle name="20% - Accent2 23" xfId="2568"/>
    <cellStyle name="20% - Accent2 24" xfId="2569"/>
    <cellStyle name="20% - Accent2 25" xfId="2570"/>
    <cellStyle name="20% - Accent2 26" xfId="2571"/>
    <cellStyle name="20% - Accent2 27" xfId="2572"/>
    <cellStyle name="20% - Accent2 28" xfId="2573"/>
    <cellStyle name="20% - Accent2 29" xfId="2574"/>
    <cellStyle name="20% - Accent2 3" xfId="2575"/>
    <cellStyle name="20% - Accent2 3 2" xfId="6484"/>
    <cellStyle name="20% - Accent2 30" xfId="2576"/>
    <cellStyle name="20% - Accent2 31" xfId="2577"/>
    <cellStyle name="20% - Accent2 32" xfId="2578"/>
    <cellStyle name="20% - Accent2 33" xfId="2579"/>
    <cellStyle name="20% - Accent2 34" xfId="2580"/>
    <cellStyle name="20% - Accent2 35" xfId="2581"/>
    <cellStyle name="20% - Accent2 36" xfId="2582"/>
    <cellStyle name="20% - Accent2 37" xfId="2583"/>
    <cellStyle name="20% - Accent2 38" xfId="2584"/>
    <cellStyle name="20% - Accent2 39" xfId="2585"/>
    <cellStyle name="20% - Accent2 4" xfId="2586"/>
    <cellStyle name="20% - Accent2 4 2" xfId="2587"/>
    <cellStyle name="20% - Accent2 4 2 2" xfId="2588"/>
    <cellStyle name="20% - Accent2 4 2 3" xfId="2589"/>
    <cellStyle name="20% - Accent2 4 3" xfId="2590"/>
    <cellStyle name="20% - Accent2 4 3 2" xfId="2591"/>
    <cellStyle name="20% - Accent2 4 4" xfId="2592"/>
    <cellStyle name="20% - Accent2 4 5" xfId="2593"/>
    <cellStyle name="20% - Accent2 40" xfId="2594"/>
    <cellStyle name="20% - Accent2 41" xfId="2595"/>
    <cellStyle name="20% - Accent2 42" xfId="2596"/>
    <cellStyle name="20% - Accent2 43" xfId="2597"/>
    <cellStyle name="20% - Accent2 44" xfId="2598"/>
    <cellStyle name="20% - Accent2 45" xfId="2599"/>
    <cellStyle name="20% - Accent2 46" xfId="2600"/>
    <cellStyle name="20% - Accent2 47" xfId="2601"/>
    <cellStyle name="20% - Accent2 48" xfId="2602"/>
    <cellStyle name="20% - Accent2 49" xfId="2603"/>
    <cellStyle name="20% - Accent2 5" xfId="2604"/>
    <cellStyle name="20% - Accent2 50" xfId="2605"/>
    <cellStyle name="20% - Accent2 51" xfId="2606"/>
    <cellStyle name="20% - Accent2 52" xfId="2607"/>
    <cellStyle name="20% - Accent2 53" xfId="2608"/>
    <cellStyle name="20% - Accent2 54" xfId="2609"/>
    <cellStyle name="20% - Accent2 55" xfId="2610"/>
    <cellStyle name="20% - Accent2 56" xfId="2611"/>
    <cellStyle name="20% - Accent2 57" xfId="2612"/>
    <cellStyle name="20% - Accent2 58" xfId="2613"/>
    <cellStyle name="20% - Accent2 59" xfId="2614"/>
    <cellStyle name="20% - Accent2 6" xfId="2615"/>
    <cellStyle name="20% - Accent2 60" xfId="2616"/>
    <cellStyle name="20% - Accent2 61" xfId="2617"/>
    <cellStyle name="20% - Accent2 62" xfId="2618"/>
    <cellStyle name="20% - Accent2 63" xfId="2619"/>
    <cellStyle name="20% - Accent2 64" xfId="2620"/>
    <cellStyle name="20% - Accent2 65" xfId="2621"/>
    <cellStyle name="20% - Accent2 66" xfId="6485"/>
    <cellStyle name="20% - Accent2 7" xfId="2622"/>
    <cellStyle name="20% - Accent2 8" xfId="2623"/>
    <cellStyle name="20% - Accent2 9" xfId="2624"/>
    <cellStyle name="20% - Accent3 10" xfId="2625"/>
    <cellStyle name="20% - Accent3 11" xfId="2626"/>
    <cellStyle name="20% - Accent3 12" xfId="2627"/>
    <cellStyle name="20% - Accent3 13" xfId="2628"/>
    <cellStyle name="20% - Accent3 14" xfId="2629"/>
    <cellStyle name="20% - Accent3 15" xfId="2630"/>
    <cellStyle name="20% - Accent3 16" xfId="2631"/>
    <cellStyle name="20% - Accent3 17" xfId="2632"/>
    <cellStyle name="20% - Accent3 18" xfId="2633"/>
    <cellStyle name="20% - Accent3 19" xfId="2634"/>
    <cellStyle name="20% - Accent3 2" xfId="2635"/>
    <cellStyle name="20% - Accent3 2 2" xfId="2636"/>
    <cellStyle name="20% - Accent3 20" xfId="2637"/>
    <cellStyle name="20% - Accent3 21" xfId="2638"/>
    <cellStyle name="20% - Accent3 22" xfId="2639"/>
    <cellStyle name="20% - Accent3 23" xfId="2640"/>
    <cellStyle name="20% - Accent3 24" xfId="2641"/>
    <cellStyle name="20% - Accent3 25" xfId="2642"/>
    <cellStyle name="20% - Accent3 26" xfId="2643"/>
    <cellStyle name="20% - Accent3 27" xfId="2644"/>
    <cellStyle name="20% - Accent3 28" xfId="2645"/>
    <cellStyle name="20% - Accent3 29" xfId="2646"/>
    <cellStyle name="20% - Accent3 3" xfId="2647"/>
    <cellStyle name="20% - Accent3 3 2" xfId="6486"/>
    <cellStyle name="20% - Accent3 30" xfId="2648"/>
    <cellStyle name="20% - Accent3 31" xfId="2649"/>
    <cellStyle name="20% - Accent3 32" xfId="2650"/>
    <cellStyle name="20% - Accent3 33" xfId="2651"/>
    <cellStyle name="20% - Accent3 34" xfId="2652"/>
    <cellStyle name="20% - Accent3 35" xfId="2653"/>
    <cellStyle name="20% - Accent3 36" xfId="2654"/>
    <cellStyle name="20% - Accent3 37" xfId="2655"/>
    <cellStyle name="20% - Accent3 38" xfId="2656"/>
    <cellStyle name="20% - Accent3 39" xfId="2657"/>
    <cellStyle name="20% - Accent3 4" xfId="2658"/>
    <cellStyle name="20% - Accent3 4 2" xfId="2659"/>
    <cellStyle name="20% - Accent3 4 2 2" xfId="2660"/>
    <cellStyle name="20% - Accent3 4 2 3" xfId="2661"/>
    <cellStyle name="20% - Accent3 4 3" xfId="2662"/>
    <cellStyle name="20% - Accent3 4 3 2" xfId="2663"/>
    <cellStyle name="20% - Accent3 4 4" xfId="2664"/>
    <cellStyle name="20% - Accent3 4 5" xfId="2665"/>
    <cellStyle name="20% - Accent3 40" xfId="2666"/>
    <cellStyle name="20% - Accent3 41" xfId="2667"/>
    <cellStyle name="20% - Accent3 42" xfId="2668"/>
    <cellStyle name="20% - Accent3 43" xfId="2669"/>
    <cellStyle name="20% - Accent3 44" xfId="2670"/>
    <cellStyle name="20% - Accent3 45" xfId="2671"/>
    <cellStyle name="20% - Accent3 46" xfId="2672"/>
    <cellStyle name="20% - Accent3 47" xfId="2673"/>
    <cellStyle name="20% - Accent3 48" xfId="2674"/>
    <cellStyle name="20% - Accent3 49" xfId="2675"/>
    <cellStyle name="20% - Accent3 5" xfId="2676"/>
    <cellStyle name="20% - Accent3 50" xfId="2677"/>
    <cellStyle name="20% - Accent3 51" xfId="2678"/>
    <cellStyle name="20% - Accent3 52" xfId="2679"/>
    <cellStyle name="20% - Accent3 53" xfId="2680"/>
    <cellStyle name="20% - Accent3 54" xfId="2681"/>
    <cellStyle name="20% - Accent3 55" xfId="2682"/>
    <cellStyle name="20% - Accent3 56" xfId="2683"/>
    <cellStyle name="20% - Accent3 57" xfId="2684"/>
    <cellStyle name="20% - Accent3 58" xfId="2685"/>
    <cellStyle name="20% - Accent3 59" xfId="2686"/>
    <cellStyle name="20% - Accent3 6" xfId="2687"/>
    <cellStyle name="20% - Accent3 60" xfId="2688"/>
    <cellStyle name="20% - Accent3 61" xfId="2689"/>
    <cellStyle name="20% - Accent3 62" xfId="2690"/>
    <cellStyle name="20% - Accent3 63" xfId="2691"/>
    <cellStyle name="20% - Accent3 64" xfId="2692"/>
    <cellStyle name="20% - Accent3 65" xfId="2693"/>
    <cellStyle name="20% - Accent3 66" xfId="6487"/>
    <cellStyle name="20% - Accent3 7" xfId="2694"/>
    <cellStyle name="20% - Accent3 8" xfId="2695"/>
    <cellStyle name="20% - Accent3 9" xfId="2696"/>
    <cellStyle name="20% - Accent4 10" xfId="2697"/>
    <cellStyle name="20% - Accent4 11" xfId="2698"/>
    <cellStyle name="20% - Accent4 12" xfId="2699"/>
    <cellStyle name="20% - Accent4 13" xfId="2700"/>
    <cellStyle name="20% - Accent4 14" xfId="2701"/>
    <cellStyle name="20% - Accent4 15" xfId="2702"/>
    <cellStyle name="20% - Accent4 16" xfId="2703"/>
    <cellStyle name="20% - Accent4 17" xfId="2704"/>
    <cellStyle name="20% - Accent4 18" xfId="2705"/>
    <cellStyle name="20% - Accent4 19" xfId="2706"/>
    <cellStyle name="20% - Accent4 2" xfId="2707"/>
    <cellStyle name="20% - Accent4 2 2" xfId="2708"/>
    <cellStyle name="20% - Accent4 20" xfId="2709"/>
    <cellStyle name="20% - Accent4 21" xfId="2710"/>
    <cellStyle name="20% - Accent4 22" xfId="2711"/>
    <cellStyle name="20% - Accent4 23" xfId="2712"/>
    <cellStyle name="20% - Accent4 24" xfId="2713"/>
    <cellStyle name="20% - Accent4 25" xfId="2714"/>
    <cellStyle name="20% - Accent4 26" xfId="2715"/>
    <cellStyle name="20% - Accent4 27" xfId="2716"/>
    <cellStyle name="20% - Accent4 28" xfId="2717"/>
    <cellStyle name="20% - Accent4 29" xfId="2718"/>
    <cellStyle name="20% - Accent4 3" xfId="2719"/>
    <cellStyle name="20% - Accent4 3 2" xfId="6488"/>
    <cellStyle name="20% - Accent4 30" xfId="2720"/>
    <cellStyle name="20% - Accent4 31" xfId="2721"/>
    <cellStyle name="20% - Accent4 32" xfId="2722"/>
    <cellStyle name="20% - Accent4 33" xfId="2723"/>
    <cellStyle name="20% - Accent4 34" xfId="2724"/>
    <cellStyle name="20% - Accent4 35" xfId="2725"/>
    <cellStyle name="20% - Accent4 36" xfId="2726"/>
    <cellStyle name="20% - Accent4 37" xfId="2727"/>
    <cellStyle name="20% - Accent4 38" xfId="2728"/>
    <cellStyle name="20% - Accent4 39" xfId="2729"/>
    <cellStyle name="20% - Accent4 4" xfId="2730"/>
    <cellStyle name="20% - Accent4 4 2" xfId="2731"/>
    <cellStyle name="20% - Accent4 4 2 2" xfId="2732"/>
    <cellStyle name="20% - Accent4 4 2 3" xfId="2733"/>
    <cellStyle name="20% - Accent4 4 3" xfId="2734"/>
    <cellStyle name="20% - Accent4 4 3 2" xfId="2735"/>
    <cellStyle name="20% - Accent4 4 4" xfId="2736"/>
    <cellStyle name="20% - Accent4 4 5" xfId="2737"/>
    <cellStyle name="20% - Accent4 40" xfId="2738"/>
    <cellStyle name="20% - Accent4 41" xfId="2739"/>
    <cellStyle name="20% - Accent4 42" xfId="2740"/>
    <cellStyle name="20% - Accent4 43" xfId="2741"/>
    <cellStyle name="20% - Accent4 44" xfId="2742"/>
    <cellStyle name="20% - Accent4 45" xfId="2743"/>
    <cellStyle name="20% - Accent4 46" xfId="2744"/>
    <cellStyle name="20% - Accent4 47" xfId="2745"/>
    <cellStyle name="20% - Accent4 48" xfId="2746"/>
    <cellStyle name="20% - Accent4 49" xfId="2747"/>
    <cellStyle name="20% - Accent4 5" xfId="2748"/>
    <cellStyle name="20% - Accent4 50" xfId="2749"/>
    <cellStyle name="20% - Accent4 51" xfId="2750"/>
    <cellStyle name="20% - Accent4 52" xfId="2751"/>
    <cellStyle name="20% - Accent4 53" xfId="2752"/>
    <cellStyle name="20% - Accent4 54" xfId="2753"/>
    <cellStyle name="20% - Accent4 55" xfId="2754"/>
    <cellStyle name="20% - Accent4 56" xfId="2755"/>
    <cellStyle name="20% - Accent4 57" xfId="2756"/>
    <cellStyle name="20% - Accent4 58" xfId="2757"/>
    <cellStyle name="20% - Accent4 59" xfId="2758"/>
    <cellStyle name="20% - Accent4 6" xfId="2759"/>
    <cellStyle name="20% - Accent4 60" xfId="2760"/>
    <cellStyle name="20% - Accent4 61" xfId="2761"/>
    <cellStyle name="20% - Accent4 62" xfId="2762"/>
    <cellStyle name="20% - Accent4 63" xfId="2763"/>
    <cellStyle name="20% - Accent4 64" xfId="2764"/>
    <cellStyle name="20% - Accent4 65" xfId="2765"/>
    <cellStyle name="20% - Accent4 66" xfId="6489"/>
    <cellStyle name="20% - Accent4 7" xfId="2766"/>
    <cellStyle name="20% - Accent4 8" xfId="2767"/>
    <cellStyle name="20% - Accent4 9" xfId="2768"/>
    <cellStyle name="20% - Accent5 10" xfId="2769"/>
    <cellStyle name="20% - Accent5 11" xfId="2770"/>
    <cellStyle name="20% - Accent5 12" xfId="2771"/>
    <cellStyle name="20% - Accent5 13" xfId="2772"/>
    <cellStyle name="20% - Accent5 14" xfId="2773"/>
    <cellStyle name="20% - Accent5 15" xfId="2774"/>
    <cellStyle name="20% - Accent5 16" xfId="2775"/>
    <cellStyle name="20% - Accent5 17" xfId="2776"/>
    <cellStyle name="20% - Accent5 18" xfId="2777"/>
    <cellStyle name="20% - Accent5 19" xfId="2778"/>
    <cellStyle name="20% - Accent5 2" xfId="2779"/>
    <cellStyle name="20% - Accent5 2 2" xfId="2780"/>
    <cellStyle name="20% - Accent5 20" xfId="2781"/>
    <cellStyle name="20% - Accent5 21" xfId="2782"/>
    <cellStyle name="20% - Accent5 22" xfId="2783"/>
    <cellStyle name="20% - Accent5 23" xfId="2784"/>
    <cellStyle name="20% - Accent5 24" xfId="2785"/>
    <cellStyle name="20% - Accent5 25" xfId="2786"/>
    <cellStyle name="20% - Accent5 26" xfId="2787"/>
    <cellStyle name="20% - Accent5 27" xfId="2788"/>
    <cellStyle name="20% - Accent5 28" xfId="2789"/>
    <cellStyle name="20% - Accent5 29" xfId="2790"/>
    <cellStyle name="20% - Accent5 3" xfId="2791"/>
    <cellStyle name="20% - Accent5 3 2" xfId="6490"/>
    <cellStyle name="20% - Accent5 30" xfId="2792"/>
    <cellStyle name="20% - Accent5 31" xfId="2793"/>
    <cellStyle name="20% - Accent5 32" xfId="2794"/>
    <cellStyle name="20% - Accent5 33" xfId="2795"/>
    <cellStyle name="20% - Accent5 34" xfId="2796"/>
    <cellStyle name="20% - Accent5 35" xfId="2797"/>
    <cellStyle name="20% - Accent5 36" xfId="2798"/>
    <cellStyle name="20% - Accent5 37" xfId="2799"/>
    <cellStyle name="20% - Accent5 38" xfId="2800"/>
    <cellStyle name="20% - Accent5 39" xfId="2801"/>
    <cellStyle name="20% - Accent5 4" xfId="2802"/>
    <cellStyle name="20% - Accent5 4 2" xfId="2803"/>
    <cellStyle name="20% - Accent5 4 3" xfId="2804"/>
    <cellStyle name="20% - Accent5 40" xfId="2805"/>
    <cellStyle name="20% - Accent5 41" xfId="2806"/>
    <cellStyle name="20% - Accent5 42" xfId="2807"/>
    <cellStyle name="20% - Accent5 43" xfId="2808"/>
    <cellStyle name="20% - Accent5 44" xfId="2809"/>
    <cellStyle name="20% - Accent5 45" xfId="2810"/>
    <cellStyle name="20% - Accent5 46" xfId="2811"/>
    <cellStyle name="20% - Accent5 47" xfId="2812"/>
    <cellStyle name="20% - Accent5 48" xfId="2813"/>
    <cellStyle name="20% - Accent5 49" xfId="2814"/>
    <cellStyle name="20% - Accent5 5" xfId="2815"/>
    <cellStyle name="20% - Accent5 5 2" xfId="2816"/>
    <cellStyle name="20% - Accent5 50" xfId="2817"/>
    <cellStyle name="20% - Accent5 51" xfId="2818"/>
    <cellStyle name="20% - Accent5 52" xfId="2819"/>
    <cellStyle name="20% - Accent5 53" xfId="2820"/>
    <cellStyle name="20% - Accent5 54" xfId="2821"/>
    <cellStyle name="20% - Accent5 55" xfId="2822"/>
    <cellStyle name="20% - Accent5 56" xfId="2823"/>
    <cellStyle name="20% - Accent5 57" xfId="2824"/>
    <cellStyle name="20% - Accent5 58" xfId="2825"/>
    <cellStyle name="20% - Accent5 59" xfId="2826"/>
    <cellStyle name="20% - Accent5 6" xfId="2827"/>
    <cellStyle name="20% - Accent5 6 2" xfId="2828"/>
    <cellStyle name="20% - Accent5 60" xfId="2829"/>
    <cellStyle name="20% - Accent5 61" xfId="2830"/>
    <cellStyle name="20% - Accent5 62" xfId="2831"/>
    <cellStyle name="20% - Accent5 63" xfId="2832"/>
    <cellStyle name="20% - Accent5 64" xfId="2833"/>
    <cellStyle name="20% - Accent5 65" xfId="2834"/>
    <cellStyle name="20% - Accent5 66" xfId="6491"/>
    <cellStyle name="20% - Accent5 7" xfId="2835"/>
    <cellStyle name="20% - Accent5 8" xfId="2836"/>
    <cellStyle name="20% - Accent5 9" xfId="2837"/>
    <cellStyle name="20% - Accent6 10" xfId="2838"/>
    <cellStyle name="20% - Accent6 11" xfId="2839"/>
    <cellStyle name="20% - Accent6 12" xfId="2840"/>
    <cellStyle name="20% - Accent6 13" xfId="2841"/>
    <cellStyle name="20% - Accent6 14" xfId="2842"/>
    <cellStyle name="20% - Accent6 15" xfId="2843"/>
    <cellStyle name="20% - Accent6 16" xfId="2844"/>
    <cellStyle name="20% - Accent6 17" xfId="2845"/>
    <cellStyle name="20% - Accent6 18" xfId="2846"/>
    <cellStyle name="20% - Accent6 19" xfId="2847"/>
    <cellStyle name="20% - Accent6 2" xfId="2848"/>
    <cellStyle name="20% - Accent6 2 2" xfId="2849"/>
    <cellStyle name="20% - Accent6 20" xfId="2850"/>
    <cellStyle name="20% - Accent6 21" xfId="2851"/>
    <cellStyle name="20% - Accent6 22" xfId="2852"/>
    <cellStyle name="20% - Accent6 23" xfId="2853"/>
    <cellStyle name="20% - Accent6 24" xfId="2854"/>
    <cellStyle name="20% - Accent6 25" xfId="2855"/>
    <cellStyle name="20% - Accent6 26" xfId="2856"/>
    <cellStyle name="20% - Accent6 27" xfId="2857"/>
    <cellStyle name="20% - Accent6 28" xfId="2858"/>
    <cellStyle name="20% - Accent6 29" xfId="2859"/>
    <cellStyle name="20% - Accent6 3" xfId="2860"/>
    <cellStyle name="20% - Accent6 3 2" xfId="6492"/>
    <cellStyle name="20% - Accent6 30" xfId="2861"/>
    <cellStyle name="20% - Accent6 31" xfId="2862"/>
    <cellStyle name="20% - Accent6 32" xfId="2863"/>
    <cellStyle name="20% - Accent6 33" xfId="2864"/>
    <cellStyle name="20% - Accent6 34" xfId="2865"/>
    <cellStyle name="20% - Accent6 35" xfId="2866"/>
    <cellStyle name="20% - Accent6 36" xfId="2867"/>
    <cellStyle name="20% - Accent6 37" xfId="2868"/>
    <cellStyle name="20% - Accent6 38" xfId="2869"/>
    <cellStyle name="20% - Accent6 39" xfId="2870"/>
    <cellStyle name="20% - Accent6 4" xfId="2871"/>
    <cellStyle name="20% - Accent6 4 2" xfId="2872"/>
    <cellStyle name="20% - Accent6 4 2 2" xfId="2873"/>
    <cellStyle name="20% - Accent6 4 2 3" xfId="2874"/>
    <cellStyle name="20% - Accent6 4 3" xfId="2875"/>
    <cellStyle name="20% - Accent6 4 3 2" xfId="2876"/>
    <cellStyle name="20% - Accent6 4 4" xfId="2877"/>
    <cellStyle name="20% - Accent6 4 5" xfId="2878"/>
    <cellStyle name="20% - Accent6 40" xfId="2879"/>
    <cellStyle name="20% - Accent6 41" xfId="2880"/>
    <cellStyle name="20% - Accent6 42" xfId="2881"/>
    <cellStyle name="20% - Accent6 43" xfId="2882"/>
    <cellStyle name="20% - Accent6 44" xfId="2883"/>
    <cellStyle name="20% - Accent6 45" xfId="2884"/>
    <cellStyle name="20% - Accent6 46" xfId="2885"/>
    <cellStyle name="20% - Accent6 47" xfId="2886"/>
    <cellStyle name="20% - Accent6 48" xfId="2887"/>
    <cellStyle name="20% - Accent6 49" xfId="2888"/>
    <cellStyle name="20% - Accent6 5" xfId="2889"/>
    <cellStyle name="20% - Accent6 50" xfId="2890"/>
    <cellStyle name="20% - Accent6 51" xfId="2891"/>
    <cellStyle name="20% - Accent6 52" xfId="2892"/>
    <cellStyle name="20% - Accent6 53" xfId="2893"/>
    <cellStyle name="20% - Accent6 54" xfId="2894"/>
    <cellStyle name="20% - Accent6 55" xfId="2895"/>
    <cellStyle name="20% - Accent6 56" xfId="2896"/>
    <cellStyle name="20% - Accent6 57" xfId="2897"/>
    <cellStyle name="20% - Accent6 58" xfId="2898"/>
    <cellStyle name="20% - Accent6 59" xfId="2899"/>
    <cellStyle name="20% - Accent6 6" xfId="2900"/>
    <cellStyle name="20% - Accent6 60" xfId="2901"/>
    <cellStyle name="20% - Accent6 61" xfId="2902"/>
    <cellStyle name="20% - Accent6 62" xfId="2903"/>
    <cellStyle name="20% - Accent6 63" xfId="2904"/>
    <cellStyle name="20% - Accent6 64" xfId="2905"/>
    <cellStyle name="20% - Accent6 65" xfId="2906"/>
    <cellStyle name="20% - Accent6 66" xfId="6493"/>
    <cellStyle name="20% - Accent6 7" xfId="2907"/>
    <cellStyle name="20% - Accent6 8" xfId="2908"/>
    <cellStyle name="20% - Accent6 9" xfId="2909"/>
    <cellStyle name="40% - Accent1 10" xfId="2910"/>
    <cellStyle name="40% - Accent1 11" xfId="2911"/>
    <cellStyle name="40% - Accent1 12" xfId="2912"/>
    <cellStyle name="40% - Accent1 13" xfId="2913"/>
    <cellStyle name="40% - Accent1 14" xfId="2914"/>
    <cellStyle name="40% - Accent1 15" xfId="2915"/>
    <cellStyle name="40% - Accent1 16" xfId="2916"/>
    <cellStyle name="40% - Accent1 17" xfId="2917"/>
    <cellStyle name="40% - Accent1 18" xfId="2918"/>
    <cellStyle name="40% - Accent1 19" xfId="2919"/>
    <cellStyle name="40% - Accent1 2" xfId="2920"/>
    <cellStyle name="40% - Accent1 2 2" xfId="2921"/>
    <cellStyle name="40% - Accent1 20" xfId="2922"/>
    <cellStyle name="40% - Accent1 21" xfId="2923"/>
    <cellStyle name="40% - Accent1 22" xfId="2924"/>
    <cellStyle name="40% - Accent1 23" xfId="2925"/>
    <cellStyle name="40% - Accent1 24" xfId="2926"/>
    <cellStyle name="40% - Accent1 25" xfId="2927"/>
    <cellStyle name="40% - Accent1 26" xfId="2928"/>
    <cellStyle name="40% - Accent1 27" xfId="2929"/>
    <cellStyle name="40% - Accent1 28" xfId="2930"/>
    <cellStyle name="40% - Accent1 29" xfId="2931"/>
    <cellStyle name="40% - Accent1 3" xfId="2932"/>
    <cellStyle name="40% - Accent1 3 2" xfId="6494"/>
    <cellStyle name="40% - Accent1 30" xfId="2933"/>
    <cellStyle name="40% - Accent1 31" xfId="2934"/>
    <cellStyle name="40% - Accent1 32" xfId="2935"/>
    <cellStyle name="40% - Accent1 33" xfId="2936"/>
    <cellStyle name="40% - Accent1 34" xfId="2937"/>
    <cellStyle name="40% - Accent1 35" xfId="2938"/>
    <cellStyle name="40% - Accent1 36" xfId="2939"/>
    <cellStyle name="40% - Accent1 37" xfId="2940"/>
    <cellStyle name="40% - Accent1 38" xfId="2941"/>
    <cellStyle name="40% - Accent1 39" xfId="2942"/>
    <cellStyle name="40% - Accent1 4" xfId="2943"/>
    <cellStyle name="40% - Accent1 4 2" xfId="2944"/>
    <cellStyle name="40% - Accent1 4 2 2" xfId="2945"/>
    <cellStyle name="40% - Accent1 4 2 3" xfId="2946"/>
    <cellStyle name="40% - Accent1 4 3" xfId="2947"/>
    <cellStyle name="40% - Accent1 4 3 2" xfId="2948"/>
    <cellStyle name="40% - Accent1 4 4" xfId="2949"/>
    <cellStyle name="40% - Accent1 4 5" xfId="2950"/>
    <cellStyle name="40% - Accent1 40" xfId="2951"/>
    <cellStyle name="40% - Accent1 41" xfId="2952"/>
    <cellStyle name="40% - Accent1 42" xfId="2953"/>
    <cellStyle name="40% - Accent1 43" xfId="2954"/>
    <cellStyle name="40% - Accent1 44" xfId="2955"/>
    <cellStyle name="40% - Accent1 45" xfId="2956"/>
    <cellStyle name="40% - Accent1 46" xfId="2957"/>
    <cellStyle name="40% - Accent1 47" xfId="2958"/>
    <cellStyle name="40% - Accent1 48" xfId="2959"/>
    <cellStyle name="40% - Accent1 49" xfId="2960"/>
    <cellStyle name="40% - Accent1 5" xfId="2961"/>
    <cellStyle name="40% - Accent1 50" xfId="2962"/>
    <cellStyle name="40% - Accent1 51" xfId="2963"/>
    <cellStyle name="40% - Accent1 52" xfId="2964"/>
    <cellStyle name="40% - Accent1 53" xfId="2965"/>
    <cellStyle name="40% - Accent1 54" xfId="2966"/>
    <cellStyle name="40% - Accent1 55" xfId="2967"/>
    <cellStyle name="40% - Accent1 56" xfId="2968"/>
    <cellStyle name="40% - Accent1 57" xfId="2969"/>
    <cellStyle name="40% - Accent1 58" xfId="2970"/>
    <cellStyle name="40% - Accent1 59" xfId="2971"/>
    <cellStyle name="40% - Accent1 6" xfId="2972"/>
    <cellStyle name="40% - Accent1 60" xfId="2973"/>
    <cellStyle name="40% - Accent1 61" xfId="2974"/>
    <cellStyle name="40% - Accent1 62" xfId="2975"/>
    <cellStyle name="40% - Accent1 63" xfId="2976"/>
    <cellStyle name="40% - Accent1 64" xfId="2977"/>
    <cellStyle name="40% - Accent1 65" xfId="2978"/>
    <cellStyle name="40% - Accent1 66" xfId="6495"/>
    <cellStyle name="40% - Accent1 7" xfId="2979"/>
    <cellStyle name="40% - Accent1 8" xfId="2980"/>
    <cellStyle name="40% - Accent1 9" xfId="2981"/>
    <cellStyle name="40% - Accent2 10" xfId="2982"/>
    <cellStyle name="40% - Accent2 11" xfId="2983"/>
    <cellStyle name="40% - Accent2 12" xfId="2984"/>
    <cellStyle name="40% - Accent2 13" xfId="2985"/>
    <cellStyle name="40% - Accent2 14" xfId="2986"/>
    <cellStyle name="40% - Accent2 15" xfId="2987"/>
    <cellStyle name="40% - Accent2 16" xfId="2988"/>
    <cellStyle name="40% - Accent2 17" xfId="2989"/>
    <cellStyle name="40% - Accent2 18" xfId="2990"/>
    <cellStyle name="40% - Accent2 19" xfId="2991"/>
    <cellStyle name="40% - Accent2 2" xfId="2992"/>
    <cellStyle name="40% - Accent2 2 2" xfId="2993"/>
    <cellStyle name="40% - Accent2 20" xfId="2994"/>
    <cellStyle name="40% - Accent2 21" xfId="2995"/>
    <cellStyle name="40% - Accent2 22" xfId="2996"/>
    <cellStyle name="40% - Accent2 23" xfId="2997"/>
    <cellStyle name="40% - Accent2 24" xfId="2998"/>
    <cellStyle name="40% - Accent2 25" xfId="2999"/>
    <cellStyle name="40% - Accent2 26" xfId="3000"/>
    <cellStyle name="40% - Accent2 27" xfId="3001"/>
    <cellStyle name="40% - Accent2 28" xfId="3002"/>
    <cellStyle name="40% - Accent2 29" xfId="3003"/>
    <cellStyle name="40% - Accent2 3" xfId="3004"/>
    <cellStyle name="40% - Accent2 3 2" xfId="6496"/>
    <cellStyle name="40% - Accent2 30" xfId="3005"/>
    <cellStyle name="40% - Accent2 31" xfId="3006"/>
    <cellStyle name="40% - Accent2 32" xfId="3007"/>
    <cellStyle name="40% - Accent2 33" xfId="3008"/>
    <cellStyle name="40% - Accent2 34" xfId="3009"/>
    <cellStyle name="40% - Accent2 35" xfId="3010"/>
    <cellStyle name="40% - Accent2 36" xfId="3011"/>
    <cellStyle name="40% - Accent2 37" xfId="3012"/>
    <cellStyle name="40% - Accent2 38" xfId="3013"/>
    <cellStyle name="40% - Accent2 39" xfId="3014"/>
    <cellStyle name="40% - Accent2 4" xfId="3015"/>
    <cellStyle name="40% - Accent2 4 2" xfId="3016"/>
    <cellStyle name="40% - Accent2 4 3" xfId="3017"/>
    <cellStyle name="40% - Accent2 40" xfId="3018"/>
    <cellStyle name="40% - Accent2 41" xfId="3019"/>
    <cellStyle name="40% - Accent2 42" xfId="3020"/>
    <cellStyle name="40% - Accent2 43" xfId="3021"/>
    <cellStyle name="40% - Accent2 44" xfId="3022"/>
    <cellStyle name="40% - Accent2 45" xfId="3023"/>
    <cellStyle name="40% - Accent2 46" xfId="3024"/>
    <cellStyle name="40% - Accent2 47" xfId="3025"/>
    <cellStyle name="40% - Accent2 48" xfId="3026"/>
    <cellStyle name="40% - Accent2 49" xfId="3027"/>
    <cellStyle name="40% - Accent2 5" xfId="3028"/>
    <cellStyle name="40% - Accent2 5 2" xfId="3029"/>
    <cellStyle name="40% - Accent2 50" xfId="3030"/>
    <cellStyle name="40% - Accent2 51" xfId="3031"/>
    <cellStyle name="40% - Accent2 52" xfId="3032"/>
    <cellStyle name="40% - Accent2 53" xfId="3033"/>
    <cellStyle name="40% - Accent2 54" xfId="3034"/>
    <cellStyle name="40% - Accent2 55" xfId="3035"/>
    <cellStyle name="40% - Accent2 56" xfId="3036"/>
    <cellStyle name="40% - Accent2 57" xfId="3037"/>
    <cellStyle name="40% - Accent2 58" xfId="3038"/>
    <cellStyle name="40% - Accent2 59" xfId="3039"/>
    <cellStyle name="40% - Accent2 6" xfId="3040"/>
    <cellStyle name="40% - Accent2 6 2" xfId="3041"/>
    <cellStyle name="40% - Accent2 60" xfId="3042"/>
    <cellStyle name="40% - Accent2 61" xfId="3043"/>
    <cellStyle name="40% - Accent2 62" xfId="3044"/>
    <cellStyle name="40% - Accent2 63" xfId="3045"/>
    <cellStyle name="40% - Accent2 64" xfId="3046"/>
    <cellStyle name="40% - Accent2 65" xfId="3047"/>
    <cellStyle name="40% - Accent2 66" xfId="6497"/>
    <cellStyle name="40% - Accent2 7" xfId="3048"/>
    <cellStyle name="40% - Accent2 8" xfId="3049"/>
    <cellStyle name="40% - Accent2 9" xfId="3050"/>
    <cellStyle name="40% - Accent3 10" xfId="3051"/>
    <cellStyle name="40% - Accent3 11" xfId="3052"/>
    <cellStyle name="40% - Accent3 12" xfId="3053"/>
    <cellStyle name="40% - Accent3 13" xfId="3054"/>
    <cellStyle name="40% - Accent3 14" xfId="3055"/>
    <cellStyle name="40% - Accent3 15" xfId="3056"/>
    <cellStyle name="40% - Accent3 16" xfId="3057"/>
    <cellStyle name="40% - Accent3 17" xfId="3058"/>
    <cellStyle name="40% - Accent3 18" xfId="3059"/>
    <cellStyle name="40% - Accent3 19" xfId="3060"/>
    <cellStyle name="40% - Accent3 2" xfId="3061"/>
    <cellStyle name="40% - Accent3 2 2" xfId="3062"/>
    <cellStyle name="40% - Accent3 20" xfId="3063"/>
    <cellStyle name="40% - Accent3 21" xfId="3064"/>
    <cellStyle name="40% - Accent3 22" xfId="3065"/>
    <cellStyle name="40% - Accent3 23" xfId="3066"/>
    <cellStyle name="40% - Accent3 24" xfId="3067"/>
    <cellStyle name="40% - Accent3 25" xfId="3068"/>
    <cellStyle name="40% - Accent3 26" xfId="3069"/>
    <cellStyle name="40% - Accent3 27" xfId="3070"/>
    <cellStyle name="40% - Accent3 28" xfId="3071"/>
    <cellStyle name="40% - Accent3 29" xfId="3072"/>
    <cellStyle name="40% - Accent3 3" xfId="3073"/>
    <cellStyle name="40% - Accent3 3 2" xfId="6498"/>
    <cellStyle name="40% - Accent3 30" xfId="3074"/>
    <cellStyle name="40% - Accent3 31" xfId="3075"/>
    <cellStyle name="40% - Accent3 32" xfId="3076"/>
    <cellStyle name="40% - Accent3 33" xfId="3077"/>
    <cellStyle name="40% - Accent3 34" xfId="3078"/>
    <cellStyle name="40% - Accent3 35" xfId="3079"/>
    <cellStyle name="40% - Accent3 36" xfId="3080"/>
    <cellStyle name="40% - Accent3 37" xfId="3081"/>
    <cellStyle name="40% - Accent3 38" xfId="3082"/>
    <cellStyle name="40% - Accent3 39" xfId="3083"/>
    <cellStyle name="40% - Accent3 4" xfId="3084"/>
    <cellStyle name="40% - Accent3 4 2" xfId="3085"/>
    <cellStyle name="40% - Accent3 4 2 2" xfId="3086"/>
    <cellStyle name="40% - Accent3 4 2 3" xfId="3087"/>
    <cellStyle name="40% - Accent3 4 3" xfId="3088"/>
    <cellStyle name="40% - Accent3 4 3 2" xfId="3089"/>
    <cellStyle name="40% - Accent3 4 4" xfId="3090"/>
    <cellStyle name="40% - Accent3 4 5" xfId="3091"/>
    <cellStyle name="40% - Accent3 40" xfId="3092"/>
    <cellStyle name="40% - Accent3 41" xfId="3093"/>
    <cellStyle name="40% - Accent3 42" xfId="3094"/>
    <cellStyle name="40% - Accent3 43" xfId="3095"/>
    <cellStyle name="40% - Accent3 44" xfId="3096"/>
    <cellStyle name="40% - Accent3 45" xfId="3097"/>
    <cellStyle name="40% - Accent3 46" xfId="3098"/>
    <cellStyle name="40% - Accent3 47" xfId="3099"/>
    <cellStyle name="40% - Accent3 48" xfId="3100"/>
    <cellStyle name="40% - Accent3 49" xfId="3101"/>
    <cellStyle name="40% - Accent3 5" xfId="3102"/>
    <cellStyle name="40% - Accent3 50" xfId="3103"/>
    <cellStyle name="40% - Accent3 51" xfId="3104"/>
    <cellStyle name="40% - Accent3 52" xfId="3105"/>
    <cellStyle name="40% - Accent3 53" xfId="3106"/>
    <cellStyle name="40% - Accent3 54" xfId="3107"/>
    <cellStyle name="40% - Accent3 55" xfId="3108"/>
    <cellStyle name="40% - Accent3 56" xfId="3109"/>
    <cellStyle name="40% - Accent3 57" xfId="3110"/>
    <cellStyle name="40% - Accent3 58" xfId="3111"/>
    <cellStyle name="40% - Accent3 59" xfId="3112"/>
    <cellStyle name="40% - Accent3 6" xfId="3113"/>
    <cellStyle name="40% - Accent3 60" xfId="3114"/>
    <cellStyle name="40% - Accent3 61" xfId="3115"/>
    <cellStyle name="40% - Accent3 62" xfId="3116"/>
    <cellStyle name="40% - Accent3 63" xfId="3117"/>
    <cellStyle name="40% - Accent3 64" xfId="3118"/>
    <cellStyle name="40% - Accent3 65" xfId="3119"/>
    <cellStyle name="40% - Accent3 66" xfId="6499"/>
    <cellStyle name="40% - Accent3 7" xfId="3120"/>
    <cellStyle name="40% - Accent3 8" xfId="3121"/>
    <cellStyle name="40% - Accent3 9" xfId="3122"/>
    <cellStyle name="40% - Accent4 10" xfId="3123"/>
    <cellStyle name="40% - Accent4 11" xfId="3124"/>
    <cellStyle name="40% - Accent4 12" xfId="3125"/>
    <cellStyle name="40% - Accent4 13" xfId="3126"/>
    <cellStyle name="40% - Accent4 14" xfId="3127"/>
    <cellStyle name="40% - Accent4 15" xfId="3128"/>
    <cellStyle name="40% - Accent4 16" xfId="3129"/>
    <cellStyle name="40% - Accent4 17" xfId="3130"/>
    <cellStyle name="40% - Accent4 18" xfId="3131"/>
    <cellStyle name="40% - Accent4 19" xfId="3132"/>
    <cellStyle name="40% - Accent4 2" xfId="3133"/>
    <cellStyle name="40% - Accent4 2 2" xfId="3134"/>
    <cellStyle name="40% - Accent4 20" xfId="3135"/>
    <cellStyle name="40% - Accent4 21" xfId="3136"/>
    <cellStyle name="40% - Accent4 22" xfId="3137"/>
    <cellStyle name="40% - Accent4 23" xfId="3138"/>
    <cellStyle name="40% - Accent4 24" xfId="3139"/>
    <cellStyle name="40% - Accent4 25" xfId="3140"/>
    <cellStyle name="40% - Accent4 26" xfId="3141"/>
    <cellStyle name="40% - Accent4 27" xfId="3142"/>
    <cellStyle name="40% - Accent4 28" xfId="3143"/>
    <cellStyle name="40% - Accent4 29" xfId="3144"/>
    <cellStyle name="40% - Accent4 3" xfId="3145"/>
    <cellStyle name="40% - Accent4 3 2" xfId="6500"/>
    <cellStyle name="40% - Accent4 30" xfId="3146"/>
    <cellStyle name="40% - Accent4 31" xfId="3147"/>
    <cellStyle name="40% - Accent4 32" xfId="3148"/>
    <cellStyle name="40% - Accent4 33" xfId="3149"/>
    <cellStyle name="40% - Accent4 34" xfId="3150"/>
    <cellStyle name="40% - Accent4 35" xfId="3151"/>
    <cellStyle name="40% - Accent4 36" xfId="3152"/>
    <cellStyle name="40% - Accent4 37" xfId="3153"/>
    <cellStyle name="40% - Accent4 38" xfId="3154"/>
    <cellStyle name="40% - Accent4 39" xfId="3155"/>
    <cellStyle name="40% - Accent4 4" xfId="3156"/>
    <cellStyle name="40% - Accent4 4 2" xfId="3157"/>
    <cellStyle name="40% - Accent4 4 2 2" xfId="3158"/>
    <cellStyle name="40% - Accent4 4 2 3" xfId="3159"/>
    <cellStyle name="40% - Accent4 4 3" xfId="3160"/>
    <cellStyle name="40% - Accent4 4 3 2" xfId="3161"/>
    <cellStyle name="40% - Accent4 4 4" xfId="3162"/>
    <cellStyle name="40% - Accent4 4 5" xfId="3163"/>
    <cellStyle name="40% - Accent4 40" xfId="3164"/>
    <cellStyle name="40% - Accent4 41" xfId="3165"/>
    <cellStyle name="40% - Accent4 42" xfId="3166"/>
    <cellStyle name="40% - Accent4 43" xfId="3167"/>
    <cellStyle name="40% - Accent4 44" xfId="3168"/>
    <cellStyle name="40% - Accent4 45" xfId="3169"/>
    <cellStyle name="40% - Accent4 46" xfId="3170"/>
    <cellStyle name="40% - Accent4 47" xfId="3171"/>
    <cellStyle name="40% - Accent4 48" xfId="3172"/>
    <cellStyle name="40% - Accent4 49" xfId="3173"/>
    <cellStyle name="40% - Accent4 5" xfId="3174"/>
    <cellStyle name="40% - Accent4 50" xfId="3175"/>
    <cellStyle name="40% - Accent4 51" xfId="3176"/>
    <cellStyle name="40% - Accent4 52" xfId="3177"/>
    <cellStyle name="40% - Accent4 53" xfId="3178"/>
    <cellStyle name="40% - Accent4 54" xfId="3179"/>
    <cellStyle name="40% - Accent4 55" xfId="3180"/>
    <cellStyle name="40% - Accent4 56" xfId="3181"/>
    <cellStyle name="40% - Accent4 57" xfId="3182"/>
    <cellStyle name="40% - Accent4 58" xfId="3183"/>
    <cellStyle name="40% - Accent4 59" xfId="3184"/>
    <cellStyle name="40% - Accent4 6" xfId="3185"/>
    <cellStyle name="40% - Accent4 60" xfId="3186"/>
    <cellStyle name="40% - Accent4 61" xfId="3187"/>
    <cellStyle name="40% - Accent4 62" xfId="3188"/>
    <cellStyle name="40% - Accent4 63" xfId="3189"/>
    <cellStyle name="40% - Accent4 64" xfId="3190"/>
    <cellStyle name="40% - Accent4 65" xfId="3191"/>
    <cellStyle name="40% - Accent4 66" xfId="6501"/>
    <cellStyle name="40% - Accent4 7" xfId="3192"/>
    <cellStyle name="40% - Accent4 8" xfId="3193"/>
    <cellStyle name="40% - Accent4 9" xfId="3194"/>
    <cellStyle name="40% - Accent5 10" xfId="3195"/>
    <cellStyle name="40% - Accent5 11" xfId="3196"/>
    <cellStyle name="40% - Accent5 12" xfId="3197"/>
    <cellStyle name="40% - Accent5 13" xfId="3198"/>
    <cellStyle name="40% - Accent5 14" xfId="3199"/>
    <cellStyle name="40% - Accent5 15" xfId="3200"/>
    <cellStyle name="40% - Accent5 16" xfId="3201"/>
    <cellStyle name="40% - Accent5 17" xfId="3202"/>
    <cellStyle name="40% - Accent5 18" xfId="3203"/>
    <cellStyle name="40% - Accent5 19" xfId="3204"/>
    <cellStyle name="40% - Accent5 2" xfId="3205"/>
    <cellStyle name="40% - Accent5 2 2" xfId="3206"/>
    <cellStyle name="40% - Accent5 20" xfId="3207"/>
    <cellStyle name="40% - Accent5 21" xfId="3208"/>
    <cellStyle name="40% - Accent5 22" xfId="3209"/>
    <cellStyle name="40% - Accent5 23" xfId="3210"/>
    <cellStyle name="40% - Accent5 24" xfId="3211"/>
    <cellStyle name="40% - Accent5 25" xfId="3212"/>
    <cellStyle name="40% - Accent5 26" xfId="3213"/>
    <cellStyle name="40% - Accent5 27" xfId="3214"/>
    <cellStyle name="40% - Accent5 28" xfId="3215"/>
    <cellStyle name="40% - Accent5 29" xfId="3216"/>
    <cellStyle name="40% - Accent5 3" xfId="3217"/>
    <cellStyle name="40% - Accent5 3 2" xfId="6502"/>
    <cellStyle name="40% - Accent5 30" xfId="3218"/>
    <cellStyle name="40% - Accent5 31" xfId="3219"/>
    <cellStyle name="40% - Accent5 32" xfId="3220"/>
    <cellStyle name="40% - Accent5 33" xfId="3221"/>
    <cellStyle name="40% - Accent5 34" xfId="3222"/>
    <cellStyle name="40% - Accent5 35" xfId="3223"/>
    <cellStyle name="40% - Accent5 36" xfId="3224"/>
    <cellStyle name="40% - Accent5 37" xfId="3225"/>
    <cellStyle name="40% - Accent5 38" xfId="3226"/>
    <cellStyle name="40% - Accent5 39" xfId="3227"/>
    <cellStyle name="40% - Accent5 4" xfId="3228"/>
    <cellStyle name="40% - Accent5 4 2" xfId="3229"/>
    <cellStyle name="40% - Accent5 4 2 2" xfId="3230"/>
    <cellStyle name="40% - Accent5 4 2 3" xfId="3231"/>
    <cellStyle name="40% - Accent5 4 3" xfId="3232"/>
    <cellStyle name="40% - Accent5 4 3 2" xfId="3233"/>
    <cellStyle name="40% - Accent5 4 4" xfId="3234"/>
    <cellStyle name="40% - Accent5 4 5" xfId="3235"/>
    <cellStyle name="40% - Accent5 40" xfId="3236"/>
    <cellStyle name="40% - Accent5 41" xfId="3237"/>
    <cellStyle name="40% - Accent5 42" xfId="3238"/>
    <cellStyle name="40% - Accent5 43" xfId="3239"/>
    <cellStyle name="40% - Accent5 44" xfId="3240"/>
    <cellStyle name="40% - Accent5 45" xfId="3241"/>
    <cellStyle name="40% - Accent5 46" xfId="3242"/>
    <cellStyle name="40% - Accent5 47" xfId="3243"/>
    <cellStyle name="40% - Accent5 48" xfId="3244"/>
    <cellStyle name="40% - Accent5 49" xfId="3245"/>
    <cellStyle name="40% - Accent5 5" xfId="3246"/>
    <cellStyle name="40% - Accent5 50" xfId="3247"/>
    <cellStyle name="40% - Accent5 51" xfId="3248"/>
    <cellStyle name="40% - Accent5 52" xfId="3249"/>
    <cellStyle name="40% - Accent5 53" xfId="3250"/>
    <cellStyle name="40% - Accent5 54" xfId="3251"/>
    <cellStyle name="40% - Accent5 55" xfId="3252"/>
    <cellStyle name="40% - Accent5 56" xfId="3253"/>
    <cellStyle name="40% - Accent5 57" xfId="3254"/>
    <cellStyle name="40% - Accent5 58" xfId="3255"/>
    <cellStyle name="40% - Accent5 59" xfId="3256"/>
    <cellStyle name="40% - Accent5 6" xfId="3257"/>
    <cellStyle name="40% - Accent5 60" xfId="3258"/>
    <cellStyle name="40% - Accent5 61" xfId="3259"/>
    <cellStyle name="40% - Accent5 62" xfId="3260"/>
    <cellStyle name="40% - Accent5 63" xfId="3261"/>
    <cellStyle name="40% - Accent5 64" xfId="3262"/>
    <cellStyle name="40% - Accent5 65" xfId="3263"/>
    <cellStyle name="40% - Accent5 66" xfId="6503"/>
    <cellStyle name="40% - Accent5 7" xfId="3264"/>
    <cellStyle name="40% - Accent5 8" xfId="3265"/>
    <cellStyle name="40% - Accent5 9" xfId="3266"/>
    <cellStyle name="40% - Accent6 10" xfId="3267"/>
    <cellStyle name="40% - Accent6 11" xfId="3268"/>
    <cellStyle name="40% - Accent6 12" xfId="3269"/>
    <cellStyle name="40% - Accent6 13" xfId="3270"/>
    <cellStyle name="40% - Accent6 14" xfId="3271"/>
    <cellStyle name="40% - Accent6 15" xfId="3272"/>
    <cellStyle name="40% - Accent6 16" xfId="3273"/>
    <cellStyle name="40% - Accent6 17" xfId="3274"/>
    <cellStyle name="40% - Accent6 18" xfId="3275"/>
    <cellStyle name="40% - Accent6 19" xfId="3276"/>
    <cellStyle name="40% - Accent6 2" xfId="3277"/>
    <cellStyle name="40% - Accent6 2 2" xfId="3278"/>
    <cellStyle name="40% - Accent6 20" xfId="3279"/>
    <cellStyle name="40% - Accent6 21" xfId="3280"/>
    <cellStyle name="40% - Accent6 22" xfId="3281"/>
    <cellStyle name="40% - Accent6 23" xfId="3282"/>
    <cellStyle name="40% - Accent6 24" xfId="3283"/>
    <cellStyle name="40% - Accent6 25" xfId="3284"/>
    <cellStyle name="40% - Accent6 26" xfId="3285"/>
    <cellStyle name="40% - Accent6 27" xfId="3286"/>
    <cellStyle name="40% - Accent6 28" xfId="3287"/>
    <cellStyle name="40% - Accent6 29" xfId="3288"/>
    <cellStyle name="40% - Accent6 3" xfId="3289"/>
    <cellStyle name="40% - Accent6 3 2" xfId="6504"/>
    <cellStyle name="40% - Accent6 30" xfId="3290"/>
    <cellStyle name="40% - Accent6 31" xfId="3291"/>
    <cellStyle name="40% - Accent6 32" xfId="3292"/>
    <cellStyle name="40% - Accent6 33" xfId="3293"/>
    <cellStyle name="40% - Accent6 34" xfId="3294"/>
    <cellStyle name="40% - Accent6 35" xfId="3295"/>
    <cellStyle name="40% - Accent6 36" xfId="3296"/>
    <cellStyle name="40% - Accent6 37" xfId="3297"/>
    <cellStyle name="40% - Accent6 38" xfId="3298"/>
    <cellStyle name="40% - Accent6 39" xfId="3299"/>
    <cellStyle name="40% - Accent6 4" xfId="3300"/>
    <cellStyle name="40% - Accent6 4 2" xfId="3301"/>
    <cellStyle name="40% - Accent6 4 2 2" xfId="3302"/>
    <cellStyle name="40% - Accent6 4 2 3" xfId="3303"/>
    <cellStyle name="40% - Accent6 4 3" xfId="3304"/>
    <cellStyle name="40% - Accent6 4 3 2" xfId="3305"/>
    <cellStyle name="40% - Accent6 4 4" xfId="3306"/>
    <cellStyle name="40% - Accent6 4 5" xfId="3307"/>
    <cellStyle name="40% - Accent6 40" xfId="3308"/>
    <cellStyle name="40% - Accent6 41" xfId="3309"/>
    <cellStyle name="40% - Accent6 42" xfId="3310"/>
    <cellStyle name="40% - Accent6 43" xfId="3311"/>
    <cellStyle name="40% - Accent6 44" xfId="3312"/>
    <cellStyle name="40% - Accent6 45" xfId="3313"/>
    <cellStyle name="40% - Accent6 46" xfId="3314"/>
    <cellStyle name="40% - Accent6 47" xfId="3315"/>
    <cellStyle name="40% - Accent6 48" xfId="3316"/>
    <cellStyle name="40% - Accent6 49" xfId="3317"/>
    <cellStyle name="40% - Accent6 5" xfId="3318"/>
    <cellStyle name="40% - Accent6 50" xfId="3319"/>
    <cellStyle name="40% - Accent6 51" xfId="3320"/>
    <cellStyle name="40% - Accent6 52" xfId="3321"/>
    <cellStyle name="40% - Accent6 53" xfId="3322"/>
    <cellStyle name="40% - Accent6 54" xfId="3323"/>
    <cellStyle name="40% - Accent6 55" xfId="3324"/>
    <cellStyle name="40% - Accent6 56" xfId="3325"/>
    <cellStyle name="40% - Accent6 57" xfId="3326"/>
    <cellStyle name="40% - Accent6 58" xfId="3327"/>
    <cellStyle name="40% - Accent6 59" xfId="3328"/>
    <cellStyle name="40% - Accent6 6" xfId="3329"/>
    <cellStyle name="40% - Accent6 60" xfId="3330"/>
    <cellStyle name="40% - Accent6 61" xfId="3331"/>
    <cellStyle name="40% - Accent6 62" xfId="3332"/>
    <cellStyle name="40% - Accent6 63" xfId="3333"/>
    <cellStyle name="40% - Accent6 64" xfId="3334"/>
    <cellStyle name="40% - Accent6 65" xfId="3335"/>
    <cellStyle name="40% - Accent6 66" xfId="6505"/>
    <cellStyle name="40% - Accent6 7" xfId="3336"/>
    <cellStyle name="40% - Accent6 8" xfId="3337"/>
    <cellStyle name="40% - Accent6 9" xfId="3338"/>
    <cellStyle name="60% - Accent1 10" xfId="3339"/>
    <cellStyle name="60% - Accent1 11" xfId="3340"/>
    <cellStyle name="60% - Accent1 12" xfId="3341"/>
    <cellStyle name="60% - Accent1 13" xfId="3342"/>
    <cellStyle name="60% - Accent1 14" xfId="3343"/>
    <cellStyle name="60% - Accent1 15" xfId="3344"/>
    <cellStyle name="60% - Accent1 16" xfId="3345"/>
    <cellStyle name="60% - Accent1 17" xfId="3346"/>
    <cellStyle name="60% - Accent1 18" xfId="3347"/>
    <cellStyle name="60% - Accent1 19" xfId="3348"/>
    <cellStyle name="60% - Accent1 2" xfId="3349"/>
    <cellStyle name="60% - Accent1 2 2" xfId="3350"/>
    <cellStyle name="60% - Accent1 20" xfId="3351"/>
    <cellStyle name="60% - Accent1 21" xfId="3352"/>
    <cellStyle name="60% - Accent1 22" xfId="3353"/>
    <cellStyle name="60% - Accent1 23" xfId="3354"/>
    <cellStyle name="60% - Accent1 24" xfId="3355"/>
    <cellStyle name="60% - Accent1 25" xfId="3356"/>
    <cellStyle name="60% - Accent1 26" xfId="3357"/>
    <cellStyle name="60% - Accent1 27" xfId="3358"/>
    <cellStyle name="60% - Accent1 28" xfId="3359"/>
    <cellStyle name="60% - Accent1 29" xfId="3360"/>
    <cellStyle name="60% - Accent1 3" xfId="3361"/>
    <cellStyle name="60% - Accent1 3 2" xfId="3362"/>
    <cellStyle name="60% - Accent1 30" xfId="3363"/>
    <cellStyle name="60% - Accent1 31" xfId="3364"/>
    <cellStyle name="60% - Accent1 32" xfId="3365"/>
    <cellStyle name="60% - Accent1 33" xfId="3366"/>
    <cellStyle name="60% - Accent1 34" xfId="3367"/>
    <cellStyle name="60% - Accent1 35" xfId="3368"/>
    <cellStyle name="60% - Accent1 36" xfId="3369"/>
    <cellStyle name="60% - Accent1 37" xfId="3370"/>
    <cellStyle name="60% - Accent1 38" xfId="3371"/>
    <cellStyle name="60% - Accent1 39" xfId="3372"/>
    <cellStyle name="60% - Accent1 4" xfId="3373"/>
    <cellStyle name="60% - Accent1 40" xfId="3374"/>
    <cellStyle name="60% - Accent1 41" xfId="3375"/>
    <cellStyle name="60% - Accent1 42" xfId="3376"/>
    <cellStyle name="60% - Accent1 43" xfId="3377"/>
    <cellStyle name="60% - Accent1 44" xfId="3378"/>
    <cellStyle name="60% - Accent1 45" xfId="3379"/>
    <cellStyle name="60% - Accent1 46" xfId="3380"/>
    <cellStyle name="60% - Accent1 47" xfId="3381"/>
    <cellStyle name="60% - Accent1 48" xfId="3382"/>
    <cellStyle name="60% - Accent1 49" xfId="3383"/>
    <cellStyle name="60% - Accent1 5" xfId="3384"/>
    <cellStyle name="60% - Accent1 50" xfId="3385"/>
    <cellStyle name="60% - Accent1 51" xfId="3386"/>
    <cellStyle name="60% - Accent1 52" xfId="3387"/>
    <cellStyle name="60% - Accent1 53" xfId="3388"/>
    <cellStyle name="60% - Accent1 54" xfId="3389"/>
    <cellStyle name="60% - Accent1 55" xfId="3390"/>
    <cellStyle name="60% - Accent1 56" xfId="3391"/>
    <cellStyle name="60% - Accent1 57" xfId="3392"/>
    <cellStyle name="60% - Accent1 58" xfId="3393"/>
    <cellStyle name="60% - Accent1 59" xfId="3394"/>
    <cellStyle name="60% - Accent1 6" xfId="3395"/>
    <cellStyle name="60% - Accent1 60" xfId="3396"/>
    <cellStyle name="60% - Accent1 61" xfId="3397"/>
    <cellStyle name="60% - Accent1 62" xfId="3398"/>
    <cellStyle name="60% - Accent1 63" xfId="3399"/>
    <cellStyle name="60% - Accent1 64" xfId="3400"/>
    <cellStyle name="60% - Accent1 7" xfId="3401"/>
    <cellStyle name="60% - Accent1 8" xfId="3402"/>
    <cellStyle name="60% - Accent1 9" xfId="3403"/>
    <cellStyle name="60% - Accent2 10" xfId="3404"/>
    <cellStyle name="60% - Accent2 11" xfId="3405"/>
    <cellStyle name="60% - Accent2 12" xfId="3406"/>
    <cellStyle name="60% - Accent2 13" xfId="3407"/>
    <cellStyle name="60% - Accent2 14" xfId="3408"/>
    <cellStyle name="60% - Accent2 15" xfId="3409"/>
    <cellStyle name="60% - Accent2 16" xfId="3410"/>
    <cellStyle name="60% - Accent2 17" xfId="3411"/>
    <cellStyle name="60% - Accent2 18" xfId="3412"/>
    <cellStyle name="60% - Accent2 19" xfId="3413"/>
    <cellStyle name="60% - Accent2 2" xfId="3414"/>
    <cellStyle name="60% - Accent2 2 2" xfId="3415"/>
    <cellStyle name="60% - Accent2 20" xfId="3416"/>
    <cellStyle name="60% - Accent2 21" xfId="3417"/>
    <cellStyle name="60% - Accent2 22" xfId="3418"/>
    <cellStyle name="60% - Accent2 23" xfId="3419"/>
    <cellStyle name="60% - Accent2 24" xfId="3420"/>
    <cellStyle name="60% - Accent2 25" xfId="3421"/>
    <cellStyle name="60% - Accent2 26" xfId="3422"/>
    <cellStyle name="60% - Accent2 27" xfId="3423"/>
    <cellStyle name="60% - Accent2 28" xfId="3424"/>
    <cellStyle name="60% - Accent2 29" xfId="3425"/>
    <cellStyle name="60% - Accent2 3" xfId="3426"/>
    <cellStyle name="60% - Accent2 3 2" xfId="3427"/>
    <cellStyle name="60% - Accent2 30" xfId="3428"/>
    <cellStyle name="60% - Accent2 31" xfId="3429"/>
    <cellStyle name="60% - Accent2 32" xfId="3430"/>
    <cellStyle name="60% - Accent2 33" xfId="3431"/>
    <cellStyle name="60% - Accent2 34" xfId="3432"/>
    <cellStyle name="60% - Accent2 35" xfId="3433"/>
    <cellStyle name="60% - Accent2 36" xfId="3434"/>
    <cellStyle name="60% - Accent2 37" xfId="3435"/>
    <cellStyle name="60% - Accent2 38" xfId="3436"/>
    <cellStyle name="60% - Accent2 39" xfId="3437"/>
    <cellStyle name="60% - Accent2 4" xfId="3438"/>
    <cellStyle name="60% - Accent2 40" xfId="3439"/>
    <cellStyle name="60% - Accent2 41" xfId="3440"/>
    <cellStyle name="60% - Accent2 42" xfId="3441"/>
    <cellStyle name="60% - Accent2 43" xfId="3442"/>
    <cellStyle name="60% - Accent2 44" xfId="3443"/>
    <cellStyle name="60% - Accent2 45" xfId="3444"/>
    <cellStyle name="60% - Accent2 46" xfId="3445"/>
    <cellStyle name="60% - Accent2 47" xfId="3446"/>
    <cellStyle name="60% - Accent2 48" xfId="3447"/>
    <cellStyle name="60% - Accent2 49" xfId="3448"/>
    <cellStyle name="60% - Accent2 5" xfId="3449"/>
    <cellStyle name="60% - Accent2 50" xfId="3450"/>
    <cellStyle name="60% - Accent2 51" xfId="3451"/>
    <cellStyle name="60% - Accent2 52" xfId="3452"/>
    <cellStyle name="60% - Accent2 53" xfId="3453"/>
    <cellStyle name="60% - Accent2 54" xfId="3454"/>
    <cellStyle name="60% - Accent2 55" xfId="3455"/>
    <cellStyle name="60% - Accent2 56" xfId="3456"/>
    <cellStyle name="60% - Accent2 57" xfId="3457"/>
    <cellStyle name="60% - Accent2 58" xfId="3458"/>
    <cellStyle name="60% - Accent2 59" xfId="3459"/>
    <cellStyle name="60% - Accent2 6" xfId="3460"/>
    <cellStyle name="60% - Accent2 60" xfId="3461"/>
    <cellStyle name="60% - Accent2 61" xfId="3462"/>
    <cellStyle name="60% - Accent2 62" xfId="3463"/>
    <cellStyle name="60% - Accent2 63" xfId="3464"/>
    <cellStyle name="60% - Accent2 64" xfId="3465"/>
    <cellStyle name="60% - Accent2 7" xfId="3466"/>
    <cellStyle name="60% - Accent2 8" xfId="3467"/>
    <cellStyle name="60% - Accent2 9" xfId="3468"/>
    <cellStyle name="60% - Accent3 10" xfId="3469"/>
    <cellStyle name="60% - Accent3 11" xfId="3470"/>
    <cellStyle name="60% - Accent3 12" xfId="3471"/>
    <cellStyle name="60% - Accent3 13" xfId="3472"/>
    <cellStyle name="60% - Accent3 14" xfId="3473"/>
    <cellStyle name="60% - Accent3 15" xfId="3474"/>
    <cellStyle name="60% - Accent3 16" xfId="3475"/>
    <cellStyle name="60% - Accent3 17" xfId="3476"/>
    <cellStyle name="60% - Accent3 18" xfId="3477"/>
    <cellStyle name="60% - Accent3 19" xfId="3478"/>
    <cellStyle name="60% - Accent3 2" xfId="3479"/>
    <cellStyle name="60% - Accent3 2 2" xfId="3480"/>
    <cellStyle name="60% - Accent3 20" xfId="3481"/>
    <cellStyle name="60% - Accent3 21" xfId="3482"/>
    <cellStyle name="60% - Accent3 22" xfId="3483"/>
    <cellStyle name="60% - Accent3 23" xfId="3484"/>
    <cellStyle name="60% - Accent3 24" xfId="3485"/>
    <cellStyle name="60% - Accent3 25" xfId="3486"/>
    <cellStyle name="60% - Accent3 26" xfId="3487"/>
    <cellStyle name="60% - Accent3 27" xfId="3488"/>
    <cellStyle name="60% - Accent3 28" xfId="3489"/>
    <cellStyle name="60% - Accent3 29" xfId="3490"/>
    <cellStyle name="60% - Accent3 3" xfId="3491"/>
    <cellStyle name="60% - Accent3 3 2" xfId="3492"/>
    <cellStyle name="60% - Accent3 30" xfId="3493"/>
    <cellStyle name="60% - Accent3 31" xfId="3494"/>
    <cellStyle name="60% - Accent3 32" xfId="3495"/>
    <cellStyle name="60% - Accent3 33" xfId="3496"/>
    <cellStyle name="60% - Accent3 34" xfId="3497"/>
    <cellStyle name="60% - Accent3 35" xfId="3498"/>
    <cellStyle name="60% - Accent3 36" xfId="3499"/>
    <cellStyle name="60% - Accent3 37" xfId="3500"/>
    <cellStyle name="60% - Accent3 38" xfId="3501"/>
    <cellStyle name="60% - Accent3 39" xfId="3502"/>
    <cellStyle name="60% - Accent3 4" xfId="3503"/>
    <cellStyle name="60% - Accent3 40" xfId="3504"/>
    <cellStyle name="60% - Accent3 41" xfId="3505"/>
    <cellStyle name="60% - Accent3 42" xfId="3506"/>
    <cellStyle name="60% - Accent3 43" xfId="3507"/>
    <cellStyle name="60% - Accent3 44" xfId="3508"/>
    <cellStyle name="60% - Accent3 45" xfId="3509"/>
    <cellStyle name="60% - Accent3 46" xfId="3510"/>
    <cellStyle name="60% - Accent3 47" xfId="3511"/>
    <cellStyle name="60% - Accent3 48" xfId="3512"/>
    <cellStyle name="60% - Accent3 49" xfId="3513"/>
    <cellStyle name="60% - Accent3 5" xfId="3514"/>
    <cellStyle name="60% - Accent3 50" xfId="3515"/>
    <cellStyle name="60% - Accent3 51" xfId="3516"/>
    <cellStyle name="60% - Accent3 52" xfId="3517"/>
    <cellStyle name="60% - Accent3 53" xfId="3518"/>
    <cellStyle name="60% - Accent3 54" xfId="3519"/>
    <cellStyle name="60% - Accent3 55" xfId="3520"/>
    <cellStyle name="60% - Accent3 56" xfId="3521"/>
    <cellStyle name="60% - Accent3 57" xfId="3522"/>
    <cellStyle name="60% - Accent3 58" xfId="3523"/>
    <cellStyle name="60% - Accent3 59" xfId="3524"/>
    <cellStyle name="60% - Accent3 6" xfId="3525"/>
    <cellStyle name="60% - Accent3 60" xfId="3526"/>
    <cellStyle name="60% - Accent3 61" xfId="3527"/>
    <cellStyle name="60% - Accent3 62" xfId="3528"/>
    <cellStyle name="60% - Accent3 63" xfId="3529"/>
    <cellStyle name="60% - Accent3 64" xfId="3530"/>
    <cellStyle name="60% - Accent3 7" xfId="3531"/>
    <cellStyle name="60% - Accent3 8" xfId="3532"/>
    <cellStyle name="60% - Accent3 9" xfId="3533"/>
    <cellStyle name="60% - Accent4 10" xfId="3534"/>
    <cellStyle name="60% - Accent4 11" xfId="3535"/>
    <cellStyle name="60% - Accent4 12" xfId="3536"/>
    <cellStyle name="60% - Accent4 13" xfId="3537"/>
    <cellStyle name="60% - Accent4 14" xfId="3538"/>
    <cellStyle name="60% - Accent4 15" xfId="3539"/>
    <cellStyle name="60% - Accent4 16" xfId="3540"/>
    <cellStyle name="60% - Accent4 17" xfId="3541"/>
    <cellStyle name="60% - Accent4 18" xfId="3542"/>
    <cellStyle name="60% - Accent4 19" xfId="3543"/>
    <cellStyle name="60% - Accent4 2" xfId="3544"/>
    <cellStyle name="60% - Accent4 2 2" xfId="3545"/>
    <cellStyle name="60% - Accent4 20" xfId="3546"/>
    <cellStyle name="60% - Accent4 21" xfId="3547"/>
    <cellStyle name="60% - Accent4 22" xfId="3548"/>
    <cellStyle name="60% - Accent4 23" xfId="3549"/>
    <cellStyle name="60% - Accent4 24" xfId="3550"/>
    <cellStyle name="60% - Accent4 25" xfId="3551"/>
    <cellStyle name="60% - Accent4 26" xfId="3552"/>
    <cellStyle name="60% - Accent4 27" xfId="3553"/>
    <cellStyle name="60% - Accent4 28" xfId="3554"/>
    <cellStyle name="60% - Accent4 29" xfId="3555"/>
    <cellStyle name="60% - Accent4 3" xfId="3556"/>
    <cellStyle name="60% - Accent4 3 2" xfId="3557"/>
    <cellStyle name="60% - Accent4 30" xfId="3558"/>
    <cellStyle name="60% - Accent4 31" xfId="3559"/>
    <cellStyle name="60% - Accent4 32" xfId="3560"/>
    <cellStyle name="60% - Accent4 33" xfId="3561"/>
    <cellStyle name="60% - Accent4 34" xfId="3562"/>
    <cellStyle name="60% - Accent4 35" xfId="3563"/>
    <cellStyle name="60% - Accent4 36" xfId="3564"/>
    <cellStyle name="60% - Accent4 37" xfId="3565"/>
    <cellStyle name="60% - Accent4 38" xfId="3566"/>
    <cellStyle name="60% - Accent4 39" xfId="3567"/>
    <cellStyle name="60% - Accent4 4" xfId="3568"/>
    <cellStyle name="60% - Accent4 40" xfId="3569"/>
    <cellStyle name="60% - Accent4 41" xfId="3570"/>
    <cellStyle name="60% - Accent4 42" xfId="3571"/>
    <cellStyle name="60% - Accent4 43" xfId="3572"/>
    <cellStyle name="60% - Accent4 44" xfId="3573"/>
    <cellStyle name="60% - Accent4 45" xfId="3574"/>
    <cellStyle name="60% - Accent4 46" xfId="3575"/>
    <cellStyle name="60% - Accent4 47" xfId="3576"/>
    <cellStyle name="60% - Accent4 48" xfId="3577"/>
    <cellStyle name="60% - Accent4 49" xfId="3578"/>
    <cellStyle name="60% - Accent4 5" xfId="3579"/>
    <cellStyle name="60% - Accent4 50" xfId="3580"/>
    <cellStyle name="60% - Accent4 51" xfId="3581"/>
    <cellStyle name="60% - Accent4 52" xfId="3582"/>
    <cellStyle name="60% - Accent4 53" xfId="3583"/>
    <cellStyle name="60% - Accent4 54" xfId="3584"/>
    <cellStyle name="60% - Accent4 55" xfId="3585"/>
    <cellStyle name="60% - Accent4 56" xfId="3586"/>
    <cellStyle name="60% - Accent4 57" xfId="3587"/>
    <cellStyle name="60% - Accent4 58" xfId="3588"/>
    <cellStyle name="60% - Accent4 59" xfId="3589"/>
    <cellStyle name="60% - Accent4 6" xfId="3590"/>
    <cellStyle name="60% - Accent4 60" xfId="3591"/>
    <cellStyle name="60% - Accent4 61" xfId="3592"/>
    <cellStyle name="60% - Accent4 62" xfId="3593"/>
    <cellStyle name="60% - Accent4 63" xfId="3594"/>
    <cellStyle name="60% - Accent4 64" xfId="3595"/>
    <cellStyle name="60% - Accent4 7" xfId="3596"/>
    <cellStyle name="60% - Accent4 8" xfId="3597"/>
    <cellStyle name="60% - Accent4 9" xfId="3598"/>
    <cellStyle name="60% - Accent5 10" xfId="3599"/>
    <cellStyle name="60% - Accent5 11" xfId="3600"/>
    <cellStyle name="60% - Accent5 12" xfId="3601"/>
    <cellStyle name="60% - Accent5 13" xfId="3602"/>
    <cellStyle name="60% - Accent5 14" xfId="3603"/>
    <cellStyle name="60% - Accent5 15" xfId="3604"/>
    <cellStyle name="60% - Accent5 16" xfId="3605"/>
    <cellStyle name="60% - Accent5 17" xfId="3606"/>
    <cellStyle name="60% - Accent5 18" xfId="3607"/>
    <cellStyle name="60% - Accent5 19" xfId="3608"/>
    <cellStyle name="60% - Accent5 2" xfId="3609"/>
    <cellStyle name="60% - Accent5 2 2" xfId="3610"/>
    <cellStyle name="60% - Accent5 20" xfId="3611"/>
    <cellStyle name="60% - Accent5 21" xfId="3612"/>
    <cellStyle name="60% - Accent5 22" xfId="3613"/>
    <cellStyle name="60% - Accent5 23" xfId="3614"/>
    <cellStyle name="60% - Accent5 24" xfId="3615"/>
    <cellStyle name="60% - Accent5 25" xfId="3616"/>
    <cellStyle name="60% - Accent5 26" xfId="3617"/>
    <cellStyle name="60% - Accent5 27" xfId="3618"/>
    <cellStyle name="60% - Accent5 28" xfId="3619"/>
    <cellStyle name="60% - Accent5 29" xfId="3620"/>
    <cellStyle name="60% - Accent5 3" xfId="3621"/>
    <cellStyle name="60% - Accent5 3 2" xfId="3622"/>
    <cellStyle name="60% - Accent5 30" xfId="3623"/>
    <cellStyle name="60% - Accent5 31" xfId="3624"/>
    <cellStyle name="60% - Accent5 32" xfId="3625"/>
    <cellStyle name="60% - Accent5 33" xfId="3626"/>
    <cellStyle name="60% - Accent5 34" xfId="3627"/>
    <cellStyle name="60% - Accent5 35" xfId="3628"/>
    <cellStyle name="60% - Accent5 36" xfId="3629"/>
    <cellStyle name="60% - Accent5 37" xfId="3630"/>
    <cellStyle name="60% - Accent5 38" xfId="3631"/>
    <cellStyle name="60% - Accent5 39" xfId="3632"/>
    <cellStyle name="60% - Accent5 4" xfId="3633"/>
    <cellStyle name="60% - Accent5 40" xfId="3634"/>
    <cellStyle name="60% - Accent5 41" xfId="3635"/>
    <cellStyle name="60% - Accent5 42" xfId="3636"/>
    <cellStyle name="60% - Accent5 43" xfId="3637"/>
    <cellStyle name="60% - Accent5 44" xfId="3638"/>
    <cellStyle name="60% - Accent5 45" xfId="3639"/>
    <cellStyle name="60% - Accent5 46" xfId="3640"/>
    <cellStyle name="60% - Accent5 47" xfId="3641"/>
    <cellStyle name="60% - Accent5 48" xfId="3642"/>
    <cellStyle name="60% - Accent5 49" xfId="3643"/>
    <cellStyle name="60% - Accent5 5" xfId="3644"/>
    <cellStyle name="60% - Accent5 50" xfId="3645"/>
    <cellStyle name="60% - Accent5 51" xfId="3646"/>
    <cellStyle name="60% - Accent5 52" xfId="3647"/>
    <cellStyle name="60% - Accent5 53" xfId="3648"/>
    <cellStyle name="60% - Accent5 54" xfId="3649"/>
    <cellStyle name="60% - Accent5 55" xfId="3650"/>
    <cellStyle name="60% - Accent5 56" xfId="3651"/>
    <cellStyle name="60% - Accent5 57" xfId="3652"/>
    <cellStyle name="60% - Accent5 58" xfId="3653"/>
    <cellStyle name="60% - Accent5 59" xfId="3654"/>
    <cellStyle name="60% - Accent5 6" xfId="3655"/>
    <cellStyle name="60% - Accent5 60" xfId="3656"/>
    <cellStyle name="60% - Accent5 61" xfId="3657"/>
    <cellStyle name="60% - Accent5 62" xfId="3658"/>
    <cellStyle name="60% - Accent5 63" xfId="3659"/>
    <cellStyle name="60% - Accent5 64" xfId="3660"/>
    <cellStyle name="60% - Accent5 7" xfId="3661"/>
    <cellStyle name="60% - Accent5 8" xfId="3662"/>
    <cellStyle name="60% - Accent5 9" xfId="3663"/>
    <cellStyle name="60% - Accent6 10" xfId="3664"/>
    <cellStyle name="60% - Accent6 11" xfId="3665"/>
    <cellStyle name="60% - Accent6 12" xfId="3666"/>
    <cellStyle name="60% - Accent6 13" xfId="3667"/>
    <cellStyle name="60% - Accent6 14" xfId="3668"/>
    <cellStyle name="60% - Accent6 15" xfId="3669"/>
    <cellStyle name="60% - Accent6 16" xfId="3670"/>
    <cellStyle name="60% - Accent6 17" xfId="3671"/>
    <cellStyle name="60% - Accent6 18" xfId="3672"/>
    <cellStyle name="60% - Accent6 19" xfId="3673"/>
    <cellStyle name="60% - Accent6 2" xfId="3674"/>
    <cellStyle name="60% - Accent6 2 2" xfId="3675"/>
    <cellStyle name="60% - Accent6 20" xfId="3676"/>
    <cellStyle name="60% - Accent6 21" xfId="3677"/>
    <cellStyle name="60% - Accent6 22" xfId="3678"/>
    <cellStyle name="60% - Accent6 23" xfId="3679"/>
    <cellStyle name="60% - Accent6 24" xfId="3680"/>
    <cellStyle name="60% - Accent6 25" xfId="3681"/>
    <cellStyle name="60% - Accent6 26" xfId="3682"/>
    <cellStyle name="60% - Accent6 27" xfId="3683"/>
    <cellStyle name="60% - Accent6 28" xfId="3684"/>
    <cellStyle name="60% - Accent6 29" xfId="3685"/>
    <cellStyle name="60% - Accent6 3" xfId="3686"/>
    <cellStyle name="60% - Accent6 3 2" xfId="3687"/>
    <cellStyle name="60% - Accent6 30" xfId="3688"/>
    <cellStyle name="60% - Accent6 31" xfId="3689"/>
    <cellStyle name="60% - Accent6 32" xfId="3690"/>
    <cellStyle name="60% - Accent6 33" xfId="3691"/>
    <cellStyle name="60% - Accent6 34" xfId="3692"/>
    <cellStyle name="60% - Accent6 35" xfId="3693"/>
    <cellStyle name="60% - Accent6 36" xfId="3694"/>
    <cellStyle name="60% - Accent6 37" xfId="3695"/>
    <cellStyle name="60% - Accent6 38" xfId="3696"/>
    <cellStyle name="60% - Accent6 39" xfId="3697"/>
    <cellStyle name="60% - Accent6 4" xfId="3698"/>
    <cellStyle name="60% - Accent6 40" xfId="3699"/>
    <cellStyle name="60% - Accent6 41" xfId="3700"/>
    <cellStyle name="60% - Accent6 42" xfId="3701"/>
    <cellStyle name="60% - Accent6 43" xfId="3702"/>
    <cellStyle name="60% - Accent6 44" xfId="3703"/>
    <cellStyle name="60% - Accent6 45" xfId="3704"/>
    <cellStyle name="60% - Accent6 46" xfId="3705"/>
    <cellStyle name="60% - Accent6 47" xfId="3706"/>
    <cellStyle name="60% - Accent6 48" xfId="3707"/>
    <cellStyle name="60% - Accent6 49" xfId="3708"/>
    <cellStyle name="60% - Accent6 5" xfId="3709"/>
    <cellStyle name="60% - Accent6 50" xfId="3710"/>
    <cellStyle name="60% - Accent6 51" xfId="3711"/>
    <cellStyle name="60% - Accent6 52" xfId="3712"/>
    <cellStyle name="60% - Accent6 53" xfId="3713"/>
    <cellStyle name="60% - Accent6 54" xfId="3714"/>
    <cellStyle name="60% - Accent6 55" xfId="3715"/>
    <cellStyle name="60% - Accent6 56" xfId="3716"/>
    <cellStyle name="60% - Accent6 57" xfId="3717"/>
    <cellStyle name="60% - Accent6 58" xfId="3718"/>
    <cellStyle name="60% - Accent6 59" xfId="3719"/>
    <cellStyle name="60% - Accent6 6" xfId="3720"/>
    <cellStyle name="60% - Accent6 60" xfId="3721"/>
    <cellStyle name="60% - Accent6 61" xfId="3722"/>
    <cellStyle name="60% - Accent6 62" xfId="3723"/>
    <cellStyle name="60% - Accent6 63" xfId="3724"/>
    <cellStyle name="60% - Accent6 64" xfId="3725"/>
    <cellStyle name="60% - Accent6 7" xfId="3726"/>
    <cellStyle name="60% - Accent6 8" xfId="3727"/>
    <cellStyle name="60% - Accent6 9" xfId="3728"/>
    <cellStyle name="Accent1 - 20%" xfId="3729"/>
    <cellStyle name="Accent1 - 40%" xfId="3730"/>
    <cellStyle name="Accent1 - 60%" xfId="3731"/>
    <cellStyle name="Accent1 10" xfId="3732"/>
    <cellStyle name="Accent1 11" xfId="3733"/>
    <cellStyle name="Accent1 12" xfId="3734"/>
    <cellStyle name="Accent1 13" xfId="3735"/>
    <cellStyle name="Accent1 14" xfId="3736"/>
    <cellStyle name="Accent1 15" xfId="3737"/>
    <cellStyle name="Accent1 16" xfId="3738"/>
    <cellStyle name="Accent1 17" xfId="3739"/>
    <cellStyle name="Accent1 18" xfId="3740"/>
    <cellStyle name="Accent1 19" xfId="3741"/>
    <cellStyle name="Accent1 2" xfId="3742"/>
    <cellStyle name="Accent1 2 2" xfId="3743"/>
    <cellStyle name="Accent1 20" xfId="3744"/>
    <cellStyle name="Accent1 21" xfId="3745"/>
    <cellStyle name="Accent1 22" xfId="3746"/>
    <cellStyle name="Accent1 23" xfId="3747"/>
    <cellStyle name="Accent1 24" xfId="3748"/>
    <cellStyle name="Accent1 25" xfId="3749"/>
    <cellStyle name="Accent1 26" xfId="3750"/>
    <cellStyle name="Accent1 27" xfId="3751"/>
    <cellStyle name="Accent1 28" xfId="3752"/>
    <cellStyle name="Accent1 29" xfId="3753"/>
    <cellStyle name="Accent1 3" xfId="3754"/>
    <cellStyle name="Accent1 3 2" xfId="3755"/>
    <cellStyle name="Accent1 30" xfId="3756"/>
    <cellStyle name="Accent1 31" xfId="3757"/>
    <cellStyle name="Accent1 32" xfId="3758"/>
    <cellStyle name="Accent1 33" xfId="3759"/>
    <cellStyle name="Accent1 34" xfId="3760"/>
    <cellStyle name="Accent1 35" xfId="3761"/>
    <cellStyle name="Accent1 36" xfId="3762"/>
    <cellStyle name="Accent1 37" xfId="3763"/>
    <cellStyle name="Accent1 38" xfId="3764"/>
    <cellStyle name="Accent1 39" xfId="3765"/>
    <cellStyle name="Accent1 4" xfId="3766"/>
    <cellStyle name="Accent1 4 2" xfId="3767"/>
    <cellStyle name="Accent1 40" xfId="3768"/>
    <cellStyle name="Accent1 41" xfId="3769"/>
    <cellStyle name="Accent1 42" xfId="3770"/>
    <cellStyle name="Accent1 43" xfId="3771"/>
    <cellStyle name="Accent1 44" xfId="3772"/>
    <cellStyle name="Accent1 45" xfId="3773"/>
    <cellStyle name="Accent1 46" xfId="3774"/>
    <cellStyle name="Accent1 47" xfId="3775"/>
    <cellStyle name="Accent1 48" xfId="3776"/>
    <cellStyle name="Accent1 49" xfId="3777"/>
    <cellStyle name="Accent1 5" xfId="3778"/>
    <cellStyle name="Accent1 50" xfId="3779"/>
    <cellStyle name="Accent1 51" xfId="3780"/>
    <cellStyle name="Accent1 52" xfId="3781"/>
    <cellStyle name="Accent1 53" xfId="3782"/>
    <cellStyle name="Accent1 54" xfId="3783"/>
    <cellStyle name="Accent1 55" xfId="3784"/>
    <cellStyle name="Accent1 56" xfId="3785"/>
    <cellStyle name="Accent1 57" xfId="3786"/>
    <cellStyle name="Accent1 58" xfId="3787"/>
    <cellStyle name="Accent1 59" xfId="3788"/>
    <cellStyle name="Accent1 6" xfId="3789"/>
    <cellStyle name="Accent1 60" xfId="3790"/>
    <cellStyle name="Accent1 61" xfId="3791"/>
    <cellStyle name="Accent1 62" xfId="3792"/>
    <cellStyle name="Accent1 63" xfId="3793"/>
    <cellStyle name="Accent1 64" xfId="3794"/>
    <cellStyle name="Accent1 7" xfId="3795"/>
    <cellStyle name="Accent1 8" xfId="3796"/>
    <cellStyle name="Accent1 9" xfId="3797"/>
    <cellStyle name="Accent2 - 20%" xfId="3798"/>
    <cellStyle name="Accent2 - 40%" xfId="3799"/>
    <cellStyle name="Accent2 - 60%" xfId="3800"/>
    <cellStyle name="Accent2 10" xfId="3801"/>
    <cellStyle name="Accent2 11" xfId="3802"/>
    <cellStyle name="Accent2 12" xfId="3803"/>
    <cellStyle name="Accent2 13" xfId="3804"/>
    <cellStyle name="Accent2 14" xfId="3805"/>
    <cellStyle name="Accent2 15" xfId="3806"/>
    <cellStyle name="Accent2 16" xfId="3807"/>
    <cellStyle name="Accent2 17" xfId="3808"/>
    <cellStyle name="Accent2 18" xfId="3809"/>
    <cellStyle name="Accent2 19" xfId="3810"/>
    <cellStyle name="Accent2 2" xfId="3811"/>
    <cellStyle name="Accent2 2 2" xfId="3812"/>
    <cellStyle name="Accent2 20" xfId="3813"/>
    <cellStyle name="Accent2 21" xfId="3814"/>
    <cellStyle name="Accent2 22" xfId="3815"/>
    <cellStyle name="Accent2 23" xfId="3816"/>
    <cellStyle name="Accent2 24" xfId="3817"/>
    <cellStyle name="Accent2 25" xfId="3818"/>
    <cellStyle name="Accent2 26" xfId="3819"/>
    <cellStyle name="Accent2 27" xfId="3820"/>
    <cellStyle name="Accent2 28" xfId="3821"/>
    <cellStyle name="Accent2 29" xfId="3822"/>
    <cellStyle name="Accent2 3" xfId="3823"/>
    <cellStyle name="Accent2 3 2" xfId="3824"/>
    <cellStyle name="Accent2 30" xfId="3825"/>
    <cellStyle name="Accent2 31" xfId="3826"/>
    <cellStyle name="Accent2 32" xfId="3827"/>
    <cellStyle name="Accent2 33" xfId="3828"/>
    <cellStyle name="Accent2 34" xfId="3829"/>
    <cellStyle name="Accent2 35" xfId="3830"/>
    <cellStyle name="Accent2 36" xfId="3831"/>
    <cellStyle name="Accent2 37" xfId="3832"/>
    <cellStyle name="Accent2 38" xfId="3833"/>
    <cellStyle name="Accent2 39" xfId="3834"/>
    <cellStyle name="Accent2 4" xfId="3835"/>
    <cellStyle name="Accent2 4 2" xfId="3836"/>
    <cellStyle name="Accent2 40" xfId="3837"/>
    <cellStyle name="Accent2 41" xfId="3838"/>
    <cellStyle name="Accent2 42" xfId="3839"/>
    <cellStyle name="Accent2 43" xfId="3840"/>
    <cellStyle name="Accent2 44" xfId="3841"/>
    <cellStyle name="Accent2 45" xfId="3842"/>
    <cellStyle name="Accent2 46" xfId="3843"/>
    <cellStyle name="Accent2 47" xfId="3844"/>
    <cellStyle name="Accent2 48" xfId="3845"/>
    <cellStyle name="Accent2 49" xfId="3846"/>
    <cellStyle name="Accent2 5" xfId="3847"/>
    <cellStyle name="Accent2 50" xfId="3848"/>
    <cellStyle name="Accent2 51" xfId="3849"/>
    <cellStyle name="Accent2 52" xfId="3850"/>
    <cellStyle name="Accent2 53" xfId="3851"/>
    <cellStyle name="Accent2 54" xfId="3852"/>
    <cellStyle name="Accent2 55" xfId="3853"/>
    <cellStyle name="Accent2 56" xfId="3854"/>
    <cellStyle name="Accent2 57" xfId="3855"/>
    <cellStyle name="Accent2 58" xfId="3856"/>
    <cellStyle name="Accent2 59" xfId="3857"/>
    <cellStyle name="Accent2 6" xfId="3858"/>
    <cellStyle name="Accent2 60" xfId="3859"/>
    <cellStyle name="Accent2 61" xfId="3860"/>
    <cellStyle name="Accent2 62" xfId="3861"/>
    <cellStyle name="Accent2 63" xfId="3862"/>
    <cellStyle name="Accent2 64" xfId="3863"/>
    <cellStyle name="Accent2 7" xfId="3864"/>
    <cellStyle name="Accent2 8" xfId="3865"/>
    <cellStyle name="Accent2 9" xfId="3866"/>
    <cellStyle name="Accent3 - 20%" xfId="3867"/>
    <cellStyle name="Accent3 - 40%" xfId="3868"/>
    <cellStyle name="Accent3 - 60%" xfId="3869"/>
    <cellStyle name="Accent3 10" xfId="3870"/>
    <cellStyle name="Accent3 11" xfId="3871"/>
    <cellStyle name="Accent3 12" xfId="3872"/>
    <cellStyle name="Accent3 13" xfId="3873"/>
    <cellStyle name="Accent3 14" xfId="3874"/>
    <cellStyle name="Accent3 15" xfId="3875"/>
    <cellStyle name="Accent3 16" xfId="3876"/>
    <cellStyle name="Accent3 17" xfId="3877"/>
    <cellStyle name="Accent3 18" xfId="3878"/>
    <cellStyle name="Accent3 19" xfId="3879"/>
    <cellStyle name="Accent3 2" xfId="3880"/>
    <cellStyle name="Accent3 2 2" xfId="3881"/>
    <cellStyle name="Accent3 20" xfId="3882"/>
    <cellStyle name="Accent3 21" xfId="3883"/>
    <cellStyle name="Accent3 22" xfId="3884"/>
    <cellStyle name="Accent3 23" xfId="3885"/>
    <cellStyle name="Accent3 24" xfId="3886"/>
    <cellStyle name="Accent3 25" xfId="3887"/>
    <cellStyle name="Accent3 26" xfId="3888"/>
    <cellStyle name="Accent3 27" xfId="3889"/>
    <cellStyle name="Accent3 28" xfId="3890"/>
    <cellStyle name="Accent3 29" xfId="3891"/>
    <cellStyle name="Accent3 3" xfId="3892"/>
    <cellStyle name="Accent3 3 2" xfId="3893"/>
    <cellStyle name="Accent3 30" xfId="3894"/>
    <cellStyle name="Accent3 31" xfId="3895"/>
    <cellStyle name="Accent3 32" xfId="3896"/>
    <cellStyle name="Accent3 33" xfId="3897"/>
    <cellStyle name="Accent3 34" xfId="3898"/>
    <cellStyle name="Accent3 35" xfId="3899"/>
    <cellStyle name="Accent3 36" xfId="3900"/>
    <cellStyle name="Accent3 37" xfId="3901"/>
    <cellStyle name="Accent3 38" xfId="3902"/>
    <cellStyle name="Accent3 39" xfId="3903"/>
    <cellStyle name="Accent3 4" xfId="3904"/>
    <cellStyle name="Accent3 4 2" xfId="3905"/>
    <cellStyle name="Accent3 40" xfId="3906"/>
    <cellStyle name="Accent3 41" xfId="3907"/>
    <cellStyle name="Accent3 42" xfId="3908"/>
    <cellStyle name="Accent3 43" xfId="3909"/>
    <cellStyle name="Accent3 44" xfId="3910"/>
    <cellStyle name="Accent3 45" xfId="3911"/>
    <cellStyle name="Accent3 46" xfId="3912"/>
    <cellStyle name="Accent3 47" xfId="3913"/>
    <cellStyle name="Accent3 48" xfId="3914"/>
    <cellStyle name="Accent3 49" xfId="3915"/>
    <cellStyle name="Accent3 5" xfId="3916"/>
    <cellStyle name="Accent3 50" xfId="3917"/>
    <cellStyle name="Accent3 51" xfId="3918"/>
    <cellStyle name="Accent3 52" xfId="3919"/>
    <cellStyle name="Accent3 53" xfId="3920"/>
    <cellStyle name="Accent3 54" xfId="3921"/>
    <cellStyle name="Accent3 55" xfId="3922"/>
    <cellStyle name="Accent3 56" xfId="3923"/>
    <cellStyle name="Accent3 57" xfId="3924"/>
    <cellStyle name="Accent3 58" xfId="3925"/>
    <cellStyle name="Accent3 59" xfId="3926"/>
    <cellStyle name="Accent3 6" xfId="3927"/>
    <cellStyle name="Accent3 60" xfId="3928"/>
    <cellStyle name="Accent3 61" xfId="3929"/>
    <cellStyle name="Accent3 62" xfId="3930"/>
    <cellStyle name="Accent3 63" xfId="3931"/>
    <cellStyle name="Accent3 64" xfId="3932"/>
    <cellStyle name="Accent3 7" xfId="3933"/>
    <cellStyle name="Accent3 8" xfId="3934"/>
    <cellStyle name="Accent3 9" xfId="3935"/>
    <cellStyle name="Accent4 - 20%" xfId="3936"/>
    <cellStyle name="Accent4 - 40%" xfId="3937"/>
    <cellStyle name="Accent4 - 60%" xfId="3938"/>
    <cellStyle name="Accent4 10" xfId="3939"/>
    <cellStyle name="Accent4 11" xfId="3940"/>
    <cellStyle name="Accent4 12" xfId="3941"/>
    <cellStyle name="Accent4 13" xfId="3942"/>
    <cellStyle name="Accent4 14" xfId="3943"/>
    <cellStyle name="Accent4 15" xfId="3944"/>
    <cellStyle name="Accent4 16" xfId="3945"/>
    <cellStyle name="Accent4 17" xfId="3946"/>
    <cellStyle name="Accent4 18" xfId="3947"/>
    <cellStyle name="Accent4 19" xfId="3948"/>
    <cellStyle name="Accent4 2" xfId="3949"/>
    <cellStyle name="Accent4 2 2" xfId="3950"/>
    <cellStyle name="Accent4 20" xfId="3951"/>
    <cellStyle name="Accent4 21" xfId="3952"/>
    <cellStyle name="Accent4 22" xfId="3953"/>
    <cellStyle name="Accent4 23" xfId="3954"/>
    <cellStyle name="Accent4 24" xfId="3955"/>
    <cellStyle name="Accent4 25" xfId="3956"/>
    <cellStyle name="Accent4 26" xfId="3957"/>
    <cellStyle name="Accent4 27" xfId="3958"/>
    <cellStyle name="Accent4 28" xfId="3959"/>
    <cellStyle name="Accent4 29" xfId="3960"/>
    <cellStyle name="Accent4 3" xfId="3961"/>
    <cellStyle name="Accent4 3 2" xfId="3962"/>
    <cellStyle name="Accent4 30" xfId="3963"/>
    <cellStyle name="Accent4 31" xfId="3964"/>
    <cellStyle name="Accent4 32" xfId="3965"/>
    <cellStyle name="Accent4 33" xfId="3966"/>
    <cellStyle name="Accent4 34" xfId="3967"/>
    <cellStyle name="Accent4 35" xfId="3968"/>
    <cellStyle name="Accent4 36" xfId="3969"/>
    <cellStyle name="Accent4 37" xfId="3970"/>
    <cellStyle name="Accent4 38" xfId="3971"/>
    <cellStyle name="Accent4 39" xfId="3972"/>
    <cellStyle name="Accent4 4" xfId="3973"/>
    <cellStyle name="Accent4 4 2" xfId="3974"/>
    <cellStyle name="Accent4 40" xfId="3975"/>
    <cellStyle name="Accent4 41" xfId="3976"/>
    <cellStyle name="Accent4 42" xfId="3977"/>
    <cellStyle name="Accent4 43" xfId="3978"/>
    <cellStyle name="Accent4 44" xfId="3979"/>
    <cellStyle name="Accent4 45" xfId="3980"/>
    <cellStyle name="Accent4 46" xfId="3981"/>
    <cellStyle name="Accent4 47" xfId="3982"/>
    <cellStyle name="Accent4 48" xfId="3983"/>
    <cellStyle name="Accent4 49" xfId="3984"/>
    <cellStyle name="Accent4 5" xfId="3985"/>
    <cellStyle name="Accent4 50" xfId="3986"/>
    <cellStyle name="Accent4 51" xfId="3987"/>
    <cellStyle name="Accent4 52" xfId="3988"/>
    <cellStyle name="Accent4 53" xfId="3989"/>
    <cellStyle name="Accent4 54" xfId="3990"/>
    <cellStyle name="Accent4 55" xfId="3991"/>
    <cellStyle name="Accent4 56" xfId="3992"/>
    <cellStyle name="Accent4 57" xfId="3993"/>
    <cellStyle name="Accent4 58" xfId="3994"/>
    <cellStyle name="Accent4 59" xfId="3995"/>
    <cellStyle name="Accent4 6" xfId="3996"/>
    <cellStyle name="Accent4 60" xfId="3997"/>
    <cellStyle name="Accent4 61" xfId="3998"/>
    <cellStyle name="Accent4 62" xfId="3999"/>
    <cellStyle name="Accent4 63" xfId="4000"/>
    <cellStyle name="Accent4 64" xfId="4001"/>
    <cellStyle name="Accent4 7" xfId="4002"/>
    <cellStyle name="Accent4 8" xfId="4003"/>
    <cellStyle name="Accent4 9" xfId="4004"/>
    <cellStyle name="Accent5 - 20%" xfId="4005"/>
    <cellStyle name="Accent5 - 40%" xfId="4006"/>
    <cellStyle name="Accent5 - 60%" xfId="4007"/>
    <cellStyle name="Accent5 10" xfId="4008"/>
    <cellStyle name="Accent5 11" xfId="4009"/>
    <cellStyle name="Accent5 12" xfId="4010"/>
    <cellStyle name="Accent5 13" xfId="4011"/>
    <cellStyle name="Accent5 14" xfId="4012"/>
    <cellStyle name="Accent5 15" xfId="4013"/>
    <cellStyle name="Accent5 16" xfId="4014"/>
    <cellStyle name="Accent5 17" xfId="4015"/>
    <cellStyle name="Accent5 18" xfId="4016"/>
    <cellStyle name="Accent5 19" xfId="4017"/>
    <cellStyle name="Accent5 2" xfId="4018"/>
    <cellStyle name="Accent5 2 2" xfId="4019"/>
    <cellStyle name="Accent5 20" xfId="4020"/>
    <cellStyle name="Accent5 21" xfId="4021"/>
    <cellStyle name="Accent5 22" xfId="4022"/>
    <cellStyle name="Accent5 23" xfId="4023"/>
    <cellStyle name="Accent5 24" xfId="4024"/>
    <cellStyle name="Accent5 25" xfId="4025"/>
    <cellStyle name="Accent5 26" xfId="4026"/>
    <cellStyle name="Accent5 27" xfId="4027"/>
    <cellStyle name="Accent5 28" xfId="4028"/>
    <cellStyle name="Accent5 29" xfId="4029"/>
    <cellStyle name="Accent5 3" xfId="4030"/>
    <cellStyle name="Accent5 3 2" xfId="4031"/>
    <cellStyle name="Accent5 3 3" xfId="4032"/>
    <cellStyle name="Accent5 30" xfId="4033"/>
    <cellStyle name="Accent5 31" xfId="4034"/>
    <cellStyle name="Accent5 32" xfId="4035"/>
    <cellStyle name="Accent5 33" xfId="4036"/>
    <cellStyle name="Accent5 34" xfId="4037"/>
    <cellStyle name="Accent5 35" xfId="4038"/>
    <cellStyle name="Accent5 36" xfId="4039"/>
    <cellStyle name="Accent5 37" xfId="4040"/>
    <cellStyle name="Accent5 38" xfId="4041"/>
    <cellStyle name="Accent5 39" xfId="4042"/>
    <cellStyle name="Accent5 4" xfId="4043"/>
    <cellStyle name="Accent5 40" xfId="4044"/>
    <cellStyle name="Accent5 41" xfId="4045"/>
    <cellStyle name="Accent5 42" xfId="4046"/>
    <cellStyle name="Accent5 43" xfId="4047"/>
    <cellStyle name="Accent5 44" xfId="4048"/>
    <cellStyle name="Accent5 45" xfId="4049"/>
    <cellStyle name="Accent5 46" xfId="4050"/>
    <cellStyle name="Accent5 47" xfId="4051"/>
    <cellStyle name="Accent5 48" xfId="4052"/>
    <cellStyle name="Accent5 49" xfId="4053"/>
    <cellStyle name="Accent5 5" xfId="4054"/>
    <cellStyle name="Accent5 50" xfId="4055"/>
    <cellStyle name="Accent5 51" xfId="4056"/>
    <cellStyle name="Accent5 52" xfId="4057"/>
    <cellStyle name="Accent5 53" xfId="4058"/>
    <cellStyle name="Accent5 54" xfId="4059"/>
    <cellStyle name="Accent5 55" xfId="4060"/>
    <cellStyle name="Accent5 56" xfId="4061"/>
    <cellStyle name="Accent5 57" xfId="4062"/>
    <cellStyle name="Accent5 58" xfId="4063"/>
    <cellStyle name="Accent5 59" xfId="4064"/>
    <cellStyle name="Accent5 6" xfId="4065"/>
    <cellStyle name="Accent5 60" xfId="4066"/>
    <cellStyle name="Accent5 61" xfId="4067"/>
    <cellStyle name="Accent5 62" xfId="4068"/>
    <cellStyle name="Accent5 63" xfId="4069"/>
    <cellStyle name="Accent5 64" xfId="4070"/>
    <cellStyle name="Accent5 7" xfId="4071"/>
    <cellStyle name="Accent5 8" xfId="4072"/>
    <cellStyle name="Accent5 9" xfId="4073"/>
    <cellStyle name="Accent6 - 20%" xfId="4074"/>
    <cellStyle name="Accent6 - 40%" xfId="4075"/>
    <cellStyle name="Accent6 - 60%" xfId="4076"/>
    <cellStyle name="Accent6 10" xfId="4077"/>
    <cellStyle name="Accent6 11" xfId="4078"/>
    <cellStyle name="Accent6 12" xfId="4079"/>
    <cellStyle name="Accent6 13" xfId="4080"/>
    <cellStyle name="Accent6 14" xfId="4081"/>
    <cellStyle name="Accent6 15" xfId="4082"/>
    <cellStyle name="Accent6 16" xfId="4083"/>
    <cellStyle name="Accent6 17" xfId="4084"/>
    <cellStyle name="Accent6 18" xfId="4085"/>
    <cellStyle name="Accent6 19" xfId="4086"/>
    <cellStyle name="Accent6 2" xfId="4087"/>
    <cellStyle name="Accent6 2 2" xfId="4088"/>
    <cellStyle name="Accent6 20" xfId="4089"/>
    <cellStyle name="Accent6 21" xfId="4090"/>
    <cellStyle name="Accent6 22" xfId="4091"/>
    <cellStyle name="Accent6 23" xfId="4092"/>
    <cellStyle name="Accent6 24" xfId="4093"/>
    <cellStyle name="Accent6 25" xfId="4094"/>
    <cellStyle name="Accent6 26" xfId="4095"/>
    <cellStyle name="Accent6 27" xfId="4096"/>
    <cellStyle name="Accent6 28" xfId="4097"/>
    <cellStyle name="Accent6 29" xfId="4098"/>
    <cellStyle name="Accent6 3" xfId="4099"/>
    <cellStyle name="Accent6 3 2" xfId="4100"/>
    <cellStyle name="Accent6 30" xfId="4101"/>
    <cellStyle name="Accent6 31" xfId="4102"/>
    <cellStyle name="Accent6 32" xfId="4103"/>
    <cellStyle name="Accent6 33" xfId="4104"/>
    <cellStyle name="Accent6 34" xfId="4105"/>
    <cellStyle name="Accent6 35" xfId="4106"/>
    <cellStyle name="Accent6 36" xfId="4107"/>
    <cellStyle name="Accent6 37" xfId="4108"/>
    <cellStyle name="Accent6 38" xfId="4109"/>
    <cellStyle name="Accent6 39" xfId="4110"/>
    <cellStyle name="Accent6 4" xfId="4111"/>
    <cellStyle name="Accent6 4 2" xfId="4112"/>
    <cellStyle name="Accent6 40" xfId="4113"/>
    <cellStyle name="Accent6 41" xfId="4114"/>
    <cellStyle name="Accent6 42" xfId="4115"/>
    <cellStyle name="Accent6 43" xfId="4116"/>
    <cellStyle name="Accent6 44" xfId="4117"/>
    <cellStyle name="Accent6 45" xfId="4118"/>
    <cellStyle name="Accent6 46" xfId="4119"/>
    <cellStyle name="Accent6 47" xfId="4120"/>
    <cellStyle name="Accent6 48" xfId="4121"/>
    <cellStyle name="Accent6 49" xfId="4122"/>
    <cellStyle name="Accent6 5" xfId="4123"/>
    <cellStyle name="Accent6 50" xfId="4124"/>
    <cellStyle name="Accent6 51" xfId="4125"/>
    <cellStyle name="Accent6 52" xfId="4126"/>
    <cellStyle name="Accent6 53" xfId="4127"/>
    <cellStyle name="Accent6 54" xfId="4128"/>
    <cellStyle name="Accent6 55" xfId="4129"/>
    <cellStyle name="Accent6 56" xfId="4130"/>
    <cellStyle name="Accent6 57" xfId="4131"/>
    <cellStyle name="Accent6 58" xfId="4132"/>
    <cellStyle name="Accent6 59" xfId="4133"/>
    <cellStyle name="Accent6 6" xfId="4134"/>
    <cellStyle name="Accent6 60" xfId="4135"/>
    <cellStyle name="Accent6 61" xfId="4136"/>
    <cellStyle name="Accent6 62" xfId="4137"/>
    <cellStyle name="Accent6 63" xfId="4138"/>
    <cellStyle name="Accent6 64" xfId="4139"/>
    <cellStyle name="Accent6 7" xfId="4140"/>
    <cellStyle name="Accent6 8" xfId="4141"/>
    <cellStyle name="Accent6 9" xfId="4142"/>
    <cellStyle name="Bad 10" xfId="4143"/>
    <cellStyle name="Bad 11" xfId="4144"/>
    <cellStyle name="Bad 12" xfId="4145"/>
    <cellStyle name="Bad 13" xfId="4146"/>
    <cellStyle name="Bad 14" xfId="4147"/>
    <cellStyle name="Bad 15" xfId="4148"/>
    <cellStyle name="Bad 16" xfId="4149"/>
    <cellStyle name="Bad 17" xfId="4150"/>
    <cellStyle name="Bad 18" xfId="4151"/>
    <cellStyle name="Bad 19" xfId="4152"/>
    <cellStyle name="Bad 2" xfId="4153"/>
    <cellStyle name="Bad 2 2" xfId="4154"/>
    <cellStyle name="Bad 20" xfId="4155"/>
    <cellStyle name="Bad 21" xfId="4156"/>
    <cellStyle name="Bad 22" xfId="4157"/>
    <cellStyle name="Bad 23" xfId="4158"/>
    <cellStyle name="Bad 24" xfId="4159"/>
    <cellStyle name="Bad 25" xfId="4160"/>
    <cellStyle name="Bad 26" xfId="4161"/>
    <cellStyle name="Bad 27" xfId="4162"/>
    <cellStyle name="Bad 28" xfId="4163"/>
    <cellStyle name="Bad 29" xfId="4164"/>
    <cellStyle name="Bad 3" xfId="4165"/>
    <cellStyle name="Bad 3 2" xfId="4166"/>
    <cellStyle name="Bad 30" xfId="4167"/>
    <cellStyle name="Bad 31" xfId="4168"/>
    <cellStyle name="Bad 32" xfId="4169"/>
    <cellStyle name="Bad 33" xfId="4170"/>
    <cellStyle name="Bad 34" xfId="4171"/>
    <cellStyle name="Bad 35" xfId="4172"/>
    <cellStyle name="Bad 36" xfId="4173"/>
    <cellStyle name="Bad 37" xfId="4174"/>
    <cellStyle name="Bad 38" xfId="4175"/>
    <cellStyle name="Bad 39" xfId="4176"/>
    <cellStyle name="Bad 4" xfId="4177"/>
    <cellStyle name="Bad 40" xfId="4178"/>
    <cellStyle name="Bad 41" xfId="4179"/>
    <cellStyle name="Bad 42" xfId="4180"/>
    <cellStyle name="Bad 43" xfId="4181"/>
    <cellStyle name="Bad 44" xfId="4182"/>
    <cellStyle name="Bad 45" xfId="4183"/>
    <cellStyle name="Bad 46" xfId="4184"/>
    <cellStyle name="Bad 47" xfId="4185"/>
    <cellStyle name="Bad 48" xfId="4186"/>
    <cellStyle name="Bad 49" xfId="4187"/>
    <cellStyle name="Bad 5" xfId="4188"/>
    <cellStyle name="Bad 50" xfId="4189"/>
    <cellStyle name="Bad 51" xfId="4190"/>
    <cellStyle name="Bad 52" xfId="4191"/>
    <cellStyle name="Bad 53" xfId="4192"/>
    <cellStyle name="Bad 54" xfId="4193"/>
    <cellStyle name="Bad 55" xfId="4194"/>
    <cellStyle name="Bad 56" xfId="4195"/>
    <cellStyle name="Bad 57" xfId="4196"/>
    <cellStyle name="Bad 58" xfId="4197"/>
    <cellStyle name="Bad 59" xfId="4198"/>
    <cellStyle name="Bad 6" xfId="4199"/>
    <cellStyle name="Bad 60" xfId="4200"/>
    <cellStyle name="Bad 61" xfId="4201"/>
    <cellStyle name="Bad 62" xfId="4202"/>
    <cellStyle name="Bad 63" xfId="4203"/>
    <cellStyle name="Bad 64" xfId="4204"/>
    <cellStyle name="Bad 7" xfId="4205"/>
    <cellStyle name="Bad 8" xfId="4206"/>
    <cellStyle name="Bad 9" xfId="4207"/>
    <cellStyle name="blank" xfId="4208"/>
    <cellStyle name="Calc Currency (0)" xfId="4209"/>
    <cellStyle name="Calc Currency (0) 2" xfId="4210"/>
    <cellStyle name="Calc Currency (0) 3" xfId="6443"/>
    <cellStyle name="Calculation 10" xfId="4211"/>
    <cellStyle name="Calculation 11" xfId="4212"/>
    <cellStyle name="Calculation 12" xfId="4213"/>
    <cellStyle name="Calculation 13" xfId="4214"/>
    <cellStyle name="Calculation 14" xfId="4215"/>
    <cellStyle name="Calculation 15" xfId="4216"/>
    <cellStyle name="Calculation 16" xfId="4217"/>
    <cellStyle name="Calculation 17" xfId="4218"/>
    <cellStyle name="Calculation 18" xfId="4219"/>
    <cellStyle name="Calculation 19" xfId="4220"/>
    <cellStyle name="Calculation 2" xfId="4221"/>
    <cellStyle name="Calculation 2 2" xfId="4222"/>
    <cellStyle name="Calculation 2 3" xfId="4223"/>
    <cellStyle name="Calculation 2 3 2" xfId="4224"/>
    <cellStyle name="Calculation 2 4" xfId="4225"/>
    <cellStyle name="Calculation 20" xfId="4226"/>
    <cellStyle name="Calculation 21" xfId="4227"/>
    <cellStyle name="Calculation 22" xfId="4228"/>
    <cellStyle name="Calculation 23" xfId="4229"/>
    <cellStyle name="Calculation 24" xfId="4230"/>
    <cellStyle name="Calculation 25" xfId="4231"/>
    <cellStyle name="Calculation 26" xfId="4232"/>
    <cellStyle name="Calculation 27" xfId="4233"/>
    <cellStyle name="Calculation 28" xfId="4234"/>
    <cellStyle name="Calculation 29" xfId="4235"/>
    <cellStyle name="Calculation 3" xfId="4236"/>
    <cellStyle name="Calculation 3 2" xfId="4237"/>
    <cellStyle name="Calculation 3 3" xfId="4238"/>
    <cellStyle name="Calculation 30" xfId="4239"/>
    <cellStyle name="Calculation 31" xfId="4240"/>
    <cellStyle name="Calculation 32" xfId="4241"/>
    <cellStyle name="Calculation 33" xfId="4242"/>
    <cellStyle name="Calculation 34" xfId="4243"/>
    <cellStyle name="Calculation 35" xfId="4244"/>
    <cellStyle name="Calculation 36" xfId="4245"/>
    <cellStyle name="Calculation 37" xfId="4246"/>
    <cellStyle name="Calculation 38" xfId="4247"/>
    <cellStyle name="Calculation 39" xfId="4248"/>
    <cellStyle name="Calculation 4" xfId="4249"/>
    <cellStyle name="Calculation 4 2" xfId="4250"/>
    <cellStyle name="Calculation 4 3" xfId="4251"/>
    <cellStyle name="Calculation 4 4" xfId="4252"/>
    <cellStyle name="Calculation 40" xfId="4253"/>
    <cellStyle name="Calculation 41" xfId="4254"/>
    <cellStyle name="Calculation 42" xfId="4255"/>
    <cellStyle name="Calculation 43" xfId="4256"/>
    <cellStyle name="Calculation 44" xfId="4257"/>
    <cellStyle name="Calculation 45" xfId="4258"/>
    <cellStyle name="Calculation 46" xfId="4259"/>
    <cellStyle name="Calculation 47" xfId="4260"/>
    <cellStyle name="Calculation 48" xfId="4261"/>
    <cellStyle name="Calculation 49" xfId="4262"/>
    <cellStyle name="Calculation 5" xfId="4263"/>
    <cellStyle name="Calculation 50" xfId="4264"/>
    <cellStyle name="Calculation 51" xfId="4265"/>
    <cellStyle name="Calculation 52" xfId="4266"/>
    <cellStyle name="Calculation 53" xfId="4267"/>
    <cellStyle name="Calculation 54" xfId="4268"/>
    <cellStyle name="Calculation 55" xfId="4269"/>
    <cellStyle name="Calculation 56" xfId="4270"/>
    <cellStyle name="Calculation 57" xfId="4271"/>
    <cellStyle name="Calculation 58" xfId="4272"/>
    <cellStyle name="Calculation 59" xfId="4273"/>
    <cellStyle name="Calculation 6" xfId="4274"/>
    <cellStyle name="Calculation 60" xfId="4275"/>
    <cellStyle name="Calculation 61" xfId="4276"/>
    <cellStyle name="Calculation 62" xfId="4277"/>
    <cellStyle name="Calculation 63" xfId="4278"/>
    <cellStyle name="Calculation 64" xfId="4279"/>
    <cellStyle name="Calculation 65" xfId="4280"/>
    <cellStyle name="Calculation 66" xfId="4281"/>
    <cellStyle name="Calculation 7" xfId="4282"/>
    <cellStyle name="Calculation 8" xfId="4283"/>
    <cellStyle name="Calculation 9" xfId="4284"/>
    <cellStyle name="Check Cell 10" xfId="4285"/>
    <cellStyle name="Check Cell 11" xfId="4286"/>
    <cellStyle name="Check Cell 12" xfId="4287"/>
    <cellStyle name="Check Cell 13" xfId="4288"/>
    <cellStyle name="Check Cell 14" xfId="4289"/>
    <cellStyle name="Check Cell 15" xfId="4290"/>
    <cellStyle name="Check Cell 16" xfId="4291"/>
    <cellStyle name="Check Cell 17" xfId="4292"/>
    <cellStyle name="Check Cell 18" xfId="4293"/>
    <cellStyle name="Check Cell 19" xfId="4294"/>
    <cellStyle name="Check Cell 2" xfId="4295"/>
    <cellStyle name="Check Cell 2 2" xfId="4296"/>
    <cellStyle name="Check Cell 20" xfId="4297"/>
    <cellStyle name="Check Cell 21" xfId="4298"/>
    <cellStyle name="Check Cell 22" xfId="4299"/>
    <cellStyle name="Check Cell 23" xfId="4300"/>
    <cellStyle name="Check Cell 24" xfId="4301"/>
    <cellStyle name="Check Cell 25" xfId="4302"/>
    <cellStyle name="Check Cell 26" xfId="4303"/>
    <cellStyle name="Check Cell 27" xfId="4304"/>
    <cellStyle name="Check Cell 28" xfId="4305"/>
    <cellStyle name="Check Cell 29" xfId="4306"/>
    <cellStyle name="Check Cell 3" xfId="4307"/>
    <cellStyle name="Check Cell 30" xfId="4308"/>
    <cellStyle name="Check Cell 31" xfId="4309"/>
    <cellStyle name="Check Cell 32" xfId="4310"/>
    <cellStyle name="Check Cell 33" xfId="4311"/>
    <cellStyle name="Check Cell 34" xfId="4312"/>
    <cellStyle name="Check Cell 35" xfId="4313"/>
    <cellStyle name="Check Cell 36" xfId="4314"/>
    <cellStyle name="Check Cell 37" xfId="4315"/>
    <cellStyle name="Check Cell 38" xfId="4316"/>
    <cellStyle name="Check Cell 39" xfId="4317"/>
    <cellStyle name="Check Cell 4" xfId="4318"/>
    <cellStyle name="Check Cell 40" xfId="4319"/>
    <cellStyle name="Check Cell 41" xfId="4320"/>
    <cellStyle name="Check Cell 42" xfId="4321"/>
    <cellStyle name="Check Cell 43" xfId="4322"/>
    <cellStyle name="Check Cell 44" xfId="4323"/>
    <cellStyle name="Check Cell 45" xfId="4324"/>
    <cellStyle name="Check Cell 46" xfId="4325"/>
    <cellStyle name="Check Cell 47" xfId="4326"/>
    <cellStyle name="Check Cell 48" xfId="4327"/>
    <cellStyle name="Check Cell 49" xfId="4328"/>
    <cellStyle name="Check Cell 5" xfId="4329"/>
    <cellStyle name="Check Cell 50" xfId="4330"/>
    <cellStyle name="Check Cell 51" xfId="4331"/>
    <cellStyle name="Check Cell 52" xfId="4332"/>
    <cellStyle name="Check Cell 53" xfId="4333"/>
    <cellStyle name="Check Cell 54" xfId="4334"/>
    <cellStyle name="Check Cell 55" xfId="4335"/>
    <cellStyle name="Check Cell 56" xfId="4336"/>
    <cellStyle name="Check Cell 57" xfId="4337"/>
    <cellStyle name="Check Cell 58" xfId="4338"/>
    <cellStyle name="Check Cell 59" xfId="4339"/>
    <cellStyle name="Check Cell 6" xfId="4340"/>
    <cellStyle name="Check Cell 60" xfId="4341"/>
    <cellStyle name="Check Cell 61" xfId="4342"/>
    <cellStyle name="Check Cell 62" xfId="4343"/>
    <cellStyle name="Check Cell 63" xfId="4344"/>
    <cellStyle name="Check Cell 64" xfId="4345"/>
    <cellStyle name="Check Cell 7" xfId="4346"/>
    <cellStyle name="Check Cell 8" xfId="4347"/>
    <cellStyle name="Check Cell 9" xfId="4348"/>
    <cellStyle name="CheckCell" xfId="4349"/>
    <cellStyle name="CheckCell 2" xfId="4350"/>
    <cellStyle name="CheckCell_Electric Rev Req Model (2009 GRC) Rebuttal" xfId="6444"/>
    <cellStyle name="Comma" xfId="1" builtinId="3"/>
    <cellStyle name="Comma 10" xfId="4351"/>
    <cellStyle name="Comma 10 2" xfId="4352"/>
    <cellStyle name="Comma 11" xfId="4353"/>
    <cellStyle name="Comma 11 2" xfId="4354"/>
    <cellStyle name="Comma 12" xfId="4355"/>
    <cellStyle name="Comma 12 2" xfId="4356"/>
    <cellStyle name="Comma 13" xfId="4357"/>
    <cellStyle name="Comma 13 2" xfId="4358"/>
    <cellStyle name="Comma 14" xfId="4359"/>
    <cellStyle name="Comma 14 2" xfId="4360"/>
    <cellStyle name="Comma 15" xfId="4361"/>
    <cellStyle name="Comma 16" xfId="4362"/>
    <cellStyle name="Comma 17" xfId="4363"/>
    <cellStyle name="Comma 17 2" xfId="4364"/>
    <cellStyle name="Comma 17 3" xfId="4365"/>
    <cellStyle name="Comma 17 4" xfId="4366"/>
    <cellStyle name="Comma 18" xfId="4367"/>
    <cellStyle name="Comma 18 2" xfId="4368"/>
    <cellStyle name="Comma 18 3" xfId="4369"/>
    <cellStyle name="Comma 18 4" xfId="4370"/>
    <cellStyle name="Comma 19" xfId="4371"/>
    <cellStyle name="Comma 2" xfId="4372"/>
    <cellStyle name="Comma 2 2" xfId="4373"/>
    <cellStyle name="Comma 2 2 2" xfId="4374"/>
    <cellStyle name="Comma 2 3" xfId="4375"/>
    <cellStyle name="Comma 2 4" xfId="4376"/>
    <cellStyle name="Comma 2 5" xfId="4377"/>
    <cellStyle name="Comma 20" xfId="4378"/>
    <cellStyle name="Comma 21" xfId="4379"/>
    <cellStyle name="Comma 22" xfId="4380"/>
    <cellStyle name="Comma 23" xfId="4381"/>
    <cellStyle name="Comma 24" xfId="4382"/>
    <cellStyle name="Comma 24 2" xfId="4383"/>
    <cellStyle name="Comma 25" xfId="4384"/>
    <cellStyle name="Comma 25 2" xfId="4385"/>
    <cellStyle name="Comma 26" xfId="4386"/>
    <cellStyle name="Comma 27" xfId="4387"/>
    <cellStyle name="Comma 28" xfId="6440"/>
    <cellStyle name="Comma 3" xfId="4388"/>
    <cellStyle name="Comma 3 2" xfId="4389"/>
    <cellStyle name="Comma 3 2 2" xfId="4390"/>
    <cellStyle name="Comma 3 3" xfId="4391"/>
    <cellStyle name="Comma 3 4" xfId="4392"/>
    <cellStyle name="Comma 4" xfId="4393"/>
    <cellStyle name="Comma 4 2" xfId="4394"/>
    <cellStyle name="Comma 4 3" xfId="4395"/>
    <cellStyle name="Comma 5" xfId="4396"/>
    <cellStyle name="Comma 5 2" xfId="4397"/>
    <cellStyle name="Comma 5 2 2" xfId="4398"/>
    <cellStyle name="Comma 5 2 3" xfId="4399"/>
    <cellStyle name="Comma 5 3" xfId="4400"/>
    <cellStyle name="Comma 5 3 2" xfId="4401"/>
    <cellStyle name="Comma 5 4" xfId="4402"/>
    <cellStyle name="Comma 6" xfId="4403"/>
    <cellStyle name="Comma 6 2" xfId="4404"/>
    <cellStyle name="Comma 6 2 2" xfId="4405"/>
    <cellStyle name="Comma 7" xfId="4406"/>
    <cellStyle name="Comma 7 2" xfId="4407"/>
    <cellStyle name="Comma 8" xfId="4408"/>
    <cellStyle name="Comma 8 2" xfId="4409"/>
    <cellStyle name="Comma 8 2 2" xfId="4410"/>
    <cellStyle name="Comma 8 3" xfId="4411"/>
    <cellStyle name="Comma 9" xfId="4412"/>
    <cellStyle name="Comma 9 2" xfId="4413"/>
    <cellStyle name="Comma 9 2 2" xfId="4414"/>
    <cellStyle name="Comma 9 3" xfId="4415"/>
    <cellStyle name="Comma 9 3 2" xfId="4416"/>
    <cellStyle name="Comma 9 4" xfId="4417"/>
    <cellStyle name="Comma 9 5" xfId="4418"/>
    <cellStyle name="Comma 9 6" xfId="4419"/>
    <cellStyle name="Comma0" xfId="4420"/>
    <cellStyle name="Comma0 - Style2" xfId="4421"/>
    <cellStyle name="Comma0 - Style4" xfId="4422"/>
    <cellStyle name="Comma0 - Style4 2" xfId="4423"/>
    <cellStyle name="Comma0 - Style4 3" xfId="4424"/>
    <cellStyle name="Comma0 - Style5" xfId="4425"/>
    <cellStyle name="Comma0 - Style5 2" xfId="4426"/>
    <cellStyle name="Comma0 - Style5_Electric Rev Req Model (2009 GRC) Rebuttal" xfId="6445"/>
    <cellStyle name="Comma0 10" xfId="4427"/>
    <cellStyle name="Comma0 11" xfId="4428"/>
    <cellStyle name="Comma0 12" xfId="4429"/>
    <cellStyle name="Comma0 13" xfId="4430"/>
    <cellStyle name="Comma0 14" xfId="4431"/>
    <cellStyle name="Comma0 15" xfId="4432"/>
    <cellStyle name="Comma0 16" xfId="4433"/>
    <cellStyle name="Comma0 17" xfId="4434"/>
    <cellStyle name="Comma0 18" xfId="4435"/>
    <cellStyle name="Comma0 19" xfId="4436"/>
    <cellStyle name="Comma0 2" xfId="4437"/>
    <cellStyle name="Comma0 20" xfId="4438"/>
    <cellStyle name="Comma0 21" xfId="4439"/>
    <cellStyle name="Comma0 22" xfId="4440"/>
    <cellStyle name="Comma0 23" xfId="4441"/>
    <cellStyle name="Comma0 24" xfId="4442"/>
    <cellStyle name="Comma0 25" xfId="4443"/>
    <cellStyle name="Comma0 26" xfId="4444"/>
    <cellStyle name="Comma0 27" xfId="4445"/>
    <cellStyle name="Comma0 28" xfId="4446"/>
    <cellStyle name="Comma0 29" xfId="4447"/>
    <cellStyle name="Comma0 3" xfId="4448"/>
    <cellStyle name="Comma0 30" xfId="4449"/>
    <cellStyle name="Comma0 31" xfId="4450"/>
    <cellStyle name="Comma0 32" xfId="4451"/>
    <cellStyle name="Comma0 33" xfId="4452"/>
    <cellStyle name="Comma0 34" xfId="4453"/>
    <cellStyle name="Comma0 35" xfId="4454"/>
    <cellStyle name="Comma0 36" xfId="4455"/>
    <cellStyle name="Comma0 37" xfId="4456"/>
    <cellStyle name="Comma0 38" xfId="4457"/>
    <cellStyle name="Comma0 39" xfId="4458"/>
    <cellStyle name="Comma0 4" xfId="4459"/>
    <cellStyle name="Comma0 40" xfId="4460"/>
    <cellStyle name="Comma0 41" xfId="4461"/>
    <cellStyle name="Comma0 42" xfId="4462"/>
    <cellStyle name="Comma0 43" xfId="4463"/>
    <cellStyle name="Comma0 44" xfId="4464"/>
    <cellStyle name="Comma0 45" xfId="4465"/>
    <cellStyle name="Comma0 46" xfId="4466"/>
    <cellStyle name="Comma0 47" xfId="4467"/>
    <cellStyle name="Comma0 48" xfId="4468"/>
    <cellStyle name="Comma0 49" xfId="4469"/>
    <cellStyle name="Comma0 5" xfId="4470"/>
    <cellStyle name="Comma0 50" xfId="4471"/>
    <cellStyle name="Comma0 51" xfId="4472"/>
    <cellStyle name="Comma0 52" xfId="4473"/>
    <cellStyle name="Comma0 53" xfId="4474"/>
    <cellStyle name="Comma0 54" xfId="4475"/>
    <cellStyle name="Comma0 55" xfId="4476"/>
    <cellStyle name="Comma0 56" xfId="4477"/>
    <cellStyle name="Comma0 57" xfId="4478"/>
    <cellStyle name="Comma0 58" xfId="4479"/>
    <cellStyle name="Comma0 59" xfId="4480"/>
    <cellStyle name="Comma0 6" xfId="4481"/>
    <cellStyle name="Comma0 60" xfId="4482"/>
    <cellStyle name="Comma0 61" xfId="4483"/>
    <cellStyle name="Comma0 62" xfId="4484"/>
    <cellStyle name="Comma0 63" xfId="4485"/>
    <cellStyle name="Comma0 64" xfId="4486"/>
    <cellStyle name="Comma0 65" xfId="4487"/>
    <cellStyle name="Comma0 66" xfId="4488"/>
    <cellStyle name="Comma0 67" xfId="4489"/>
    <cellStyle name="Comma0 68" xfId="4490"/>
    <cellStyle name="Comma0 69" xfId="4491"/>
    <cellStyle name="Comma0 7" xfId="4492"/>
    <cellStyle name="Comma0 70" xfId="4493"/>
    <cellStyle name="Comma0 71" xfId="4494"/>
    <cellStyle name="Comma0 72" xfId="4495"/>
    <cellStyle name="Comma0 73" xfId="4496"/>
    <cellStyle name="Comma0 74" xfId="4497"/>
    <cellStyle name="Comma0 75" xfId="4498"/>
    <cellStyle name="Comma0 76" xfId="4499"/>
    <cellStyle name="Comma0 77" xfId="4500"/>
    <cellStyle name="Comma0 78" xfId="4501"/>
    <cellStyle name="Comma0 79" xfId="4502"/>
    <cellStyle name="Comma0 8" xfId="4503"/>
    <cellStyle name="Comma0 80" xfId="4504"/>
    <cellStyle name="Comma0 9" xfId="4505"/>
    <cellStyle name="Comma0_00COS Ind Allocators" xfId="4506"/>
    <cellStyle name="Comma1 - Style1" xfId="4507"/>
    <cellStyle name="Comma1 - Style1 2" xfId="4508"/>
    <cellStyle name="Comma1 - Style1 3" xfId="4509"/>
    <cellStyle name="Comma1 - Style1_Electric Rev Req Model (2009 GRC) Rebuttal" xfId="6446"/>
    <cellStyle name="Copied" xfId="4510"/>
    <cellStyle name="Copied 2" xfId="4511"/>
    <cellStyle name="Copied 3" xfId="6447"/>
    <cellStyle name="COST1" xfId="4512"/>
    <cellStyle name="COST1 2" xfId="4513"/>
    <cellStyle name="COST1 3" xfId="6448"/>
    <cellStyle name="Curren - Style1" xfId="4514"/>
    <cellStyle name="Curren - Style2" xfId="4515"/>
    <cellStyle name="Curren - Style2 2" xfId="4516"/>
    <cellStyle name="Curren - Style2 3" xfId="4517"/>
    <cellStyle name="Curren - Style2_Electric Rev Req Model (2009 GRC) Rebuttal" xfId="6449"/>
    <cellStyle name="Curren - Style5" xfId="4518"/>
    <cellStyle name="Curren - Style6" xfId="4519"/>
    <cellStyle name="Curren - Style6 2" xfId="4520"/>
    <cellStyle name="Curren - Style6_Electric Rev Req Model (2009 GRC) Rebuttal" xfId="6450"/>
    <cellStyle name="Currency 10" xfId="4521"/>
    <cellStyle name="Currency 10 2" xfId="4522"/>
    <cellStyle name="Currency 11" xfId="4523"/>
    <cellStyle name="Currency 11 2" xfId="4524"/>
    <cellStyle name="Currency 12" xfId="4525"/>
    <cellStyle name="Currency 13" xfId="4526"/>
    <cellStyle name="Currency 14" xfId="4527"/>
    <cellStyle name="Currency 14 2" xfId="4528"/>
    <cellStyle name="Currency 14 3" xfId="4529"/>
    <cellStyle name="Currency 14 4" xfId="4530"/>
    <cellStyle name="Currency 15" xfId="4531"/>
    <cellStyle name="Currency 15 2" xfId="4532"/>
    <cellStyle name="Currency 16" xfId="4533"/>
    <cellStyle name="Currency 17" xfId="4534"/>
    <cellStyle name="Currency 18" xfId="4535"/>
    <cellStyle name="Currency 19" xfId="4536"/>
    <cellStyle name="Currency 2" xfId="4537"/>
    <cellStyle name="Currency 2 2" xfId="4538"/>
    <cellStyle name="Currency 2 2 2" xfId="4539"/>
    <cellStyle name="Currency 2 3" xfId="4540"/>
    <cellStyle name="Currency 2 4" xfId="4541"/>
    <cellStyle name="Currency 2 5" xfId="4542"/>
    <cellStyle name="Currency 20" xfId="4543"/>
    <cellStyle name="Currency 21" xfId="4544"/>
    <cellStyle name="Currency 22" xfId="4545"/>
    <cellStyle name="Currency 23" xfId="4546"/>
    <cellStyle name="Currency 24" xfId="4547"/>
    <cellStyle name="Currency 25" xfId="6441"/>
    <cellStyle name="Currency 26" xfId="6506"/>
    <cellStyle name="Currency 27" xfId="6538"/>
    <cellStyle name="Currency 3" xfId="4548"/>
    <cellStyle name="Currency 3 2" xfId="4549"/>
    <cellStyle name="Currency 3 2 2" xfId="4550"/>
    <cellStyle name="Currency 3 3" xfId="4551"/>
    <cellStyle name="Currency 4" xfId="4552"/>
    <cellStyle name="Currency 4 2" xfId="4553"/>
    <cellStyle name="Currency 4 2 2" xfId="4554"/>
    <cellStyle name="Currency 4 2 3" xfId="4555"/>
    <cellStyle name="Currency 4 3" xfId="4556"/>
    <cellStyle name="Currency 4 3 2" xfId="4557"/>
    <cellStyle name="Currency 4 3 3" xfId="4558"/>
    <cellStyle name="Currency 4 3 4" xfId="4559"/>
    <cellStyle name="Currency 4 4" xfId="4560"/>
    <cellStyle name="Currency 5" xfId="4561"/>
    <cellStyle name="Currency 5 2" xfId="4562"/>
    <cellStyle name="Currency 6" xfId="4563"/>
    <cellStyle name="Currency 6 2" xfId="4564"/>
    <cellStyle name="Currency 7" xfId="4565"/>
    <cellStyle name="Currency 7 2" xfId="4566"/>
    <cellStyle name="Currency 8" xfId="4567"/>
    <cellStyle name="Currency 8 2" xfId="4568"/>
    <cellStyle name="Currency 8 2 2" xfId="4569"/>
    <cellStyle name="Currency 8 2 2 2" xfId="4570"/>
    <cellStyle name="Currency 8 2 3" xfId="4571"/>
    <cellStyle name="Currency 8 2 4" xfId="4572"/>
    <cellStyle name="Currency 8 3" xfId="4573"/>
    <cellStyle name="Currency 8 4" xfId="4574"/>
    <cellStyle name="Currency 9" xfId="4575"/>
    <cellStyle name="Currency 9 2" xfId="4576"/>
    <cellStyle name="Currency 9 2 2" xfId="4577"/>
    <cellStyle name="Currency 9 3" xfId="4578"/>
    <cellStyle name="Currency 9 3 2" xfId="4579"/>
    <cellStyle name="Currency 9 4" xfId="4580"/>
    <cellStyle name="Currency 9 5" xfId="4581"/>
    <cellStyle name="Currency 9 6" xfId="4582"/>
    <cellStyle name="Currency0" xfId="4583"/>
    <cellStyle name="Currency0 2" xfId="4584"/>
    <cellStyle name="Currency0 2 2" xfId="4585"/>
    <cellStyle name="Currency0 3" xfId="4586"/>
    <cellStyle name="Currency0 4" xfId="6451"/>
    <cellStyle name="Date" xfId="4587"/>
    <cellStyle name="Date 2" xfId="4588"/>
    <cellStyle name="Date 2 2" xfId="4589"/>
    <cellStyle name="Date 3" xfId="4590"/>
    <cellStyle name="Date 4" xfId="4591"/>
    <cellStyle name="Date 5" xfId="4592"/>
    <cellStyle name="Date 6" xfId="4593"/>
    <cellStyle name="Date 7" xfId="4594"/>
    <cellStyle name="Date_903 SAP 2-6-09" xfId="4595"/>
    <cellStyle name="Emphasis 1" xfId="4596"/>
    <cellStyle name="Emphasis 2" xfId="4597"/>
    <cellStyle name="Emphasis 3" xfId="4598"/>
    <cellStyle name="Entered" xfId="4599"/>
    <cellStyle name="Entered 2" xfId="4600"/>
    <cellStyle name="Entered 2 2" xfId="4601"/>
    <cellStyle name="Entered 2 3" xfId="4602"/>
    <cellStyle name="Entered 3" xfId="4603"/>
    <cellStyle name="Entered 3 2" xfId="4604"/>
    <cellStyle name="Entered 3 3" xfId="4605"/>
    <cellStyle name="Entered 3 4" xfId="4606"/>
    <cellStyle name="Entered 4" xfId="4607"/>
    <cellStyle name="Entered 4 2" xfId="4608"/>
    <cellStyle name="Entered 5" xfId="4609"/>
    <cellStyle name="Entered 5 2" xfId="4610"/>
    <cellStyle name="Entered 6" xfId="4611"/>
    <cellStyle name="Entered_JHS-4" xfId="4612"/>
    <cellStyle name="Euro" xfId="4613"/>
    <cellStyle name="Euro 2" xfId="4614"/>
    <cellStyle name="Euro 2 2" xfId="4615"/>
    <cellStyle name="Euro 3" xfId="4616"/>
    <cellStyle name="Explanatory Text 10" xfId="4617"/>
    <cellStyle name="Explanatory Text 11" xfId="4618"/>
    <cellStyle name="Explanatory Text 12" xfId="4619"/>
    <cellStyle name="Explanatory Text 13" xfId="4620"/>
    <cellStyle name="Explanatory Text 14" xfId="4621"/>
    <cellStyle name="Explanatory Text 15" xfId="4622"/>
    <cellStyle name="Explanatory Text 16" xfId="4623"/>
    <cellStyle name="Explanatory Text 17" xfId="4624"/>
    <cellStyle name="Explanatory Text 18" xfId="4625"/>
    <cellStyle name="Explanatory Text 19" xfId="4626"/>
    <cellStyle name="Explanatory Text 2" xfId="4627"/>
    <cellStyle name="Explanatory Text 2 2" xfId="4628"/>
    <cellStyle name="Explanatory Text 20" xfId="4629"/>
    <cellStyle name="Explanatory Text 21" xfId="4630"/>
    <cellStyle name="Explanatory Text 22" xfId="4631"/>
    <cellStyle name="Explanatory Text 23" xfId="4632"/>
    <cellStyle name="Explanatory Text 24" xfId="4633"/>
    <cellStyle name="Explanatory Text 25" xfId="4634"/>
    <cellStyle name="Explanatory Text 26" xfId="4635"/>
    <cellStyle name="Explanatory Text 27" xfId="4636"/>
    <cellStyle name="Explanatory Text 28" xfId="4637"/>
    <cellStyle name="Explanatory Text 29" xfId="4638"/>
    <cellStyle name="Explanatory Text 3" xfId="4639"/>
    <cellStyle name="Explanatory Text 30" xfId="4640"/>
    <cellStyle name="Explanatory Text 31" xfId="4641"/>
    <cellStyle name="Explanatory Text 32" xfId="4642"/>
    <cellStyle name="Explanatory Text 33" xfId="4643"/>
    <cellStyle name="Explanatory Text 34" xfId="4644"/>
    <cellStyle name="Explanatory Text 35" xfId="4645"/>
    <cellStyle name="Explanatory Text 36" xfId="4646"/>
    <cellStyle name="Explanatory Text 37" xfId="4647"/>
    <cellStyle name="Explanatory Text 38" xfId="4648"/>
    <cellStyle name="Explanatory Text 39" xfId="4649"/>
    <cellStyle name="Explanatory Text 4" xfId="4650"/>
    <cellStyle name="Explanatory Text 40" xfId="4651"/>
    <cellStyle name="Explanatory Text 41" xfId="4652"/>
    <cellStyle name="Explanatory Text 42" xfId="4653"/>
    <cellStyle name="Explanatory Text 43" xfId="4654"/>
    <cellStyle name="Explanatory Text 44" xfId="4655"/>
    <cellStyle name="Explanatory Text 45" xfId="4656"/>
    <cellStyle name="Explanatory Text 46" xfId="4657"/>
    <cellStyle name="Explanatory Text 47" xfId="4658"/>
    <cellStyle name="Explanatory Text 48" xfId="4659"/>
    <cellStyle name="Explanatory Text 49" xfId="4660"/>
    <cellStyle name="Explanatory Text 5" xfId="4661"/>
    <cellStyle name="Explanatory Text 50" xfId="4662"/>
    <cellStyle name="Explanatory Text 51" xfId="4663"/>
    <cellStyle name="Explanatory Text 52" xfId="4664"/>
    <cellStyle name="Explanatory Text 53" xfId="4665"/>
    <cellStyle name="Explanatory Text 54" xfId="4666"/>
    <cellStyle name="Explanatory Text 55" xfId="4667"/>
    <cellStyle name="Explanatory Text 56" xfId="4668"/>
    <cellStyle name="Explanatory Text 57" xfId="4669"/>
    <cellStyle name="Explanatory Text 58" xfId="4670"/>
    <cellStyle name="Explanatory Text 59" xfId="4671"/>
    <cellStyle name="Explanatory Text 6" xfId="4672"/>
    <cellStyle name="Explanatory Text 60" xfId="4673"/>
    <cellStyle name="Explanatory Text 61" xfId="4674"/>
    <cellStyle name="Explanatory Text 62" xfId="4675"/>
    <cellStyle name="Explanatory Text 63" xfId="4676"/>
    <cellStyle name="Explanatory Text 64" xfId="4677"/>
    <cellStyle name="Explanatory Text 7" xfId="4678"/>
    <cellStyle name="Explanatory Text 8" xfId="4679"/>
    <cellStyle name="Explanatory Text 9" xfId="4680"/>
    <cellStyle name="Fixed" xfId="4681"/>
    <cellStyle name="Fixed 2" xfId="4682"/>
    <cellStyle name="Fixed 3" xfId="4683"/>
    <cellStyle name="Fixed 4" xfId="6452"/>
    <cellStyle name="Fixed3 - Style3" xfId="4684"/>
    <cellStyle name="Good 10" xfId="4685"/>
    <cellStyle name="Good 11" xfId="4686"/>
    <cellStyle name="Good 12" xfId="4687"/>
    <cellStyle name="Good 13" xfId="4688"/>
    <cellStyle name="Good 14" xfId="4689"/>
    <cellStyle name="Good 15" xfId="4690"/>
    <cellStyle name="Good 16" xfId="4691"/>
    <cellStyle name="Good 17" xfId="4692"/>
    <cellStyle name="Good 18" xfId="4693"/>
    <cellStyle name="Good 19" xfId="4694"/>
    <cellStyle name="Good 2" xfId="4695"/>
    <cellStyle name="Good 2 2" xfId="4696"/>
    <cellStyle name="Good 20" xfId="4697"/>
    <cellStyle name="Good 21" xfId="4698"/>
    <cellStyle name="Good 22" xfId="4699"/>
    <cellStyle name="Good 23" xfId="4700"/>
    <cellStyle name="Good 24" xfId="4701"/>
    <cellStyle name="Good 25" xfId="4702"/>
    <cellStyle name="Good 26" xfId="4703"/>
    <cellStyle name="Good 27" xfId="4704"/>
    <cellStyle name="Good 28" xfId="4705"/>
    <cellStyle name="Good 29" xfId="4706"/>
    <cellStyle name="Good 3" xfId="4707"/>
    <cellStyle name="Good 3 2" xfId="4708"/>
    <cellStyle name="Good 30" xfId="4709"/>
    <cellStyle name="Good 31" xfId="4710"/>
    <cellStyle name="Good 32" xfId="4711"/>
    <cellStyle name="Good 33" xfId="4712"/>
    <cellStyle name="Good 34" xfId="4713"/>
    <cellStyle name="Good 35" xfId="4714"/>
    <cellStyle name="Good 36" xfId="4715"/>
    <cellStyle name="Good 37" xfId="4716"/>
    <cellStyle name="Good 38" xfId="4717"/>
    <cellStyle name="Good 39" xfId="4718"/>
    <cellStyle name="Good 4" xfId="4719"/>
    <cellStyle name="Good 40" xfId="4720"/>
    <cellStyle name="Good 41" xfId="4721"/>
    <cellStyle name="Good 42" xfId="4722"/>
    <cellStyle name="Good 43" xfId="4723"/>
    <cellStyle name="Good 44" xfId="4724"/>
    <cellStyle name="Good 45" xfId="4725"/>
    <cellStyle name="Good 46" xfId="4726"/>
    <cellStyle name="Good 47" xfId="4727"/>
    <cellStyle name="Good 48" xfId="4728"/>
    <cellStyle name="Good 49" xfId="4729"/>
    <cellStyle name="Good 5" xfId="4730"/>
    <cellStyle name="Good 50" xfId="4731"/>
    <cellStyle name="Good 51" xfId="4732"/>
    <cellStyle name="Good 52" xfId="4733"/>
    <cellStyle name="Good 53" xfId="4734"/>
    <cellStyle name="Good 54" xfId="4735"/>
    <cellStyle name="Good 55" xfId="4736"/>
    <cellStyle name="Good 56" xfId="4737"/>
    <cellStyle name="Good 57" xfId="4738"/>
    <cellStyle name="Good 58" xfId="4739"/>
    <cellStyle name="Good 59" xfId="4740"/>
    <cellStyle name="Good 6" xfId="4741"/>
    <cellStyle name="Good 60" xfId="4742"/>
    <cellStyle name="Good 61" xfId="4743"/>
    <cellStyle name="Good 62" xfId="4744"/>
    <cellStyle name="Good 63" xfId="4745"/>
    <cellStyle name="Good 64" xfId="4746"/>
    <cellStyle name="Good 7" xfId="4747"/>
    <cellStyle name="Good 8" xfId="4748"/>
    <cellStyle name="Good 9" xfId="4749"/>
    <cellStyle name="Grey" xfId="4750"/>
    <cellStyle name="Grey 2" xfId="4751"/>
    <cellStyle name="Grey 2 2" xfId="4752"/>
    <cellStyle name="Grey 2 3" xfId="4753"/>
    <cellStyle name="Grey 3" xfId="4754"/>
    <cellStyle name="Grey 3 2" xfId="4755"/>
    <cellStyle name="Grey 3 3" xfId="4756"/>
    <cellStyle name="Grey 4" xfId="4757"/>
    <cellStyle name="Grey 4 2" xfId="4758"/>
    <cellStyle name="Grey 4 3" xfId="4759"/>
    <cellStyle name="Grey 5" xfId="4760"/>
    <cellStyle name="Grey_(C) WHE Proforma with ITC cash grant 10 Yr Amort_for deferral_102809" xfId="4761"/>
    <cellStyle name="Header" xfId="4762"/>
    <cellStyle name="Header1" xfId="4763"/>
    <cellStyle name="Header1 2" xfId="4764"/>
    <cellStyle name="Header1 3" xfId="6453"/>
    <cellStyle name="Header2" xfId="4765"/>
    <cellStyle name="Header2 2" xfId="4766"/>
    <cellStyle name="Header2 3" xfId="6454"/>
    <cellStyle name="Heading" xfId="4767"/>
    <cellStyle name="Heading 1 10" xfId="4768"/>
    <cellStyle name="Heading 1 11" xfId="4769"/>
    <cellStyle name="Heading 1 12" xfId="4770"/>
    <cellStyle name="Heading 1 13" xfId="4771"/>
    <cellStyle name="Heading 1 14" xfId="4772"/>
    <cellStyle name="Heading 1 15" xfId="4773"/>
    <cellStyle name="Heading 1 16" xfId="4774"/>
    <cellStyle name="Heading 1 17" xfId="4775"/>
    <cellStyle name="Heading 1 18" xfId="4776"/>
    <cellStyle name="Heading 1 19" xfId="4777"/>
    <cellStyle name="Heading 1 2" xfId="4778"/>
    <cellStyle name="Heading 1 2 2" xfId="4779"/>
    <cellStyle name="Heading 1 2 3" xfId="4780"/>
    <cellStyle name="Heading 1 2 3 2" xfId="4781"/>
    <cellStyle name="Heading 1 2 4" xfId="4782"/>
    <cellStyle name="Heading 1 20" xfId="4783"/>
    <cellStyle name="Heading 1 21" xfId="4784"/>
    <cellStyle name="Heading 1 22" xfId="4785"/>
    <cellStyle name="Heading 1 23" xfId="4786"/>
    <cellStyle name="Heading 1 24" xfId="4787"/>
    <cellStyle name="Heading 1 25" xfId="4788"/>
    <cellStyle name="Heading 1 26" xfId="4789"/>
    <cellStyle name="Heading 1 27" xfId="4790"/>
    <cellStyle name="Heading 1 28" xfId="4791"/>
    <cellStyle name="Heading 1 29" xfId="4792"/>
    <cellStyle name="Heading 1 3" xfId="4793"/>
    <cellStyle name="Heading 1 3 2" xfId="4794"/>
    <cellStyle name="Heading 1 3 3" xfId="4795"/>
    <cellStyle name="Heading 1 30" xfId="4796"/>
    <cellStyle name="Heading 1 31" xfId="4797"/>
    <cellStyle name="Heading 1 32" xfId="4798"/>
    <cellStyle name="Heading 1 33" xfId="4799"/>
    <cellStyle name="Heading 1 34" xfId="4800"/>
    <cellStyle name="Heading 1 35" xfId="4801"/>
    <cellStyle name="Heading 1 36" xfId="4802"/>
    <cellStyle name="Heading 1 37" xfId="4803"/>
    <cellStyle name="Heading 1 38" xfId="4804"/>
    <cellStyle name="Heading 1 39" xfId="4805"/>
    <cellStyle name="Heading 1 4" xfId="4806"/>
    <cellStyle name="Heading 1 40" xfId="4807"/>
    <cellStyle name="Heading 1 41" xfId="4808"/>
    <cellStyle name="Heading 1 42" xfId="4809"/>
    <cellStyle name="Heading 1 43" xfId="4810"/>
    <cellStyle name="Heading 1 44" xfId="4811"/>
    <cellStyle name="Heading 1 45" xfId="4812"/>
    <cellStyle name="Heading 1 46" xfId="4813"/>
    <cellStyle name="Heading 1 47" xfId="4814"/>
    <cellStyle name="Heading 1 48" xfId="4815"/>
    <cellStyle name="Heading 1 49" xfId="4816"/>
    <cellStyle name="Heading 1 5" xfId="4817"/>
    <cellStyle name="Heading 1 50" xfId="4818"/>
    <cellStyle name="Heading 1 51" xfId="4819"/>
    <cellStyle name="Heading 1 52" xfId="4820"/>
    <cellStyle name="Heading 1 53" xfId="4821"/>
    <cellStyle name="Heading 1 54" xfId="4822"/>
    <cellStyle name="Heading 1 55" xfId="4823"/>
    <cellStyle name="Heading 1 56" xfId="4824"/>
    <cellStyle name="Heading 1 57" xfId="4825"/>
    <cellStyle name="Heading 1 58" xfId="4826"/>
    <cellStyle name="Heading 1 59" xfId="4827"/>
    <cellStyle name="Heading 1 6" xfId="4828"/>
    <cellStyle name="Heading 1 60" xfId="4829"/>
    <cellStyle name="Heading 1 61" xfId="4830"/>
    <cellStyle name="Heading 1 62" xfId="4831"/>
    <cellStyle name="Heading 1 63" xfId="4832"/>
    <cellStyle name="Heading 1 64" xfId="4833"/>
    <cellStyle name="Heading 1 65" xfId="4834"/>
    <cellStyle name="Heading 1 7" xfId="4835"/>
    <cellStyle name="Heading 1 8" xfId="4836"/>
    <cellStyle name="Heading 1 9" xfId="4837"/>
    <cellStyle name="Heading 2 10" xfId="4838"/>
    <cellStyle name="Heading 2 11" xfId="4839"/>
    <cellStyle name="Heading 2 12" xfId="4840"/>
    <cellStyle name="Heading 2 13" xfId="4841"/>
    <cellStyle name="Heading 2 14" xfId="4842"/>
    <cellStyle name="Heading 2 15" xfId="4843"/>
    <cellStyle name="Heading 2 16" xfId="4844"/>
    <cellStyle name="Heading 2 17" xfId="4845"/>
    <cellStyle name="Heading 2 18" xfId="4846"/>
    <cellStyle name="Heading 2 19" xfId="4847"/>
    <cellStyle name="Heading 2 2" xfId="4848"/>
    <cellStyle name="Heading 2 2 2" xfId="4849"/>
    <cellStyle name="Heading 2 2 3" xfId="4850"/>
    <cellStyle name="Heading 2 2 3 2" xfId="4851"/>
    <cellStyle name="Heading 2 2 4" xfId="4852"/>
    <cellStyle name="Heading 2 20" xfId="4853"/>
    <cellStyle name="Heading 2 21" xfId="4854"/>
    <cellStyle name="Heading 2 22" xfId="4855"/>
    <cellStyle name="Heading 2 23" xfId="4856"/>
    <cellStyle name="Heading 2 24" xfId="4857"/>
    <cellStyle name="Heading 2 25" xfId="4858"/>
    <cellStyle name="Heading 2 26" xfId="4859"/>
    <cellStyle name="Heading 2 27" xfId="4860"/>
    <cellStyle name="Heading 2 28" xfId="4861"/>
    <cellStyle name="Heading 2 29" xfId="4862"/>
    <cellStyle name="Heading 2 3" xfId="4863"/>
    <cellStyle name="Heading 2 3 2" xfId="4864"/>
    <cellStyle name="Heading 2 3 3" xfId="4865"/>
    <cellStyle name="Heading 2 30" xfId="4866"/>
    <cellStyle name="Heading 2 31" xfId="4867"/>
    <cellStyle name="Heading 2 32" xfId="4868"/>
    <cellStyle name="Heading 2 33" xfId="4869"/>
    <cellStyle name="Heading 2 34" xfId="4870"/>
    <cellStyle name="Heading 2 35" xfId="4871"/>
    <cellStyle name="Heading 2 36" xfId="4872"/>
    <cellStyle name="Heading 2 37" xfId="4873"/>
    <cellStyle name="Heading 2 38" xfId="4874"/>
    <cellStyle name="Heading 2 39" xfId="4875"/>
    <cellStyle name="Heading 2 4" xfId="4876"/>
    <cellStyle name="Heading 2 40" xfId="4877"/>
    <cellStyle name="Heading 2 41" xfId="4878"/>
    <cellStyle name="Heading 2 42" xfId="4879"/>
    <cellStyle name="Heading 2 43" xfId="4880"/>
    <cellStyle name="Heading 2 44" xfId="4881"/>
    <cellStyle name="Heading 2 45" xfId="4882"/>
    <cellStyle name="Heading 2 46" xfId="4883"/>
    <cellStyle name="Heading 2 47" xfId="4884"/>
    <cellStyle name="Heading 2 48" xfId="4885"/>
    <cellStyle name="Heading 2 49" xfId="4886"/>
    <cellStyle name="Heading 2 5" xfId="4887"/>
    <cellStyle name="Heading 2 50" xfId="4888"/>
    <cellStyle name="Heading 2 51" xfId="4889"/>
    <cellStyle name="Heading 2 52" xfId="4890"/>
    <cellStyle name="Heading 2 53" xfId="4891"/>
    <cellStyle name="Heading 2 54" xfId="4892"/>
    <cellStyle name="Heading 2 55" xfId="4893"/>
    <cellStyle name="Heading 2 56" xfId="4894"/>
    <cellStyle name="Heading 2 57" xfId="4895"/>
    <cellStyle name="Heading 2 58" xfId="4896"/>
    <cellStyle name="Heading 2 59" xfId="4897"/>
    <cellStyle name="Heading 2 6" xfId="4898"/>
    <cellStyle name="Heading 2 60" xfId="4899"/>
    <cellStyle name="Heading 2 61" xfId="4900"/>
    <cellStyle name="Heading 2 62" xfId="4901"/>
    <cellStyle name="Heading 2 63" xfId="4902"/>
    <cellStyle name="Heading 2 64" xfId="4903"/>
    <cellStyle name="Heading 2 65" xfId="4904"/>
    <cellStyle name="Heading 2 7" xfId="4905"/>
    <cellStyle name="Heading 2 8" xfId="4906"/>
    <cellStyle name="Heading 2 9" xfId="4907"/>
    <cellStyle name="Heading 3 10" xfId="4908"/>
    <cellStyle name="Heading 3 11" xfId="4909"/>
    <cellStyle name="Heading 3 12" xfId="4910"/>
    <cellStyle name="Heading 3 13" xfId="4911"/>
    <cellStyle name="Heading 3 14" xfId="4912"/>
    <cellStyle name="Heading 3 15" xfId="4913"/>
    <cellStyle name="Heading 3 16" xfId="4914"/>
    <cellStyle name="Heading 3 17" xfId="4915"/>
    <cellStyle name="Heading 3 18" xfId="4916"/>
    <cellStyle name="Heading 3 19" xfId="4917"/>
    <cellStyle name="Heading 3 2" xfId="4918"/>
    <cellStyle name="Heading 3 2 2" xfId="4919"/>
    <cellStyle name="Heading 3 20" xfId="4920"/>
    <cellStyle name="Heading 3 21" xfId="4921"/>
    <cellStyle name="Heading 3 22" xfId="4922"/>
    <cellStyle name="Heading 3 23" xfId="4923"/>
    <cellStyle name="Heading 3 24" xfId="4924"/>
    <cellStyle name="Heading 3 25" xfId="4925"/>
    <cellStyle name="Heading 3 26" xfId="4926"/>
    <cellStyle name="Heading 3 27" xfId="4927"/>
    <cellStyle name="Heading 3 28" xfId="4928"/>
    <cellStyle name="Heading 3 29" xfId="4929"/>
    <cellStyle name="Heading 3 3" xfId="4930"/>
    <cellStyle name="Heading 3 3 2" xfId="4931"/>
    <cellStyle name="Heading 3 30" xfId="4932"/>
    <cellStyle name="Heading 3 31" xfId="4933"/>
    <cellStyle name="Heading 3 32" xfId="4934"/>
    <cellStyle name="Heading 3 33" xfId="4935"/>
    <cellStyle name="Heading 3 34" xfId="4936"/>
    <cellStyle name="Heading 3 35" xfId="4937"/>
    <cellStyle name="Heading 3 36" xfId="4938"/>
    <cellStyle name="Heading 3 37" xfId="4939"/>
    <cellStyle name="Heading 3 38" xfId="4940"/>
    <cellStyle name="Heading 3 39" xfId="4941"/>
    <cellStyle name="Heading 3 4" xfId="4942"/>
    <cellStyle name="Heading 3 40" xfId="4943"/>
    <cellStyle name="Heading 3 41" xfId="4944"/>
    <cellStyle name="Heading 3 42" xfId="4945"/>
    <cellStyle name="Heading 3 43" xfId="4946"/>
    <cellStyle name="Heading 3 44" xfId="4947"/>
    <cellStyle name="Heading 3 45" xfId="4948"/>
    <cellStyle name="Heading 3 46" xfId="4949"/>
    <cellStyle name="Heading 3 47" xfId="4950"/>
    <cellStyle name="Heading 3 48" xfId="4951"/>
    <cellStyle name="Heading 3 49" xfId="4952"/>
    <cellStyle name="Heading 3 5" xfId="4953"/>
    <cellStyle name="Heading 3 50" xfId="4954"/>
    <cellStyle name="Heading 3 51" xfId="4955"/>
    <cellStyle name="Heading 3 52" xfId="4956"/>
    <cellStyle name="Heading 3 53" xfId="4957"/>
    <cellStyle name="Heading 3 54" xfId="4958"/>
    <cellStyle name="Heading 3 55" xfId="4959"/>
    <cellStyle name="Heading 3 56" xfId="4960"/>
    <cellStyle name="Heading 3 57" xfId="4961"/>
    <cellStyle name="Heading 3 58" xfId="4962"/>
    <cellStyle name="Heading 3 59" xfId="4963"/>
    <cellStyle name="Heading 3 6" xfId="4964"/>
    <cellStyle name="Heading 3 60" xfId="4965"/>
    <cellStyle name="Heading 3 61" xfId="4966"/>
    <cellStyle name="Heading 3 62" xfId="4967"/>
    <cellStyle name="Heading 3 63" xfId="4968"/>
    <cellStyle name="Heading 3 64" xfId="4969"/>
    <cellStyle name="Heading 3 7" xfId="4970"/>
    <cellStyle name="Heading 3 8" xfId="4971"/>
    <cellStyle name="Heading 3 9" xfId="4972"/>
    <cellStyle name="Heading 4 10" xfId="4973"/>
    <cellStyle name="Heading 4 11" xfId="4974"/>
    <cellStyle name="Heading 4 12" xfId="4975"/>
    <cellStyle name="Heading 4 13" xfId="4976"/>
    <cellStyle name="Heading 4 14" xfId="4977"/>
    <cellStyle name="Heading 4 15" xfId="4978"/>
    <cellStyle name="Heading 4 16" xfId="4979"/>
    <cellStyle name="Heading 4 17" xfId="4980"/>
    <cellStyle name="Heading 4 18" xfId="4981"/>
    <cellStyle name="Heading 4 19" xfId="4982"/>
    <cellStyle name="Heading 4 2" xfId="4983"/>
    <cellStyle name="Heading 4 2 2" xfId="4984"/>
    <cellStyle name="Heading 4 20" xfId="4985"/>
    <cellStyle name="Heading 4 21" xfId="4986"/>
    <cellStyle name="Heading 4 22" xfId="4987"/>
    <cellStyle name="Heading 4 23" xfId="4988"/>
    <cellStyle name="Heading 4 24" xfId="4989"/>
    <cellStyle name="Heading 4 25" xfId="4990"/>
    <cellStyle name="Heading 4 26" xfId="4991"/>
    <cellStyle name="Heading 4 27" xfId="4992"/>
    <cellStyle name="Heading 4 28" xfId="4993"/>
    <cellStyle name="Heading 4 29" xfId="4994"/>
    <cellStyle name="Heading 4 3" xfId="4995"/>
    <cellStyle name="Heading 4 3 2" xfId="4996"/>
    <cellStyle name="Heading 4 30" xfId="4997"/>
    <cellStyle name="Heading 4 31" xfId="4998"/>
    <cellStyle name="Heading 4 32" xfId="4999"/>
    <cellStyle name="Heading 4 33" xfId="5000"/>
    <cellStyle name="Heading 4 34" xfId="5001"/>
    <cellStyle name="Heading 4 35" xfId="5002"/>
    <cellStyle name="Heading 4 36" xfId="5003"/>
    <cellStyle name="Heading 4 37" xfId="5004"/>
    <cellStyle name="Heading 4 38" xfId="5005"/>
    <cellStyle name="Heading 4 39" xfId="5006"/>
    <cellStyle name="Heading 4 4" xfId="5007"/>
    <cellStyle name="Heading 4 40" xfId="5008"/>
    <cellStyle name="Heading 4 41" xfId="5009"/>
    <cellStyle name="Heading 4 42" xfId="5010"/>
    <cellStyle name="Heading 4 43" xfId="5011"/>
    <cellStyle name="Heading 4 44" xfId="5012"/>
    <cellStyle name="Heading 4 45" xfId="5013"/>
    <cellStyle name="Heading 4 46" xfId="5014"/>
    <cellStyle name="Heading 4 47" xfId="5015"/>
    <cellStyle name="Heading 4 48" xfId="5016"/>
    <cellStyle name="Heading 4 49" xfId="5017"/>
    <cellStyle name="Heading 4 5" xfId="5018"/>
    <cellStyle name="Heading 4 50" xfId="5019"/>
    <cellStyle name="Heading 4 51" xfId="5020"/>
    <cellStyle name="Heading 4 52" xfId="5021"/>
    <cellStyle name="Heading 4 53" xfId="5022"/>
    <cellStyle name="Heading 4 54" xfId="5023"/>
    <cellStyle name="Heading 4 55" xfId="5024"/>
    <cellStyle name="Heading 4 56" xfId="5025"/>
    <cellStyle name="Heading 4 57" xfId="5026"/>
    <cellStyle name="Heading 4 58" xfId="5027"/>
    <cellStyle name="Heading 4 59" xfId="5028"/>
    <cellStyle name="Heading 4 6" xfId="5029"/>
    <cellStyle name="Heading 4 60" xfId="5030"/>
    <cellStyle name="Heading 4 61" xfId="5031"/>
    <cellStyle name="Heading 4 62" xfId="5032"/>
    <cellStyle name="Heading 4 63" xfId="5033"/>
    <cellStyle name="Heading 4 64" xfId="5034"/>
    <cellStyle name="Heading 4 7" xfId="5035"/>
    <cellStyle name="Heading 4 8" xfId="5036"/>
    <cellStyle name="Heading 4 9" xfId="5037"/>
    <cellStyle name="Heading1" xfId="5038"/>
    <cellStyle name="Heading1 2" xfId="6455"/>
    <cellStyle name="Heading1 3" xfId="6456"/>
    <cellStyle name="Heading2" xfId="5039"/>
    <cellStyle name="Heading2 2" xfId="6457"/>
    <cellStyle name="Heading2 3" xfId="6458"/>
    <cellStyle name="Hyperlink_Net of cust chrg" xfId="6437"/>
    <cellStyle name="Input [yellow]" xfId="5040"/>
    <cellStyle name="Input [yellow] 2" xfId="5041"/>
    <cellStyle name="Input [yellow] 2 2" xfId="5042"/>
    <cellStyle name="Input [yellow] 2 3" xfId="5043"/>
    <cellStyle name="Input [yellow] 3" xfId="5044"/>
    <cellStyle name="Input [yellow] 3 2" xfId="5045"/>
    <cellStyle name="Input [yellow] 3 3" xfId="5046"/>
    <cellStyle name="Input [yellow] 4" xfId="5047"/>
    <cellStyle name="Input [yellow] 4 2" xfId="5048"/>
    <cellStyle name="Input [yellow] 4 3" xfId="5049"/>
    <cellStyle name="Input [yellow] 5" xfId="5050"/>
    <cellStyle name="Input [yellow]_(C) WHE Proforma with ITC cash grant 10 Yr Amort_for deferral_102809" xfId="5051"/>
    <cellStyle name="Input 10" xfId="5052"/>
    <cellStyle name="Input 11" xfId="5053"/>
    <cellStyle name="Input 12" xfId="5054"/>
    <cellStyle name="Input 13" xfId="5055"/>
    <cellStyle name="Input 14" xfId="5056"/>
    <cellStyle name="Input 15" xfId="5057"/>
    <cellStyle name="Input 16" xfId="5058"/>
    <cellStyle name="Input 17" xfId="5059"/>
    <cellStyle name="Input 18" xfId="5060"/>
    <cellStyle name="Input 19" xfId="5061"/>
    <cellStyle name="Input 2" xfId="5062"/>
    <cellStyle name="Input 2 2" xfId="5063"/>
    <cellStyle name="Input 20" xfId="5064"/>
    <cellStyle name="Input 21" xfId="5065"/>
    <cellStyle name="Input 22" xfId="5066"/>
    <cellStyle name="Input 23" xfId="5067"/>
    <cellStyle name="Input 24" xfId="5068"/>
    <cellStyle name="Input 25" xfId="5069"/>
    <cellStyle name="Input 26" xfId="5070"/>
    <cellStyle name="Input 27" xfId="5071"/>
    <cellStyle name="Input 28" xfId="5072"/>
    <cellStyle name="Input 29" xfId="5073"/>
    <cellStyle name="Input 3" xfId="5074"/>
    <cellStyle name="Input 3 2" xfId="5075"/>
    <cellStyle name="Input 30" xfId="5076"/>
    <cellStyle name="Input 31" xfId="5077"/>
    <cellStyle name="Input 32" xfId="5078"/>
    <cellStyle name="Input 33" xfId="5079"/>
    <cellStyle name="Input 34" xfId="5080"/>
    <cellStyle name="Input 35" xfId="5081"/>
    <cellStyle name="Input 36" xfId="5082"/>
    <cellStyle name="Input 37" xfId="5083"/>
    <cellStyle name="Input 38" xfId="5084"/>
    <cellStyle name="Input 39" xfId="5085"/>
    <cellStyle name="Input 4" xfId="5086"/>
    <cellStyle name="Input 4 2" xfId="5087"/>
    <cellStyle name="Input 40" xfId="5088"/>
    <cellStyle name="Input 41" xfId="5089"/>
    <cellStyle name="Input 42" xfId="5090"/>
    <cellStyle name="Input 43" xfId="5091"/>
    <cellStyle name="Input 44" xfId="5092"/>
    <cellStyle name="Input 45" xfId="5093"/>
    <cellStyle name="Input 46" xfId="5094"/>
    <cellStyle name="Input 47" xfId="5095"/>
    <cellStyle name="Input 48" xfId="5096"/>
    <cellStyle name="Input 49" xfId="5097"/>
    <cellStyle name="Input 5" xfId="5098"/>
    <cellStyle name="Input 50" xfId="5099"/>
    <cellStyle name="Input 51" xfId="5100"/>
    <cellStyle name="Input 52" xfId="5101"/>
    <cellStyle name="Input 53" xfId="5102"/>
    <cellStyle name="Input 54" xfId="5103"/>
    <cellStyle name="Input 55" xfId="5104"/>
    <cellStyle name="Input 56" xfId="5105"/>
    <cellStyle name="Input 57" xfId="5106"/>
    <cellStyle name="Input 58" xfId="5107"/>
    <cellStyle name="Input 59" xfId="5108"/>
    <cellStyle name="Input 6" xfId="5109"/>
    <cellStyle name="Input 60" xfId="5110"/>
    <cellStyle name="Input 61" xfId="5111"/>
    <cellStyle name="Input 62" xfId="5112"/>
    <cellStyle name="Input 63" xfId="5113"/>
    <cellStyle name="Input 64" xfId="5114"/>
    <cellStyle name="Input 7" xfId="5115"/>
    <cellStyle name="Input 8" xfId="5116"/>
    <cellStyle name="Input 9" xfId="5117"/>
    <cellStyle name="Input Cells" xfId="5118"/>
    <cellStyle name="Input Cells Percent" xfId="5119"/>
    <cellStyle name="Input Cells_4.34E Mint Farm Deferral" xfId="5120"/>
    <cellStyle name="Lines" xfId="5121"/>
    <cellStyle name="Lines 2" xfId="5122"/>
    <cellStyle name="Lines 3" xfId="5123"/>
    <cellStyle name="Lines_Electric Rev Req Model (2009 GRC) Rebuttal" xfId="6459"/>
    <cellStyle name="LINKED" xfId="5124"/>
    <cellStyle name="Linked Cell 10" xfId="5125"/>
    <cellStyle name="Linked Cell 11" xfId="5126"/>
    <cellStyle name="Linked Cell 12" xfId="5127"/>
    <cellStyle name="Linked Cell 13" xfId="5128"/>
    <cellStyle name="Linked Cell 14" xfId="5129"/>
    <cellStyle name="Linked Cell 15" xfId="5130"/>
    <cellStyle name="Linked Cell 16" xfId="5131"/>
    <cellStyle name="Linked Cell 17" xfId="5132"/>
    <cellStyle name="Linked Cell 18" xfId="5133"/>
    <cellStyle name="Linked Cell 19" xfId="5134"/>
    <cellStyle name="Linked Cell 2" xfId="5135"/>
    <cellStyle name="Linked Cell 2 2" xfId="5136"/>
    <cellStyle name="Linked Cell 20" xfId="5137"/>
    <cellStyle name="Linked Cell 21" xfId="5138"/>
    <cellStyle name="Linked Cell 22" xfId="5139"/>
    <cellStyle name="Linked Cell 23" xfId="5140"/>
    <cellStyle name="Linked Cell 24" xfId="5141"/>
    <cellStyle name="Linked Cell 25" xfId="5142"/>
    <cellStyle name="Linked Cell 26" xfId="5143"/>
    <cellStyle name="Linked Cell 27" xfId="5144"/>
    <cellStyle name="Linked Cell 28" xfId="5145"/>
    <cellStyle name="Linked Cell 29" xfId="5146"/>
    <cellStyle name="Linked Cell 3" xfId="5147"/>
    <cellStyle name="Linked Cell 3 2" xfId="5148"/>
    <cellStyle name="Linked Cell 30" xfId="5149"/>
    <cellStyle name="Linked Cell 31" xfId="5150"/>
    <cellStyle name="Linked Cell 32" xfId="5151"/>
    <cellStyle name="Linked Cell 33" xfId="5152"/>
    <cellStyle name="Linked Cell 34" xfId="5153"/>
    <cellStyle name="Linked Cell 35" xfId="5154"/>
    <cellStyle name="Linked Cell 36" xfId="5155"/>
    <cellStyle name="Linked Cell 37" xfId="5156"/>
    <cellStyle name="Linked Cell 38" xfId="5157"/>
    <cellStyle name="Linked Cell 39" xfId="5158"/>
    <cellStyle name="Linked Cell 4" xfId="5159"/>
    <cellStyle name="Linked Cell 40" xfId="5160"/>
    <cellStyle name="Linked Cell 41" xfId="5161"/>
    <cellStyle name="Linked Cell 42" xfId="5162"/>
    <cellStyle name="Linked Cell 43" xfId="5163"/>
    <cellStyle name="Linked Cell 44" xfId="5164"/>
    <cellStyle name="Linked Cell 45" xfId="5165"/>
    <cellStyle name="Linked Cell 46" xfId="5166"/>
    <cellStyle name="Linked Cell 47" xfId="5167"/>
    <cellStyle name="Linked Cell 48" xfId="5168"/>
    <cellStyle name="Linked Cell 49" xfId="5169"/>
    <cellStyle name="Linked Cell 5" xfId="5170"/>
    <cellStyle name="Linked Cell 50" xfId="5171"/>
    <cellStyle name="Linked Cell 51" xfId="5172"/>
    <cellStyle name="Linked Cell 52" xfId="5173"/>
    <cellStyle name="Linked Cell 53" xfId="5174"/>
    <cellStyle name="Linked Cell 54" xfId="5175"/>
    <cellStyle name="Linked Cell 55" xfId="5176"/>
    <cellStyle name="Linked Cell 56" xfId="5177"/>
    <cellStyle name="Linked Cell 57" xfId="5178"/>
    <cellStyle name="Linked Cell 58" xfId="5179"/>
    <cellStyle name="Linked Cell 59" xfId="5180"/>
    <cellStyle name="Linked Cell 6" xfId="5181"/>
    <cellStyle name="Linked Cell 60" xfId="5182"/>
    <cellStyle name="Linked Cell 61" xfId="5183"/>
    <cellStyle name="Linked Cell 62" xfId="5184"/>
    <cellStyle name="Linked Cell 63" xfId="5185"/>
    <cellStyle name="Linked Cell 64" xfId="5186"/>
    <cellStyle name="Linked Cell 7" xfId="5187"/>
    <cellStyle name="Linked Cell 8" xfId="5188"/>
    <cellStyle name="Linked Cell 9" xfId="5189"/>
    <cellStyle name="modified border" xfId="5190"/>
    <cellStyle name="modified border 2" xfId="5191"/>
    <cellStyle name="modified border 3" xfId="5192"/>
    <cellStyle name="modified border 4" xfId="5193"/>
    <cellStyle name="modified border_4.34E Mint Farm Deferral" xfId="5194"/>
    <cellStyle name="modified border1" xfId="5195"/>
    <cellStyle name="modified border1 2" xfId="5196"/>
    <cellStyle name="modified border1 3" xfId="5197"/>
    <cellStyle name="modified border1 4" xfId="5198"/>
    <cellStyle name="modified border1_4.34E Mint Farm Deferral" xfId="5199"/>
    <cellStyle name="Neutral 10" xfId="5200"/>
    <cellStyle name="Neutral 11" xfId="5201"/>
    <cellStyle name="Neutral 12" xfId="5202"/>
    <cellStyle name="Neutral 13" xfId="5203"/>
    <cellStyle name="Neutral 14" xfId="5204"/>
    <cellStyle name="Neutral 15" xfId="5205"/>
    <cellStyle name="Neutral 16" xfId="5206"/>
    <cellStyle name="Neutral 17" xfId="5207"/>
    <cellStyle name="Neutral 18" xfId="5208"/>
    <cellStyle name="Neutral 19" xfId="5209"/>
    <cellStyle name="Neutral 2" xfId="5210"/>
    <cellStyle name="Neutral 2 2" xfId="5211"/>
    <cellStyle name="Neutral 20" xfId="5212"/>
    <cellStyle name="Neutral 21" xfId="5213"/>
    <cellStyle name="Neutral 22" xfId="5214"/>
    <cellStyle name="Neutral 23" xfId="5215"/>
    <cellStyle name="Neutral 24" xfId="5216"/>
    <cellStyle name="Neutral 25" xfId="5217"/>
    <cellStyle name="Neutral 26" xfId="5218"/>
    <cellStyle name="Neutral 27" xfId="5219"/>
    <cellStyle name="Neutral 28" xfId="5220"/>
    <cellStyle name="Neutral 29" xfId="5221"/>
    <cellStyle name="Neutral 3" xfId="5222"/>
    <cellStyle name="Neutral 3 2" xfId="5223"/>
    <cellStyle name="Neutral 30" xfId="5224"/>
    <cellStyle name="Neutral 31" xfId="5225"/>
    <cellStyle name="Neutral 32" xfId="5226"/>
    <cellStyle name="Neutral 33" xfId="5227"/>
    <cellStyle name="Neutral 34" xfId="5228"/>
    <cellStyle name="Neutral 35" xfId="5229"/>
    <cellStyle name="Neutral 36" xfId="5230"/>
    <cellStyle name="Neutral 37" xfId="5231"/>
    <cellStyle name="Neutral 38" xfId="5232"/>
    <cellStyle name="Neutral 39" xfId="5233"/>
    <cellStyle name="Neutral 4" xfId="5234"/>
    <cellStyle name="Neutral 40" xfId="5235"/>
    <cellStyle name="Neutral 41" xfId="5236"/>
    <cellStyle name="Neutral 42" xfId="5237"/>
    <cellStyle name="Neutral 43" xfId="5238"/>
    <cellStyle name="Neutral 44" xfId="5239"/>
    <cellStyle name="Neutral 45" xfId="5240"/>
    <cellStyle name="Neutral 46" xfId="5241"/>
    <cellStyle name="Neutral 47" xfId="5242"/>
    <cellStyle name="Neutral 48" xfId="5243"/>
    <cellStyle name="Neutral 49" xfId="5244"/>
    <cellStyle name="Neutral 5" xfId="5245"/>
    <cellStyle name="Neutral 50" xfId="5246"/>
    <cellStyle name="Neutral 51" xfId="5247"/>
    <cellStyle name="Neutral 52" xfId="5248"/>
    <cellStyle name="Neutral 53" xfId="5249"/>
    <cellStyle name="Neutral 54" xfId="5250"/>
    <cellStyle name="Neutral 55" xfId="5251"/>
    <cellStyle name="Neutral 56" xfId="5252"/>
    <cellStyle name="Neutral 57" xfId="5253"/>
    <cellStyle name="Neutral 58" xfId="5254"/>
    <cellStyle name="Neutral 59" xfId="5255"/>
    <cellStyle name="Neutral 6" xfId="5256"/>
    <cellStyle name="Neutral 60" xfId="5257"/>
    <cellStyle name="Neutral 61" xfId="5258"/>
    <cellStyle name="Neutral 62" xfId="5259"/>
    <cellStyle name="Neutral 63" xfId="5260"/>
    <cellStyle name="Neutral 64" xfId="5261"/>
    <cellStyle name="Neutral 7" xfId="5262"/>
    <cellStyle name="Neutral 8" xfId="5263"/>
    <cellStyle name="Neutral 9" xfId="5264"/>
    <cellStyle name="no dec" xfId="5265"/>
    <cellStyle name="no dec 2" xfId="5266"/>
    <cellStyle name="no dec 3" xfId="6460"/>
    <cellStyle name="Normal" xfId="0" builtinId="0"/>
    <cellStyle name="Normal - Style1" xfId="5267"/>
    <cellStyle name="Normal - Style1 2" xfId="5268"/>
    <cellStyle name="Normal - Style1 2 2" xfId="5269"/>
    <cellStyle name="Normal - Style1 2 3" xfId="5270"/>
    <cellStyle name="Normal - Style1 3" xfId="5271"/>
    <cellStyle name="Normal - Style1 3 2" xfId="5272"/>
    <cellStyle name="Normal - Style1 4" xfId="5273"/>
    <cellStyle name="Normal - Style1 4 2" xfId="5274"/>
    <cellStyle name="Normal - Style1 5" xfId="5275"/>
    <cellStyle name="Normal - Style1 5 2" xfId="5276"/>
    <cellStyle name="Normal - Style1 5 3" xfId="5277"/>
    <cellStyle name="Normal - Style1 5 4" xfId="6481"/>
    <cellStyle name="Normal - Style1 6" xfId="5278"/>
    <cellStyle name="Normal - Style1 6 2" xfId="5279"/>
    <cellStyle name="Normal - Style1 7" xfId="5280"/>
    <cellStyle name="Normal - Style1_(C) WHE Proforma with ITC cash grant 10 Yr Amort_for deferral_102809" xfId="5281"/>
    <cellStyle name="Normal 10" xfId="5282"/>
    <cellStyle name="Normal 10 2" xfId="5283"/>
    <cellStyle name="Normal 10 2 2" xfId="5284"/>
    <cellStyle name="Normal 10 3" xfId="5285"/>
    <cellStyle name="Normal 10 3 2" xfId="5286"/>
    <cellStyle name="Normal 10 4" xfId="5287"/>
    <cellStyle name="Normal 10 4 2" xfId="5288"/>
    <cellStyle name="Normal 10 5" xfId="5289"/>
    <cellStyle name="Normal 10 5 2" xfId="5290"/>
    <cellStyle name="Normal 10 5 3" xfId="5291"/>
    <cellStyle name="Normal 10 6" xfId="5292"/>
    <cellStyle name="Normal 10 6 2" xfId="5293"/>
    <cellStyle name="Normal 10 7" xfId="5294"/>
    <cellStyle name="Normal 10 8" xfId="5295"/>
    <cellStyle name="Normal 10 9" xfId="5296"/>
    <cellStyle name="Normal 10_04.07E Wild Horse Wind Expansion" xfId="5297"/>
    <cellStyle name="Normal 100" xfId="5298"/>
    <cellStyle name="Normal 101" xfId="5299"/>
    <cellStyle name="Normal 101 2" xfId="5300"/>
    <cellStyle name="Normal 102" xfId="5301"/>
    <cellStyle name="Normal 103" xfId="5302"/>
    <cellStyle name="Normal 104" xfId="5303"/>
    <cellStyle name="Normal 105" xfId="5304"/>
    <cellStyle name="Normal 106" xfId="5305"/>
    <cellStyle name="Normal 107" xfId="6442"/>
    <cellStyle name="Normal 108" xfId="6507"/>
    <cellStyle name="Normal 109" xfId="6508"/>
    <cellStyle name="Normal 11" xfId="5306"/>
    <cellStyle name="Normal 11 2" xfId="5307"/>
    <cellStyle name="Normal 11 2 2" xfId="5308"/>
    <cellStyle name="Normal 11 3" xfId="5309"/>
    <cellStyle name="Normal 11 3 2" xfId="5310"/>
    <cellStyle name="Normal 11 3 3" xfId="5311"/>
    <cellStyle name="Normal 11 4" xfId="5312"/>
    <cellStyle name="Normal 11 4 2" xfId="5313"/>
    <cellStyle name="Normal 11 5" xfId="5314"/>
    <cellStyle name="Normal 11 6" xfId="5315"/>
    <cellStyle name="Normal 110" xfId="6509"/>
    <cellStyle name="Normal 111" xfId="6537"/>
    <cellStyle name="Normal 12" xfId="5316"/>
    <cellStyle name="Normal 12 2" xfId="5317"/>
    <cellStyle name="Normal 12 2 2" xfId="5318"/>
    <cellStyle name="Normal 12 3" xfId="5319"/>
    <cellStyle name="Normal 12 3 2" xfId="5320"/>
    <cellStyle name="Normal 12 3 3" xfId="5321"/>
    <cellStyle name="Normal 12 4" xfId="5322"/>
    <cellStyle name="Normal 12 4 2" xfId="5323"/>
    <cellStyle name="Normal 12 5" xfId="5324"/>
    <cellStyle name="Normal 12 6" xfId="5325"/>
    <cellStyle name="Normal 13" xfId="5326"/>
    <cellStyle name="Normal 13 2" xfId="5327"/>
    <cellStyle name="Normal 13 2 2" xfId="5328"/>
    <cellStyle name="Normal 13 3" xfId="5329"/>
    <cellStyle name="Normal 13 3 2" xfId="5330"/>
    <cellStyle name="Normal 13 3 3" xfId="5331"/>
    <cellStyle name="Normal 13 4" xfId="5332"/>
    <cellStyle name="Normal 13 4 2" xfId="5333"/>
    <cellStyle name="Normal 13 5" xfId="5334"/>
    <cellStyle name="Normal 13 6" xfId="5335"/>
    <cellStyle name="Normal 14" xfId="5336"/>
    <cellStyle name="Normal 14 2" xfId="5337"/>
    <cellStyle name="Normal 15" xfId="5338"/>
    <cellStyle name="Normal 15 2" xfId="5339"/>
    <cellStyle name="Normal 15 3" xfId="5340"/>
    <cellStyle name="Normal 15 3 2" xfId="5341"/>
    <cellStyle name="Normal 15 3 3" xfId="5342"/>
    <cellStyle name="Normal 15 4" xfId="5343"/>
    <cellStyle name="Normal 15 4 2" xfId="5344"/>
    <cellStyle name="Normal 15 5" xfId="5345"/>
    <cellStyle name="Normal 15 6" xfId="5346"/>
    <cellStyle name="Normal 16" xfId="5347"/>
    <cellStyle name="Normal 16 2" xfId="5348"/>
    <cellStyle name="Normal 16 3" xfId="5349"/>
    <cellStyle name="Normal 16 3 2" xfId="5350"/>
    <cellStyle name="Normal 16 3 3" xfId="5351"/>
    <cellStyle name="Normal 16 4" xfId="5352"/>
    <cellStyle name="Normal 16 4 2" xfId="5353"/>
    <cellStyle name="Normal 16 5" xfId="5354"/>
    <cellStyle name="Normal 16 6" xfId="5355"/>
    <cellStyle name="Normal 17" xfId="5356"/>
    <cellStyle name="Normal 17 2" xfId="5357"/>
    <cellStyle name="Normal 17 3" xfId="5358"/>
    <cellStyle name="Normal 18" xfId="5359"/>
    <cellStyle name="Normal 18 2" xfId="5360"/>
    <cellStyle name="Normal 18 3" xfId="5361"/>
    <cellStyle name="Normal 19" xfId="5362"/>
    <cellStyle name="Normal 19 2" xfId="5363"/>
    <cellStyle name="Normal 19 3" xfId="5364"/>
    <cellStyle name="Normal 2" xfId="5365"/>
    <cellStyle name="Normal 2 10" xfId="5366"/>
    <cellStyle name="Normal 2 11" xfId="5367"/>
    <cellStyle name="Normal 2 2" xfId="5368"/>
    <cellStyle name="Normal 2 2 2" xfId="5369"/>
    <cellStyle name="Normal 2 2 3" xfId="5370"/>
    <cellStyle name="Normal 2 2 4" xfId="5371"/>
    <cellStyle name="Normal 2 2_4.14E Miscellaneous Operating Expense working file" xfId="5372"/>
    <cellStyle name="Normal 2 3" xfId="5373"/>
    <cellStyle name="Normal 2 3 2" xfId="5374"/>
    <cellStyle name="Normal 2 4" xfId="5375"/>
    <cellStyle name="Normal 2 4 2" xfId="5376"/>
    <cellStyle name="Normal 2 5" xfId="5377"/>
    <cellStyle name="Normal 2 5 2" xfId="5378"/>
    <cellStyle name="Normal 2 6" xfId="5379"/>
    <cellStyle name="Normal 2 6 2" xfId="5380"/>
    <cellStyle name="Normal 2 7" xfId="5381"/>
    <cellStyle name="Normal 2 7 2" xfId="5382"/>
    <cellStyle name="Normal 2 8" xfId="5383"/>
    <cellStyle name="Normal 2 8 2" xfId="5384"/>
    <cellStyle name="Normal 2 8 2 2" xfId="5385"/>
    <cellStyle name="Normal 2 8 3" xfId="5386"/>
    <cellStyle name="Normal 2 9" xfId="5387"/>
    <cellStyle name="Normal 2 9 2" xfId="5388"/>
    <cellStyle name="Normal 2_16.37E Wild Horse Expansion DeferralRevwrkingfile SF" xfId="5389"/>
    <cellStyle name="Normal 20" xfId="5390"/>
    <cellStyle name="Normal 20 2" xfId="5391"/>
    <cellStyle name="Normal 20 3" xfId="5392"/>
    <cellStyle name="Normal 20 4" xfId="5393"/>
    <cellStyle name="Normal 21" xfId="5394"/>
    <cellStyle name="Normal 21 2" xfId="5395"/>
    <cellStyle name="Normal 21 2 2" xfId="5396"/>
    <cellStyle name="Normal 21 2 3" xfId="5397"/>
    <cellStyle name="Normal 21 3" xfId="5398"/>
    <cellStyle name="Normal 21 3 2" xfId="5399"/>
    <cellStyle name="Normal 21 4" xfId="5400"/>
    <cellStyle name="Normal 21 5" xfId="5401"/>
    <cellStyle name="Normal 22" xfId="5402"/>
    <cellStyle name="Normal 22 2" xfId="5403"/>
    <cellStyle name="Normal 22 2 2" xfId="5404"/>
    <cellStyle name="Normal 22 2 3" xfId="5405"/>
    <cellStyle name="Normal 22 3" xfId="5406"/>
    <cellStyle name="Normal 22 3 2" xfId="5407"/>
    <cellStyle name="Normal 22 4" xfId="5408"/>
    <cellStyle name="Normal 22 5" xfId="5409"/>
    <cellStyle name="Normal 23" xfId="5410"/>
    <cellStyle name="Normal 23 2" xfId="5411"/>
    <cellStyle name="Normal 23 2 2" xfId="5412"/>
    <cellStyle name="Normal 23 2 3" xfId="5413"/>
    <cellStyle name="Normal 23 3" xfId="5414"/>
    <cellStyle name="Normal 23 3 2" xfId="5415"/>
    <cellStyle name="Normal 23 4" xfId="5416"/>
    <cellStyle name="Normal 23 5" xfId="5417"/>
    <cellStyle name="Normal 24" xfId="5418"/>
    <cellStyle name="Normal 24 2" xfId="5419"/>
    <cellStyle name="Normal 24 2 2" xfId="5420"/>
    <cellStyle name="Normal 24 2 3" xfId="5421"/>
    <cellStyle name="Normal 24 3" xfId="5422"/>
    <cellStyle name="Normal 24 3 2" xfId="5423"/>
    <cellStyle name="Normal 24 4" xfId="5424"/>
    <cellStyle name="Normal 24 5" xfId="5425"/>
    <cellStyle name="Normal 25" xfId="5426"/>
    <cellStyle name="Normal 25 2" xfId="5427"/>
    <cellStyle name="Normal 25 2 2" xfId="5428"/>
    <cellStyle name="Normal 25 2 3" xfId="5429"/>
    <cellStyle name="Normal 25 3" xfId="5430"/>
    <cellStyle name="Normal 25 3 2" xfId="5431"/>
    <cellStyle name="Normal 25 4" xfId="5432"/>
    <cellStyle name="Normal 25 5" xfId="5433"/>
    <cellStyle name="Normal 26" xfId="5434"/>
    <cellStyle name="Normal 26 2" xfId="5435"/>
    <cellStyle name="Normal 26 2 2" xfId="5436"/>
    <cellStyle name="Normal 26 2 3" xfId="5437"/>
    <cellStyle name="Normal 26 3" xfId="5438"/>
    <cellStyle name="Normal 26 3 2" xfId="5439"/>
    <cellStyle name="Normal 26 4" xfId="5440"/>
    <cellStyle name="Normal 26 5" xfId="5441"/>
    <cellStyle name="Normal 27" xfId="5442"/>
    <cellStyle name="Normal 27 2" xfId="5443"/>
    <cellStyle name="Normal 27 2 2" xfId="5444"/>
    <cellStyle name="Normal 27 2 3" xfId="5445"/>
    <cellStyle name="Normal 27 3" xfId="5446"/>
    <cellStyle name="Normal 27 3 2" xfId="5447"/>
    <cellStyle name="Normal 27 4" xfId="5448"/>
    <cellStyle name="Normal 27 5" xfId="5449"/>
    <cellStyle name="Normal 28" xfId="5450"/>
    <cellStyle name="Normal 28 2" xfId="5451"/>
    <cellStyle name="Normal 28 2 2" xfId="5452"/>
    <cellStyle name="Normal 28 2 3" xfId="5453"/>
    <cellStyle name="Normal 28 3" xfId="5454"/>
    <cellStyle name="Normal 28 3 2" xfId="5455"/>
    <cellStyle name="Normal 28 4" xfId="5456"/>
    <cellStyle name="Normal 28 5" xfId="5457"/>
    <cellStyle name="Normal 29" xfId="5458"/>
    <cellStyle name="Normal 29 2" xfId="5459"/>
    <cellStyle name="Normal 29 2 2" xfId="5460"/>
    <cellStyle name="Normal 29 2 3" xfId="5461"/>
    <cellStyle name="Normal 29 3" xfId="5462"/>
    <cellStyle name="Normal 29 3 2" xfId="5463"/>
    <cellStyle name="Normal 29 4" xfId="5464"/>
    <cellStyle name="Normal 29 5" xfId="5465"/>
    <cellStyle name="Normal 3" xfId="5466"/>
    <cellStyle name="Normal 3 2" xfId="5467"/>
    <cellStyle name="Normal 3 2 2" xfId="5468"/>
    <cellStyle name="Normal 3 3" xfId="5469"/>
    <cellStyle name="Normal 3 3 2" xfId="5470"/>
    <cellStyle name="Normal 3 4" xfId="5471"/>
    <cellStyle name="Normal 3 4 2" xfId="5472"/>
    <cellStyle name="Normal 3 4 3" xfId="5473"/>
    <cellStyle name="Normal 3 4 4" xfId="5474"/>
    <cellStyle name="Normal 3 5" xfId="5475"/>
    <cellStyle name="Normal 3 5 2" xfId="5476"/>
    <cellStyle name="Normal 3 6" xfId="5477"/>
    <cellStyle name="Normal 3 7" xfId="5478"/>
    <cellStyle name="Normal 3_4.14E Miscellaneous Operating Expense working file" xfId="5479"/>
    <cellStyle name="Normal 30" xfId="5480"/>
    <cellStyle name="Normal 30 2" xfId="5481"/>
    <cellStyle name="Normal 30 2 2" xfId="5482"/>
    <cellStyle name="Normal 30 2 3" xfId="5483"/>
    <cellStyle name="Normal 30 3" xfId="5484"/>
    <cellStyle name="Normal 30 3 2" xfId="5485"/>
    <cellStyle name="Normal 30 4" xfId="5486"/>
    <cellStyle name="Normal 30 5" xfId="5487"/>
    <cellStyle name="Normal 31" xfId="5488"/>
    <cellStyle name="Normal 31 2" xfId="5489"/>
    <cellStyle name="Normal 31 2 2" xfId="5490"/>
    <cellStyle name="Normal 31 2 3" xfId="5491"/>
    <cellStyle name="Normal 31 3" xfId="5492"/>
    <cellStyle name="Normal 31 3 2" xfId="5493"/>
    <cellStyle name="Normal 31 4" xfId="5494"/>
    <cellStyle name="Normal 31 5" xfId="5495"/>
    <cellStyle name="Normal 32" xfId="5496"/>
    <cellStyle name="Normal 32 2" xfId="5497"/>
    <cellStyle name="Normal 32 2 2" xfId="5498"/>
    <cellStyle name="Normal 32 2 3" xfId="5499"/>
    <cellStyle name="Normal 32 3" xfId="5500"/>
    <cellStyle name="Normal 32 3 2" xfId="5501"/>
    <cellStyle name="Normal 32 4" xfId="5502"/>
    <cellStyle name="Normal 32 5" xfId="5503"/>
    <cellStyle name="Normal 33" xfId="5504"/>
    <cellStyle name="Normal 33 2" xfId="5505"/>
    <cellStyle name="Normal 33 2 2" xfId="5506"/>
    <cellStyle name="Normal 33 2 3" xfId="5507"/>
    <cellStyle name="Normal 33 3" xfId="5508"/>
    <cellStyle name="Normal 33 3 2" xfId="5509"/>
    <cellStyle name="Normal 33 4" xfId="5510"/>
    <cellStyle name="Normal 33 5" xfId="5511"/>
    <cellStyle name="Normal 34" xfId="5512"/>
    <cellStyle name="Normal 34 2" xfId="5513"/>
    <cellStyle name="Normal 34 2 2" xfId="5514"/>
    <cellStyle name="Normal 34 2 3" xfId="5515"/>
    <cellStyle name="Normal 34 3" xfId="5516"/>
    <cellStyle name="Normal 34 3 2" xfId="5517"/>
    <cellStyle name="Normal 34 4" xfId="5518"/>
    <cellStyle name="Normal 34 5" xfId="5519"/>
    <cellStyle name="Normal 35" xfId="5520"/>
    <cellStyle name="Normal 35 2" xfId="5521"/>
    <cellStyle name="Normal 35 2 2" xfId="5522"/>
    <cellStyle name="Normal 35 2 3" xfId="5523"/>
    <cellStyle name="Normal 35 3" xfId="5524"/>
    <cellStyle name="Normal 35 3 2" xfId="5525"/>
    <cellStyle name="Normal 35 4" xfId="5526"/>
    <cellStyle name="Normal 35 5" xfId="5527"/>
    <cellStyle name="Normal 36" xfId="5528"/>
    <cellStyle name="Normal 36 2" xfId="5529"/>
    <cellStyle name="Normal 36 2 2" xfId="5530"/>
    <cellStyle name="Normal 36 2 3" xfId="5531"/>
    <cellStyle name="Normal 36 3" xfId="5532"/>
    <cellStyle name="Normal 36 3 2" xfId="5533"/>
    <cellStyle name="Normal 36 4" xfId="5534"/>
    <cellStyle name="Normal 36 5" xfId="5535"/>
    <cellStyle name="Normal 37" xfId="5536"/>
    <cellStyle name="Normal 37 2" xfId="5537"/>
    <cellStyle name="Normal 37 2 2" xfId="5538"/>
    <cellStyle name="Normal 37 2 3" xfId="5539"/>
    <cellStyle name="Normal 37 3" xfId="5540"/>
    <cellStyle name="Normal 37 3 2" xfId="5541"/>
    <cellStyle name="Normal 37 4" xfId="5542"/>
    <cellStyle name="Normal 37 5" xfId="5543"/>
    <cellStyle name="Normal 38" xfId="5544"/>
    <cellStyle name="Normal 38 2" xfId="5545"/>
    <cellStyle name="Normal 38 2 2" xfId="5546"/>
    <cellStyle name="Normal 38 2 3" xfId="5547"/>
    <cellStyle name="Normal 38 3" xfId="5548"/>
    <cellStyle name="Normal 38 3 2" xfId="5549"/>
    <cellStyle name="Normal 38 4" xfId="5550"/>
    <cellStyle name="Normal 38 5" xfId="5551"/>
    <cellStyle name="Normal 39" xfId="5552"/>
    <cellStyle name="Normal 39 2" xfId="5553"/>
    <cellStyle name="Normal 39 2 2" xfId="5554"/>
    <cellStyle name="Normal 39 2 3" xfId="5555"/>
    <cellStyle name="Normal 39 3" xfId="5556"/>
    <cellStyle name="Normal 39 3 2" xfId="5557"/>
    <cellStyle name="Normal 39 4" xfId="5558"/>
    <cellStyle name="Normal 39 5" xfId="5559"/>
    <cellStyle name="Normal 4" xfId="5560"/>
    <cellStyle name="Normal 4 2" xfId="5561"/>
    <cellStyle name="Normal 4 2 2" xfId="5562"/>
    <cellStyle name="Normal 4 2 2 2" xfId="5563"/>
    <cellStyle name="Normal 4 2 2 3" xfId="5564"/>
    <cellStyle name="Normal 4 2 3" xfId="5565"/>
    <cellStyle name="Normal 4 2 3 2" xfId="5566"/>
    <cellStyle name="Normal 4 2 4" xfId="5567"/>
    <cellStyle name="Normal 4 2 5" xfId="5568"/>
    <cellStyle name="Normal 4 3" xfId="5569"/>
    <cellStyle name="Normal 4 4" xfId="5570"/>
    <cellStyle name="Normal 4 5" xfId="5571"/>
    <cellStyle name="Normal 4 6" xfId="5572"/>
    <cellStyle name="Normal 4_Electric Rev Req Model (2009 GRC) Rebuttal" xfId="6461"/>
    <cellStyle name="Normal 40" xfId="5573"/>
    <cellStyle name="Normal 41" xfId="5574"/>
    <cellStyle name="Normal 41 2" xfId="5575"/>
    <cellStyle name="Normal 41 3" xfId="5576"/>
    <cellStyle name="Normal 41 4" xfId="5577"/>
    <cellStyle name="Normal 42" xfId="5578"/>
    <cellStyle name="Normal 42 2" xfId="5579"/>
    <cellStyle name="Normal 42 2 2" xfId="5580"/>
    <cellStyle name="Normal 42 3" xfId="5581"/>
    <cellStyle name="Normal 42 4" xfId="5582"/>
    <cellStyle name="Normal 42 5" xfId="5583"/>
    <cellStyle name="Normal 43" xfId="5584"/>
    <cellStyle name="Normal 43 2" xfId="5585"/>
    <cellStyle name="Normal 43 3" xfId="5586"/>
    <cellStyle name="Normal 44" xfId="5587"/>
    <cellStyle name="Normal 44 2" xfId="5588"/>
    <cellStyle name="Normal 44 2 2" xfId="5589"/>
    <cellStyle name="Normal 44 3" xfId="5590"/>
    <cellStyle name="Normal 44 4" xfId="5591"/>
    <cellStyle name="Normal 44 5" xfId="5592"/>
    <cellStyle name="Normal 45" xfId="5593"/>
    <cellStyle name="Normal 45 2" xfId="5594"/>
    <cellStyle name="Normal 45 2 2" xfId="5595"/>
    <cellStyle name="Normal 45 3" xfId="5596"/>
    <cellStyle name="Normal 45 4" xfId="5597"/>
    <cellStyle name="Normal 46" xfId="5598"/>
    <cellStyle name="Normal 46 2" xfId="5599"/>
    <cellStyle name="Normal 46 2 2" xfId="5600"/>
    <cellStyle name="Normal 46 2 3" xfId="5601"/>
    <cellStyle name="Normal 46 3" xfId="5602"/>
    <cellStyle name="Normal 46 4" xfId="5603"/>
    <cellStyle name="Normal 47" xfId="5604"/>
    <cellStyle name="Normal 47 2" xfId="5605"/>
    <cellStyle name="Normal 47 3" xfId="5606"/>
    <cellStyle name="Normal 47 4" xfId="5607"/>
    <cellStyle name="Normal 48" xfId="5608"/>
    <cellStyle name="Normal 48 2" xfId="5609"/>
    <cellStyle name="Normal 48 3" xfId="5610"/>
    <cellStyle name="Normal 48 4" xfId="5611"/>
    <cellStyle name="Normal 49" xfId="5612"/>
    <cellStyle name="Normal 49 2" xfId="5613"/>
    <cellStyle name="Normal 49 3" xfId="5614"/>
    <cellStyle name="Normal 49 4" xfId="5615"/>
    <cellStyle name="Normal 5" xfId="2"/>
    <cellStyle name="Normal 5 2" xfId="5616"/>
    <cellStyle name="Normal 5 3" xfId="5617"/>
    <cellStyle name="Normal 5 4" xfId="5618"/>
    <cellStyle name="Normal 5 5" xfId="5619"/>
    <cellStyle name="Normal 50" xfId="5620"/>
    <cellStyle name="Normal 50 2" xfId="5621"/>
    <cellStyle name="Normal 50 3" xfId="5622"/>
    <cellStyle name="Normal 50 4" xfId="5623"/>
    <cellStyle name="Normal 51" xfId="5624"/>
    <cellStyle name="Normal 51 2" xfId="5625"/>
    <cellStyle name="Normal 51 2 2" xfId="5626"/>
    <cellStyle name="Normal 51 2 3" xfId="5627"/>
    <cellStyle name="Normal 51 3" xfId="5628"/>
    <cellStyle name="Normal 51 4" xfId="5629"/>
    <cellStyle name="Normal 52" xfId="5630"/>
    <cellStyle name="Normal 53" xfId="5631"/>
    <cellStyle name="Normal 53 2" xfId="5632"/>
    <cellStyle name="Normal 53 3" xfId="5633"/>
    <cellStyle name="Normal 53 4" xfId="5634"/>
    <cellStyle name="Normal 54" xfId="5635"/>
    <cellStyle name="Normal 54 2" xfId="5636"/>
    <cellStyle name="Normal 54 3" xfId="5637"/>
    <cellStyle name="Normal 54 4" xfId="5638"/>
    <cellStyle name="Normal 55" xfId="5639"/>
    <cellStyle name="Normal 55 2" xfId="5640"/>
    <cellStyle name="Normal 56" xfId="5641"/>
    <cellStyle name="Normal 56 2" xfId="5642"/>
    <cellStyle name="Normal 57" xfId="5643"/>
    <cellStyle name="Normal 58" xfId="5644"/>
    <cellStyle name="Normal 59" xfId="5645"/>
    <cellStyle name="Normal 6" xfId="5646"/>
    <cellStyle name="Normal 6 2" xfId="5647"/>
    <cellStyle name="Normal 6 2 2" xfId="5648"/>
    <cellStyle name="Normal 60" xfId="5649"/>
    <cellStyle name="Normal 61" xfId="5650"/>
    <cellStyle name="Normal 62" xfId="5651"/>
    <cellStyle name="Normal 63" xfId="5652"/>
    <cellStyle name="Normal 64" xfId="5653"/>
    <cellStyle name="Normal 65" xfId="5654"/>
    <cellStyle name="Normal 65 2" xfId="5655"/>
    <cellStyle name="Normal 66" xfId="5656"/>
    <cellStyle name="Normal 67" xfId="5657"/>
    <cellStyle name="Normal 68" xfId="5658"/>
    <cellStyle name="Normal 69" xfId="5659"/>
    <cellStyle name="Normal 7" xfId="5660"/>
    <cellStyle name="Normal 7 2" xfId="5661"/>
    <cellStyle name="Normal 7 2 2" xfId="5662"/>
    <cellStyle name="Normal 70" xfId="5663"/>
    <cellStyle name="Normal 71" xfId="5664"/>
    <cellStyle name="Normal 72" xfId="5665"/>
    <cellStyle name="Normal 73" xfId="5666"/>
    <cellStyle name="Normal 74" xfId="5667"/>
    <cellStyle name="Normal 75" xfId="5668"/>
    <cellStyle name="Normal 76" xfId="5669"/>
    <cellStyle name="Normal 77" xfId="5670"/>
    <cellStyle name="Normal 78" xfId="5671"/>
    <cellStyle name="Normal 79" xfId="5672"/>
    <cellStyle name="Normal 8" xfId="5673"/>
    <cellStyle name="Normal 8 2" xfId="5674"/>
    <cellStyle name="Normal 8 2 2" xfId="5675"/>
    <cellStyle name="Normal 8 3" xfId="6438"/>
    <cellStyle name="Normal 80" xfId="5676"/>
    <cellStyle name="Normal 81" xfId="5677"/>
    <cellStyle name="Normal 82" xfId="5678"/>
    <cellStyle name="Normal 83" xfId="5679"/>
    <cellStyle name="Normal 84" xfId="5680"/>
    <cellStyle name="Normal 85" xfId="5681"/>
    <cellStyle name="Normal 86" xfId="5682"/>
    <cellStyle name="Normal 87" xfId="5683"/>
    <cellStyle name="Normal 88" xfId="5684"/>
    <cellStyle name="Normal 89" xfId="5685"/>
    <cellStyle name="Normal 9" xfId="5686"/>
    <cellStyle name="Normal 9 2" xfId="5687"/>
    <cellStyle name="Normal 9 2 2" xfId="5688"/>
    <cellStyle name="Normal 9 2 3" xfId="5689"/>
    <cellStyle name="Normal 9 3" xfId="5690"/>
    <cellStyle name="Normal 9 3 2" xfId="5691"/>
    <cellStyle name="Normal 9 4" xfId="5692"/>
    <cellStyle name="Normal 90" xfId="5693"/>
    <cellStyle name="Normal 91" xfId="5694"/>
    <cellStyle name="Normal 92" xfId="5695"/>
    <cellStyle name="Normal 93" xfId="5696"/>
    <cellStyle name="Normal 94" xfId="5697"/>
    <cellStyle name="Normal 95" xfId="5698"/>
    <cellStyle name="Normal 96" xfId="5699"/>
    <cellStyle name="Normal 96 2" xfId="5700"/>
    <cellStyle name="Normal 97" xfId="5701"/>
    <cellStyle name="Normal 98" xfId="5702"/>
    <cellStyle name="Normal 99" xfId="5703"/>
    <cellStyle name="Normal_Pro Forma Rev 09 GRC Revised_W new template" xfId="6536"/>
    <cellStyle name="Note 10" xfId="5704"/>
    <cellStyle name="Note 10 2" xfId="5705"/>
    <cellStyle name="Note 11" xfId="5706"/>
    <cellStyle name="Note 11 2" xfId="5707"/>
    <cellStyle name="Note 12" xfId="5708"/>
    <cellStyle name="Note 12 2" xfId="5709"/>
    <cellStyle name="Note 12 3" xfId="5710"/>
    <cellStyle name="Note 13" xfId="5711"/>
    <cellStyle name="Note 14" xfId="5712"/>
    <cellStyle name="Note 15" xfId="5713"/>
    <cellStyle name="Note 16" xfId="5714"/>
    <cellStyle name="Note 17" xfId="5715"/>
    <cellStyle name="Note 18" xfId="5716"/>
    <cellStyle name="Note 19" xfId="5717"/>
    <cellStyle name="Note 2" xfId="5718"/>
    <cellStyle name="Note 2 2" xfId="5719"/>
    <cellStyle name="Note 2 3" xfId="5720"/>
    <cellStyle name="Note 20" xfId="5721"/>
    <cellStyle name="Note 21" xfId="5722"/>
    <cellStyle name="Note 22" xfId="5723"/>
    <cellStyle name="Note 23" xfId="5724"/>
    <cellStyle name="Note 24" xfId="5725"/>
    <cellStyle name="Note 25" xfId="5726"/>
    <cellStyle name="Note 26" xfId="5727"/>
    <cellStyle name="Note 27" xfId="5728"/>
    <cellStyle name="Note 28" xfId="5729"/>
    <cellStyle name="Note 29" xfId="5730"/>
    <cellStyle name="Note 3" xfId="5731"/>
    <cellStyle name="Note 3 2" xfId="5732"/>
    <cellStyle name="Note 30" xfId="5733"/>
    <cellStyle name="Note 31" xfId="5734"/>
    <cellStyle name="Note 32" xfId="5735"/>
    <cellStyle name="Note 33" xfId="5736"/>
    <cellStyle name="Note 34" xfId="5737"/>
    <cellStyle name="Note 35" xfId="5738"/>
    <cellStyle name="Note 36" xfId="5739"/>
    <cellStyle name="Note 37" xfId="5740"/>
    <cellStyle name="Note 38" xfId="5741"/>
    <cellStyle name="Note 39" xfId="5742"/>
    <cellStyle name="Note 4" xfId="5743"/>
    <cellStyle name="Note 4 2" xfId="6510"/>
    <cellStyle name="Note 40" xfId="5744"/>
    <cellStyle name="Note 41" xfId="5745"/>
    <cellStyle name="Note 42" xfId="5746"/>
    <cellStyle name="Note 43" xfId="5747"/>
    <cellStyle name="Note 44" xfId="5748"/>
    <cellStyle name="Note 45" xfId="5749"/>
    <cellStyle name="Note 46" xfId="5750"/>
    <cellStyle name="Note 47" xfId="5751"/>
    <cellStyle name="Note 48" xfId="5752"/>
    <cellStyle name="Note 49" xfId="5753"/>
    <cellStyle name="Note 5" xfId="5754"/>
    <cellStyle name="Note 5 2" xfId="5755"/>
    <cellStyle name="Note 50" xfId="5756"/>
    <cellStyle name="Note 51" xfId="5757"/>
    <cellStyle name="Note 52" xfId="5758"/>
    <cellStyle name="Note 53" xfId="5759"/>
    <cellStyle name="Note 54" xfId="5760"/>
    <cellStyle name="Note 55" xfId="5761"/>
    <cellStyle name="Note 56" xfId="5762"/>
    <cellStyle name="Note 57" xfId="5763"/>
    <cellStyle name="Note 58" xfId="5764"/>
    <cellStyle name="Note 59" xfId="5765"/>
    <cellStyle name="Note 6" xfId="5766"/>
    <cellStyle name="Note 6 2" xfId="6511"/>
    <cellStyle name="Note 60" xfId="5767"/>
    <cellStyle name="Note 61" xfId="5768"/>
    <cellStyle name="Note 62" xfId="5769"/>
    <cellStyle name="Note 63" xfId="5770"/>
    <cellStyle name="Note 64" xfId="5771"/>
    <cellStyle name="Note 65" xfId="5772"/>
    <cellStyle name="Note 66" xfId="6512"/>
    <cellStyle name="Note 7" xfId="5773"/>
    <cellStyle name="Note 7 2" xfId="6513"/>
    <cellStyle name="Note 8" xfId="5774"/>
    <cellStyle name="Note 8 2" xfId="6514"/>
    <cellStyle name="Note 9" xfId="5775"/>
    <cellStyle name="Note 9 2" xfId="6515"/>
    <cellStyle name="Output 10" xfId="5776"/>
    <cellStyle name="Output 11" xfId="5777"/>
    <cellStyle name="Output 12" xfId="5778"/>
    <cellStyle name="Output 13" xfId="5779"/>
    <cellStyle name="Output 14" xfId="5780"/>
    <cellStyle name="Output 15" xfId="5781"/>
    <cellStyle name="Output 16" xfId="5782"/>
    <cellStyle name="Output 17" xfId="5783"/>
    <cellStyle name="Output 18" xfId="5784"/>
    <cellStyle name="Output 19" xfId="5785"/>
    <cellStyle name="Output 2" xfId="5786"/>
    <cellStyle name="Output 2 2" xfId="5787"/>
    <cellStyle name="Output 20" xfId="5788"/>
    <cellStyle name="Output 21" xfId="5789"/>
    <cellStyle name="Output 22" xfId="5790"/>
    <cellStyle name="Output 23" xfId="5791"/>
    <cellStyle name="Output 24" xfId="5792"/>
    <cellStyle name="Output 25" xfId="5793"/>
    <cellStyle name="Output 26" xfId="5794"/>
    <cellStyle name="Output 27" xfId="5795"/>
    <cellStyle name="Output 28" xfId="5796"/>
    <cellStyle name="Output 29" xfId="5797"/>
    <cellStyle name="Output 3" xfId="5798"/>
    <cellStyle name="Output 3 2" xfId="5799"/>
    <cellStyle name="Output 30" xfId="5800"/>
    <cellStyle name="Output 31" xfId="5801"/>
    <cellStyle name="Output 32" xfId="5802"/>
    <cellStyle name="Output 33" xfId="5803"/>
    <cellStyle name="Output 34" xfId="5804"/>
    <cellStyle name="Output 35" xfId="5805"/>
    <cellStyle name="Output 36" xfId="5806"/>
    <cellStyle name="Output 37" xfId="5807"/>
    <cellStyle name="Output 38" xfId="5808"/>
    <cellStyle name="Output 39" xfId="5809"/>
    <cellStyle name="Output 4" xfId="5810"/>
    <cellStyle name="Output 40" xfId="5811"/>
    <cellStyle name="Output 41" xfId="5812"/>
    <cellStyle name="Output 42" xfId="5813"/>
    <cellStyle name="Output 43" xfId="5814"/>
    <cellStyle name="Output 44" xfId="5815"/>
    <cellStyle name="Output 45" xfId="5816"/>
    <cellStyle name="Output 46" xfId="5817"/>
    <cellStyle name="Output 47" xfId="5818"/>
    <cellStyle name="Output 48" xfId="5819"/>
    <cellStyle name="Output 49" xfId="5820"/>
    <cellStyle name="Output 5" xfId="5821"/>
    <cellStyle name="Output 50" xfId="5822"/>
    <cellStyle name="Output 51" xfId="5823"/>
    <cellStyle name="Output 52" xfId="5824"/>
    <cellStyle name="Output 53" xfId="5825"/>
    <cellStyle name="Output 54" xfId="5826"/>
    <cellStyle name="Output 55" xfId="5827"/>
    <cellStyle name="Output 56" xfId="5828"/>
    <cellStyle name="Output 57" xfId="5829"/>
    <cellStyle name="Output 58" xfId="5830"/>
    <cellStyle name="Output 59" xfId="5831"/>
    <cellStyle name="Output 6" xfId="5832"/>
    <cellStyle name="Output 60" xfId="5833"/>
    <cellStyle name="Output 61" xfId="5834"/>
    <cellStyle name="Output 62" xfId="5835"/>
    <cellStyle name="Output 63" xfId="5836"/>
    <cellStyle name="Output 64" xfId="5837"/>
    <cellStyle name="Output 7" xfId="5838"/>
    <cellStyle name="Output 8" xfId="5839"/>
    <cellStyle name="Output 9" xfId="5840"/>
    <cellStyle name="Percen - Style1" xfId="5841"/>
    <cellStyle name="Percen - Style2" xfId="5842"/>
    <cellStyle name="Percen - Style2 2" xfId="5843"/>
    <cellStyle name="Percen - Style2 3" xfId="5844"/>
    <cellStyle name="Percen - Style3" xfId="5845"/>
    <cellStyle name="Percen - Style3 2" xfId="5846"/>
    <cellStyle name="Percen - Style3 3" xfId="5847"/>
    <cellStyle name="Percen - Style3_Electric Rev Req Model (2009 GRC) Rebuttal" xfId="6462"/>
    <cellStyle name="Percent (0)" xfId="5848"/>
    <cellStyle name="Percent [2]" xfId="5849"/>
    <cellStyle name="Percent [2] 2" xfId="5850"/>
    <cellStyle name="Percent [2] 2 2" xfId="5851"/>
    <cellStyle name="Percent [2] 3" xfId="5852"/>
    <cellStyle name="Percent [2] 3 2" xfId="5853"/>
    <cellStyle name="Percent [2] 3 3" xfId="5854"/>
    <cellStyle name="Percent [2] 3 4" xfId="5855"/>
    <cellStyle name="Percent [2] 4" xfId="5856"/>
    <cellStyle name="Percent [2] 4 2" xfId="5857"/>
    <cellStyle name="Percent [2] 5" xfId="5858"/>
    <cellStyle name="Percent [2] 5 2" xfId="5859"/>
    <cellStyle name="Percent [2] 6" xfId="5860"/>
    <cellStyle name="Percent [2] 6 2" xfId="5861"/>
    <cellStyle name="Percent 10" xfId="5862"/>
    <cellStyle name="Percent 10 2" xfId="5863"/>
    <cellStyle name="Percent 10 3" xfId="5864"/>
    <cellStyle name="Percent 11" xfId="5865"/>
    <cellStyle name="Percent 11 2" xfId="5866"/>
    <cellStyle name="Percent 11 3" xfId="5867"/>
    <cellStyle name="Percent 11 4" xfId="5868"/>
    <cellStyle name="Percent 12" xfId="5869"/>
    <cellStyle name="Percent 12 2" xfId="5870"/>
    <cellStyle name="Percent 12 2 2" xfId="5871"/>
    <cellStyle name="Percent 12 3" xfId="5872"/>
    <cellStyle name="Percent 12 4" xfId="5873"/>
    <cellStyle name="Percent 12 5" xfId="5874"/>
    <cellStyle name="Percent 13" xfId="5875"/>
    <cellStyle name="Percent 13 2" xfId="5876"/>
    <cellStyle name="Percent 13 2 2" xfId="5877"/>
    <cellStyle name="Percent 13 3" xfId="5878"/>
    <cellStyle name="Percent 13 4" xfId="5879"/>
    <cellStyle name="Percent 14" xfId="5880"/>
    <cellStyle name="Percent 14 2" xfId="5881"/>
    <cellStyle name="Percent 14 2 2" xfId="5882"/>
    <cellStyle name="Percent 14 3" xfId="5883"/>
    <cellStyle name="Percent 14 4" xfId="5884"/>
    <cellStyle name="Percent 14 5" xfId="5885"/>
    <cellStyle name="Percent 15" xfId="5886"/>
    <cellStyle name="Percent 15 2" xfId="5887"/>
    <cellStyle name="Percent 15 2 2" xfId="5888"/>
    <cellStyle name="Percent 15 3" xfId="5889"/>
    <cellStyle name="Percent 15 4" xfId="5890"/>
    <cellStyle name="Percent 15 5" xfId="5891"/>
    <cellStyle name="Percent 16" xfId="5892"/>
    <cellStyle name="Percent 16 2" xfId="5893"/>
    <cellStyle name="Percent 16 3" xfId="5894"/>
    <cellStyle name="Percent 16 4" xfId="5895"/>
    <cellStyle name="Percent 17" xfId="5896"/>
    <cellStyle name="Percent 17 2" xfId="5897"/>
    <cellStyle name="Percent 17 3" xfId="5898"/>
    <cellStyle name="Percent 17 4" xfId="5899"/>
    <cellStyle name="Percent 18" xfId="5900"/>
    <cellStyle name="Percent 18 2" xfId="5901"/>
    <cellStyle name="Percent 18 3" xfId="5902"/>
    <cellStyle name="Percent 18 4" xfId="5903"/>
    <cellStyle name="Percent 19" xfId="5904"/>
    <cellStyle name="Percent 19 2" xfId="5905"/>
    <cellStyle name="Percent 19 3" xfId="5906"/>
    <cellStyle name="Percent 19 4" xfId="5907"/>
    <cellStyle name="Percent 2" xfId="5908"/>
    <cellStyle name="Percent 2 2" xfId="5909"/>
    <cellStyle name="Percent 2 2 2" xfId="5910"/>
    <cellStyle name="Percent 2 3" xfId="5911"/>
    <cellStyle name="Percent 2 4" xfId="5912"/>
    <cellStyle name="Percent 2 5" xfId="5913"/>
    <cellStyle name="Percent 20" xfId="5914"/>
    <cellStyle name="Percent 20 2" xfId="5915"/>
    <cellStyle name="Percent 20 2 2" xfId="5916"/>
    <cellStyle name="Percent 20 3" xfId="5917"/>
    <cellStyle name="Percent 21" xfId="5918"/>
    <cellStyle name="Percent 21 2" xfId="5919"/>
    <cellStyle name="Percent 22" xfId="5920"/>
    <cellStyle name="Percent 22 2" xfId="5921"/>
    <cellStyle name="Percent 22 3" xfId="5922"/>
    <cellStyle name="Percent 22 4" xfId="5923"/>
    <cellStyle name="Percent 23" xfId="5924"/>
    <cellStyle name="Percent 23 2" xfId="5925"/>
    <cellStyle name="Percent 23 3" xfId="5926"/>
    <cellStyle name="Percent 23 4" xfId="5927"/>
    <cellStyle name="Percent 24" xfId="5928"/>
    <cellStyle name="Percent 24 2" xfId="5929"/>
    <cellStyle name="Percent 24 3" xfId="5930"/>
    <cellStyle name="Percent 24 4" xfId="5931"/>
    <cellStyle name="Percent 25" xfId="5932"/>
    <cellStyle name="Percent 25 2" xfId="5933"/>
    <cellStyle name="Percent 26" xfId="5934"/>
    <cellStyle name="Percent 27" xfId="5935"/>
    <cellStyle name="Percent 28" xfId="5936"/>
    <cellStyle name="Percent 29" xfId="5937"/>
    <cellStyle name="Percent 3" xfId="5938"/>
    <cellStyle name="Percent 3 2" xfId="5939"/>
    <cellStyle name="Percent 3 2 2" xfId="5940"/>
    <cellStyle name="Percent 3 3" xfId="5941"/>
    <cellStyle name="Percent 30" xfId="5942"/>
    <cellStyle name="Percent 31" xfId="5943"/>
    <cellStyle name="Percent 32" xfId="5944"/>
    <cellStyle name="Percent 33" xfId="5945"/>
    <cellStyle name="Percent 34" xfId="5946"/>
    <cellStyle name="Percent 35" xfId="5947"/>
    <cellStyle name="Percent 36" xfId="5948"/>
    <cellStyle name="Percent 37" xfId="5949"/>
    <cellStyle name="Percent 38" xfId="5950"/>
    <cellStyle name="Percent 39" xfId="5951"/>
    <cellStyle name="Percent 4" xfId="5952"/>
    <cellStyle name="Percent 4 2" xfId="5953"/>
    <cellStyle name="Percent 4 2 2" xfId="5954"/>
    <cellStyle name="Percent 4 2 3" xfId="5955"/>
    <cellStyle name="Percent 4 3" xfId="5956"/>
    <cellStyle name="Percent 40" xfId="5957"/>
    <cellStyle name="Percent 41" xfId="5958"/>
    <cellStyle name="Percent 42" xfId="5959"/>
    <cellStyle name="Percent 43" xfId="5960"/>
    <cellStyle name="Percent 44" xfId="5961"/>
    <cellStyle name="Percent 45" xfId="5962"/>
    <cellStyle name="Percent 46" xfId="5963"/>
    <cellStyle name="Percent 47" xfId="5964"/>
    <cellStyle name="Percent 48" xfId="5965"/>
    <cellStyle name="Percent 49" xfId="5966"/>
    <cellStyle name="Percent 5" xfId="5967"/>
    <cellStyle name="Percent 5 2" xfId="5968"/>
    <cellStyle name="Percent 50" xfId="5969"/>
    <cellStyle name="Percent 51" xfId="5970"/>
    <cellStyle name="Percent 52" xfId="5971"/>
    <cellStyle name="Percent 53" xfId="5972"/>
    <cellStyle name="Percent 54" xfId="5973"/>
    <cellStyle name="Percent 55" xfId="5974"/>
    <cellStyle name="Percent 56" xfId="5975"/>
    <cellStyle name="Percent 57" xfId="5976"/>
    <cellStyle name="Percent 58" xfId="5977"/>
    <cellStyle name="Percent 59" xfId="5978"/>
    <cellStyle name="Percent 6" xfId="5979"/>
    <cellStyle name="Percent 6 2" xfId="5980"/>
    <cellStyle name="Percent 6 2 2" xfId="5981"/>
    <cellStyle name="Percent 6 3" xfId="5982"/>
    <cellStyle name="Percent 60" xfId="5983"/>
    <cellStyle name="Percent 61" xfId="5984"/>
    <cellStyle name="Percent 62" xfId="5985"/>
    <cellStyle name="Percent 63" xfId="5986"/>
    <cellStyle name="Percent 64" xfId="5987"/>
    <cellStyle name="Percent 65" xfId="5988"/>
    <cellStyle name="Percent 66" xfId="5989"/>
    <cellStyle name="Percent 67" xfId="5990"/>
    <cellStyle name="Percent 68" xfId="5991"/>
    <cellStyle name="Percent 69" xfId="5992"/>
    <cellStyle name="Percent 7" xfId="5993"/>
    <cellStyle name="Percent 7 2" xfId="5994"/>
    <cellStyle name="Percent 7 3" xfId="5995"/>
    <cellStyle name="Percent 7 3 2" xfId="5996"/>
    <cellStyle name="Percent 7 4" xfId="5997"/>
    <cellStyle name="Percent 7 5" xfId="5998"/>
    <cellStyle name="Percent 7 6" xfId="5999"/>
    <cellStyle name="Percent 70" xfId="6000"/>
    <cellStyle name="Percent 71" xfId="6001"/>
    <cellStyle name="Percent 72" xfId="6002"/>
    <cellStyle name="Percent 73" xfId="6003"/>
    <cellStyle name="Percent 8" xfId="6004"/>
    <cellStyle name="Percent 9" xfId="6005"/>
    <cellStyle name="Percent 9 2" xfId="6006"/>
    <cellStyle name="Processing" xfId="6007"/>
    <cellStyle name="Processing 2" xfId="6008"/>
    <cellStyle name="Processing_Electric Rev Req Model (2009 GRC) Rebuttal" xfId="6463"/>
    <cellStyle name="PSChar" xfId="6009"/>
    <cellStyle name="PSChar 2" xfId="6010"/>
    <cellStyle name="PSChar 3" xfId="6464"/>
    <cellStyle name="PSDate" xfId="6011"/>
    <cellStyle name="PSDate 2" xfId="6012"/>
    <cellStyle name="PSDate 3" xfId="6465"/>
    <cellStyle name="PSDec" xfId="6013"/>
    <cellStyle name="PSDec 2" xfId="6014"/>
    <cellStyle name="PSDec 3" xfId="6466"/>
    <cellStyle name="PSHeading" xfId="6015"/>
    <cellStyle name="PSHeading 2" xfId="6016"/>
    <cellStyle name="PSHeading 3" xfId="6467"/>
    <cellStyle name="PSInt" xfId="6017"/>
    <cellStyle name="PSInt 2" xfId="6018"/>
    <cellStyle name="PSInt 3" xfId="6468"/>
    <cellStyle name="PSSpacer" xfId="6019"/>
    <cellStyle name="PSSpacer 2" xfId="6020"/>
    <cellStyle name="PSSpacer 3" xfId="6469"/>
    <cellStyle name="purple - Style8" xfId="6021"/>
    <cellStyle name="purple - Style8 2" xfId="6022"/>
    <cellStyle name="purple - Style8_Electric Rev Req Model (2009 GRC) Rebuttal" xfId="6470"/>
    <cellStyle name="RED" xfId="6023"/>
    <cellStyle name="Red - Style7" xfId="6024"/>
    <cellStyle name="Red - Style7 2" xfId="6025"/>
    <cellStyle name="Red - Style7_Electric Rev Req Model (2009 GRC) Rebuttal" xfId="6471"/>
    <cellStyle name="RED_04 07E Wild Horse Wind Expansion (C) (2)" xfId="6026"/>
    <cellStyle name="Report" xfId="6027"/>
    <cellStyle name="Report - Style5" xfId="6028"/>
    <cellStyle name="Report - Style6" xfId="6029"/>
    <cellStyle name="Report - Style7" xfId="6030"/>
    <cellStyle name="Report - Style8" xfId="6031"/>
    <cellStyle name="Report 2" xfId="6032"/>
    <cellStyle name="Report Bar" xfId="6033"/>
    <cellStyle name="Report Bar 2" xfId="6034"/>
    <cellStyle name="Report Bar 3" xfId="6035"/>
    <cellStyle name="Report Bar_Electric Rev Req Model (2009 GRC) Rebuttal" xfId="6472"/>
    <cellStyle name="Report Heading" xfId="6036"/>
    <cellStyle name="Report Heading 2" xfId="6037"/>
    <cellStyle name="Report Heading 2 2" xfId="6038"/>
    <cellStyle name="Report Heading_Electric Rev Req Model (2009 GRC) Rebuttal" xfId="6473"/>
    <cellStyle name="Report Percent" xfId="6039"/>
    <cellStyle name="Report Percent 2" xfId="6040"/>
    <cellStyle name="Report Percent 2 2" xfId="6041"/>
    <cellStyle name="Report Percent 3" xfId="6042"/>
    <cellStyle name="Report Percent 3 2" xfId="6043"/>
    <cellStyle name="Report Percent 3 3" xfId="6044"/>
    <cellStyle name="Report Percent 3 4" xfId="6045"/>
    <cellStyle name="Report Percent 4" xfId="6046"/>
    <cellStyle name="Report Percent_Electric Rev Req Model (2009 GRC) Rebuttal" xfId="6474"/>
    <cellStyle name="Report Unit Cost" xfId="6047"/>
    <cellStyle name="Report Unit Cost 2" xfId="6048"/>
    <cellStyle name="Report Unit Cost 2 2" xfId="6049"/>
    <cellStyle name="Report Unit Cost 3" xfId="6050"/>
    <cellStyle name="Report Unit Cost 3 2" xfId="6051"/>
    <cellStyle name="Report Unit Cost 3 3" xfId="6052"/>
    <cellStyle name="Report Unit Cost 3 4" xfId="6053"/>
    <cellStyle name="Report Unit Cost 4" xfId="6054"/>
    <cellStyle name="Report Unit Cost_Electric Rev Req Model (2009 GRC) Rebuttal" xfId="6475"/>
    <cellStyle name="Report_Adj Bench DR 3 for Initial Briefs (Electric)" xfId="6055"/>
    <cellStyle name="Reports" xfId="6056"/>
    <cellStyle name="Reports 2" xfId="6057"/>
    <cellStyle name="Reports Total" xfId="6058"/>
    <cellStyle name="Reports Total 2" xfId="6059"/>
    <cellStyle name="Reports Total 3" xfId="6060"/>
    <cellStyle name="Reports Total_Electric Rev Req Model (2009 GRC) Rebuttal" xfId="6476"/>
    <cellStyle name="Reports Unit Cost Total" xfId="6061"/>
    <cellStyle name="Reports_14.21G &amp; 16.28E Incentive Pay" xfId="6439"/>
    <cellStyle name="RevList" xfId="6062"/>
    <cellStyle name="round100" xfId="6063"/>
    <cellStyle name="round100 2" xfId="6064"/>
    <cellStyle name="round100 2 2" xfId="6065"/>
    <cellStyle name="round100 3" xfId="6066"/>
    <cellStyle name="round100 3 2" xfId="6067"/>
    <cellStyle name="round100 3 3" xfId="6068"/>
    <cellStyle name="round100 3 4" xfId="6069"/>
    <cellStyle name="round100 4" xfId="6070"/>
    <cellStyle name="SAPBEXaggData" xfId="6071"/>
    <cellStyle name="SAPBEXaggData 2" xfId="6072"/>
    <cellStyle name="SAPBEXaggDataEmph" xfId="6073"/>
    <cellStyle name="SAPBEXaggDataEmph 2" xfId="6516"/>
    <cellStyle name="SAPBEXaggItem" xfId="6074"/>
    <cellStyle name="SAPBEXaggItem 2" xfId="6075"/>
    <cellStyle name="SAPBEXaggItemX" xfId="6076"/>
    <cellStyle name="SAPBEXaggItemX 2" xfId="6517"/>
    <cellStyle name="SAPBEXchaText" xfId="6077"/>
    <cellStyle name="SAPBEXchaText 2" xfId="6078"/>
    <cellStyle name="SAPBEXchaText 2 2" xfId="6079"/>
    <cellStyle name="SAPBEXchaText 3" xfId="6080"/>
    <cellStyle name="SAPBEXchaText 3 2" xfId="6081"/>
    <cellStyle name="SAPBEXchaText 3 3" xfId="6082"/>
    <cellStyle name="SAPBEXchaText 3 4" xfId="6083"/>
    <cellStyle name="SAPBEXchaText 4" xfId="6084"/>
    <cellStyle name="SAPBEXchaText 5" xfId="6085"/>
    <cellStyle name="SAPBEXexcBad7" xfId="6086"/>
    <cellStyle name="SAPBEXexcBad7 2" xfId="6518"/>
    <cellStyle name="SAPBEXexcBad8" xfId="6087"/>
    <cellStyle name="SAPBEXexcBad8 2" xfId="6519"/>
    <cellStyle name="SAPBEXexcBad9" xfId="6088"/>
    <cellStyle name="SAPBEXexcBad9 2" xfId="6520"/>
    <cellStyle name="SAPBEXexcCritical4" xfId="6089"/>
    <cellStyle name="SAPBEXexcCritical4 2" xfId="6521"/>
    <cellStyle name="SAPBEXexcCritical5" xfId="6090"/>
    <cellStyle name="SAPBEXexcCritical5 2" xfId="6522"/>
    <cellStyle name="SAPBEXexcCritical6" xfId="6091"/>
    <cellStyle name="SAPBEXexcCritical6 2" xfId="6523"/>
    <cellStyle name="SAPBEXexcGood1" xfId="6092"/>
    <cellStyle name="SAPBEXexcGood1 2" xfId="6524"/>
    <cellStyle name="SAPBEXexcGood2" xfId="6093"/>
    <cellStyle name="SAPBEXexcGood2 2" xfId="6525"/>
    <cellStyle name="SAPBEXexcGood3" xfId="6094"/>
    <cellStyle name="SAPBEXexcGood3 2" xfId="6526"/>
    <cellStyle name="SAPBEXfilterDrill" xfId="6095"/>
    <cellStyle name="SAPBEXfilterDrill 2" xfId="6527"/>
    <cellStyle name="SAPBEXfilterItem" xfId="6096"/>
    <cellStyle name="SAPBEXfilterItem 2" xfId="6528"/>
    <cellStyle name="SAPBEXfilterText" xfId="6097"/>
    <cellStyle name="SAPBEXformats" xfId="6098"/>
    <cellStyle name="SAPBEXformats 2" xfId="6099"/>
    <cellStyle name="SAPBEXheaderItem" xfId="6100"/>
    <cellStyle name="SAPBEXheaderItem 2" xfId="6101"/>
    <cellStyle name="SAPBEXheaderItem 3" xfId="6102"/>
    <cellStyle name="SAPBEXheaderText" xfId="6103"/>
    <cellStyle name="SAPBEXheaderText 2" xfId="6104"/>
    <cellStyle name="SAPBEXheaderText 3" xfId="6105"/>
    <cellStyle name="SAPBEXHLevel0" xfId="6106"/>
    <cellStyle name="SAPBEXHLevel0 2" xfId="6107"/>
    <cellStyle name="SAPBEXHLevel0 2 2" xfId="6108"/>
    <cellStyle name="SAPBEXHLevel0 3" xfId="6109"/>
    <cellStyle name="SAPBEXHLevel0 3 2" xfId="6110"/>
    <cellStyle name="SAPBEXHLevel0X" xfId="6111"/>
    <cellStyle name="SAPBEXHLevel0X 2" xfId="6112"/>
    <cellStyle name="SAPBEXHLevel0X 2 2" xfId="6113"/>
    <cellStyle name="SAPBEXHLevel0X 3" xfId="6114"/>
    <cellStyle name="SAPBEXHLevel0X 3 2" xfId="6115"/>
    <cellStyle name="SAPBEXHLevel0X 3 3" xfId="6116"/>
    <cellStyle name="SAPBEXHLevel0X 3 4" xfId="6117"/>
    <cellStyle name="SAPBEXHLevel0X 4" xfId="6118"/>
    <cellStyle name="SAPBEXHLevel1" xfId="6119"/>
    <cellStyle name="SAPBEXHLevel1 2" xfId="6120"/>
    <cellStyle name="SAPBEXHLevel1 2 2" xfId="6121"/>
    <cellStyle name="SAPBEXHLevel1 3" xfId="6122"/>
    <cellStyle name="SAPBEXHLevel1 3 2" xfId="6123"/>
    <cellStyle name="SAPBEXHLevel1X" xfId="6124"/>
    <cellStyle name="SAPBEXHLevel1X 2" xfId="6125"/>
    <cellStyle name="SAPBEXHLevel1X 2 2" xfId="6126"/>
    <cellStyle name="SAPBEXHLevel1X 3" xfId="6127"/>
    <cellStyle name="SAPBEXHLevel1X 3 2" xfId="6128"/>
    <cellStyle name="SAPBEXHLevel2" xfId="6129"/>
    <cellStyle name="SAPBEXHLevel2 2" xfId="6130"/>
    <cellStyle name="SAPBEXHLevel2 2 2" xfId="6131"/>
    <cellStyle name="SAPBEXHLevel2 3" xfId="6132"/>
    <cellStyle name="SAPBEXHLevel2 3 2" xfId="6133"/>
    <cellStyle name="SAPBEXHLevel2X" xfId="6134"/>
    <cellStyle name="SAPBEXHLevel2X 2" xfId="6135"/>
    <cellStyle name="SAPBEXHLevel2X 2 2" xfId="6136"/>
    <cellStyle name="SAPBEXHLevel2X 3" xfId="6137"/>
    <cellStyle name="SAPBEXHLevel2X 3 2" xfId="6138"/>
    <cellStyle name="SAPBEXHLevel3" xfId="6139"/>
    <cellStyle name="SAPBEXHLevel3 2" xfId="6140"/>
    <cellStyle name="SAPBEXHLevel3 2 2" xfId="6141"/>
    <cellStyle name="SAPBEXHLevel3 3" xfId="6142"/>
    <cellStyle name="SAPBEXHLevel3 3 2" xfId="6143"/>
    <cellStyle name="SAPBEXHLevel3X" xfId="6144"/>
    <cellStyle name="SAPBEXHLevel3X 2" xfId="6145"/>
    <cellStyle name="SAPBEXHLevel3X 2 2" xfId="6146"/>
    <cellStyle name="SAPBEXHLevel3X 3" xfId="6147"/>
    <cellStyle name="SAPBEXHLevel3X 3 2" xfId="6148"/>
    <cellStyle name="SAPBEXinputData" xfId="6149"/>
    <cellStyle name="SAPBEXinputData 2" xfId="6150"/>
    <cellStyle name="SAPBEXinputData 2 2" xfId="6151"/>
    <cellStyle name="SAPBEXinputData 3" xfId="6152"/>
    <cellStyle name="SAPBEXinputData 3 2" xfId="6153"/>
    <cellStyle name="SAPBEXItemHeader" xfId="6154"/>
    <cellStyle name="SAPBEXresData" xfId="6155"/>
    <cellStyle name="SAPBEXresData 2" xfId="6529"/>
    <cellStyle name="SAPBEXresDataEmph" xfId="6156"/>
    <cellStyle name="SAPBEXresDataEmph 2" xfId="6530"/>
    <cellStyle name="SAPBEXresItem" xfId="6157"/>
    <cellStyle name="SAPBEXresItem 2" xfId="6531"/>
    <cellStyle name="SAPBEXresItemX" xfId="6158"/>
    <cellStyle name="SAPBEXresItemX 2" xfId="6532"/>
    <cellStyle name="SAPBEXstdData" xfId="6159"/>
    <cellStyle name="SAPBEXstdData 2" xfId="6160"/>
    <cellStyle name="SAPBEXstdDataEmph" xfId="6161"/>
    <cellStyle name="SAPBEXstdDataEmph 2" xfId="6533"/>
    <cellStyle name="SAPBEXstdItem" xfId="6162"/>
    <cellStyle name="SAPBEXstdItem 2" xfId="6163"/>
    <cellStyle name="SAPBEXstdItem 2 2" xfId="6164"/>
    <cellStyle name="SAPBEXstdItem 3" xfId="6165"/>
    <cellStyle name="SAPBEXstdItem 3 2" xfId="6166"/>
    <cellStyle name="SAPBEXstdItem 3 3" xfId="6167"/>
    <cellStyle name="SAPBEXstdItem 3 4" xfId="6168"/>
    <cellStyle name="SAPBEXstdItem 4" xfId="6169"/>
    <cellStyle name="SAPBEXstdItem 5" xfId="6170"/>
    <cellStyle name="SAPBEXstdItemX" xfId="6171"/>
    <cellStyle name="SAPBEXstdItemX 2" xfId="6172"/>
    <cellStyle name="SAPBEXstdItemX 2 2" xfId="6173"/>
    <cellStyle name="SAPBEXstdItemX 3" xfId="6174"/>
    <cellStyle name="SAPBEXstdItemX 3 2" xfId="6175"/>
    <cellStyle name="SAPBEXstdItemX 3 3" xfId="6176"/>
    <cellStyle name="SAPBEXstdItemX 3 4" xfId="6177"/>
    <cellStyle name="SAPBEXstdItemX 4" xfId="6178"/>
    <cellStyle name="SAPBEXtitle" xfId="6179"/>
    <cellStyle name="SAPBEXtitle 2" xfId="6534"/>
    <cellStyle name="SAPBEXunassignedItem" xfId="6180"/>
    <cellStyle name="SAPBEXundefined" xfId="6181"/>
    <cellStyle name="SAPBEXundefined 2" xfId="6535"/>
    <cellStyle name="shade" xfId="6182"/>
    <cellStyle name="shade 2" xfId="6183"/>
    <cellStyle name="shade 2 2" xfId="6184"/>
    <cellStyle name="shade 3" xfId="6185"/>
    <cellStyle name="shade 3 2" xfId="6186"/>
    <cellStyle name="shade 3 3" xfId="6187"/>
    <cellStyle name="shade 3 4" xfId="6188"/>
    <cellStyle name="shade 4" xfId="6189"/>
    <cellStyle name="Sheet Title" xfId="6190"/>
    <cellStyle name="StmtTtl1" xfId="6191"/>
    <cellStyle name="StmtTtl1 2" xfId="6192"/>
    <cellStyle name="StmtTtl1 2 2" xfId="6193"/>
    <cellStyle name="StmtTtl1 2 3" xfId="6194"/>
    <cellStyle name="StmtTtl1 3" xfId="6195"/>
    <cellStyle name="StmtTtl1 3 2" xfId="6196"/>
    <cellStyle name="StmtTtl1 3 3" xfId="6197"/>
    <cellStyle name="StmtTtl1 4" xfId="6198"/>
    <cellStyle name="StmtTtl1 4 2" xfId="6199"/>
    <cellStyle name="StmtTtl1 4 3" xfId="6200"/>
    <cellStyle name="StmtTtl1 5" xfId="6201"/>
    <cellStyle name="StmtTtl1_(C) WHE Proforma with ITC cash grant 10 Yr Amort_for deferral_102809" xfId="6202"/>
    <cellStyle name="StmtTtl2" xfId="6203"/>
    <cellStyle name="StmtTtl2 2" xfId="6477"/>
    <cellStyle name="StmtTtl2 3" xfId="6478"/>
    <cellStyle name="STYL1 - Style1" xfId="6204"/>
    <cellStyle name="Style 1" xfId="6205"/>
    <cellStyle name="Style 1 2" xfId="6206"/>
    <cellStyle name="Style 1 2 2" xfId="6207"/>
    <cellStyle name="Style 1 3" xfId="6208"/>
    <cellStyle name="Style 1 3 2" xfId="6209"/>
    <cellStyle name="Style 1 3 2 2" xfId="6210"/>
    <cellStyle name="Style 1 3 2 3" xfId="6211"/>
    <cellStyle name="Style 1 3 3" xfId="6212"/>
    <cellStyle name="Style 1 3 4" xfId="6213"/>
    <cellStyle name="Style 1 3 5" xfId="6214"/>
    <cellStyle name="Style 1 3 6" xfId="6436"/>
    <cellStyle name="Style 1 4" xfId="6215"/>
    <cellStyle name="Style 1 4 2" xfId="6216"/>
    <cellStyle name="Style 1 5" xfId="6217"/>
    <cellStyle name="Style 1 5 2" xfId="6218"/>
    <cellStyle name="Style 1 6" xfId="6219"/>
    <cellStyle name="Style 1 6 2" xfId="6220"/>
    <cellStyle name="Style 1_04.07E Wild Horse Wind Expansion" xfId="6221"/>
    <cellStyle name="Subtotal" xfId="6222"/>
    <cellStyle name="Sub-total" xfId="6223"/>
    <cellStyle name="taples Plaza" xfId="6224"/>
    <cellStyle name="Test" xfId="3"/>
    <cellStyle name="Tickmark" xfId="6225"/>
    <cellStyle name="Title 10" xfId="6226"/>
    <cellStyle name="Title 11" xfId="6227"/>
    <cellStyle name="Title 12" xfId="6228"/>
    <cellStyle name="Title 13" xfId="6229"/>
    <cellStyle name="Title 14" xfId="6230"/>
    <cellStyle name="Title 15" xfId="6231"/>
    <cellStyle name="Title 16" xfId="6232"/>
    <cellStyle name="Title 17" xfId="6233"/>
    <cellStyle name="Title 18" xfId="6234"/>
    <cellStyle name="Title 19" xfId="6235"/>
    <cellStyle name="Title 2" xfId="6236"/>
    <cellStyle name="Title 2 2" xfId="6237"/>
    <cellStyle name="Title 20" xfId="6238"/>
    <cellStyle name="Title 21" xfId="6239"/>
    <cellStyle name="Title 22" xfId="6240"/>
    <cellStyle name="Title 23" xfId="6241"/>
    <cellStyle name="Title 24" xfId="6242"/>
    <cellStyle name="Title 25" xfId="6243"/>
    <cellStyle name="Title 26" xfId="6244"/>
    <cellStyle name="Title 27" xfId="6245"/>
    <cellStyle name="Title 28" xfId="6246"/>
    <cellStyle name="Title 29" xfId="6247"/>
    <cellStyle name="Title 3" xfId="6248"/>
    <cellStyle name="Title 3 2" xfId="6249"/>
    <cellStyle name="Title 30" xfId="6250"/>
    <cellStyle name="Title 31" xfId="6251"/>
    <cellStyle name="Title 32" xfId="6252"/>
    <cellStyle name="Title 33" xfId="6253"/>
    <cellStyle name="Title 34" xfId="6254"/>
    <cellStyle name="Title 35" xfId="6255"/>
    <cellStyle name="Title 36" xfId="6256"/>
    <cellStyle name="Title 37" xfId="6257"/>
    <cellStyle name="Title 38" xfId="6258"/>
    <cellStyle name="Title 39" xfId="6259"/>
    <cellStyle name="Title 4" xfId="6260"/>
    <cellStyle name="Title 40" xfId="6261"/>
    <cellStyle name="Title 41" xfId="6262"/>
    <cellStyle name="Title 42" xfId="6263"/>
    <cellStyle name="Title 43" xfId="6264"/>
    <cellStyle name="Title 44" xfId="6265"/>
    <cellStyle name="Title 45" xfId="6266"/>
    <cellStyle name="Title 46" xfId="6267"/>
    <cellStyle name="Title 47" xfId="6268"/>
    <cellStyle name="Title 48" xfId="6269"/>
    <cellStyle name="Title 49" xfId="6270"/>
    <cellStyle name="Title 5" xfId="6271"/>
    <cellStyle name="Title 50" xfId="6272"/>
    <cellStyle name="Title 51" xfId="6273"/>
    <cellStyle name="Title 52" xfId="6274"/>
    <cellStyle name="Title 53" xfId="6275"/>
    <cellStyle name="Title 54" xfId="6276"/>
    <cellStyle name="Title 55" xfId="6277"/>
    <cellStyle name="Title 56" xfId="6278"/>
    <cellStyle name="Title 57" xfId="6279"/>
    <cellStyle name="Title 58" xfId="6280"/>
    <cellStyle name="Title 59" xfId="6281"/>
    <cellStyle name="Title 6" xfId="6282"/>
    <cellStyle name="Title 60" xfId="6283"/>
    <cellStyle name="Title 61" xfId="6284"/>
    <cellStyle name="Title 62" xfId="6285"/>
    <cellStyle name="Title 63" xfId="6286"/>
    <cellStyle name="Title 64" xfId="6287"/>
    <cellStyle name="Title 7" xfId="6288"/>
    <cellStyle name="Title 8" xfId="6289"/>
    <cellStyle name="Title 9" xfId="6290"/>
    <cellStyle name="Title: - Style3" xfId="6291"/>
    <cellStyle name="Title: - Style4" xfId="6292"/>
    <cellStyle name="Title: Major" xfId="6293"/>
    <cellStyle name="Title: Major 2" xfId="6294"/>
    <cellStyle name="Title: Major 3" xfId="6295"/>
    <cellStyle name="Title: Minor" xfId="6296"/>
    <cellStyle name="Title: Minor 2" xfId="6297"/>
    <cellStyle name="Title: Minor_Electric Rev Req Model (2009 GRC) Rebuttal" xfId="6479"/>
    <cellStyle name="Title: Worksheet" xfId="6298"/>
    <cellStyle name="Total 10" xfId="6299"/>
    <cellStyle name="Total 11" xfId="6300"/>
    <cellStyle name="Total 12" xfId="6301"/>
    <cellStyle name="Total 13" xfId="6302"/>
    <cellStyle name="Total 14" xfId="6303"/>
    <cellStyle name="Total 15" xfId="6304"/>
    <cellStyle name="Total 16" xfId="6305"/>
    <cellStyle name="Total 17" xfId="6306"/>
    <cellStyle name="Total 18" xfId="6307"/>
    <cellStyle name="Total 19" xfId="6308"/>
    <cellStyle name="Total 2" xfId="6309"/>
    <cellStyle name="Total 2 2" xfId="6310"/>
    <cellStyle name="Total 2 3" xfId="6311"/>
    <cellStyle name="Total 2 3 2" xfId="6312"/>
    <cellStyle name="Total 2 4" xfId="6313"/>
    <cellStyle name="Total 20" xfId="6314"/>
    <cellStyle name="Total 21" xfId="6315"/>
    <cellStyle name="Total 22" xfId="6316"/>
    <cellStyle name="Total 23" xfId="6317"/>
    <cellStyle name="Total 24" xfId="6318"/>
    <cellStyle name="Total 25" xfId="6319"/>
    <cellStyle name="Total 26" xfId="6320"/>
    <cellStyle name="Total 27" xfId="6321"/>
    <cellStyle name="Total 28" xfId="6322"/>
    <cellStyle name="Total 29" xfId="6323"/>
    <cellStyle name="Total 3" xfId="6324"/>
    <cellStyle name="Total 3 2" xfId="6325"/>
    <cellStyle name="Total 3 3" xfId="6326"/>
    <cellStyle name="Total 30" xfId="6327"/>
    <cellStyle name="Total 31" xfId="6328"/>
    <cellStyle name="Total 32" xfId="6329"/>
    <cellStyle name="Total 33" xfId="6330"/>
    <cellStyle name="Total 34" xfId="6331"/>
    <cellStyle name="Total 35" xfId="6332"/>
    <cellStyle name="Total 36" xfId="6333"/>
    <cellStyle name="Total 37" xfId="6334"/>
    <cellStyle name="Total 38" xfId="6335"/>
    <cellStyle name="Total 39" xfId="6336"/>
    <cellStyle name="Total 4" xfId="6337"/>
    <cellStyle name="Total 40" xfId="6338"/>
    <cellStyle name="Total 41" xfId="6339"/>
    <cellStyle name="Total 42" xfId="6340"/>
    <cellStyle name="Total 43" xfId="6341"/>
    <cellStyle name="Total 44" xfId="6342"/>
    <cellStyle name="Total 45" xfId="6343"/>
    <cellStyle name="Total 46" xfId="6344"/>
    <cellStyle name="Total 47" xfId="6345"/>
    <cellStyle name="Total 48" xfId="6346"/>
    <cellStyle name="Total 49" xfId="6347"/>
    <cellStyle name="Total 5" xfId="6348"/>
    <cellStyle name="Total 50" xfId="6349"/>
    <cellStyle name="Total 51" xfId="6350"/>
    <cellStyle name="Total 52" xfId="6351"/>
    <cellStyle name="Total 53" xfId="6352"/>
    <cellStyle name="Total 54" xfId="6353"/>
    <cellStyle name="Total 55" xfId="6354"/>
    <cellStyle name="Total 56" xfId="6355"/>
    <cellStyle name="Total 57" xfId="6356"/>
    <cellStyle name="Total 58" xfId="6357"/>
    <cellStyle name="Total 59" xfId="6358"/>
    <cellStyle name="Total 6" xfId="6359"/>
    <cellStyle name="Total 60" xfId="6360"/>
    <cellStyle name="Total 61" xfId="6361"/>
    <cellStyle name="Total 62" xfId="6362"/>
    <cellStyle name="Total 63" xfId="6363"/>
    <cellStyle name="Total 64" xfId="6364"/>
    <cellStyle name="Total 65" xfId="6365"/>
    <cellStyle name="Total 66" xfId="6366"/>
    <cellStyle name="Total 7" xfId="6367"/>
    <cellStyle name="Total 8" xfId="6368"/>
    <cellStyle name="Total 9" xfId="6369"/>
    <cellStyle name="Total4 - Style4" xfId="6370"/>
    <cellStyle name="Total4 - Style4 2" xfId="6371"/>
    <cellStyle name="Total4 - Style4_Electric Rev Req Model (2009 GRC) Rebuttal" xfId="6480"/>
    <cellStyle name="Warning Text 10" xfId="6372"/>
    <cellStyle name="Warning Text 11" xfId="6373"/>
    <cellStyle name="Warning Text 12" xfId="6374"/>
    <cellStyle name="Warning Text 13" xfId="6375"/>
    <cellStyle name="Warning Text 14" xfId="6376"/>
    <cellStyle name="Warning Text 15" xfId="6377"/>
    <cellStyle name="Warning Text 16" xfId="6378"/>
    <cellStyle name="Warning Text 17" xfId="6379"/>
    <cellStyle name="Warning Text 18" xfId="6380"/>
    <cellStyle name="Warning Text 19" xfId="6381"/>
    <cellStyle name="Warning Text 2" xfId="6382"/>
    <cellStyle name="Warning Text 2 2" xfId="6383"/>
    <cellStyle name="Warning Text 20" xfId="6384"/>
    <cellStyle name="Warning Text 21" xfId="6385"/>
    <cellStyle name="Warning Text 22" xfId="6386"/>
    <cellStyle name="Warning Text 23" xfId="6387"/>
    <cellStyle name="Warning Text 24" xfId="6388"/>
    <cellStyle name="Warning Text 25" xfId="6389"/>
    <cellStyle name="Warning Text 26" xfId="6390"/>
    <cellStyle name="Warning Text 27" xfId="6391"/>
    <cellStyle name="Warning Text 28" xfId="6392"/>
    <cellStyle name="Warning Text 29" xfId="6393"/>
    <cellStyle name="Warning Text 3" xfId="6394"/>
    <cellStyle name="Warning Text 30" xfId="6395"/>
    <cellStyle name="Warning Text 31" xfId="6396"/>
    <cellStyle name="Warning Text 32" xfId="6397"/>
    <cellStyle name="Warning Text 33" xfId="6398"/>
    <cellStyle name="Warning Text 34" xfId="6399"/>
    <cellStyle name="Warning Text 35" xfId="6400"/>
    <cellStyle name="Warning Text 36" xfId="6401"/>
    <cellStyle name="Warning Text 37" xfId="6402"/>
    <cellStyle name="Warning Text 38" xfId="6403"/>
    <cellStyle name="Warning Text 39" xfId="6404"/>
    <cellStyle name="Warning Text 4" xfId="6405"/>
    <cellStyle name="Warning Text 40" xfId="6406"/>
    <cellStyle name="Warning Text 41" xfId="6407"/>
    <cellStyle name="Warning Text 42" xfId="6408"/>
    <cellStyle name="Warning Text 43" xfId="6409"/>
    <cellStyle name="Warning Text 44" xfId="6410"/>
    <cellStyle name="Warning Text 45" xfId="6411"/>
    <cellStyle name="Warning Text 46" xfId="6412"/>
    <cellStyle name="Warning Text 47" xfId="6413"/>
    <cellStyle name="Warning Text 48" xfId="6414"/>
    <cellStyle name="Warning Text 49" xfId="6415"/>
    <cellStyle name="Warning Text 5" xfId="6416"/>
    <cellStyle name="Warning Text 50" xfId="6417"/>
    <cellStyle name="Warning Text 51" xfId="6418"/>
    <cellStyle name="Warning Text 52" xfId="6419"/>
    <cellStyle name="Warning Text 53" xfId="6420"/>
    <cellStyle name="Warning Text 54" xfId="6421"/>
    <cellStyle name="Warning Text 55" xfId="6422"/>
    <cellStyle name="Warning Text 56" xfId="6423"/>
    <cellStyle name="Warning Text 57" xfId="6424"/>
    <cellStyle name="Warning Text 58" xfId="6425"/>
    <cellStyle name="Warning Text 59" xfId="6426"/>
    <cellStyle name="Warning Text 6" xfId="6427"/>
    <cellStyle name="Warning Text 60" xfId="6428"/>
    <cellStyle name="Warning Text 61" xfId="6429"/>
    <cellStyle name="Warning Text 62" xfId="6430"/>
    <cellStyle name="Warning Text 63" xfId="6431"/>
    <cellStyle name="Warning Text 64" xfId="6432"/>
    <cellStyle name="Warning Text 7" xfId="6433"/>
    <cellStyle name="Warning Text 8" xfId="6434"/>
    <cellStyle name="Warning Text 9" xfId="6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ZNetwork%20Restructuring/02Inputs/JE143-Electric_Unbilled_Revenue_Current_&amp;_Reverse_Prior_mo/0902%20JE143/09-02%20Elec_Unb%20(93.5%25%2009%20month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4Home/JDyer/Unbilled%20Reasonableness/04-2013%20Gas%20Reasonablenes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Model\UE-170033\Workpapers\Public\I.%202017%20GRC%20Barnard%20direct%20workpapers%20PSE%2001-13-2017\%23Electric%20Model%202017%20GR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id%20Office/aaa%20Jody%20Test/variance%20to%20budget%20dollar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efreshError="1">
        <row r="11">
          <cell r="B11">
            <v>44233239.039999999</v>
          </cell>
          <cell r="D11">
            <v>42263600</v>
          </cell>
        </row>
        <row r="32">
          <cell r="B32">
            <v>3725069</v>
          </cell>
          <cell r="D32">
            <v>3467692</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 val="4.04"/>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2"/>
  <sheetViews>
    <sheetView zoomScaleNormal="100" workbookViewId="0">
      <selection activeCell="E41" sqref="E41"/>
    </sheetView>
  </sheetViews>
  <sheetFormatPr defaultRowHeight="15.75"/>
  <cols>
    <col min="1" max="1" width="2.28515625" style="103" customWidth="1"/>
    <col min="2" max="2" width="41.5703125" style="103" customWidth="1"/>
    <col min="3" max="3" width="10" style="103" bestFit="1" customWidth="1"/>
    <col min="4" max="4" width="14.7109375" style="103" bestFit="1" customWidth="1"/>
    <col min="5" max="6" width="15.42578125" style="103" bestFit="1" customWidth="1"/>
    <col min="7" max="7" width="15.140625" style="103" bestFit="1" customWidth="1"/>
    <col min="8" max="9" width="15.42578125" style="103" bestFit="1" customWidth="1"/>
    <col min="10" max="12" width="15.140625" style="103" bestFit="1" customWidth="1"/>
    <col min="13" max="14" width="14.42578125" style="103" bestFit="1" customWidth="1"/>
    <col min="15" max="15" width="14.7109375" style="103" bestFit="1" customWidth="1"/>
    <col min="16" max="16" width="17.28515625" style="103" bestFit="1" customWidth="1"/>
    <col min="17" max="17" width="12.7109375" style="103" customWidth="1"/>
    <col min="18" max="18" width="10.7109375" style="103" bestFit="1" customWidth="1"/>
    <col min="19" max="16384" width="9.140625" style="103"/>
  </cols>
  <sheetData>
    <row r="1" spans="1:19" s="191" customFormat="1" ht="18.75">
      <c r="A1" s="191" t="s">
        <v>6</v>
      </c>
      <c r="B1" s="192" t="s">
        <v>194</v>
      </c>
    </row>
    <row r="2" spans="1:19" s="191" customFormat="1" ht="18.75">
      <c r="B2" s="192" t="s">
        <v>193</v>
      </c>
    </row>
    <row r="3" spans="1:19">
      <c r="B3" s="104"/>
      <c r="C3" s="105"/>
      <c r="D3" s="105"/>
      <c r="E3" s="105"/>
      <c r="F3" s="105"/>
      <c r="G3" s="105"/>
      <c r="H3" s="105"/>
      <c r="I3" s="105"/>
      <c r="J3" s="105"/>
      <c r="K3" s="105"/>
      <c r="L3" s="105"/>
      <c r="M3" s="105"/>
      <c r="N3" s="105"/>
      <c r="O3" s="105"/>
      <c r="P3" s="105"/>
      <c r="Q3" s="105"/>
    </row>
    <row r="4" spans="1:19">
      <c r="B4" s="104" t="str">
        <f>Revenue!B5</f>
        <v>2017 General Rate Case - Gas</v>
      </c>
      <c r="C4" s="105"/>
      <c r="D4" s="106"/>
      <c r="E4" s="105"/>
      <c r="F4" s="105"/>
      <c r="G4" s="105"/>
      <c r="H4" s="105"/>
      <c r="I4" s="105"/>
      <c r="J4" s="105"/>
      <c r="K4" s="105"/>
      <c r="L4" s="105"/>
      <c r="M4" s="105"/>
      <c r="N4" s="105"/>
      <c r="O4" s="105"/>
      <c r="P4" s="105"/>
      <c r="Q4" s="105"/>
    </row>
    <row r="5" spans="1:19">
      <c r="B5" s="105" t="s">
        <v>11</v>
      </c>
      <c r="C5" s="105"/>
      <c r="D5" s="105"/>
      <c r="E5" s="105"/>
      <c r="F5" s="105"/>
      <c r="G5" s="105"/>
      <c r="H5" s="105"/>
      <c r="I5" s="105"/>
      <c r="J5" s="105"/>
      <c r="K5" s="105"/>
      <c r="L5" s="105"/>
      <c r="M5" s="105"/>
      <c r="N5" s="105"/>
      <c r="O5" s="105"/>
      <c r="P5" s="105"/>
      <c r="Q5" s="105"/>
    </row>
    <row r="6" spans="1:19">
      <c r="B6" s="104" t="str">
        <f>Revenue!B7</f>
        <v>Test Year Ended September 30, 2016</v>
      </c>
      <c r="C6" s="105"/>
      <c r="D6" s="107"/>
      <c r="E6" s="107"/>
      <c r="F6" s="105"/>
      <c r="G6" s="105"/>
      <c r="H6" s="105"/>
      <c r="I6" s="105"/>
      <c r="J6" s="105"/>
      <c r="K6" s="105"/>
      <c r="L6" s="105"/>
      <c r="M6" s="105"/>
      <c r="N6" s="105"/>
      <c r="O6" s="105"/>
      <c r="P6" s="105"/>
      <c r="Q6" s="105"/>
    </row>
    <row r="7" spans="1:19">
      <c r="B7" s="106"/>
      <c r="C7" s="105"/>
      <c r="D7" s="105"/>
      <c r="E7" s="105"/>
      <c r="F7" s="105"/>
      <c r="G7" s="105"/>
      <c r="H7" s="105"/>
      <c r="I7" s="105"/>
      <c r="J7" s="105"/>
      <c r="K7" s="105"/>
      <c r="L7" s="105"/>
      <c r="M7" s="105"/>
      <c r="N7" s="105"/>
      <c r="O7" s="105"/>
      <c r="P7" s="105"/>
      <c r="Q7" s="105"/>
    </row>
    <row r="8" spans="1:19">
      <c r="B8" s="106"/>
      <c r="C8" s="105"/>
      <c r="D8" s="105"/>
      <c r="E8" s="105"/>
      <c r="F8" s="105"/>
      <c r="G8" s="105"/>
      <c r="H8" s="105"/>
      <c r="I8" s="105"/>
      <c r="J8" s="105"/>
      <c r="K8" s="105"/>
      <c r="L8" s="105"/>
      <c r="M8" s="105"/>
      <c r="N8" s="105"/>
      <c r="O8" s="105"/>
      <c r="P8" s="105"/>
      <c r="Q8" s="105"/>
    </row>
    <row r="9" spans="1:19">
      <c r="B9" s="108" t="s">
        <v>12</v>
      </c>
      <c r="C9" s="108" t="s">
        <v>13</v>
      </c>
      <c r="D9" s="109">
        <v>42278</v>
      </c>
      <c r="E9" s="109">
        <v>42309</v>
      </c>
      <c r="F9" s="109">
        <v>42339</v>
      </c>
      <c r="G9" s="109">
        <v>42370</v>
      </c>
      <c r="H9" s="109">
        <v>42401</v>
      </c>
      <c r="I9" s="109">
        <v>42430</v>
      </c>
      <c r="J9" s="109">
        <v>42461</v>
      </c>
      <c r="K9" s="109">
        <v>42491</v>
      </c>
      <c r="L9" s="109">
        <v>42522</v>
      </c>
      <c r="M9" s="109">
        <v>42552</v>
      </c>
      <c r="N9" s="109">
        <v>42583</v>
      </c>
      <c r="O9" s="109">
        <v>42614</v>
      </c>
      <c r="P9" s="110" t="s">
        <v>14</v>
      </c>
      <c r="Q9" s="111"/>
    </row>
    <row r="10" spans="1:19">
      <c r="B10" s="102" t="s">
        <v>15</v>
      </c>
      <c r="C10" s="112"/>
      <c r="D10" s="113"/>
      <c r="E10" s="113"/>
      <c r="F10" s="113"/>
      <c r="G10" s="113"/>
      <c r="H10" s="113"/>
      <c r="I10" s="113"/>
      <c r="J10" s="113"/>
      <c r="K10" s="113"/>
      <c r="L10" s="113"/>
      <c r="M10" s="113"/>
      <c r="N10" s="113"/>
      <c r="O10" s="113"/>
      <c r="P10" s="113"/>
      <c r="Q10" s="113"/>
    </row>
    <row r="11" spans="1:19" s="114" customFormat="1">
      <c r="B11" s="114" t="s">
        <v>16</v>
      </c>
      <c r="C11" s="115">
        <v>16</v>
      </c>
      <c r="D11" s="116">
        <v>843.66700000000003</v>
      </c>
      <c r="E11" s="116">
        <v>830.59199999999998</v>
      </c>
      <c r="F11" s="116">
        <v>807.86599999999999</v>
      </c>
      <c r="G11" s="116">
        <v>789.01199999999994</v>
      </c>
      <c r="H11" s="116">
        <v>758.72900000000004</v>
      </c>
      <c r="I11" s="116">
        <v>801.57600000000002</v>
      </c>
      <c r="J11" s="116">
        <v>808.22799999999984</v>
      </c>
      <c r="K11" s="116">
        <v>828.98500000000001</v>
      </c>
      <c r="L11" s="116">
        <v>769.97599999999989</v>
      </c>
      <c r="M11" s="116">
        <v>824.70100000000002</v>
      </c>
      <c r="N11" s="116">
        <v>824.07</v>
      </c>
      <c r="O11" s="116">
        <v>802.58699999999999</v>
      </c>
      <c r="P11" s="117">
        <f t="shared" ref="P11:P32" si="0">SUM(D11:O11)</f>
        <v>9689.9889999999996</v>
      </c>
      <c r="Q11" s="117"/>
      <c r="S11" s="117"/>
    </row>
    <row r="12" spans="1:19" s="114" customFormat="1">
      <c r="B12" s="114" t="s">
        <v>17</v>
      </c>
      <c r="C12" s="114">
        <v>23</v>
      </c>
      <c r="D12" s="118">
        <v>33579055.461000003</v>
      </c>
      <c r="E12" s="118">
        <v>68116459.408999994</v>
      </c>
      <c r="F12" s="118">
        <v>90893643.501000002</v>
      </c>
      <c r="G12" s="118">
        <v>85755689.991999999</v>
      </c>
      <c r="H12" s="118">
        <v>64160071.008000001</v>
      </c>
      <c r="I12" s="118">
        <v>57987038.060000002</v>
      </c>
      <c r="J12" s="118">
        <v>32880811.184999999</v>
      </c>
      <c r="K12" s="118">
        <v>22995260.690000001</v>
      </c>
      <c r="L12" s="118">
        <v>17774336.386999998</v>
      </c>
      <c r="M12" s="118">
        <v>14047510.1</v>
      </c>
      <c r="N12" s="118">
        <v>13454917.184</v>
      </c>
      <c r="O12" s="118">
        <v>19212587.105999999</v>
      </c>
      <c r="P12" s="117">
        <f t="shared" si="0"/>
        <v>520857380.08300006</v>
      </c>
      <c r="Q12" s="117"/>
    </row>
    <row r="13" spans="1:19" s="114" customFormat="1">
      <c r="B13" s="114" t="s">
        <v>18</v>
      </c>
      <c r="C13" s="114">
        <v>53</v>
      </c>
      <c r="D13" s="118">
        <v>18.731000000000002</v>
      </c>
      <c r="E13" s="118">
        <v>24.811</v>
      </c>
      <c r="F13" s="118">
        <v>33.003999999999998</v>
      </c>
      <c r="G13" s="118">
        <v>33.353999999999999</v>
      </c>
      <c r="H13" s="118">
        <v>30.581</v>
      </c>
      <c r="I13" s="118">
        <v>31.948</v>
      </c>
      <c r="J13" s="118">
        <v>24.841000000000001</v>
      </c>
      <c r="K13" s="118">
        <v>21.797000000000001</v>
      </c>
      <c r="L13" s="118">
        <v>17.646999999999998</v>
      </c>
      <c r="M13" s="118">
        <v>5.0419999999999998</v>
      </c>
      <c r="N13" s="118">
        <v>3.782</v>
      </c>
      <c r="O13" s="118">
        <v>3.867</v>
      </c>
      <c r="P13" s="117">
        <f t="shared" si="0"/>
        <v>249.405</v>
      </c>
      <c r="Q13" s="117"/>
    </row>
    <row r="14" spans="1:19" s="114" customFormat="1">
      <c r="B14" s="114" t="s">
        <v>19</v>
      </c>
      <c r="C14" s="114">
        <v>31</v>
      </c>
      <c r="D14" s="118">
        <v>12275932.007999999</v>
      </c>
      <c r="E14" s="118">
        <v>21666239.640999999</v>
      </c>
      <c r="F14" s="118">
        <v>28885282.739999998</v>
      </c>
      <c r="G14" s="118">
        <v>27959875.298999999</v>
      </c>
      <c r="H14" s="118">
        <v>21315955.631999999</v>
      </c>
      <c r="I14" s="118">
        <v>19716824.713</v>
      </c>
      <c r="J14" s="118">
        <v>12422877.878</v>
      </c>
      <c r="K14" s="118">
        <v>9877099.3650000002</v>
      </c>
      <c r="L14" s="118">
        <v>8485847.8690000009</v>
      </c>
      <c r="M14" s="118">
        <v>7677067.9900000002</v>
      </c>
      <c r="N14" s="118">
        <v>7480555.2740000002</v>
      </c>
      <c r="O14" s="118">
        <v>8692626.341</v>
      </c>
      <c r="P14" s="117">
        <f t="shared" si="0"/>
        <v>186456184.74999997</v>
      </c>
      <c r="Q14" s="117"/>
    </row>
    <row r="15" spans="1:19" s="114" customFormat="1">
      <c r="B15" s="114" t="s">
        <v>20</v>
      </c>
      <c r="C15" s="114">
        <v>41</v>
      </c>
      <c r="D15" s="118">
        <v>3059057.2260000003</v>
      </c>
      <c r="E15" s="118">
        <v>4674357.1619999995</v>
      </c>
      <c r="F15" s="118">
        <v>5737986.0280000009</v>
      </c>
      <c r="G15" s="118">
        <v>5644023.0469999993</v>
      </c>
      <c r="H15" s="118">
        <v>4605278.16</v>
      </c>
      <c r="I15" s="118">
        <v>4481263.3929999992</v>
      </c>
      <c r="J15" s="118">
        <v>3129614.7850000006</v>
      </c>
      <c r="K15" s="118">
        <v>2654837.7790000001</v>
      </c>
      <c r="L15" s="118">
        <v>2257384.429</v>
      </c>
      <c r="M15" s="118">
        <v>1940136.5760000001</v>
      </c>
      <c r="N15" s="118">
        <v>1905759.1300000001</v>
      </c>
      <c r="O15" s="118">
        <v>2320004.5210000002</v>
      </c>
      <c r="P15" s="117">
        <f t="shared" si="0"/>
        <v>42409702.235999994</v>
      </c>
      <c r="Q15" s="117"/>
    </row>
    <row r="16" spans="1:19" s="114" customFormat="1">
      <c r="B16" s="103" t="s">
        <v>21</v>
      </c>
      <c r="C16" s="119" t="s">
        <v>22</v>
      </c>
      <c r="D16" s="118">
        <v>690.24</v>
      </c>
      <c r="E16" s="118">
        <v>2638.01</v>
      </c>
      <c r="F16" s="118">
        <v>3281.49</v>
      </c>
      <c r="G16" s="118">
        <v>3247.94</v>
      </c>
      <c r="H16" s="118">
        <v>2197.9499999999998</v>
      </c>
      <c r="I16" s="118">
        <v>2214.73</v>
      </c>
      <c r="J16" s="118">
        <v>1548.25</v>
      </c>
      <c r="K16" s="118">
        <v>1312.89</v>
      </c>
      <c r="L16" s="118">
        <v>1142.98</v>
      </c>
      <c r="M16" s="118">
        <v>1219.27</v>
      </c>
      <c r="N16" s="118">
        <v>1595.52</v>
      </c>
      <c r="O16" s="118">
        <v>1791.66</v>
      </c>
      <c r="P16" s="117">
        <f t="shared" si="0"/>
        <v>22880.93</v>
      </c>
      <c r="Q16" s="117"/>
    </row>
    <row r="17" spans="2:17" s="114" customFormat="1">
      <c r="B17" s="114" t="s">
        <v>23</v>
      </c>
      <c r="C17" s="114">
        <v>85</v>
      </c>
      <c r="D17" s="118">
        <v>1835503.125</v>
      </c>
      <c r="E17" s="118">
        <v>2545554.6830000002</v>
      </c>
      <c r="F17" s="118">
        <v>3008410.602</v>
      </c>
      <c r="G17" s="118">
        <v>3005493.4819999998</v>
      </c>
      <c r="H17" s="118">
        <v>2505108.534</v>
      </c>
      <c r="I17" s="118">
        <v>2526758.7560000001</v>
      </c>
      <c r="J17" s="118">
        <v>1890066.7209999999</v>
      </c>
      <c r="K17" s="118">
        <v>1567044.0670000003</v>
      </c>
      <c r="L17" s="118">
        <v>1281099.5020000001</v>
      </c>
      <c r="M17" s="118">
        <v>1245654.4049999998</v>
      </c>
      <c r="N17" s="118">
        <v>1191515.3990000002</v>
      </c>
      <c r="O17" s="118">
        <v>1111068.753</v>
      </c>
      <c r="P17" s="117">
        <f t="shared" si="0"/>
        <v>23713278.029000003</v>
      </c>
      <c r="Q17" s="117"/>
    </row>
    <row r="18" spans="2:17" s="114" customFormat="1">
      <c r="B18" s="114" t="s">
        <v>24</v>
      </c>
      <c r="C18" s="114">
        <v>86</v>
      </c>
      <c r="D18" s="118">
        <v>584641.07199999993</v>
      </c>
      <c r="E18" s="118">
        <v>1035220.3320000001</v>
      </c>
      <c r="F18" s="118">
        <v>1244313.8640000001</v>
      </c>
      <c r="G18" s="118">
        <v>1229751.7409999999</v>
      </c>
      <c r="H18" s="118">
        <v>970263.98300000001</v>
      </c>
      <c r="I18" s="118">
        <v>934290.25799999991</v>
      </c>
      <c r="J18" s="118">
        <v>569633.43299999996</v>
      </c>
      <c r="K18" s="118">
        <v>409297.23100000003</v>
      </c>
      <c r="L18" s="118">
        <v>298095.734</v>
      </c>
      <c r="M18" s="118">
        <v>211648.10800000001</v>
      </c>
      <c r="N18" s="118">
        <v>200004.37</v>
      </c>
      <c r="O18" s="118">
        <v>303869.109</v>
      </c>
      <c r="P18" s="117">
        <f t="shared" si="0"/>
        <v>7991029.2350000003</v>
      </c>
      <c r="Q18" s="117"/>
    </row>
    <row r="19" spans="2:17" s="114" customFormat="1">
      <c r="B19" s="114" t="s">
        <v>25</v>
      </c>
      <c r="C19" s="114">
        <v>87</v>
      </c>
      <c r="D19" s="118">
        <v>1635697.1059999997</v>
      </c>
      <c r="E19" s="118">
        <v>2244803.088</v>
      </c>
      <c r="F19" s="118">
        <v>2549000.42</v>
      </c>
      <c r="G19" s="118">
        <v>2673882.6660000002</v>
      </c>
      <c r="H19" s="118">
        <v>2188620.4210000001</v>
      </c>
      <c r="I19" s="118">
        <v>2193232.165</v>
      </c>
      <c r="J19" s="118">
        <v>1753162.811</v>
      </c>
      <c r="K19" s="118">
        <v>1571481.1310000001</v>
      </c>
      <c r="L19" s="118">
        <v>1372126.3689999999</v>
      </c>
      <c r="M19" s="118">
        <v>1364669.4919999999</v>
      </c>
      <c r="N19" s="118">
        <v>1339088.034</v>
      </c>
      <c r="O19" s="118">
        <v>1445559.585</v>
      </c>
      <c r="P19" s="117">
        <f t="shared" si="0"/>
        <v>22331323.288000003</v>
      </c>
      <c r="Q19" s="117"/>
    </row>
    <row r="20" spans="2:17" s="114" customFormat="1">
      <c r="B20" s="114" t="s">
        <v>26</v>
      </c>
      <c r="C20" s="114">
        <v>31</v>
      </c>
      <c r="D20" s="118">
        <v>797473.69499999995</v>
      </c>
      <c r="E20" s="118">
        <v>1464651.8740000001</v>
      </c>
      <c r="F20" s="118">
        <v>2064974.166</v>
      </c>
      <c r="G20" s="118">
        <v>2025303.2339999999</v>
      </c>
      <c r="H20" s="118">
        <v>1520580.129</v>
      </c>
      <c r="I20" s="118">
        <v>1380950.68</v>
      </c>
      <c r="J20" s="118">
        <v>810000.78399999999</v>
      </c>
      <c r="K20" s="118">
        <v>550078.05900000001</v>
      </c>
      <c r="L20" s="118">
        <v>456412.9</v>
      </c>
      <c r="M20" s="118">
        <v>418637.53200000001</v>
      </c>
      <c r="N20" s="118">
        <v>427025.05599999998</v>
      </c>
      <c r="O20" s="118">
        <v>513500.43400000001</v>
      </c>
      <c r="P20" s="117">
        <f t="shared" si="0"/>
        <v>12429588.543000001</v>
      </c>
      <c r="Q20" s="117"/>
    </row>
    <row r="21" spans="2:17" s="114" customFormat="1">
      <c r="B21" s="114" t="s">
        <v>27</v>
      </c>
      <c r="C21" s="114">
        <v>41</v>
      </c>
      <c r="D21" s="118">
        <v>456121.78599999985</v>
      </c>
      <c r="E21" s="118">
        <v>499206.46900000004</v>
      </c>
      <c r="F21" s="118">
        <v>456287.24800000014</v>
      </c>
      <c r="G21" s="118">
        <v>448847.83899999992</v>
      </c>
      <c r="H21" s="118">
        <v>389190.87000000011</v>
      </c>
      <c r="I21" s="118">
        <v>409741.5</v>
      </c>
      <c r="J21" s="118">
        <v>329406.71899999992</v>
      </c>
      <c r="K21" s="118">
        <v>307453.06599999993</v>
      </c>
      <c r="L21" s="118">
        <v>283532.99</v>
      </c>
      <c r="M21" s="118">
        <v>269796.65099999995</v>
      </c>
      <c r="N21" s="118">
        <v>254396.0560000001</v>
      </c>
      <c r="O21" s="118">
        <v>277354.43100000004</v>
      </c>
      <c r="P21" s="117">
        <f t="shared" si="0"/>
        <v>4381335.6250000009</v>
      </c>
      <c r="Q21" s="117"/>
    </row>
    <row r="22" spans="2:17" s="114" customFormat="1">
      <c r="B22" s="114" t="s">
        <v>28</v>
      </c>
      <c r="C22" s="114">
        <v>85</v>
      </c>
      <c r="D22" s="118">
        <v>615243.05400000012</v>
      </c>
      <c r="E22" s="118">
        <v>772097.32799999998</v>
      </c>
      <c r="F22" s="118">
        <v>822288.36100000003</v>
      </c>
      <c r="G22" s="118">
        <v>811920.255</v>
      </c>
      <c r="H22" s="118">
        <v>727198.505</v>
      </c>
      <c r="I22" s="118">
        <v>795041.09800000011</v>
      </c>
      <c r="J22" s="118">
        <v>761934.77899999998</v>
      </c>
      <c r="K22" s="118">
        <v>704905.65799999994</v>
      </c>
      <c r="L22" s="118">
        <v>656035.53399999999</v>
      </c>
      <c r="M22" s="118">
        <v>622723.95700000005</v>
      </c>
      <c r="N22" s="118">
        <v>692825.27399999998</v>
      </c>
      <c r="O22" s="118">
        <v>656334.95900000003</v>
      </c>
      <c r="P22" s="117">
        <f t="shared" si="0"/>
        <v>8638548.7620000001</v>
      </c>
      <c r="Q22" s="117"/>
    </row>
    <row r="23" spans="2:17" s="114" customFormat="1">
      <c r="B23" s="114" t="s">
        <v>29</v>
      </c>
      <c r="C23" s="114">
        <v>86</v>
      </c>
      <c r="D23" s="118">
        <v>13156.929</v>
      </c>
      <c r="E23" s="118">
        <v>26184.205999999998</v>
      </c>
      <c r="F23" s="118">
        <v>103222.136</v>
      </c>
      <c r="G23" s="118">
        <v>219171.81599999999</v>
      </c>
      <c r="H23" s="118">
        <v>199241.50599999999</v>
      </c>
      <c r="I23" s="118">
        <v>78072.238000000012</v>
      </c>
      <c r="J23" s="118">
        <v>10374.351000000001</v>
      </c>
      <c r="K23" s="118">
        <v>9224.107</v>
      </c>
      <c r="L23" s="118">
        <v>7884.28</v>
      </c>
      <c r="M23" s="118">
        <v>32836.861000000004</v>
      </c>
      <c r="N23" s="118">
        <v>90805.736999999994</v>
      </c>
      <c r="O23" s="118">
        <v>95606.127999999997</v>
      </c>
      <c r="P23" s="117">
        <f t="shared" si="0"/>
        <v>885780.29500000004</v>
      </c>
      <c r="Q23" s="117"/>
    </row>
    <row r="24" spans="2:17" s="114" customFormat="1">
      <c r="B24" s="114" t="s">
        <v>30</v>
      </c>
      <c r="C24" s="114">
        <v>87</v>
      </c>
      <c r="D24" s="118">
        <v>0</v>
      </c>
      <c r="E24" s="118">
        <v>0</v>
      </c>
      <c r="F24" s="118">
        <v>0</v>
      </c>
      <c r="G24" s="118">
        <v>0</v>
      </c>
      <c r="H24" s="118">
        <v>0</v>
      </c>
      <c r="I24" s="118">
        <v>0</v>
      </c>
      <c r="J24" s="118">
        <v>0</v>
      </c>
      <c r="K24" s="118">
        <v>0</v>
      </c>
      <c r="L24" s="118">
        <v>0</v>
      </c>
      <c r="M24" s="118">
        <v>0</v>
      </c>
      <c r="N24" s="118">
        <v>0</v>
      </c>
      <c r="O24" s="118">
        <v>0</v>
      </c>
      <c r="P24" s="117">
        <f t="shared" si="0"/>
        <v>0</v>
      </c>
      <c r="Q24" s="117"/>
    </row>
    <row r="25" spans="2:17" s="114" customFormat="1">
      <c r="B25" s="103" t="s">
        <v>31</v>
      </c>
      <c r="C25" s="119" t="s">
        <v>32</v>
      </c>
      <c r="D25" s="118">
        <v>221447.38</v>
      </c>
      <c r="E25" s="118">
        <v>371622.51</v>
      </c>
      <c r="F25" s="118">
        <v>406671.65999999992</v>
      </c>
      <c r="G25" s="118">
        <v>432917.41000000003</v>
      </c>
      <c r="H25" s="118">
        <v>346450.16999999993</v>
      </c>
      <c r="I25" s="118">
        <v>355988.7699999999</v>
      </c>
      <c r="J25" s="118">
        <v>245118.16000000003</v>
      </c>
      <c r="K25" s="118">
        <v>215920.13</v>
      </c>
      <c r="L25" s="118">
        <v>210497.40000000014</v>
      </c>
      <c r="M25" s="118">
        <v>178019.17999999993</v>
      </c>
      <c r="N25" s="118">
        <v>182087.74</v>
      </c>
      <c r="O25" s="118">
        <v>188728.38</v>
      </c>
      <c r="P25" s="117">
        <f t="shared" si="0"/>
        <v>3355468.8899999997</v>
      </c>
      <c r="Q25" s="117"/>
    </row>
    <row r="26" spans="2:17" s="114" customFormat="1">
      <c r="B26" s="103" t="s">
        <v>33</v>
      </c>
      <c r="C26" s="119" t="s">
        <v>34</v>
      </c>
      <c r="D26" s="118">
        <v>2460980.71</v>
      </c>
      <c r="E26" s="118">
        <v>2779509.13</v>
      </c>
      <c r="F26" s="118">
        <v>2971075.3099999996</v>
      </c>
      <c r="G26" s="118">
        <v>2815713.63</v>
      </c>
      <c r="H26" s="118">
        <v>2516344.5499999998</v>
      </c>
      <c r="I26" s="118">
        <v>2644092.79</v>
      </c>
      <c r="J26" s="118">
        <v>2343999.2800000003</v>
      </c>
      <c r="K26" s="118">
        <v>2403347.8899999997</v>
      </c>
      <c r="L26" s="118">
        <v>2289150.1800000002</v>
      </c>
      <c r="M26" s="118">
        <v>2193834.5099999998</v>
      </c>
      <c r="N26" s="118">
        <v>2278367.12</v>
      </c>
      <c r="O26" s="118">
        <v>2299884.4900000002</v>
      </c>
      <c r="P26" s="117">
        <f t="shared" si="0"/>
        <v>29996299.589999996</v>
      </c>
      <c r="Q26" s="117"/>
    </row>
    <row r="27" spans="2:17" s="114" customFormat="1">
      <c r="B27" s="103" t="s">
        <v>35</v>
      </c>
      <c r="C27" s="119" t="s">
        <v>36</v>
      </c>
      <c r="D27" s="118">
        <v>1401282.74</v>
      </c>
      <c r="E27" s="118">
        <v>1907649</v>
      </c>
      <c r="F27" s="118">
        <v>2169713.7799999998</v>
      </c>
      <c r="G27" s="118">
        <v>2056259.19</v>
      </c>
      <c r="H27" s="118">
        <v>1780763.19</v>
      </c>
      <c r="I27" s="118">
        <v>1834998.3900000001</v>
      </c>
      <c r="J27" s="118">
        <v>1376207.53</v>
      </c>
      <c r="K27" s="118">
        <v>1273969.1100000001</v>
      </c>
      <c r="L27" s="118">
        <v>1151746.3999999999</v>
      </c>
      <c r="M27" s="118">
        <v>1091624.69</v>
      </c>
      <c r="N27" s="118">
        <v>1053947.52</v>
      </c>
      <c r="O27" s="118">
        <v>1096161.1400000001</v>
      </c>
      <c r="P27" s="117">
        <f t="shared" si="0"/>
        <v>18194322.68</v>
      </c>
      <c r="Q27" s="117"/>
    </row>
    <row r="28" spans="2:17" s="114" customFormat="1">
      <c r="B28" s="103" t="s">
        <v>37</v>
      </c>
      <c r="C28" s="119" t="s">
        <v>32</v>
      </c>
      <c r="D28" s="118">
        <v>100099.04700000002</v>
      </c>
      <c r="E28" s="118">
        <v>126078.55300000007</v>
      </c>
      <c r="F28" s="118">
        <v>116419.40999999992</v>
      </c>
      <c r="G28" s="118">
        <v>133393.64000000001</v>
      </c>
      <c r="H28" s="118">
        <v>113358.10999999999</v>
      </c>
      <c r="I28" s="118">
        <v>119322.90000000002</v>
      </c>
      <c r="J28" s="118">
        <v>103100.34999999998</v>
      </c>
      <c r="K28" s="118">
        <v>107912.52000000002</v>
      </c>
      <c r="L28" s="118">
        <v>108304.94</v>
      </c>
      <c r="M28" s="118">
        <v>83388.619999999937</v>
      </c>
      <c r="N28" s="118">
        <v>145698.92999999993</v>
      </c>
      <c r="O28" s="118">
        <v>105270.98999999993</v>
      </c>
      <c r="P28" s="117">
        <f t="shared" si="0"/>
        <v>1362348.0099999998</v>
      </c>
      <c r="Q28" s="117"/>
    </row>
    <row r="29" spans="2:17" s="114" customFormat="1">
      <c r="B29" s="103" t="s">
        <v>38</v>
      </c>
      <c r="C29" s="119" t="s">
        <v>34</v>
      </c>
      <c r="D29" s="118">
        <v>5250730.7029999997</v>
      </c>
      <c r="E29" s="118">
        <v>5291514.8269999996</v>
      </c>
      <c r="F29" s="118">
        <v>5265814.37</v>
      </c>
      <c r="G29" s="118">
        <v>4970760.87</v>
      </c>
      <c r="H29" s="118">
        <v>5181180.38</v>
      </c>
      <c r="I29" s="118">
        <v>5485225.4970000014</v>
      </c>
      <c r="J29" s="118">
        <v>5111698.4330000002</v>
      </c>
      <c r="K29" s="118">
        <v>4975199.6000000006</v>
      </c>
      <c r="L29" s="118">
        <v>5114016.9800000004</v>
      </c>
      <c r="M29" s="118">
        <v>4594228.47</v>
      </c>
      <c r="N29" s="118">
        <v>5156698.12</v>
      </c>
      <c r="O29" s="118">
        <v>5199516.41</v>
      </c>
      <c r="P29" s="117">
        <f t="shared" si="0"/>
        <v>61596584.659999996</v>
      </c>
      <c r="Q29" s="117"/>
    </row>
    <row r="30" spans="2:17" s="114" customFormat="1">
      <c r="B30" s="120" t="s">
        <v>39</v>
      </c>
      <c r="C30" s="119" t="s">
        <v>40</v>
      </c>
      <c r="D30" s="118">
        <v>13447.95</v>
      </c>
      <c r="E30" s="118">
        <v>37939.4</v>
      </c>
      <c r="F30" s="118">
        <v>36106.870000000003</v>
      </c>
      <c r="G30" s="118">
        <v>34461.18</v>
      </c>
      <c r="H30" s="118">
        <v>37271.33</v>
      </c>
      <c r="I30" s="118">
        <v>41746.400000000001</v>
      </c>
      <c r="J30" s="118">
        <v>26449.07</v>
      </c>
      <c r="K30" s="118">
        <v>23620.18</v>
      </c>
      <c r="L30" s="118">
        <v>33317.79</v>
      </c>
      <c r="M30" s="118">
        <v>33609.93</v>
      </c>
      <c r="N30" s="118">
        <v>34642.509999999995</v>
      </c>
      <c r="O30" s="118">
        <v>20021.689999999999</v>
      </c>
      <c r="P30" s="117">
        <f t="shared" si="0"/>
        <v>372634.3</v>
      </c>
      <c r="Q30" s="117"/>
    </row>
    <row r="31" spans="2:17" s="114" customFormat="1">
      <c r="B31" s="103" t="s">
        <v>41</v>
      </c>
      <c r="C31" s="119" t="s">
        <v>36</v>
      </c>
      <c r="D31" s="118">
        <v>6231727.8200000003</v>
      </c>
      <c r="E31" s="118">
        <v>5744011.75</v>
      </c>
      <c r="F31" s="118">
        <v>6269611.75</v>
      </c>
      <c r="G31" s="118">
        <v>6985361.2999999998</v>
      </c>
      <c r="H31" s="118">
        <v>6427529.2800000003</v>
      </c>
      <c r="I31" s="118">
        <v>7686722.9399999995</v>
      </c>
      <c r="J31" s="118">
        <v>5753042.1299999999</v>
      </c>
      <c r="K31" s="118">
        <v>7625519.1600000001</v>
      </c>
      <c r="L31" s="118">
        <v>6593520.75</v>
      </c>
      <c r="M31" s="118">
        <v>7468966.6500000004</v>
      </c>
      <c r="N31" s="118">
        <v>6796438.9900000002</v>
      </c>
      <c r="O31" s="118">
        <v>6309014.75</v>
      </c>
      <c r="P31" s="117">
        <f t="shared" si="0"/>
        <v>79891467.270000011</v>
      </c>
      <c r="Q31" s="117"/>
    </row>
    <row r="32" spans="2:17" s="121" customFormat="1">
      <c r="B32" s="121" t="s">
        <v>42</v>
      </c>
      <c r="C32" s="122" t="s">
        <v>43</v>
      </c>
      <c r="D32" s="123">
        <v>2606277.0499999998</v>
      </c>
      <c r="E32" s="123">
        <v>3814923.07</v>
      </c>
      <c r="F32" s="123">
        <v>3984679.4000000004</v>
      </c>
      <c r="G32" s="123">
        <v>4055477.22</v>
      </c>
      <c r="H32" s="123">
        <v>3421157.67</v>
      </c>
      <c r="I32" s="123">
        <v>3687973.4499999997</v>
      </c>
      <c r="J32" s="123">
        <v>2710025.61</v>
      </c>
      <c r="K32" s="123">
        <v>2400466.9900000002</v>
      </c>
      <c r="L32" s="123">
        <v>2165598.02</v>
      </c>
      <c r="M32" s="123">
        <v>1956143.7000000002</v>
      </c>
      <c r="N32" s="123">
        <v>1845610.4999999998</v>
      </c>
      <c r="O32" s="123">
        <v>2001841.78</v>
      </c>
      <c r="P32" s="124">
        <f t="shared" si="0"/>
        <v>34650174.460000001</v>
      </c>
      <c r="Q32" s="124"/>
    </row>
    <row r="33" spans="2:20" s="114" customFormat="1">
      <c r="B33" s="114" t="s">
        <v>44</v>
      </c>
      <c r="D33" s="125">
        <f t="shared" ref="D33:P33" si="1">SUM(D11:D32)</f>
        <v>73139427.500000015</v>
      </c>
      <c r="E33" s="125">
        <f t="shared" si="1"/>
        <v>123121515.845</v>
      </c>
      <c r="F33" s="125">
        <f t="shared" si="1"/>
        <v>156989623.97599998</v>
      </c>
      <c r="G33" s="125">
        <f t="shared" si="1"/>
        <v>151262374.11699998</v>
      </c>
      <c r="H33" s="125">
        <f t="shared" si="1"/>
        <v>118408550.68799998</v>
      </c>
      <c r="I33" s="125">
        <f t="shared" si="1"/>
        <v>112362332.25200005</v>
      </c>
      <c r="J33" s="125">
        <f t="shared" si="1"/>
        <v>72229905.327999994</v>
      </c>
      <c r="K33" s="125">
        <f t="shared" si="1"/>
        <v>59674800.405000009</v>
      </c>
      <c r="L33" s="125">
        <f t="shared" si="1"/>
        <v>50540839.056999996</v>
      </c>
      <c r="M33" s="125">
        <f t="shared" ref="M33:O33" si="2">SUM(M11:M32)</f>
        <v>45432546.435000002</v>
      </c>
      <c r="N33" s="125">
        <f t="shared" si="2"/>
        <v>44532806.316000007</v>
      </c>
      <c r="O33" s="125">
        <f t="shared" si="2"/>
        <v>51851549.111000001</v>
      </c>
      <c r="P33" s="125">
        <f t="shared" si="1"/>
        <v>1059546271.0299997</v>
      </c>
      <c r="Q33" s="124"/>
      <c r="R33" s="117"/>
    </row>
    <row r="34" spans="2:20" s="114" customFormat="1">
      <c r="B34" s="114" t="s">
        <v>45</v>
      </c>
      <c r="D34" s="124">
        <f t="shared" ref="D34:O34" si="3">SUM(D25:D32)</f>
        <v>18285993.399999999</v>
      </c>
      <c r="E34" s="124">
        <f t="shared" si="3"/>
        <v>20073248.239999998</v>
      </c>
      <c r="F34" s="124">
        <f t="shared" si="3"/>
        <v>21220092.549999997</v>
      </c>
      <c r="G34" s="124">
        <f t="shared" si="3"/>
        <v>21484344.439999998</v>
      </c>
      <c r="H34" s="124">
        <f t="shared" si="3"/>
        <v>19824054.68</v>
      </c>
      <c r="I34" s="124">
        <f t="shared" si="3"/>
        <v>21856071.137000002</v>
      </c>
      <c r="J34" s="124">
        <f t="shared" si="3"/>
        <v>17669640.563000001</v>
      </c>
      <c r="K34" s="124">
        <f t="shared" si="3"/>
        <v>19025955.579999998</v>
      </c>
      <c r="L34" s="124">
        <f t="shared" si="3"/>
        <v>17666152.460000001</v>
      </c>
      <c r="M34" s="124">
        <f t="shared" si="3"/>
        <v>17599815.75</v>
      </c>
      <c r="N34" s="124">
        <f t="shared" si="3"/>
        <v>17493491.43</v>
      </c>
      <c r="O34" s="124">
        <f t="shared" si="3"/>
        <v>17220439.629999999</v>
      </c>
      <c r="P34" s="117">
        <f>SUM(D34:O34)</f>
        <v>229419299.85999998</v>
      </c>
      <c r="Q34" s="117"/>
    </row>
    <row r="35" spans="2:20">
      <c r="C35" s="119"/>
      <c r="D35" s="126"/>
      <c r="E35" s="126"/>
      <c r="F35" s="126"/>
      <c r="G35" s="126"/>
      <c r="H35" s="126"/>
      <c r="I35" s="126"/>
      <c r="J35" s="126"/>
      <c r="K35" s="126"/>
      <c r="L35" s="126"/>
      <c r="M35" s="126"/>
      <c r="N35" s="126"/>
      <c r="O35" s="126"/>
      <c r="P35" s="126"/>
      <c r="Q35" s="126"/>
    </row>
    <row r="36" spans="2:20">
      <c r="B36" s="102" t="s">
        <v>46</v>
      </c>
      <c r="C36" s="112"/>
      <c r="D36" s="126"/>
      <c r="E36" s="126"/>
      <c r="F36" s="126"/>
      <c r="G36" s="126"/>
      <c r="H36" s="126"/>
      <c r="I36" s="126"/>
      <c r="J36" s="126"/>
      <c r="K36" s="126"/>
      <c r="L36" s="126"/>
      <c r="M36" s="126"/>
      <c r="N36" s="126"/>
      <c r="O36" s="126"/>
      <c r="P36" s="126"/>
      <c r="Q36" s="126"/>
    </row>
    <row r="37" spans="2:20">
      <c r="B37" s="120" t="s">
        <v>16</v>
      </c>
      <c r="C37" s="127">
        <v>16</v>
      </c>
      <c r="D37" s="116">
        <v>5</v>
      </c>
      <c r="E37" s="116">
        <v>5</v>
      </c>
      <c r="F37" s="116">
        <v>5</v>
      </c>
      <c r="G37" s="116">
        <v>7</v>
      </c>
      <c r="H37" s="116">
        <v>7</v>
      </c>
      <c r="I37" s="116">
        <v>6</v>
      </c>
      <c r="J37" s="116">
        <v>6</v>
      </c>
      <c r="K37" s="116">
        <v>5</v>
      </c>
      <c r="L37" s="116">
        <v>5</v>
      </c>
      <c r="M37" s="116">
        <v>5</v>
      </c>
      <c r="N37" s="116">
        <v>5</v>
      </c>
      <c r="O37" s="116">
        <v>5</v>
      </c>
      <c r="P37" s="117">
        <f t="shared" ref="P37:P58" si="4">SUM(D37:O37)</f>
        <v>66</v>
      </c>
      <c r="Q37" s="117"/>
    </row>
    <row r="38" spans="2:20" s="114" customFormat="1">
      <c r="B38" s="114" t="s">
        <v>17</v>
      </c>
      <c r="C38" s="114">
        <v>23</v>
      </c>
      <c r="D38" s="116">
        <v>738341</v>
      </c>
      <c r="E38" s="116">
        <v>740327</v>
      </c>
      <c r="F38" s="116">
        <v>742488</v>
      </c>
      <c r="G38" s="116">
        <v>744086</v>
      </c>
      <c r="H38" s="116">
        <v>744958</v>
      </c>
      <c r="I38" s="116">
        <v>745900</v>
      </c>
      <c r="J38" s="116">
        <v>746095</v>
      </c>
      <c r="K38" s="116">
        <v>748452</v>
      </c>
      <c r="L38" s="116">
        <v>749520</v>
      </c>
      <c r="M38" s="116">
        <v>749791</v>
      </c>
      <c r="N38" s="116">
        <v>750514</v>
      </c>
      <c r="O38" s="116">
        <v>751541</v>
      </c>
      <c r="P38" s="117">
        <f t="shared" si="4"/>
        <v>8952013</v>
      </c>
      <c r="Q38" s="117"/>
    </row>
    <row r="39" spans="2:20" s="114" customFormat="1">
      <c r="B39" s="114" t="s">
        <v>18</v>
      </c>
      <c r="C39" s="114">
        <v>53</v>
      </c>
      <c r="D39" s="116">
        <v>1</v>
      </c>
      <c r="E39" s="116">
        <v>1</v>
      </c>
      <c r="F39" s="116">
        <v>1</v>
      </c>
      <c r="G39" s="116">
        <v>1</v>
      </c>
      <c r="H39" s="116">
        <v>1</v>
      </c>
      <c r="I39" s="116">
        <v>1</v>
      </c>
      <c r="J39" s="116">
        <v>1</v>
      </c>
      <c r="K39" s="116">
        <v>1</v>
      </c>
      <c r="L39" s="116">
        <v>1</v>
      </c>
      <c r="M39" s="116">
        <v>1</v>
      </c>
      <c r="N39" s="116">
        <v>1</v>
      </c>
      <c r="O39" s="116">
        <v>1</v>
      </c>
      <c r="P39" s="117">
        <f t="shared" si="4"/>
        <v>12</v>
      </c>
      <c r="Q39" s="117"/>
    </row>
    <row r="40" spans="2:20" s="114" customFormat="1">
      <c r="B40" s="114" t="s">
        <v>47</v>
      </c>
      <c r="C40" s="114">
        <v>31</v>
      </c>
      <c r="D40" s="116">
        <v>53254</v>
      </c>
      <c r="E40" s="116">
        <v>53394</v>
      </c>
      <c r="F40" s="116">
        <v>53518</v>
      </c>
      <c r="G40" s="116">
        <v>53618</v>
      </c>
      <c r="H40" s="116">
        <v>53644</v>
      </c>
      <c r="I40" s="116">
        <v>53692</v>
      </c>
      <c r="J40" s="116">
        <v>53600</v>
      </c>
      <c r="K40" s="116">
        <v>53701</v>
      </c>
      <c r="L40" s="116">
        <v>53720</v>
      </c>
      <c r="M40" s="116">
        <v>53704</v>
      </c>
      <c r="N40" s="116">
        <v>53667</v>
      </c>
      <c r="O40" s="116">
        <v>53704</v>
      </c>
      <c r="P40" s="117">
        <f t="shared" si="4"/>
        <v>643216</v>
      </c>
      <c r="Q40" s="117"/>
    </row>
    <row r="41" spans="2:20" s="114" customFormat="1">
      <c r="B41" s="114" t="s">
        <v>48</v>
      </c>
      <c r="C41" s="114">
        <v>41</v>
      </c>
      <c r="D41" s="116">
        <v>1216</v>
      </c>
      <c r="E41" s="116">
        <v>1225</v>
      </c>
      <c r="F41" s="116">
        <v>1251</v>
      </c>
      <c r="G41" s="116">
        <v>1248</v>
      </c>
      <c r="H41" s="116">
        <v>1255</v>
      </c>
      <c r="I41" s="116">
        <v>1251</v>
      </c>
      <c r="J41" s="116">
        <v>1248</v>
      </c>
      <c r="K41" s="116">
        <v>1250</v>
      </c>
      <c r="L41" s="116">
        <v>1249</v>
      </c>
      <c r="M41" s="116">
        <v>1244</v>
      </c>
      <c r="N41" s="116">
        <v>1253</v>
      </c>
      <c r="O41" s="116">
        <v>1250</v>
      </c>
      <c r="P41" s="117">
        <f t="shared" si="4"/>
        <v>14940</v>
      </c>
      <c r="Q41" s="117"/>
    </row>
    <row r="42" spans="2:20" s="114" customFormat="1">
      <c r="B42" s="103" t="s">
        <v>21</v>
      </c>
      <c r="C42" s="119" t="s">
        <v>22</v>
      </c>
      <c r="D42" s="116">
        <v>2</v>
      </c>
      <c r="E42" s="116">
        <v>3</v>
      </c>
      <c r="F42" s="116">
        <v>2</v>
      </c>
      <c r="G42" s="116">
        <v>2</v>
      </c>
      <c r="H42" s="116">
        <v>2</v>
      </c>
      <c r="I42" s="116">
        <v>2</v>
      </c>
      <c r="J42" s="116">
        <v>2</v>
      </c>
      <c r="K42" s="116">
        <v>2</v>
      </c>
      <c r="L42" s="116">
        <v>2</v>
      </c>
      <c r="M42" s="116">
        <v>2</v>
      </c>
      <c r="N42" s="116">
        <v>2</v>
      </c>
      <c r="O42" s="116">
        <v>2</v>
      </c>
      <c r="P42" s="117">
        <f t="shared" si="4"/>
        <v>25</v>
      </c>
      <c r="Q42" s="117"/>
    </row>
    <row r="43" spans="2:20" s="114" customFormat="1">
      <c r="B43" s="114" t="s">
        <v>23</v>
      </c>
      <c r="C43" s="114">
        <v>85</v>
      </c>
      <c r="D43" s="116">
        <v>65</v>
      </c>
      <c r="E43" s="116">
        <v>61</v>
      </c>
      <c r="F43" s="116">
        <v>60</v>
      </c>
      <c r="G43" s="116">
        <v>61</v>
      </c>
      <c r="H43" s="116">
        <v>60</v>
      </c>
      <c r="I43" s="116">
        <v>60</v>
      </c>
      <c r="J43" s="116">
        <v>60</v>
      </c>
      <c r="K43" s="116">
        <v>59</v>
      </c>
      <c r="L43" s="116">
        <v>59</v>
      </c>
      <c r="M43" s="116">
        <v>59</v>
      </c>
      <c r="N43" s="116">
        <v>59</v>
      </c>
      <c r="O43" s="116">
        <v>59</v>
      </c>
      <c r="P43" s="117">
        <f t="shared" si="4"/>
        <v>722</v>
      </c>
      <c r="Q43" s="117"/>
    </row>
    <row r="44" spans="2:20" s="114" customFormat="1">
      <c r="B44" s="114" t="s">
        <v>24</v>
      </c>
      <c r="C44" s="114">
        <v>86</v>
      </c>
      <c r="D44" s="116">
        <v>248</v>
      </c>
      <c r="E44" s="116">
        <v>246</v>
      </c>
      <c r="F44" s="116">
        <v>241</v>
      </c>
      <c r="G44" s="116">
        <v>240</v>
      </c>
      <c r="H44" s="116">
        <v>239</v>
      </c>
      <c r="I44" s="116">
        <v>239</v>
      </c>
      <c r="J44" s="116">
        <v>239</v>
      </c>
      <c r="K44" s="116">
        <v>238</v>
      </c>
      <c r="L44" s="116">
        <v>238</v>
      </c>
      <c r="M44" s="116">
        <v>237</v>
      </c>
      <c r="N44" s="116">
        <v>234</v>
      </c>
      <c r="O44" s="116">
        <v>232</v>
      </c>
      <c r="P44" s="117">
        <f t="shared" si="4"/>
        <v>2871</v>
      </c>
      <c r="Q44" s="117"/>
    </row>
    <row r="45" spans="2:20" s="114" customFormat="1">
      <c r="B45" s="114" t="s">
        <v>49</v>
      </c>
      <c r="C45" s="114">
        <v>87</v>
      </c>
      <c r="D45" s="116">
        <v>5</v>
      </c>
      <c r="E45" s="116">
        <v>5</v>
      </c>
      <c r="F45" s="116">
        <v>5</v>
      </c>
      <c r="G45" s="116">
        <v>5</v>
      </c>
      <c r="H45" s="116">
        <v>5</v>
      </c>
      <c r="I45" s="116">
        <v>5</v>
      </c>
      <c r="J45" s="116">
        <v>5</v>
      </c>
      <c r="K45" s="116">
        <v>5</v>
      </c>
      <c r="L45" s="116">
        <v>5</v>
      </c>
      <c r="M45" s="116">
        <v>5</v>
      </c>
      <c r="N45" s="116">
        <v>5</v>
      </c>
      <c r="O45" s="116">
        <v>5</v>
      </c>
      <c r="P45" s="117">
        <f t="shared" si="4"/>
        <v>60</v>
      </c>
      <c r="Q45" s="117"/>
    </row>
    <row r="46" spans="2:20" s="114" customFormat="1">
      <c r="B46" s="114" t="s">
        <v>26</v>
      </c>
      <c r="C46" s="114">
        <v>31</v>
      </c>
      <c r="D46" s="116">
        <v>2290</v>
      </c>
      <c r="E46" s="116">
        <v>2295</v>
      </c>
      <c r="F46" s="116">
        <v>2304</v>
      </c>
      <c r="G46" s="116">
        <v>2303</v>
      </c>
      <c r="H46" s="116">
        <v>2304</v>
      </c>
      <c r="I46" s="116">
        <v>2303</v>
      </c>
      <c r="J46" s="116">
        <v>2290</v>
      </c>
      <c r="K46" s="116">
        <v>2296</v>
      </c>
      <c r="L46" s="116">
        <v>2296</v>
      </c>
      <c r="M46" s="116">
        <v>2293</v>
      </c>
      <c r="N46" s="116">
        <v>2286</v>
      </c>
      <c r="O46" s="116">
        <v>2286</v>
      </c>
      <c r="P46" s="117">
        <f t="shared" si="4"/>
        <v>27546</v>
      </c>
      <c r="Q46" s="117"/>
    </row>
    <row r="47" spans="2:20" s="114" customFormat="1">
      <c r="B47" s="114" t="s">
        <v>27</v>
      </c>
      <c r="C47" s="114">
        <v>41</v>
      </c>
      <c r="D47" s="116">
        <v>66</v>
      </c>
      <c r="E47" s="116">
        <v>65</v>
      </c>
      <c r="F47" s="116">
        <v>63</v>
      </c>
      <c r="G47" s="116">
        <v>63</v>
      </c>
      <c r="H47" s="116">
        <v>63</v>
      </c>
      <c r="I47" s="116">
        <v>63</v>
      </c>
      <c r="J47" s="116">
        <v>63</v>
      </c>
      <c r="K47" s="116">
        <v>64</v>
      </c>
      <c r="L47" s="116">
        <v>65</v>
      </c>
      <c r="M47" s="116">
        <v>65</v>
      </c>
      <c r="N47" s="116">
        <v>64</v>
      </c>
      <c r="O47" s="116">
        <v>64</v>
      </c>
      <c r="P47" s="117">
        <f t="shared" si="4"/>
        <v>768</v>
      </c>
      <c r="Q47" s="117"/>
      <c r="S47" s="117"/>
      <c r="T47" s="128"/>
    </row>
    <row r="48" spans="2:20" s="114" customFormat="1">
      <c r="B48" s="114" t="s">
        <v>28</v>
      </c>
      <c r="C48" s="114">
        <v>85</v>
      </c>
      <c r="D48" s="116">
        <v>22</v>
      </c>
      <c r="E48" s="116">
        <v>23</v>
      </c>
      <c r="F48" s="116">
        <v>23</v>
      </c>
      <c r="G48" s="116">
        <v>23</v>
      </c>
      <c r="H48" s="116">
        <v>23</v>
      </c>
      <c r="I48" s="116">
        <v>23</v>
      </c>
      <c r="J48" s="116">
        <v>23</v>
      </c>
      <c r="K48" s="116">
        <v>23</v>
      </c>
      <c r="L48" s="116">
        <v>23</v>
      </c>
      <c r="M48" s="116">
        <v>23</v>
      </c>
      <c r="N48" s="116">
        <v>23</v>
      </c>
      <c r="O48" s="116">
        <v>23</v>
      </c>
      <c r="P48" s="117">
        <f t="shared" si="4"/>
        <v>275</v>
      </c>
      <c r="Q48" s="117"/>
    </row>
    <row r="49" spans="2:17" s="114" customFormat="1">
      <c r="B49" s="114" t="s">
        <v>29</v>
      </c>
      <c r="C49" s="114">
        <v>86</v>
      </c>
      <c r="D49" s="116">
        <v>7</v>
      </c>
      <c r="E49" s="116">
        <v>7</v>
      </c>
      <c r="F49" s="116">
        <v>7</v>
      </c>
      <c r="G49" s="116">
        <v>7</v>
      </c>
      <c r="H49" s="116">
        <v>7</v>
      </c>
      <c r="I49" s="116">
        <v>7</v>
      </c>
      <c r="J49" s="116">
        <v>7</v>
      </c>
      <c r="K49" s="116">
        <v>7</v>
      </c>
      <c r="L49" s="116">
        <v>7</v>
      </c>
      <c r="M49" s="116">
        <v>7</v>
      </c>
      <c r="N49" s="116">
        <v>7</v>
      </c>
      <c r="O49" s="116">
        <v>7</v>
      </c>
      <c r="P49" s="117">
        <f t="shared" si="4"/>
        <v>84</v>
      </c>
      <c r="Q49" s="117"/>
    </row>
    <row r="50" spans="2:17" s="114" customFormat="1">
      <c r="B50" s="114" t="s">
        <v>30</v>
      </c>
      <c r="C50" s="114">
        <v>87</v>
      </c>
      <c r="D50" s="116">
        <v>0</v>
      </c>
      <c r="E50" s="116">
        <v>0</v>
      </c>
      <c r="F50" s="116">
        <v>0</v>
      </c>
      <c r="G50" s="116">
        <v>0</v>
      </c>
      <c r="H50" s="116">
        <v>0</v>
      </c>
      <c r="I50" s="116">
        <v>0</v>
      </c>
      <c r="J50" s="116">
        <v>0</v>
      </c>
      <c r="K50" s="116">
        <v>0</v>
      </c>
      <c r="L50" s="116">
        <v>0</v>
      </c>
      <c r="M50" s="116">
        <v>0</v>
      </c>
      <c r="N50" s="116">
        <v>0</v>
      </c>
      <c r="O50" s="116">
        <v>0</v>
      </c>
      <c r="P50" s="117">
        <f t="shared" si="4"/>
        <v>0</v>
      </c>
      <c r="Q50" s="117"/>
    </row>
    <row r="51" spans="2:17" s="114" customFormat="1">
      <c r="B51" s="103" t="s">
        <v>31</v>
      </c>
      <c r="C51" s="119" t="s">
        <v>32</v>
      </c>
      <c r="D51" s="116">
        <v>52</v>
      </c>
      <c r="E51" s="116">
        <v>52</v>
      </c>
      <c r="F51" s="116">
        <v>53</v>
      </c>
      <c r="G51" s="116">
        <v>53</v>
      </c>
      <c r="H51" s="116">
        <v>53</v>
      </c>
      <c r="I51" s="116">
        <v>53</v>
      </c>
      <c r="J51" s="116">
        <v>52</v>
      </c>
      <c r="K51" s="116">
        <v>53</v>
      </c>
      <c r="L51" s="116">
        <v>54</v>
      </c>
      <c r="M51" s="116">
        <v>54</v>
      </c>
      <c r="N51" s="116">
        <v>54</v>
      </c>
      <c r="O51" s="116">
        <v>54</v>
      </c>
      <c r="P51" s="117">
        <f t="shared" si="4"/>
        <v>637</v>
      </c>
      <c r="Q51" s="117"/>
    </row>
    <row r="52" spans="2:17" s="114" customFormat="1">
      <c r="B52" s="103" t="s">
        <v>33</v>
      </c>
      <c r="C52" s="119" t="s">
        <v>34</v>
      </c>
      <c r="D52" s="116">
        <v>54</v>
      </c>
      <c r="E52" s="116">
        <v>53</v>
      </c>
      <c r="F52" s="116">
        <v>53</v>
      </c>
      <c r="G52" s="116">
        <v>52</v>
      </c>
      <c r="H52" s="116">
        <v>52</v>
      </c>
      <c r="I52" s="116">
        <v>51</v>
      </c>
      <c r="J52" s="116">
        <v>51</v>
      </c>
      <c r="K52" s="116">
        <v>51</v>
      </c>
      <c r="L52" s="116">
        <v>51</v>
      </c>
      <c r="M52" s="116">
        <v>51</v>
      </c>
      <c r="N52" s="116">
        <v>51</v>
      </c>
      <c r="O52" s="116">
        <v>51</v>
      </c>
      <c r="P52" s="117">
        <f t="shared" si="4"/>
        <v>621</v>
      </c>
      <c r="Q52" s="117"/>
    </row>
    <row r="53" spans="2:17" s="114" customFormat="1">
      <c r="B53" s="103" t="s">
        <v>35</v>
      </c>
      <c r="C53" s="119" t="s">
        <v>36</v>
      </c>
      <c r="D53" s="116">
        <v>3</v>
      </c>
      <c r="E53" s="116">
        <v>3</v>
      </c>
      <c r="F53" s="116">
        <v>3</v>
      </c>
      <c r="G53" s="116">
        <v>3</v>
      </c>
      <c r="H53" s="116">
        <v>3</v>
      </c>
      <c r="I53" s="116">
        <v>3</v>
      </c>
      <c r="J53" s="116">
        <v>3</v>
      </c>
      <c r="K53" s="116">
        <v>3</v>
      </c>
      <c r="L53" s="116">
        <v>3</v>
      </c>
      <c r="M53" s="116">
        <v>3</v>
      </c>
      <c r="N53" s="116">
        <v>3</v>
      </c>
      <c r="O53" s="116">
        <v>3</v>
      </c>
      <c r="P53" s="117">
        <f t="shared" si="4"/>
        <v>36</v>
      </c>
      <c r="Q53" s="117"/>
    </row>
    <row r="54" spans="2:17" s="114" customFormat="1">
      <c r="B54" s="103" t="s">
        <v>37</v>
      </c>
      <c r="C54" s="119" t="s">
        <v>32</v>
      </c>
      <c r="D54" s="116">
        <v>9</v>
      </c>
      <c r="E54" s="116">
        <v>14</v>
      </c>
      <c r="F54" s="116">
        <v>14</v>
      </c>
      <c r="G54" s="116">
        <v>14</v>
      </c>
      <c r="H54" s="116">
        <v>14</v>
      </c>
      <c r="I54" s="116">
        <v>14</v>
      </c>
      <c r="J54" s="116">
        <v>14</v>
      </c>
      <c r="K54" s="116">
        <v>14</v>
      </c>
      <c r="L54" s="116">
        <v>14</v>
      </c>
      <c r="M54" s="116">
        <v>14</v>
      </c>
      <c r="N54" s="116">
        <v>14</v>
      </c>
      <c r="O54" s="116">
        <v>14</v>
      </c>
      <c r="P54" s="117">
        <f t="shared" si="4"/>
        <v>163</v>
      </c>
      <c r="Q54" s="117"/>
    </row>
    <row r="55" spans="2:17" s="114" customFormat="1">
      <c r="B55" s="103" t="s">
        <v>38</v>
      </c>
      <c r="C55" s="119" t="s">
        <v>34</v>
      </c>
      <c r="D55" s="116">
        <v>85</v>
      </c>
      <c r="E55" s="116">
        <v>81</v>
      </c>
      <c r="F55" s="116">
        <v>81</v>
      </c>
      <c r="G55" s="116">
        <v>81</v>
      </c>
      <c r="H55" s="116">
        <v>81</v>
      </c>
      <c r="I55" s="116">
        <v>82</v>
      </c>
      <c r="J55" s="116">
        <v>82</v>
      </c>
      <c r="K55" s="116">
        <v>82</v>
      </c>
      <c r="L55" s="116">
        <v>82</v>
      </c>
      <c r="M55" s="116">
        <v>83</v>
      </c>
      <c r="N55" s="116">
        <v>83</v>
      </c>
      <c r="O55" s="116">
        <v>83</v>
      </c>
      <c r="P55" s="117">
        <f t="shared" si="4"/>
        <v>986</v>
      </c>
      <c r="Q55" s="117"/>
    </row>
    <row r="56" spans="2:17" s="114" customFormat="1">
      <c r="B56" s="120" t="s">
        <v>39</v>
      </c>
      <c r="C56" s="129" t="s">
        <v>40</v>
      </c>
      <c r="D56" s="116">
        <v>2</v>
      </c>
      <c r="E56" s="116">
        <v>3</v>
      </c>
      <c r="F56" s="116">
        <v>3</v>
      </c>
      <c r="G56" s="116">
        <v>3</v>
      </c>
      <c r="H56" s="116">
        <v>3</v>
      </c>
      <c r="I56" s="116">
        <v>3</v>
      </c>
      <c r="J56" s="116">
        <v>3</v>
      </c>
      <c r="K56" s="116">
        <v>3</v>
      </c>
      <c r="L56" s="116">
        <v>3</v>
      </c>
      <c r="M56" s="116">
        <v>4</v>
      </c>
      <c r="N56" s="116">
        <v>4</v>
      </c>
      <c r="O56" s="116">
        <v>4</v>
      </c>
      <c r="P56" s="117">
        <f t="shared" si="4"/>
        <v>38</v>
      </c>
      <c r="Q56" s="117"/>
    </row>
    <row r="57" spans="2:17" s="114" customFormat="1">
      <c r="B57" s="103" t="s">
        <v>41</v>
      </c>
      <c r="C57" s="119" t="s">
        <v>36</v>
      </c>
      <c r="D57" s="116">
        <v>9</v>
      </c>
      <c r="E57" s="116">
        <v>8</v>
      </c>
      <c r="F57" s="116">
        <v>8</v>
      </c>
      <c r="G57" s="116">
        <v>8</v>
      </c>
      <c r="H57" s="116">
        <v>8</v>
      </c>
      <c r="I57" s="116">
        <v>8</v>
      </c>
      <c r="J57" s="116">
        <v>8</v>
      </c>
      <c r="K57" s="116">
        <v>8</v>
      </c>
      <c r="L57" s="116">
        <v>8</v>
      </c>
      <c r="M57" s="116">
        <v>7</v>
      </c>
      <c r="N57" s="116">
        <v>7</v>
      </c>
      <c r="O57" s="116">
        <v>7</v>
      </c>
      <c r="P57" s="117">
        <f t="shared" si="4"/>
        <v>94</v>
      </c>
      <c r="Q57" s="117"/>
    </row>
    <row r="58" spans="2:17" s="121" customFormat="1">
      <c r="B58" s="121" t="s">
        <v>42</v>
      </c>
      <c r="C58" s="122" t="s">
        <v>43</v>
      </c>
      <c r="D58" s="130">
        <v>10</v>
      </c>
      <c r="E58" s="130">
        <v>10</v>
      </c>
      <c r="F58" s="130">
        <v>10</v>
      </c>
      <c r="G58" s="130">
        <v>10</v>
      </c>
      <c r="H58" s="130">
        <v>10</v>
      </c>
      <c r="I58" s="130">
        <v>10</v>
      </c>
      <c r="J58" s="130">
        <v>10</v>
      </c>
      <c r="K58" s="130">
        <v>10</v>
      </c>
      <c r="L58" s="130">
        <v>10</v>
      </c>
      <c r="M58" s="130">
        <v>10</v>
      </c>
      <c r="N58" s="130">
        <v>10</v>
      </c>
      <c r="O58" s="130">
        <v>10</v>
      </c>
      <c r="P58" s="124">
        <f t="shared" si="4"/>
        <v>120</v>
      </c>
      <c r="Q58" s="124"/>
    </row>
    <row r="59" spans="2:17" s="114" customFormat="1">
      <c r="B59" s="114" t="s">
        <v>14</v>
      </c>
      <c r="D59" s="125">
        <f t="shared" ref="D59:P59" si="5">SUM(D37:D58)</f>
        <v>795746</v>
      </c>
      <c r="E59" s="125">
        <f t="shared" si="5"/>
        <v>797881</v>
      </c>
      <c r="F59" s="125">
        <f t="shared" si="5"/>
        <v>800193</v>
      </c>
      <c r="G59" s="125">
        <f t="shared" si="5"/>
        <v>801888</v>
      </c>
      <c r="H59" s="125">
        <f t="shared" si="5"/>
        <v>802792</v>
      </c>
      <c r="I59" s="125">
        <f t="shared" si="5"/>
        <v>803776</v>
      </c>
      <c r="J59" s="125">
        <f t="shared" si="5"/>
        <v>803862</v>
      </c>
      <c r="K59" s="125">
        <f t="shared" si="5"/>
        <v>806327</v>
      </c>
      <c r="L59" s="125">
        <f t="shared" si="5"/>
        <v>807415</v>
      </c>
      <c r="M59" s="125">
        <f t="shared" ref="M59:O59" si="6">SUM(M37:M58)</f>
        <v>807662</v>
      </c>
      <c r="N59" s="125">
        <f t="shared" si="6"/>
        <v>808346</v>
      </c>
      <c r="O59" s="125">
        <f t="shared" si="6"/>
        <v>809405</v>
      </c>
      <c r="P59" s="125">
        <f t="shared" si="5"/>
        <v>9645293</v>
      </c>
      <c r="Q59" s="124"/>
    </row>
    <row r="60" spans="2:17" s="114" customFormat="1">
      <c r="C60" s="115"/>
      <c r="D60" s="117"/>
      <c r="E60" s="117"/>
      <c r="F60" s="117"/>
      <c r="G60" s="117"/>
      <c r="H60" s="117"/>
      <c r="I60" s="117"/>
      <c r="J60" s="117"/>
      <c r="K60" s="117"/>
      <c r="L60" s="117"/>
      <c r="M60" s="117"/>
      <c r="N60" s="117"/>
      <c r="O60" s="117"/>
      <c r="P60" s="117"/>
      <c r="Q60" s="117"/>
    </row>
    <row r="61" spans="2:17">
      <c r="B61" s="102" t="s">
        <v>50</v>
      </c>
      <c r="C61" s="119"/>
      <c r="D61" s="126"/>
      <c r="E61" s="126"/>
      <c r="F61" s="126"/>
      <c r="G61" s="126"/>
      <c r="H61" s="126"/>
      <c r="I61" s="126"/>
      <c r="J61" s="126"/>
      <c r="K61" s="126"/>
      <c r="L61" s="126"/>
      <c r="M61" s="126"/>
      <c r="N61" s="126"/>
      <c r="O61" s="126"/>
      <c r="P61" s="126"/>
      <c r="Q61" s="126"/>
    </row>
    <row r="62" spans="2:17">
      <c r="B62" s="103" t="s">
        <v>17</v>
      </c>
      <c r="C62" s="119">
        <v>23</v>
      </c>
      <c r="D62" s="126">
        <f t="shared" ref="D62:O62" si="7">D12/D38</f>
        <v>45.479061112683709</v>
      </c>
      <c r="E62" s="126">
        <f t="shared" si="7"/>
        <v>92.008611612165964</v>
      </c>
      <c r="F62" s="126">
        <f t="shared" si="7"/>
        <v>122.4176599500598</v>
      </c>
      <c r="G62" s="126">
        <f t="shared" si="7"/>
        <v>115.24970230860411</v>
      </c>
      <c r="H62" s="126">
        <f t="shared" si="7"/>
        <v>86.12575609363212</v>
      </c>
      <c r="I62" s="126">
        <f t="shared" si="7"/>
        <v>77.741035071725435</v>
      </c>
      <c r="J62" s="126">
        <f t="shared" si="7"/>
        <v>44.070542203070652</v>
      </c>
      <c r="K62" s="126">
        <f t="shared" si="7"/>
        <v>30.723761430258723</v>
      </c>
      <c r="L62" s="126">
        <f t="shared" si="7"/>
        <v>23.714292329757708</v>
      </c>
      <c r="M62" s="126">
        <f t="shared" si="7"/>
        <v>18.73523435197275</v>
      </c>
      <c r="N62" s="126">
        <f t="shared" si="7"/>
        <v>17.927603194610626</v>
      </c>
      <c r="O62" s="126">
        <f t="shared" si="7"/>
        <v>25.564256781732464</v>
      </c>
      <c r="P62" s="126">
        <f t="shared" ref="P62:P73" si="8">SUM(D62:O62)</f>
        <v>699.75751644027389</v>
      </c>
      <c r="Q62" s="126"/>
    </row>
    <row r="63" spans="2:17">
      <c r="B63" s="114" t="s">
        <v>19</v>
      </c>
      <c r="C63" s="114">
        <v>31</v>
      </c>
      <c r="D63" s="126">
        <f t="shared" ref="D63:O64" si="9">D14/D40</f>
        <v>230.51661862019753</v>
      </c>
      <c r="E63" s="126">
        <f t="shared" si="9"/>
        <v>405.78041804322584</v>
      </c>
      <c r="F63" s="126">
        <f t="shared" si="9"/>
        <v>539.7302354348069</v>
      </c>
      <c r="G63" s="126">
        <f t="shared" si="9"/>
        <v>521.46434590995557</v>
      </c>
      <c r="H63" s="126">
        <f t="shared" si="9"/>
        <v>397.35954872865557</v>
      </c>
      <c r="I63" s="126">
        <f t="shared" si="9"/>
        <v>367.22090279743725</v>
      </c>
      <c r="J63" s="126">
        <f t="shared" si="9"/>
        <v>231.7701096641791</v>
      </c>
      <c r="K63" s="126">
        <f t="shared" si="9"/>
        <v>183.92766177538593</v>
      </c>
      <c r="L63" s="126">
        <f t="shared" si="9"/>
        <v>157.96440560312735</v>
      </c>
      <c r="M63" s="126">
        <f t="shared" si="9"/>
        <v>142.9515118054521</v>
      </c>
      <c r="N63" s="126">
        <f t="shared" si="9"/>
        <v>139.38836294184509</v>
      </c>
      <c r="O63" s="126">
        <f t="shared" si="9"/>
        <v>161.86180435349323</v>
      </c>
      <c r="P63" s="126">
        <f t="shared" si="8"/>
        <v>3479.9359256777616</v>
      </c>
      <c r="Q63" s="126"/>
    </row>
    <row r="64" spans="2:17" s="114" customFormat="1">
      <c r="B64" s="114" t="s">
        <v>20</v>
      </c>
      <c r="C64" s="114">
        <v>41</v>
      </c>
      <c r="D64" s="117">
        <f t="shared" si="9"/>
        <v>2515.6720608552632</v>
      </c>
      <c r="E64" s="117">
        <f t="shared" si="9"/>
        <v>3815.8017648979589</v>
      </c>
      <c r="F64" s="117">
        <f t="shared" si="9"/>
        <v>4586.7194468425268</v>
      </c>
      <c r="G64" s="117">
        <f t="shared" si="9"/>
        <v>4522.4543645833328</v>
      </c>
      <c r="H64" s="117">
        <f t="shared" si="9"/>
        <v>3669.5443505976095</v>
      </c>
      <c r="I64" s="117">
        <f t="shared" si="9"/>
        <v>3582.1449984012784</v>
      </c>
      <c r="J64" s="117">
        <f t="shared" si="9"/>
        <v>2507.7041546474366</v>
      </c>
      <c r="K64" s="117">
        <f t="shared" si="9"/>
        <v>2123.8702232000001</v>
      </c>
      <c r="L64" s="117">
        <f t="shared" si="9"/>
        <v>1807.3534259407527</v>
      </c>
      <c r="M64" s="117">
        <f t="shared" si="9"/>
        <v>1559.5953183279744</v>
      </c>
      <c r="N64" s="117">
        <f t="shared" si="9"/>
        <v>1520.9570071827616</v>
      </c>
      <c r="O64" s="117">
        <f t="shared" si="9"/>
        <v>1856.0036168000001</v>
      </c>
      <c r="P64" s="126">
        <f t="shared" si="8"/>
        <v>34067.820732276894</v>
      </c>
      <c r="Q64" s="126"/>
    </row>
    <row r="65" spans="2:17" s="114" customFormat="1">
      <c r="B65" s="114" t="s">
        <v>27</v>
      </c>
      <c r="C65" s="114">
        <v>41</v>
      </c>
      <c r="D65" s="117">
        <f t="shared" ref="D65:O65" si="10">D21/D47</f>
        <v>6910.9361515151495</v>
      </c>
      <c r="E65" s="117">
        <f t="shared" si="10"/>
        <v>7680.099523076924</v>
      </c>
      <c r="F65" s="117">
        <f t="shared" si="10"/>
        <v>7242.6547301587325</v>
      </c>
      <c r="G65" s="117">
        <f t="shared" si="10"/>
        <v>7124.5688730158718</v>
      </c>
      <c r="H65" s="117">
        <f t="shared" si="10"/>
        <v>6177.6328571428585</v>
      </c>
      <c r="I65" s="117">
        <f t="shared" si="10"/>
        <v>6503.833333333333</v>
      </c>
      <c r="J65" s="117">
        <f t="shared" si="10"/>
        <v>5228.6780793650778</v>
      </c>
      <c r="K65" s="117">
        <f t="shared" si="10"/>
        <v>4803.954156249999</v>
      </c>
      <c r="L65" s="117">
        <f t="shared" si="10"/>
        <v>4362.0460000000003</v>
      </c>
      <c r="M65" s="117">
        <f t="shared" si="10"/>
        <v>4150.7177076923072</v>
      </c>
      <c r="N65" s="117">
        <f t="shared" si="10"/>
        <v>3974.9383750000015</v>
      </c>
      <c r="O65" s="117">
        <f t="shared" si="10"/>
        <v>4333.6629843750006</v>
      </c>
      <c r="P65" s="126">
        <f t="shared" si="8"/>
        <v>68493.722770925262</v>
      </c>
      <c r="Q65" s="126"/>
    </row>
    <row r="66" spans="2:17">
      <c r="B66" s="103" t="s">
        <v>31</v>
      </c>
      <c r="C66" s="119" t="s">
        <v>32</v>
      </c>
      <c r="D66" s="126">
        <f t="shared" ref="D66:O68" si="11">D25/D51</f>
        <v>4258.6034615384615</v>
      </c>
      <c r="E66" s="126">
        <f t="shared" si="11"/>
        <v>7146.5867307692306</v>
      </c>
      <c r="F66" s="126">
        <f t="shared" si="11"/>
        <v>7673.0501886792435</v>
      </c>
      <c r="G66" s="126">
        <f t="shared" si="11"/>
        <v>8168.2530188679248</v>
      </c>
      <c r="H66" s="126">
        <f t="shared" si="11"/>
        <v>6536.7956603773573</v>
      </c>
      <c r="I66" s="126">
        <f t="shared" si="11"/>
        <v>6716.769245283017</v>
      </c>
      <c r="J66" s="126">
        <f t="shared" si="11"/>
        <v>4713.8107692307694</v>
      </c>
      <c r="K66" s="126">
        <f t="shared" si="11"/>
        <v>4073.9647169811324</v>
      </c>
      <c r="L66" s="126">
        <f t="shared" si="11"/>
        <v>3898.1000000000026</v>
      </c>
      <c r="M66" s="126">
        <f t="shared" si="11"/>
        <v>3296.6514814814805</v>
      </c>
      <c r="N66" s="126">
        <f t="shared" si="11"/>
        <v>3371.9951851851852</v>
      </c>
      <c r="O66" s="126">
        <f t="shared" si="11"/>
        <v>3494.9700000000003</v>
      </c>
      <c r="P66" s="126">
        <f t="shared" si="8"/>
        <v>63349.550458393802</v>
      </c>
      <c r="Q66" s="126"/>
    </row>
    <row r="67" spans="2:17">
      <c r="B67" s="103" t="s">
        <v>33</v>
      </c>
      <c r="C67" s="119" t="s">
        <v>34</v>
      </c>
      <c r="D67" s="126">
        <f t="shared" si="11"/>
        <v>45573.716851851852</v>
      </c>
      <c r="E67" s="126">
        <f t="shared" si="11"/>
        <v>52443.568490566038</v>
      </c>
      <c r="F67" s="126">
        <f t="shared" si="11"/>
        <v>56058.024716981126</v>
      </c>
      <c r="G67" s="126">
        <f t="shared" si="11"/>
        <v>54148.339038461534</v>
      </c>
      <c r="H67" s="126">
        <f t="shared" si="11"/>
        <v>48391.241346153845</v>
      </c>
      <c r="I67" s="126">
        <f t="shared" si="11"/>
        <v>51844.956666666665</v>
      </c>
      <c r="J67" s="126">
        <f t="shared" si="11"/>
        <v>45960.77019607844</v>
      </c>
      <c r="K67" s="126">
        <f t="shared" si="11"/>
        <v>47124.468431372545</v>
      </c>
      <c r="L67" s="126">
        <f t="shared" si="11"/>
        <v>44885.297647058826</v>
      </c>
      <c r="M67" s="126">
        <f t="shared" si="11"/>
        <v>43016.362941176463</v>
      </c>
      <c r="N67" s="126">
        <f t="shared" si="11"/>
        <v>44673.865098039219</v>
      </c>
      <c r="O67" s="126">
        <f t="shared" si="11"/>
        <v>45095.774313725495</v>
      </c>
      <c r="P67" s="126">
        <f t="shared" si="8"/>
        <v>579216.38573813217</v>
      </c>
      <c r="Q67" s="126"/>
    </row>
    <row r="68" spans="2:17">
      <c r="B68" s="103" t="s">
        <v>35</v>
      </c>
      <c r="C68" s="119" t="s">
        <v>36</v>
      </c>
      <c r="D68" s="126">
        <f t="shared" si="11"/>
        <v>467094.24666666664</v>
      </c>
      <c r="E68" s="126">
        <f t="shared" si="11"/>
        <v>635883</v>
      </c>
      <c r="F68" s="126">
        <f t="shared" si="11"/>
        <v>723237.92666666664</v>
      </c>
      <c r="G68" s="126">
        <f t="shared" si="11"/>
        <v>685419.73</v>
      </c>
      <c r="H68" s="126">
        <f t="shared" si="11"/>
        <v>593587.73</v>
      </c>
      <c r="I68" s="126">
        <f t="shared" si="11"/>
        <v>611666.13</v>
      </c>
      <c r="J68" s="126">
        <f t="shared" si="11"/>
        <v>458735.84333333332</v>
      </c>
      <c r="K68" s="126">
        <f t="shared" si="11"/>
        <v>424656.37000000005</v>
      </c>
      <c r="L68" s="126">
        <f t="shared" si="11"/>
        <v>383915.46666666662</v>
      </c>
      <c r="M68" s="126">
        <f t="shared" si="11"/>
        <v>363874.89666666667</v>
      </c>
      <c r="N68" s="126">
        <f t="shared" si="11"/>
        <v>351315.84</v>
      </c>
      <c r="O68" s="126">
        <f t="shared" si="11"/>
        <v>365387.04666666669</v>
      </c>
      <c r="P68" s="126">
        <f t="shared" si="8"/>
        <v>6064774.2266666666</v>
      </c>
      <c r="Q68" s="126"/>
    </row>
    <row r="69" spans="2:17">
      <c r="B69" s="103" t="s">
        <v>23</v>
      </c>
      <c r="C69" s="103">
        <v>85</v>
      </c>
      <c r="D69" s="126">
        <f t="shared" ref="D69:O72" si="12">D17/D43</f>
        <v>28238.509615384617</v>
      </c>
      <c r="E69" s="126">
        <f t="shared" si="12"/>
        <v>41730.404639344262</v>
      </c>
      <c r="F69" s="126">
        <f t="shared" si="12"/>
        <v>50140.176699999996</v>
      </c>
      <c r="G69" s="126">
        <f t="shared" si="12"/>
        <v>49270.384950819673</v>
      </c>
      <c r="H69" s="126">
        <f t="shared" si="12"/>
        <v>41751.808899999996</v>
      </c>
      <c r="I69" s="126">
        <f t="shared" si="12"/>
        <v>42112.645933333333</v>
      </c>
      <c r="J69" s="126">
        <f t="shared" si="12"/>
        <v>31501.112016666666</v>
      </c>
      <c r="K69" s="126">
        <f t="shared" si="12"/>
        <v>26560.068932203394</v>
      </c>
      <c r="L69" s="126">
        <f t="shared" si="12"/>
        <v>21713.550881355935</v>
      </c>
      <c r="M69" s="126">
        <f t="shared" si="12"/>
        <v>21112.786525423726</v>
      </c>
      <c r="N69" s="126">
        <f t="shared" si="12"/>
        <v>20195.176254237293</v>
      </c>
      <c r="O69" s="126">
        <f t="shared" si="12"/>
        <v>18831.673779661018</v>
      </c>
      <c r="P69" s="126">
        <f t="shared" si="8"/>
        <v>393158.29912842991</v>
      </c>
      <c r="Q69" s="126"/>
    </row>
    <row r="70" spans="2:17">
      <c r="B70" s="103" t="s">
        <v>24</v>
      </c>
      <c r="C70" s="103">
        <v>86</v>
      </c>
      <c r="D70" s="126">
        <f t="shared" si="12"/>
        <v>2357.4236774193546</v>
      </c>
      <c r="E70" s="126">
        <f t="shared" si="12"/>
        <v>4208.2127317073173</v>
      </c>
      <c r="F70" s="126">
        <f t="shared" si="12"/>
        <v>5163.1280663900416</v>
      </c>
      <c r="G70" s="126">
        <f t="shared" si="12"/>
        <v>5123.9655874999999</v>
      </c>
      <c r="H70" s="126">
        <f t="shared" si="12"/>
        <v>4059.6819372384939</v>
      </c>
      <c r="I70" s="126">
        <f t="shared" si="12"/>
        <v>3909.1642594142254</v>
      </c>
      <c r="J70" s="126">
        <f t="shared" si="12"/>
        <v>2383.4034853556482</v>
      </c>
      <c r="K70" s="126">
        <f t="shared" si="12"/>
        <v>1719.7362647058824</v>
      </c>
      <c r="L70" s="126">
        <f t="shared" si="12"/>
        <v>1252.5030840336135</v>
      </c>
      <c r="M70" s="126">
        <f t="shared" si="12"/>
        <v>893.02999156118142</v>
      </c>
      <c r="N70" s="126">
        <f t="shared" si="12"/>
        <v>854.71952991452986</v>
      </c>
      <c r="O70" s="126">
        <f t="shared" si="12"/>
        <v>1309.7806422413794</v>
      </c>
      <c r="P70" s="126">
        <f t="shared" si="8"/>
        <v>33234.749257481672</v>
      </c>
      <c r="Q70" s="126"/>
    </row>
    <row r="71" spans="2:17">
      <c r="B71" s="114" t="s">
        <v>49</v>
      </c>
      <c r="C71" s="114">
        <v>87</v>
      </c>
      <c r="D71" s="126">
        <f t="shared" si="12"/>
        <v>327139.42119999992</v>
      </c>
      <c r="E71" s="126">
        <f t="shared" si="12"/>
        <v>448960.6176</v>
      </c>
      <c r="F71" s="126">
        <f t="shared" si="12"/>
        <v>509800.08399999997</v>
      </c>
      <c r="G71" s="126">
        <f t="shared" si="12"/>
        <v>534776.53320000006</v>
      </c>
      <c r="H71" s="126">
        <f t="shared" si="12"/>
        <v>437724.08420000004</v>
      </c>
      <c r="I71" s="126">
        <f t="shared" si="12"/>
        <v>438646.43300000002</v>
      </c>
      <c r="J71" s="126">
        <f t="shared" si="12"/>
        <v>350632.56219999999</v>
      </c>
      <c r="K71" s="126">
        <f t="shared" si="12"/>
        <v>314296.22620000003</v>
      </c>
      <c r="L71" s="126">
        <f t="shared" si="12"/>
        <v>274425.27379999997</v>
      </c>
      <c r="M71" s="126">
        <f t="shared" si="12"/>
        <v>272933.89839999995</v>
      </c>
      <c r="N71" s="126">
        <f t="shared" si="12"/>
        <v>267817.60680000001</v>
      </c>
      <c r="O71" s="126">
        <f t="shared" si="12"/>
        <v>289111.91700000002</v>
      </c>
      <c r="P71" s="126">
        <f t="shared" si="8"/>
        <v>4466264.6576000005</v>
      </c>
      <c r="Q71" s="126"/>
    </row>
    <row r="72" spans="2:17">
      <c r="B72" s="103" t="s">
        <v>26</v>
      </c>
      <c r="C72" s="103">
        <v>31</v>
      </c>
      <c r="D72" s="126">
        <f t="shared" si="12"/>
        <v>348.24178820960697</v>
      </c>
      <c r="E72" s="126">
        <f t="shared" si="12"/>
        <v>638.19253769063187</v>
      </c>
      <c r="F72" s="126">
        <f t="shared" si="12"/>
        <v>896.25614843749997</v>
      </c>
      <c r="G72" s="126">
        <f t="shared" si="12"/>
        <v>879.41955449413808</v>
      </c>
      <c r="H72" s="126">
        <f t="shared" si="12"/>
        <v>659.97401432291667</v>
      </c>
      <c r="I72" s="126">
        <f t="shared" si="12"/>
        <v>599.63121146330866</v>
      </c>
      <c r="J72" s="126">
        <f t="shared" si="12"/>
        <v>353.7121327510917</v>
      </c>
      <c r="K72" s="126">
        <f t="shared" si="12"/>
        <v>239.58103614982579</v>
      </c>
      <c r="L72" s="126">
        <f t="shared" si="12"/>
        <v>198.78610627177702</v>
      </c>
      <c r="M72" s="126">
        <f t="shared" si="12"/>
        <v>182.57197208896642</v>
      </c>
      <c r="N72" s="126">
        <f t="shared" si="12"/>
        <v>186.80011198600175</v>
      </c>
      <c r="O72" s="126">
        <f t="shared" si="12"/>
        <v>224.62836132983378</v>
      </c>
      <c r="P72" s="126">
        <f t="shared" si="8"/>
        <v>5407.7949751955985</v>
      </c>
      <c r="Q72" s="126"/>
    </row>
    <row r="73" spans="2:17" s="131" customFormat="1">
      <c r="B73" s="121" t="s">
        <v>42</v>
      </c>
      <c r="C73" s="132" t="s">
        <v>43</v>
      </c>
      <c r="D73" s="133">
        <f t="shared" ref="D73:O73" si="13">D32/D58</f>
        <v>260627.70499999999</v>
      </c>
      <c r="E73" s="133">
        <f t="shared" si="13"/>
        <v>381492.30699999997</v>
      </c>
      <c r="F73" s="133">
        <f t="shared" si="13"/>
        <v>398467.94000000006</v>
      </c>
      <c r="G73" s="133">
        <f t="shared" si="13"/>
        <v>405547.72200000001</v>
      </c>
      <c r="H73" s="133">
        <f t="shared" si="13"/>
        <v>342115.76699999999</v>
      </c>
      <c r="I73" s="133">
        <f t="shared" si="13"/>
        <v>368797.34499999997</v>
      </c>
      <c r="J73" s="133">
        <f t="shared" si="13"/>
        <v>271002.56099999999</v>
      </c>
      <c r="K73" s="133">
        <f t="shared" si="13"/>
        <v>240046.69900000002</v>
      </c>
      <c r="L73" s="133">
        <f t="shared" si="13"/>
        <v>216559.802</v>
      </c>
      <c r="M73" s="133">
        <f t="shared" si="13"/>
        <v>195614.37000000002</v>
      </c>
      <c r="N73" s="133">
        <f t="shared" si="13"/>
        <v>184561.05</v>
      </c>
      <c r="O73" s="133">
        <f t="shared" si="13"/>
        <v>200184.17800000001</v>
      </c>
      <c r="P73" s="133">
        <f t="shared" si="8"/>
        <v>3465017.446</v>
      </c>
      <c r="Q73" s="133"/>
    </row>
    <row r="74" spans="2:17">
      <c r="C74" s="119"/>
      <c r="D74" s="126"/>
      <c r="E74" s="126"/>
      <c r="F74" s="126"/>
      <c r="G74" s="126"/>
      <c r="H74" s="126"/>
      <c r="I74" s="126"/>
      <c r="J74" s="126"/>
      <c r="K74" s="126"/>
      <c r="L74" s="126"/>
      <c r="M74" s="126"/>
      <c r="N74" s="126"/>
      <c r="O74" s="126"/>
      <c r="P74" s="126"/>
      <c r="Q74" s="126"/>
    </row>
    <row r="75" spans="2:17">
      <c r="B75" s="102" t="s">
        <v>51</v>
      </c>
      <c r="C75" s="119"/>
      <c r="D75" s="126"/>
      <c r="E75" s="126"/>
      <c r="F75" s="126"/>
      <c r="G75" s="126"/>
      <c r="H75" s="126"/>
      <c r="I75" s="126"/>
      <c r="J75" s="126"/>
      <c r="K75" s="126"/>
      <c r="L75" s="126"/>
      <c r="M75" s="126"/>
      <c r="N75" s="126"/>
      <c r="O75" s="126"/>
      <c r="P75" s="126"/>
      <c r="Q75" s="126"/>
    </row>
    <row r="76" spans="2:17" s="114" customFormat="1">
      <c r="B76" s="114" t="s">
        <v>52</v>
      </c>
      <c r="C76" s="115"/>
      <c r="D76" s="134">
        <v>259.66660000000002</v>
      </c>
      <c r="E76" s="134">
        <v>635.52080000000001</v>
      </c>
      <c r="F76" s="134">
        <v>693.83320000000003</v>
      </c>
      <c r="G76" s="134">
        <v>664.25019999999995</v>
      </c>
      <c r="H76" s="134">
        <v>516.16650000000004</v>
      </c>
      <c r="I76" s="134">
        <v>510.06220000000008</v>
      </c>
      <c r="J76" s="134">
        <v>289.93369999999999</v>
      </c>
      <c r="K76" s="134">
        <v>188.74990000000003</v>
      </c>
      <c r="L76" s="134">
        <v>122.95819999999998</v>
      </c>
      <c r="M76" s="134">
        <v>33.625</v>
      </c>
      <c r="N76" s="134">
        <v>32.166600000000003</v>
      </c>
      <c r="O76" s="134">
        <v>137.37489999999997</v>
      </c>
      <c r="P76" s="117">
        <f>SUM(D76:O76)</f>
        <v>4084.307800000001</v>
      </c>
      <c r="Q76" s="117"/>
    </row>
    <row r="77" spans="2:17" s="114" customFormat="1">
      <c r="B77" s="114" t="s">
        <v>53</v>
      </c>
      <c r="C77" s="115"/>
      <c r="D77" s="134">
        <v>384.32222222222214</v>
      </c>
      <c r="E77" s="134">
        <v>586.84513888888887</v>
      </c>
      <c r="F77" s="134">
        <v>744.02361111111088</v>
      </c>
      <c r="G77" s="134">
        <v>719.23055555555561</v>
      </c>
      <c r="H77" s="134">
        <v>636.27083333333337</v>
      </c>
      <c r="I77" s="134">
        <v>588.96111111111099</v>
      </c>
      <c r="J77" s="134">
        <v>456.2902777777777</v>
      </c>
      <c r="K77" s="134">
        <v>301.5986111111111</v>
      </c>
      <c r="L77" s="134">
        <v>162.02638888888887</v>
      </c>
      <c r="M77" s="134">
        <v>62.526388888888867</v>
      </c>
      <c r="N77" s="134">
        <v>48.662499999999994</v>
      </c>
      <c r="O77" s="134">
        <v>140.65</v>
      </c>
      <c r="P77" s="117">
        <f>SUM(D77:O77)</f>
        <v>4831.4076388888889</v>
      </c>
      <c r="Q77" s="117"/>
    </row>
    <row r="78" spans="2:17" s="114" customFormat="1">
      <c r="B78" s="114" t="s">
        <v>54</v>
      </c>
      <c r="C78" s="115"/>
      <c r="D78" s="125">
        <f t="shared" ref="D78:P78" si="14">D76-D77</f>
        <v>-124.65562222222212</v>
      </c>
      <c r="E78" s="125">
        <f t="shared" si="14"/>
        <v>48.67566111111114</v>
      </c>
      <c r="F78" s="125">
        <f t="shared" si="14"/>
        <v>-50.190411111110848</v>
      </c>
      <c r="G78" s="125">
        <f t="shared" si="14"/>
        <v>-54.980355555555661</v>
      </c>
      <c r="H78" s="125">
        <f t="shared" si="14"/>
        <v>-120.10433333333333</v>
      </c>
      <c r="I78" s="125">
        <f t="shared" si="14"/>
        <v>-78.89891111111092</v>
      </c>
      <c r="J78" s="125">
        <f t="shared" si="14"/>
        <v>-166.35657777777772</v>
      </c>
      <c r="K78" s="125">
        <f t="shared" si="14"/>
        <v>-112.84871111111107</v>
      </c>
      <c r="L78" s="125">
        <f t="shared" si="14"/>
        <v>-39.068188888888898</v>
      </c>
      <c r="M78" s="125">
        <f t="shared" si="14"/>
        <v>-28.901388888888867</v>
      </c>
      <c r="N78" s="125">
        <f t="shared" si="14"/>
        <v>-16.495899999999992</v>
      </c>
      <c r="O78" s="125">
        <f t="shared" si="14"/>
        <v>-3.2751000000000374</v>
      </c>
      <c r="P78" s="125">
        <f t="shared" si="14"/>
        <v>-747.09983888888792</v>
      </c>
      <c r="Q78" s="124"/>
    </row>
    <row r="79" spans="2:17">
      <c r="C79" s="119"/>
      <c r="D79" s="126"/>
      <c r="E79" s="126"/>
      <c r="F79" s="126"/>
      <c r="G79" s="126"/>
      <c r="H79" s="126"/>
      <c r="I79" s="126"/>
      <c r="J79" s="126"/>
      <c r="K79" s="126"/>
      <c r="L79" s="126"/>
      <c r="M79" s="126"/>
      <c r="N79" s="126"/>
      <c r="O79" s="126"/>
      <c r="P79" s="126"/>
      <c r="Q79" s="126"/>
    </row>
    <row r="80" spans="2:17">
      <c r="B80" s="102" t="s">
        <v>55</v>
      </c>
      <c r="C80" s="119"/>
      <c r="D80" s="126"/>
      <c r="E80" s="126"/>
      <c r="F80" s="126"/>
      <c r="G80" s="126"/>
      <c r="H80" s="126"/>
      <c r="I80" s="126"/>
      <c r="J80" s="126"/>
      <c r="K80" s="126"/>
      <c r="L80" s="126"/>
      <c r="M80" s="126"/>
      <c r="N80" s="126"/>
      <c r="O80" s="126"/>
      <c r="P80" s="126"/>
      <c r="Q80" s="126"/>
    </row>
    <row r="81" spans="2:23" s="114" customFormat="1">
      <c r="B81" s="103" t="s">
        <v>17</v>
      </c>
      <c r="C81" s="115">
        <v>23</v>
      </c>
      <c r="D81" s="135">
        <v>0.104705614079908</v>
      </c>
      <c r="E81" s="135">
        <v>0.12623994928806401</v>
      </c>
      <c r="F81" s="135">
        <v>0.14226344989581099</v>
      </c>
      <c r="G81" s="135">
        <v>0.13799995613660501</v>
      </c>
      <c r="H81" s="135">
        <v>0.13535196333729099</v>
      </c>
      <c r="I81" s="135">
        <v>0.130002452774683</v>
      </c>
      <c r="J81" s="135">
        <v>0.10033864616107301</v>
      </c>
      <c r="K81" s="135">
        <v>8.1312472794374993E-2</v>
      </c>
      <c r="L81" s="135">
        <v>5.8248501607529202E-2</v>
      </c>
      <c r="M81" s="136">
        <v>5.3483393221343899E-2</v>
      </c>
      <c r="N81" s="135">
        <v>0</v>
      </c>
      <c r="O81" s="136">
        <v>6.6259443013353597E-2</v>
      </c>
      <c r="P81" s="117"/>
      <c r="Q81" s="117"/>
      <c r="R81" s="135"/>
      <c r="S81" s="135"/>
      <c r="T81" s="135"/>
      <c r="U81" s="135"/>
      <c r="V81" s="135"/>
      <c r="W81" s="135"/>
    </row>
    <row r="82" spans="2:23" s="114" customFormat="1">
      <c r="B82" s="114" t="s">
        <v>19</v>
      </c>
      <c r="C82" s="114">
        <v>31</v>
      </c>
      <c r="D82" s="135">
        <v>0.32121572967827899</v>
      </c>
      <c r="E82" s="135">
        <v>0.45560517185302102</v>
      </c>
      <c r="F82" s="135">
        <v>0.53142943658087705</v>
      </c>
      <c r="G82" s="135">
        <v>0.53498574989424197</v>
      </c>
      <c r="H82" s="135">
        <v>0.49205993279417598</v>
      </c>
      <c r="I82" s="135">
        <v>0.47094860551999002</v>
      </c>
      <c r="J82" s="135">
        <v>0.34160479298080798</v>
      </c>
      <c r="K82" s="135">
        <v>0.26314846894766902</v>
      </c>
      <c r="L82" s="135">
        <v>0.147865530783446</v>
      </c>
      <c r="M82" s="135">
        <v>0</v>
      </c>
      <c r="N82" s="135">
        <v>0</v>
      </c>
      <c r="O82" s="135">
        <v>0.14779159578159801</v>
      </c>
      <c r="P82" s="117"/>
      <c r="Q82" s="117"/>
      <c r="R82" s="135"/>
      <c r="S82" s="135"/>
      <c r="T82" s="135"/>
      <c r="U82" s="135"/>
      <c r="V82" s="135"/>
      <c r="W82" s="135"/>
    </row>
    <row r="83" spans="2:23" s="114" customFormat="1">
      <c r="B83" s="114" t="s">
        <v>20</v>
      </c>
      <c r="C83" s="114">
        <v>41</v>
      </c>
      <c r="D83" s="135">
        <v>2.98942219396822</v>
      </c>
      <c r="E83" s="135">
        <v>3.6723629678965302</v>
      </c>
      <c r="F83" s="135">
        <v>4.0053427454483304</v>
      </c>
      <c r="G83" s="135">
        <v>4.0840048312250499</v>
      </c>
      <c r="H83" s="135">
        <v>3.7666119699587299</v>
      </c>
      <c r="I83" s="135">
        <v>4.0276227428127704</v>
      </c>
      <c r="J83" s="135">
        <v>3.0760595207830899</v>
      </c>
      <c r="K83" s="135">
        <v>2.7977600197604802</v>
      </c>
      <c r="L83" s="135">
        <v>2.25661982409544</v>
      </c>
      <c r="M83" s="135">
        <v>0</v>
      </c>
      <c r="N83" s="135">
        <v>0</v>
      </c>
      <c r="O83" s="136">
        <v>1.3957429024257699</v>
      </c>
      <c r="P83" s="117"/>
      <c r="Q83" s="117"/>
      <c r="R83" s="135"/>
      <c r="S83" s="135"/>
      <c r="T83" s="135"/>
      <c r="U83" s="135"/>
      <c r="V83" s="135"/>
      <c r="W83" s="135"/>
    </row>
    <row r="84" spans="2:23" s="114" customFormat="1">
      <c r="B84" s="103" t="s">
        <v>31</v>
      </c>
      <c r="C84" s="119" t="s">
        <v>32</v>
      </c>
      <c r="D84" s="135">
        <v>4.4050642315152198</v>
      </c>
      <c r="E84" s="135">
        <v>4.9123079411263104</v>
      </c>
      <c r="F84" s="135">
        <v>5.7909851146241902</v>
      </c>
      <c r="G84" s="135">
        <v>5.77706962092791</v>
      </c>
      <c r="H84" s="135">
        <v>5.10975790479079</v>
      </c>
      <c r="I84" s="135">
        <v>6.3943043019260699</v>
      </c>
      <c r="J84" s="135">
        <v>4.6922917283285503</v>
      </c>
      <c r="K84" s="135">
        <v>2.1387605999092099</v>
      </c>
      <c r="L84" s="135">
        <v>0</v>
      </c>
      <c r="M84" s="135">
        <v>0</v>
      </c>
      <c r="N84" s="135">
        <v>0</v>
      </c>
      <c r="O84" s="135">
        <v>0</v>
      </c>
      <c r="P84" s="117"/>
      <c r="Q84" s="117"/>
      <c r="R84" s="135"/>
      <c r="S84" s="135"/>
      <c r="T84" s="135"/>
      <c r="U84" s="135"/>
      <c r="V84" s="135"/>
      <c r="W84" s="135"/>
    </row>
    <row r="85" spans="2:23" s="114" customFormat="1">
      <c r="B85" s="103" t="s">
        <v>33</v>
      </c>
      <c r="C85" s="119" t="s">
        <v>34</v>
      </c>
      <c r="D85" s="135">
        <v>19.0929028350509</v>
      </c>
      <c r="E85" s="135">
        <v>20.912287494687799</v>
      </c>
      <c r="F85" s="135">
        <v>25.4293027026605</v>
      </c>
      <c r="G85" s="135">
        <v>25.710940928724899</v>
      </c>
      <c r="H85" s="135">
        <v>17.813685050541402</v>
      </c>
      <c r="I85" s="135">
        <v>24.694609988707398</v>
      </c>
      <c r="J85" s="135">
        <v>20.075887878027601</v>
      </c>
      <c r="K85" s="135">
        <v>21.3644312923638</v>
      </c>
      <c r="L85" s="135">
        <v>16.502873686885401</v>
      </c>
      <c r="M85" s="135">
        <v>0</v>
      </c>
      <c r="N85" s="135">
        <v>0</v>
      </c>
      <c r="O85" s="135">
        <v>0</v>
      </c>
      <c r="P85" s="117"/>
      <c r="Q85" s="117"/>
      <c r="R85" s="135"/>
      <c r="S85" s="135"/>
      <c r="T85" s="135"/>
      <c r="U85" s="135"/>
      <c r="V85" s="135"/>
      <c r="W85" s="135"/>
    </row>
    <row r="86" spans="2:23" s="114" customFormat="1">
      <c r="B86" s="103" t="s">
        <v>35</v>
      </c>
      <c r="C86" s="119" t="s">
        <v>36</v>
      </c>
      <c r="D86" s="135">
        <v>409.72168758763598</v>
      </c>
      <c r="E86" s="135">
        <v>542.21089747137501</v>
      </c>
      <c r="F86" s="135">
        <v>546.30799604422202</v>
      </c>
      <c r="G86" s="135">
        <v>648.96982611741998</v>
      </c>
      <c r="H86" s="135">
        <v>604.49375488937005</v>
      </c>
      <c r="I86" s="135">
        <v>534.65234348484898</v>
      </c>
      <c r="J86" s="135">
        <v>450.130258593375</v>
      </c>
      <c r="K86" s="135">
        <v>475.64677175946798</v>
      </c>
      <c r="L86" s="135">
        <v>0</v>
      </c>
      <c r="M86" s="135">
        <v>0</v>
      </c>
      <c r="N86" s="135">
        <v>0</v>
      </c>
      <c r="O86" s="135">
        <v>0</v>
      </c>
      <c r="P86" s="117"/>
      <c r="Q86" s="117"/>
      <c r="R86" s="135"/>
      <c r="S86" s="135"/>
      <c r="T86" s="135"/>
      <c r="U86" s="135"/>
      <c r="V86" s="135"/>
      <c r="W86" s="135"/>
    </row>
    <row r="87" spans="2:23" s="114" customFormat="1">
      <c r="B87" s="114" t="s">
        <v>23</v>
      </c>
      <c r="C87" s="114">
        <v>85</v>
      </c>
      <c r="D87" s="135">
        <v>33.8373126466266</v>
      </c>
      <c r="E87" s="135">
        <v>41.979566872486501</v>
      </c>
      <c r="F87" s="135">
        <v>48.1879490284634</v>
      </c>
      <c r="G87" s="135">
        <v>50.892528031008901</v>
      </c>
      <c r="H87" s="135">
        <v>46.793899394449298</v>
      </c>
      <c r="I87" s="135">
        <v>52.989261117710001</v>
      </c>
      <c r="J87" s="135">
        <v>45.443624028705898</v>
      </c>
      <c r="K87" s="135">
        <v>42.583812618160202</v>
      </c>
      <c r="L87" s="135">
        <v>22.3000899422746</v>
      </c>
      <c r="M87" s="135">
        <v>0</v>
      </c>
      <c r="N87" s="135">
        <v>0</v>
      </c>
      <c r="O87" s="135">
        <v>0</v>
      </c>
      <c r="P87" s="117"/>
      <c r="Q87" s="117"/>
      <c r="R87" s="135"/>
      <c r="S87" s="135"/>
      <c r="T87" s="135"/>
      <c r="U87" s="135"/>
      <c r="V87" s="135"/>
      <c r="W87" s="135"/>
    </row>
    <row r="88" spans="2:23" s="114" customFormat="1">
      <c r="B88" s="114" t="s">
        <v>24</v>
      </c>
      <c r="C88" s="114">
        <v>86</v>
      </c>
      <c r="D88" s="135">
        <v>5.1503305819924501</v>
      </c>
      <c r="E88" s="135">
        <v>5.7457277073443098</v>
      </c>
      <c r="F88" s="135">
        <v>5.9051504656024596</v>
      </c>
      <c r="G88" s="135">
        <v>6.0758183361404701</v>
      </c>
      <c r="H88" s="135">
        <v>6.0575306522184196</v>
      </c>
      <c r="I88" s="135">
        <v>6.3278474636240798</v>
      </c>
      <c r="J88" s="135">
        <v>5.3736733689723897</v>
      </c>
      <c r="K88" s="135">
        <v>5.1076931287923202</v>
      </c>
      <c r="L88" s="135">
        <v>3.7615145677663002</v>
      </c>
      <c r="M88" s="135">
        <v>0</v>
      </c>
      <c r="N88" s="135">
        <v>0</v>
      </c>
      <c r="O88" s="135">
        <v>3.30591728214169</v>
      </c>
      <c r="P88" s="117"/>
      <c r="Q88" s="117"/>
      <c r="R88" s="135"/>
      <c r="S88" s="135"/>
      <c r="T88" s="135"/>
      <c r="U88" s="135"/>
      <c r="V88" s="135"/>
      <c r="W88" s="135"/>
    </row>
    <row r="89" spans="2:23" s="114" customFormat="1">
      <c r="B89" s="114" t="s">
        <v>49</v>
      </c>
      <c r="C89" s="114">
        <v>87</v>
      </c>
      <c r="D89" s="137">
        <v>236.34459685213599</v>
      </c>
      <c r="E89" s="137">
        <v>308.222414857008</v>
      </c>
      <c r="F89" s="137">
        <v>342.55945858308002</v>
      </c>
      <c r="G89" s="137">
        <v>340.17207757123799</v>
      </c>
      <c r="H89" s="137">
        <v>282.54989542541898</v>
      </c>
      <c r="I89" s="135">
        <v>289.17157697438398</v>
      </c>
      <c r="J89" s="135">
        <v>266.02591885252798</v>
      </c>
      <c r="K89" s="135">
        <v>211.104830229112</v>
      </c>
      <c r="L89" s="135">
        <v>0</v>
      </c>
      <c r="M89" s="135">
        <v>0</v>
      </c>
      <c r="N89" s="135">
        <v>0</v>
      </c>
      <c r="O89" s="135">
        <v>0</v>
      </c>
      <c r="P89" s="117"/>
      <c r="Q89" s="117"/>
      <c r="R89" s="137"/>
      <c r="S89" s="137"/>
      <c r="T89" s="135"/>
      <c r="U89" s="135"/>
      <c r="V89" s="135"/>
      <c r="W89" s="135"/>
    </row>
    <row r="90" spans="2:23" s="114" customFormat="1">
      <c r="B90" s="114" t="s">
        <v>26</v>
      </c>
      <c r="C90" s="114">
        <v>31</v>
      </c>
      <c r="D90" s="135">
        <v>0.99213896453808204</v>
      </c>
      <c r="E90" s="135">
        <v>1.0643316809975201</v>
      </c>
      <c r="F90" s="135">
        <v>1.16985062870156</v>
      </c>
      <c r="G90" s="135">
        <v>1.1922257826991101</v>
      </c>
      <c r="H90" s="135">
        <v>1.1630142763487701</v>
      </c>
      <c r="I90" s="135">
        <v>1.12972332806593</v>
      </c>
      <c r="J90" s="135">
        <v>0.92419009094259097</v>
      </c>
      <c r="K90" s="135">
        <v>0.95195005544236599</v>
      </c>
      <c r="L90" s="135">
        <v>1.1539850497926201</v>
      </c>
      <c r="M90" s="135">
        <v>2.7784539380236302</v>
      </c>
      <c r="N90" s="135">
        <v>0</v>
      </c>
      <c r="O90" s="135">
        <v>1.4486436297861101</v>
      </c>
      <c r="P90" s="117"/>
      <c r="Q90" s="117"/>
      <c r="R90" s="135"/>
      <c r="S90" s="135"/>
      <c r="T90" s="135"/>
      <c r="U90" s="135"/>
      <c r="V90" s="135"/>
      <c r="W90" s="135"/>
    </row>
    <row r="91" spans="2:23" s="114" customFormat="1">
      <c r="B91" s="114" t="s">
        <v>27</v>
      </c>
      <c r="C91" s="114">
        <v>41</v>
      </c>
      <c r="D91" s="135">
        <v>4.2002843231634799</v>
      </c>
      <c r="E91" s="135">
        <v>3.7318845606478099</v>
      </c>
      <c r="F91" s="135">
        <v>3.5905805967619702</v>
      </c>
      <c r="G91" s="135">
        <v>4.1389641974408802</v>
      </c>
      <c r="H91" s="135">
        <v>3.4283752055271601</v>
      </c>
      <c r="I91" s="135">
        <v>4.8834918941554601</v>
      </c>
      <c r="J91" s="135">
        <v>3.4681799480439901</v>
      </c>
      <c r="K91" s="135">
        <v>2.94882880163712</v>
      </c>
      <c r="L91" s="135">
        <v>0</v>
      </c>
      <c r="M91" s="135">
        <v>0</v>
      </c>
      <c r="N91" s="135">
        <v>0</v>
      </c>
      <c r="O91" s="135">
        <v>0</v>
      </c>
      <c r="P91" s="117"/>
      <c r="Q91" s="117"/>
      <c r="R91" s="135"/>
      <c r="S91" s="135"/>
      <c r="T91" s="135"/>
      <c r="U91" s="135"/>
      <c r="V91" s="135"/>
      <c r="W91" s="135"/>
    </row>
    <row r="92" spans="2:23" s="121" customFormat="1">
      <c r="B92" s="132"/>
      <c r="C92" s="122" t="s">
        <v>43</v>
      </c>
      <c r="D92" s="138">
        <v>284.05166719504302</v>
      </c>
      <c r="E92" s="138">
        <v>319.83670764843401</v>
      </c>
      <c r="F92" s="138">
        <v>309.54119068570498</v>
      </c>
      <c r="G92" s="138">
        <v>361.59327765218001</v>
      </c>
      <c r="H92" s="138">
        <v>344.79606324158198</v>
      </c>
      <c r="I92" s="139">
        <v>343.32070454138801</v>
      </c>
      <c r="J92" s="139">
        <v>304.205345224192</v>
      </c>
      <c r="K92" s="139">
        <v>268.505457860332</v>
      </c>
      <c r="L92" s="139">
        <v>243.052668978344</v>
      </c>
      <c r="M92" s="135">
        <v>0</v>
      </c>
      <c r="N92" s="135">
        <v>0</v>
      </c>
      <c r="O92" s="135">
        <v>177.03682704027199</v>
      </c>
      <c r="P92" s="124"/>
      <c r="Q92" s="124"/>
      <c r="R92" s="138"/>
      <c r="S92" s="138"/>
      <c r="T92" s="139"/>
      <c r="U92" s="139"/>
      <c r="V92" s="139"/>
      <c r="W92" s="139"/>
    </row>
    <row r="93" spans="2:23">
      <c r="C93" s="119"/>
      <c r="D93" s="126"/>
      <c r="E93" s="126"/>
      <c r="F93" s="126"/>
      <c r="G93" s="126"/>
      <c r="H93" s="126"/>
      <c r="I93" s="126"/>
      <c r="J93" s="126"/>
      <c r="K93" s="126"/>
      <c r="L93" s="126"/>
      <c r="M93" s="126"/>
      <c r="N93" s="126"/>
      <c r="O93" s="126"/>
      <c r="P93" s="126"/>
      <c r="Q93" s="126"/>
    </row>
    <row r="94" spans="2:23">
      <c r="B94" s="102" t="s">
        <v>56</v>
      </c>
      <c r="C94" s="119"/>
      <c r="D94" s="126"/>
      <c r="E94" s="126"/>
      <c r="F94" s="126"/>
      <c r="G94" s="126"/>
      <c r="H94" s="126"/>
      <c r="I94" s="126"/>
      <c r="J94" s="126"/>
      <c r="K94" s="126"/>
      <c r="L94" s="126"/>
      <c r="M94" s="126"/>
      <c r="N94" s="126"/>
      <c r="O94" s="126"/>
      <c r="P94" s="126"/>
      <c r="Q94" s="126"/>
    </row>
    <row r="95" spans="2:23">
      <c r="B95" s="103" t="s">
        <v>17</v>
      </c>
      <c r="C95" s="119">
        <v>23</v>
      </c>
      <c r="D95" s="126">
        <f t="shared" ref="D95:O97" si="15">D62+D81*(-D$78)</f>
        <v>58.5312045859745</v>
      </c>
      <c r="E95" s="126">
        <f t="shared" si="15"/>
        <v>85.863798621936297</v>
      </c>
      <c r="F95" s="126">
        <f t="shared" si="15"/>
        <v>129.55792098641547</v>
      </c>
      <c r="G95" s="126">
        <f t="shared" si="15"/>
        <v>122.83698896364574</v>
      </c>
      <c r="H95" s="126">
        <f t="shared" si="15"/>
        <v>102.38211341561524</v>
      </c>
      <c r="I95" s="126">
        <f t="shared" si="15"/>
        <v>87.998087037421541</v>
      </c>
      <c r="J95" s="126">
        <f t="shared" si="15"/>
        <v>60.762535997282114</v>
      </c>
      <c r="K95" s="126">
        <f t="shared" si="15"/>
        <v>39.899769182361226</v>
      </c>
      <c r="L95" s="126">
        <f t="shared" si="15"/>
        <v>25.989955793055408</v>
      </c>
      <c r="M95" s="126">
        <f t="shared" si="15"/>
        <v>20.280978698560173</v>
      </c>
      <c r="N95" s="126">
        <f t="shared" si="15"/>
        <v>17.927603194610626</v>
      </c>
      <c r="O95" s="126">
        <f t="shared" si="15"/>
        <v>25.7812630835455</v>
      </c>
      <c r="P95" s="126">
        <f t="shared" ref="P95:P106" si="16">SUM(D95:O95)</f>
        <v>777.81221956042373</v>
      </c>
      <c r="Q95" s="126"/>
    </row>
    <row r="96" spans="2:23">
      <c r="B96" s="114" t="s">
        <v>19</v>
      </c>
      <c r="C96" s="119">
        <v>31</v>
      </c>
      <c r="D96" s="126">
        <f t="shared" si="15"/>
        <v>270.5579652708085</v>
      </c>
      <c r="E96" s="126">
        <f t="shared" si="15"/>
        <v>383.60353509763866</v>
      </c>
      <c r="F96" s="126">
        <f t="shared" si="15"/>
        <v>566.40289733334714</v>
      </c>
      <c r="G96" s="126">
        <f t="shared" si="15"/>
        <v>550.87805265629652</v>
      </c>
      <c r="H96" s="126">
        <f t="shared" si="15"/>
        <v>456.45807891694488</v>
      </c>
      <c r="I96" s="126">
        <f t="shared" si="15"/>
        <v>404.37823496226059</v>
      </c>
      <c r="J96" s="126">
        <f t="shared" si="15"/>
        <v>288.59831397695257</v>
      </c>
      <c r="K96" s="126">
        <f t="shared" si="15"/>
        <v>213.62362732699262</v>
      </c>
      <c r="L96" s="126">
        <f t="shared" si="15"/>
        <v>163.74124408993083</v>
      </c>
      <c r="M96" s="126">
        <f t="shared" si="15"/>
        <v>142.9515118054521</v>
      </c>
      <c r="N96" s="126">
        <f t="shared" si="15"/>
        <v>139.38836294184509</v>
      </c>
      <c r="O96" s="126">
        <f t="shared" si="15"/>
        <v>162.34583660883754</v>
      </c>
      <c r="P96" s="126">
        <f t="shared" si="16"/>
        <v>3742.9276609873068</v>
      </c>
      <c r="Q96" s="126"/>
    </row>
    <row r="97" spans="2:17">
      <c r="B97" s="114" t="s">
        <v>20</v>
      </c>
      <c r="C97" s="114">
        <v>41</v>
      </c>
      <c r="D97" s="126">
        <f t="shared" si="15"/>
        <v>2888.320344529292</v>
      </c>
      <c r="E97" s="126">
        <f t="shared" si="15"/>
        <v>3637.0470695956333</v>
      </c>
      <c r="F97" s="126">
        <f t="shared" si="15"/>
        <v>4787.7492458774841</v>
      </c>
      <c r="G97" s="126">
        <f t="shared" si="15"/>
        <v>4746.9944022946929</v>
      </c>
      <c r="H97" s="126">
        <f t="shared" si="15"/>
        <v>4121.9307701748558</v>
      </c>
      <c r="I97" s="126">
        <f t="shared" si="15"/>
        <v>3899.9200471755521</v>
      </c>
      <c r="J97" s="126">
        <f t="shared" si="15"/>
        <v>3019.4268895656623</v>
      </c>
      <c r="K97" s="126">
        <f t="shared" si="15"/>
        <v>2439.593835428167</v>
      </c>
      <c r="L97" s="126">
        <f t="shared" si="15"/>
        <v>1895.5154754789246</v>
      </c>
      <c r="M97" s="126">
        <f t="shared" si="15"/>
        <v>1559.5953183279744</v>
      </c>
      <c r="N97" s="126">
        <f t="shared" si="15"/>
        <v>1520.9570071827616</v>
      </c>
      <c r="O97" s="126">
        <f t="shared" si="15"/>
        <v>1860.5748143797348</v>
      </c>
      <c r="P97" s="126">
        <f t="shared" si="16"/>
        <v>36377.625220010734</v>
      </c>
      <c r="Q97" s="126"/>
    </row>
    <row r="98" spans="2:17">
      <c r="B98" s="103" t="s">
        <v>31</v>
      </c>
      <c r="C98" s="119" t="s">
        <v>32</v>
      </c>
      <c r="D98" s="126">
        <f t="shared" ref="D98:O104" si="17">D66+D84*(-D$78)</f>
        <v>4807.7194842468462</v>
      </c>
      <c r="E98" s="126">
        <f t="shared" si="17"/>
        <v>6907.4768941535458</v>
      </c>
      <c r="F98" s="126">
        <f t="shared" si="17"/>
        <v>7963.702112320555</v>
      </c>
      <c r="G98" s="126">
        <f t="shared" si="17"/>
        <v>8485.8783606957404</v>
      </c>
      <c r="H98" s="126">
        <f t="shared" si="17"/>
        <v>7150.4997270269851</v>
      </c>
      <c r="I98" s="126">
        <f t="shared" si="17"/>
        <v>7221.2728920180762</v>
      </c>
      <c r="J98" s="126">
        <f t="shared" si="17"/>
        <v>5494.4043630904807</v>
      </c>
      <c r="K98" s="126">
        <f t="shared" si="17"/>
        <v>4315.321094056113</v>
      </c>
      <c r="L98" s="126">
        <f t="shared" si="17"/>
        <v>3898.1000000000026</v>
      </c>
      <c r="M98" s="126">
        <f t="shared" si="17"/>
        <v>3296.6514814814805</v>
      </c>
      <c r="N98" s="126">
        <f t="shared" si="17"/>
        <v>3371.9951851851852</v>
      </c>
      <c r="O98" s="126">
        <f t="shared" si="17"/>
        <v>3494.9700000000003</v>
      </c>
      <c r="P98" s="126">
        <f t="shared" si="16"/>
        <v>66407.991594275009</v>
      </c>
      <c r="Q98" s="126"/>
    </row>
    <row r="99" spans="2:17">
      <c r="B99" s="103" t="s">
        <v>33</v>
      </c>
      <c r="C99" s="119" t="s">
        <v>34</v>
      </c>
      <c r="D99" s="126">
        <f t="shared" si="17"/>
        <v>47953.754534783548</v>
      </c>
      <c r="E99" s="126">
        <f t="shared" si="17"/>
        <v>51425.64907141649</v>
      </c>
      <c r="F99" s="126">
        <f t="shared" si="17"/>
        <v>57334.331873896539</v>
      </c>
      <c r="G99" s="126">
        <f t="shared" si="17"/>
        <v>55561.935712390718</v>
      </c>
      <c r="H99" s="126">
        <f t="shared" si="17"/>
        <v>50530.742113359083</v>
      </c>
      <c r="I99" s="126">
        <f t="shared" si="17"/>
        <v>53793.334505089239</v>
      </c>
      <c r="J99" s="126">
        <f t="shared" si="17"/>
        <v>49300.526199317486</v>
      </c>
      <c r="K99" s="126">
        <f t="shared" si="17"/>
        <v>49535.416966337689</v>
      </c>
      <c r="L99" s="126">
        <f t="shared" si="17"/>
        <v>45530.035033467539</v>
      </c>
      <c r="M99" s="126">
        <f t="shared" si="17"/>
        <v>43016.362941176463</v>
      </c>
      <c r="N99" s="126">
        <f t="shared" si="17"/>
        <v>44673.865098039219</v>
      </c>
      <c r="O99" s="126">
        <f t="shared" si="17"/>
        <v>45095.774313725495</v>
      </c>
      <c r="P99" s="126">
        <f t="shared" si="16"/>
        <v>593751.72836299951</v>
      </c>
      <c r="Q99" s="126"/>
    </row>
    <row r="100" spans="2:17">
      <c r="B100" s="103" t="s">
        <v>35</v>
      </c>
      <c r="C100" s="119" t="s">
        <v>36</v>
      </c>
      <c r="D100" s="126">
        <f t="shared" si="17"/>
        <v>518168.35857084231</v>
      </c>
      <c r="E100" s="126">
        <f t="shared" si="17"/>
        <v>609490.52610393194</v>
      </c>
      <c r="F100" s="126">
        <f t="shared" si="17"/>
        <v>750657.3495814132</v>
      </c>
      <c r="G100" s="126">
        <f t="shared" si="17"/>
        <v>721100.3217847629</v>
      </c>
      <c r="H100" s="126">
        <f t="shared" si="17"/>
        <v>666190.04943515116</v>
      </c>
      <c r="I100" s="126">
        <f t="shared" si="17"/>
        <v>653849.61772395822</v>
      </c>
      <c r="J100" s="126">
        <f t="shared" si="17"/>
        <v>533617.9727071533</v>
      </c>
      <c r="K100" s="126">
        <f t="shared" si="17"/>
        <v>478332.49513721687</v>
      </c>
      <c r="L100" s="126">
        <f t="shared" si="17"/>
        <v>383915.46666666662</v>
      </c>
      <c r="M100" s="126">
        <f t="shared" si="17"/>
        <v>363874.89666666667</v>
      </c>
      <c r="N100" s="126">
        <f t="shared" si="17"/>
        <v>351315.84</v>
      </c>
      <c r="O100" s="126">
        <f t="shared" si="17"/>
        <v>365387.04666666669</v>
      </c>
      <c r="P100" s="126">
        <f t="shared" si="16"/>
        <v>6395899.9410444293</v>
      </c>
      <c r="Q100" s="126"/>
    </row>
    <row r="101" spans="2:17">
      <c r="B101" s="103" t="s">
        <v>23</v>
      </c>
      <c r="C101" s="103">
        <v>85</v>
      </c>
      <c r="D101" s="126">
        <f t="shared" si="17"/>
        <v>32456.520877677722</v>
      </c>
      <c r="E101" s="126">
        <f t="shared" si="17"/>
        <v>39687.021468667881</v>
      </c>
      <c r="F101" s="126">
        <f t="shared" si="17"/>
        <v>52558.749672339829</v>
      </c>
      <c r="G101" s="126">
        <f t="shared" si="17"/>
        <v>52068.474237085626</v>
      </c>
      <c r="H101" s="126">
        <f t="shared" si="17"/>
        <v>47371.958990837396</v>
      </c>
      <c r="I101" s="126">
        <f t="shared" si="17"/>
        <v>46293.440936102983</v>
      </c>
      <c r="J101" s="126">
        <f t="shared" si="17"/>
        <v>39060.957791902169</v>
      </c>
      <c r="K101" s="126">
        <f t="shared" si="17"/>
        <v>31365.597300359841</v>
      </c>
      <c r="L101" s="126">
        <f t="shared" si="17"/>
        <v>22584.775007459932</v>
      </c>
      <c r="M101" s="126">
        <f t="shared" si="17"/>
        <v>21112.786525423726</v>
      </c>
      <c r="N101" s="126">
        <f t="shared" si="17"/>
        <v>20195.176254237293</v>
      </c>
      <c r="O101" s="126">
        <f t="shared" si="17"/>
        <v>18831.673779661018</v>
      </c>
      <c r="P101" s="126">
        <f t="shared" si="16"/>
        <v>423587.13284175546</v>
      </c>
      <c r="Q101" s="126"/>
    </row>
    <row r="102" spans="2:17">
      <c r="B102" s="103" t="s">
        <v>24</v>
      </c>
      <c r="C102" s="103">
        <v>86</v>
      </c>
      <c r="D102" s="126">
        <f t="shared" si="17"/>
        <v>2999.441340767763</v>
      </c>
      <c r="E102" s="126">
        <f t="shared" si="17"/>
        <v>3928.5356369879041</v>
      </c>
      <c r="F102" s="126">
        <f t="shared" si="17"/>
        <v>5459.5099959315967</v>
      </c>
      <c r="G102" s="126">
        <f t="shared" si="17"/>
        <v>5458.0162399119672</v>
      </c>
      <c r="H102" s="126">
        <f t="shared" si="17"/>
        <v>4787.217617869419</v>
      </c>
      <c r="I102" s="126">
        <f t="shared" si="17"/>
        <v>4408.4245339713707</v>
      </c>
      <c r="J102" s="126">
        <f t="shared" si="17"/>
        <v>3277.3493971134762</v>
      </c>
      <c r="K102" s="126">
        <f t="shared" si="17"/>
        <v>2296.132851041174</v>
      </c>
      <c r="L102" s="126">
        <f t="shared" si="17"/>
        <v>1399.4586456754146</v>
      </c>
      <c r="M102" s="126">
        <f t="shared" si="17"/>
        <v>893.02999156118142</v>
      </c>
      <c r="N102" s="126">
        <f t="shared" si="17"/>
        <v>854.71952991452986</v>
      </c>
      <c r="O102" s="126">
        <f t="shared" si="17"/>
        <v>1320.6078519321218</v>
      </c>
      <c r="P102" s="126">
        <f t="shared" si="16"/>
        <v>37082.443632677925</v>
      </c>
      <c r="Q102" s="126"/>
    </row>
    <row r="103" spans="2:17">
      <c r="B103" s="114" t="s">
        <v>49</v>
      </c>
      <c r="C103" s="114">
        <v>87</v>
      </c>
      <c r="D103" s="126">
        <f t="shared" si="17"/>
        <v>356601.10397946317</v>
      </c>
      <c r="E103" s="126">
        <f t="shared" si="17"/>
        <v>433957.68778757198</v>
      </c>
      <c r="F103" s="126">
        <f t="shared" si="17"/>
        <v>526993.28405628435</v>
      </c>
      <c r="G103" s="126">
        <f t="shared" si="17"/>
        <v>553479.31497493875</v>
      </c>
      <c r="H103" s="126">
        <f t="shared" si="17"/>
        <v>471659.55102347303</v>
      </c>
      <c r="I103" s="126">
        <f t="shared" si="17"/>
        <v>461461.75554756168</v>
      </c>
      <c r="J103" s="126">
        <f t="shared" si="17"/>
        <v>394887.72366049537</v>
      </c>
      <c r="K103" s="126">
        <f t="shared" si="17"/>
        <v>338119.13420068525</v>
      </c>
      <c r="L103" s="126">
        <f t="shared" si="17"/>
        <v>274425.27379999997</v>
      </c>
      <c r="M103" s="126">
        <f t="shared" si="17"/>
        <v>272933.89839999995</v>
      </c>
      <c r="N103" s="126">
        <f t="shared" si="17"/>
        <v>267817.60680000001</v>
      </c>
      <c r="O103" s="126">
        <f t="shared" si="17"/>
        <v>289111.91700000002</v>
      </c>
      <c r="P103" s="126">
        <f t="shared" si="16"/>
        <v>4641448.2512304736</v>
      </c>
      <c r="Q103" s="126"/>
    </row>
    <row r="104" spans="2:17">
      <c r="B104" s="103" t="s">
        <v>26</v>
      </c>
      <c r="C104" s="103">
        <v>31</v>
      </c>
      <c r="D104" s="126">
        <f t="shared" si="17"/>
        <v>471.91748816501274</v>
      </c>
      <c r="E104" s="126">
        <f t="shared" si="17"/>
        <v>586.38548947657728</v>
      </c>
      <c r="F104" s="126">
        <f t="shared" si="17"/>
        <v>954.97143243062271</v>
      </c>
      <c r="G104" s="126">
        <f t="shared" si="17"/>
        <v>944.96855192943576</v>
      </c>
      <c r="H104" s="126">
        <f t="shared" si="17"/>
        <v>799.65706864093477</v>
      </c>
      <c r="I104" s="126">
        <f t="shared" si="17"/>
        <v>688.76515190453085</v>
      </c>
      <c r="J104" s="126">
        <f t="shared" si="17"/>
        <v>507.4572334964343</v>
      </c>
      <c r="K104" s="126">
        <f t="shared" si="17"/>
        <v>347.00737294864751</v>
      </c>
      <c r="L104" s="126">
        <f t="shared" si="17"/>
        <v>243.87021217202897</v>
      </c>
      <c r="M104" s="126">
        <f t="shared" si="17"/>
        <v>262.87314986165211</v>
      </c>
      <c r="N104" s="126">
        <f t="shared" si="17"/>
        <v>186.80011198600175</v>
      </c>
      <c r="O104" s="126">
        <f t="shared" si="17"/>
        <v>229.37281408174633</v>
      </c>
      <c r="P104" s="126">
        <f t="shared" si="16"/>
        <v>6224.0460770936252</v>
      </c>
      <c r="Q104" s="126"/>
    </row>
    <row r="105" spans="2:17">
      <c r="B105" s="114" t="s">
        <v>27</v>
      </c>
      <c r="C105" s="114">
        <v>41</v>
      </c>
      <c r="D105" s="126">
        <f t="shared" ref="D105:O105" si="18">D65+D91*(-D$78)</f>
        <v>7434.5252073293377</v>
      </c>
      <c r="E105" s="126">
        <f t="shared" si="18"/>
        <v>7498.4475748970435</v>
      </c>
      <c r="F105" s="126">
        <f t="shared" si="18"/>
        <v>7422.8674464377937</v>
      </c>
      <c r="G105" s="126">
        <f t="shared" si="18"/>
        <v>7352.1305962228862</v>
      </c>
      <c r="H105" s="126">
        <f t="shared" si="18"/>
        <v>6589.3955756192281</v>
      </c>
      <c r="I105" s="126">
        <f t="shared" si="18"/>
        <v>6889.1355262021352</v>
      </c>
      <c r="J105" s="126">
        <f t="shared" si="18"/>
        <v>5805.632626639187</v>
      </c>
      <c r="K105" s="126">
        <f t="shared" si="18"/>
        <v>5136.7256858020701</v>
      </c>
      <c r="L105" s="126">
        <f t="shared" si="18"/>
        <v>4362.0460000000003</v>
      </c>
      <c r="M105" s="126">
        <f t="shared" si="18"/>
        <v>4150.7177076923072</v>
      </c>
      <c r="N105" s="126">
        <f t="shared" si="18"/>
        <v>3974.9383750000015</v>
      </c>
      <c r="O105" s="126">
        <f t="shared" si="18"/>
        <v>4333.6629843750006</v>
      </c>
      <c r="P105" s="126">
        <f t="shared" si="16"/>
        <v>70950.225306216991</v>
      </c>
      <c r="Q105" s="126"/>
    </row>
    <row r="106" spans="2:17" s="131" customFormat="1">
      <c r="B106" s="121" t="s">
        <v>42</v>
      </c>
      <c r="C106" s="132" t="s">
        <v>43</v>
      </c>
      <c r="D106" s="133">
        <f t="shared" ref="D106:O106" si="19">D73+D92*(-D$78)</f>
        <v>296036.34231745766</v>
      </c>
      <c r="E106" s="133">
        <f t="shared" si="19"/>
        <v>365924.04380761128</v>
      </c>
      <c r="F106" s="133">
        <f t="shared" si="19"/>
        <v>414003.93961633835</v>
      </c>
      <c r="G106" s="133">
        <f t="shared" si="19"/>
        <v>425428.24897181563</v>
      </c>
      <c r="H106" s="133">
        <f t="shared" si="19"/>
        <v>383527.26831158804</v>
      </c>
      <c r="I106" s="133">
        <f>I73+I92*(-I$78)</f>
        <v>395884.9747502149</v>
      </c>
      <c r="J106" s="133">
        <f t="shared" si="19"/>
        <v>321609.12117320398</v>
      </c>
      <c r="K106" s="133">
        <f t="shared" si="19"/>
        <v>270347.19384583726</v>
      </c>
      <c r="L106" s="133">
        <f t="shared" si="19"/>
        <v>226055.42958159454</v>
      </c>
      <c r="M106" s="133">
        <f t="shared" si="19"/>
        <v>195614.37000000002</v>
      </c>
      <c r="N106" s="133">
        <f t="shared" si="19"/>
        <v>184561.05</v>
      </c>
      <c r="O106" s="133">
        <f t="shared" si="19"/>
        <v>200763.99131223961</v>
      </c>
      <c r="P106" s="133">
        <f t="shared" si="16"/>
        <v>3679755.9736879016</v>
      </c>
      <c r="Q106" s="133"/>
    </row>
    <row r="107" spans="2:17">
      <c r="C107" s="119"/>
      <c r="D107" s="126"/>
      <c r="E107" s="126"/>
      <c r="F107" s="126"/>
      <c r="G107" s="126"/>
      <c r="H107" s="126"/>
      <c r="I107" s="126"/>
      <c r="J107" s="126"/>
      <c r="K107" s="126"/>
      <c r="L107" s="126"/>
      <c r="M107" s="126"/>
      <c r="N107" s="126"/>
      <c r="O107" s="126"/>
      <c r="P107" s="126"/>
      <c r="Q107" s="126"/>
    </row>
    <row r="108" spans="2:17">
      <c r="B108" s="102" t="s">
        <v>57</v>
      </c>
      <c r="C108" s="119"/>
      <c r="D108" s="126"/>
      <c r="E108" s="126"/>
      <c r="F108" s="126"/>
      <c r="G108" s="126"/>
      <c r="H108" s="126"/>
      <c r="I108" s="126"/>
      <c r="J108" s="126"/>
      <c r="K108" s="126"/>
      <c r="L108" s="126"/>
      <c r="M108" s="126"/>
      <c r="N108" s="126"/>
      <c r="O108" s="126"/>
      <c r="P108" s="126"/>
      <c r="Q108" s="126"/>
    </row>
    <row r="109" spans="2:17">
      <c r="B109" s="103" t="s">
        <v>17</v>
      </c>
      <c r="C109" s="119">
        <v>23</v>
      </c>
      <c r="D109" s="126">
        <f t="shared" ref="D109:O109" si="20">D95*D38</f>
        <v>43215988.125212997</v>
      </c>
      <c r="E109" s="126">
        <f t="shared" si="20"/>
        <v>63567288.442382231</v>
      </c>
      <c r="F109" s="126">
        <f t="shared" si="20"/>
        <v>96195201.637361646</v>
      </c>
      <c r="G109" s="126">
        <f t="shared" si="20"/>
        <v>91401283.770003304</v>
      </c>
      <c r="H109" s="126">
        <f t="shared" si="20"/>
        <v>76270374.445869893</v>
      </c>
      <c r="I109" s="126">
        <f t="shared" si="20"/>
        <v>65637773.121212728</v>
      </c>
      <c r="J109" s="126">
        <f t="shared" si="20"/>
        <v>45334624.294892199</v>
      </c>
      <c r="K109" s="126">
        <f t="shared" si="20"/>
        <v>29863062.044076625</v>
      </c>
      <c r="L109" s="126">
        <f t="shared" si="20"/>
        <v>19479991.66601089</v>
      </c>
      <c r="M109" s="126">
        <f t="shared" si="20"/>
        <v>15206495.299372131</v>
      </c>
      <c r="N109" s="126">
        <f t="shared" si="20"/>
        <v>13454917.183999998</v>
      </c>
      <c r="O109" s="126">
        <f t="shared" si="20"/>
        <v>19375676.23907087</v>
      </c>
      <c r="P109" s="126">
        <f t="shared" ref="P109:P120" si="21">SUM(D109:O109)</f>
        <v>579002676.26946557</v>
      </c>
      <c r="Q109" s="126"/>
    </row>
    <row r="110" spans="2:17">
      <c r="B110" s="114" t="s">
        <v>19</v>
      </c>
      <c r="C110" s="119">
        <v>31</v>
      </c>
      <c r="D110" s="126">
        <f t="shared" ref="D110:O111" si="22">D96*D40</f>
        <v>14408293.882531635</v>
      </c>
      <c r="E110" s="126">
        <f t="shared" si="22"/>
        <v>20482127.15300332</v>
      </c>
      <c r="F110" s="126">
        <f t="shared" si="22"/>
        <v>30312750.259486072</v>
      </c>
      <c r="G110" s="126">
        <f t="shared" si="22"/>
        <v>29536979.427325308</v>
      </c>
      <c r="H110" s="126">
        <f t="shared" si="22"/>
        <v>24486237.185420591</v>
      </c>
      <c r="I110" s="126">
        <f t="shared" si="22"/>
        <v>21711876.191593695</v>
      </c>
      <c r="J110" s="126">
        <f t="shared" si="22"/>
        <v>15468869.629164658</v>
      </c>
      <c r="K110" s="126">
        <f t="shared" si="22"/>
        <v>11471802.411086831</v>
      </c>
      <c r="L110" s="126">
        <f t="shared" si="22"/>
        <v>8796179.6325110849</v>
      </c>
      <c r="M110" s="126">
        <f t="shared" si="22"/>
        <v>7677067.9899999993</v>
      </c>
      <c r="N110" s="126">
        <f t="shared" si="22"/>
        <v>7480555.2740000002</v>
      </c>
      <c r="O110" s="126">
        <f t="shared" si="22"/>
        <v>8718620.8092410117</v>
      </c>
      <c r="P110" s="126">
        <f t="shared" si="21"/>
        <v>200551359.84536421</v>
      </c>
      <c r="Q110" s="126"/>
    </row>
    <row r="111" spans="2:17">
      <c r="B111" s="114" t="s">
        <v>20</v>
      </c>
      <c r="C111" s="114">
        <v>41</v>
      </c>
      <c r="D111" s="126">
        <f t="shared" si="22"/>
        <v>3512197.538947619</v>
      </c>
      <c r="E111" s="126">
        <f t="shared" si="22"/>
        <v>4455382.6602546507</v>
      </c>
      <c r="F111" s="126">
        <f t="shared" si="22"/>
        <v>5989474.3065927327</v>
      </c>
      <c r="G111" s="126">
        <f t="shared" si="22"/>
        <v>5924249.0140637765</v>
      </c>
      <c r="H111" s="126">
        <f t="shared" si="22"/>
        <v>5173023.1165694436</v>
      </c>
      <c r="I111" s="126">
        <f t="shared" si="22"/>
        <v>4878799.979016616</v>
      </c>
      <c r="J111" s="126">
        <f t="shared" si="22"/>
        <v>3768244.7581779468</v>
      </c>
      <c r="K111" s="126">
        <f t="shared" si="22"/>
        <v>3049492.2942852089</v>
      </c>
      <c r="L111" s="126">
        <f t="shared" si="22"/>
        <v>2367498.8288731766</v>
      </c>
      <c r="M111" s="126">
        <f t="shared" si="22"/>
        <v>1940136.5760000001</v>
      </c>
      <c r="N111" s="126">
        <f t="shared" si="22"/>
        <v>1905759.1300000004</v>
      </c>
      <c r="O111" s="126">
        <f t="shared" si="22"/>
        <v>2325718.5179746686</v>
      </c>
      <c r="P111" s="126">
        <f t="shared" si="21"/>
        <v>45289976.720755838</v>
      </c>
      <c r="Q111" s="126"/>
    </row>
    <row r="112" spans="2:17">
      <c r="B112" s="103" t="s">
        <v>31</v>
      </c>
      <c r="C112" s="119" t="s">
        <v>32</v>
      </c>
      <c r="D112" s="126">
        <f t="shared" ref="D112:O114" si="23">D98*D51</f>
        <v>250001.41318083601</v>
      </c>
      <c r="E112" s="126">
        <f t="shared" si="23"/>
        <v>359188.7984959844</v>
      </c>
      <c r="F112" s="126">
        <f t="shared" si="23"/>
        <v>422076.2119529894</v>
      </c>
      <c r="G112" s="126">
        <f t="shared" si="23"/>
        <v>449751.55311687425</v>
      </c>
      <c r="H112" s="126">
        <f t="shared" si="23"/>
        <v>378976.48553243023</v>
      </c>
      <c r="I112" s="126">
        <f t="shared" si="23"/>
        <v>382727.46327695803</v>
      </c>
      <c r="J112" s="126">
        <f t="shared" si="23"/>
        <v>285709.02688070497</v>
      </c>
      <c r="K112" s="126">
        <f t="shared" si="23"/>
        <v>228712.01798497399</v>
      </c>
      <c r="L112" s="126">
        <f t="shared" si="23"/>
        <v>210497.40000000014</v>
      </c>
      <c r="M112" s="126">
        <f t="shared" si="23"/>
        <v>178019.17999999993</v>
      </c>
      <c r="N112" s="126">
        <f t="shared" si="23"/>
        <v>182087.74</v>
      </c>
      <c r="O112" s="126">
        <f t="shared" si="23"/>
        <v>188728.38</v>
      </c>
      <c r="P112" s="126">
        <f t="shared" si="21"/>
        <v>3516475.6704217512</v>
      </c>
      <c r="Q112" s="126"/>
    </row>
    <row r="113" spans="2:17">
      <c r="B113" s="103" t="s">
        <v>33</v>
      </c>
      <c r="C113" s="119" t="s">
        <v>34</v>
      </c>
      <c r="D113" s="126">
        <f t="shared" si="23"/>
        <v>2589502.7448783116</v>
      </c>
      <c r="E113" s="126">
        <f t="shared" si="23"/>
        <v>2725559.4007850741</v>
      </c>
      <c r="F113" s="126">
        <f t="shared" si="23"/>
        <v>3038719.5893165166</v>
      </c>
      <c r="G113" s="126">
        <f t="shared" si="23"/>
        <v>2889220.6570443171</v>
      </c>
      <c r="H113" s="126">
        <f t="shared" si="23"/>
        <v>2627598.5898946724</v>
      </c>
      <c r="I113" s="126">
        <f t="shared" si="23"/>
        <v>2743460.0597595512</v>
      </c>
      <c r="J113" s="126">
        <f t="shared" si="23"/>
        <v>2514326.8361651916</v>
      </c>
      <c r="K113" s="126">
        <f t="shared" si="23"/>
        <v>2526306.2652832223</v>
      </c>
      <c r="L113" s="126">
        <f t="shared" si="23"/>
        <v>2322031.7867068443</v>
      </c>
      <c r="M113" s="126">
        <f t="shared" si="23"/>
        <v>2193834.5099999998</v>
      </c>
      <c r="N113" s="126">
        <f t="shared" si="23"/>
        <v>2278367.12</v>
      </c>
      <c r="O113" s="126">
        <f t="shared" si="23"/>
        <v>2299884.4900000002</v>
      </c>
      <c r="P113" s="126">
        <f t="shared" si="21"/>
        <v>30748812.0498337</v>
      </c>
      <c r="Q113" s="126"/>
    </row>
    <row r="114" spans="2:17">
      <c r="B114" s="103" t="s">
        <v>35</v>
      </c>
      <c r="C114" s="119" t="s">
        <v>36</v>
      </c>
      <c r="D114" s="126">
        <f t="shared" si="23"/>
        <v>1554505.0757125269</v>
      </c>
      <c r="E114" s="126">
        <f t="shared" si="23"/>
        <v>1828471.5783117958</v>
      </c>
      <c r="F114" s="126">
        <f t="shared" si="23"/>
        <v>2251972.0487442398</v>
      </c>
      <c r="G114" s="126">
        <f t="shared" si="23"/>
        <v>2163300.9653542889</v>
      </c>
      <c r="H114" s="126">
        <f t="shared" si="23"/>
        <v>1998570.1483054534</v>
      </c>
      <c r="I114" s="126">
        <f t="shared" si="23"/>
        <v>1961548.8531718748</v>
      </c>
      <c r="J114" s="126">
        <f t="shared" si="23"/>
        <v>1600853.9181214599</v>
      </c>
      <c r="K114" s="126">
        <f t="shared" si="23"/>
        <v>1434997.4854116505</v>
      </c>
      <c r="L114" s="126">
        <f t="shared" si="23"/>
        <v>1151746.3999999999</v>
      </c>
      <c r="M114" s="126">
        <f t="shared" si="23"/>
        <v>1091624.69</v>
      </c>
      <c r="N114" s="126">
        <f t="shared" si="23"/>
        <v>1053947.52</v>
      </c>
      <c r="O114" s="126">
        <f t="shared" si="23"/>
        <v>1096161.1400000001</v>
      </c>
      <c r="P114" s="126">
        <f t="shared" si="21"/>
        <v>19187699.82313329</v>
      </c>
      <c r="Q114" s="126"/>
    </row>
    <row r="115" spans="2:17">
      <c r="B115" s="103" t="s">
        <v>23</v>
      </c>
      <c r="C115" s="103">
        <v>85</v>
      </c>
      <c r="D115" s="126">
        <f t="shared" ref="D115:O119" si="24">D101*D43</f>
        <v>2109673.8570490521</v>
      </c>
      <c r="E115" s="126">
        <f t="shared" si="24"/>
        <v>2420908.3095887406</v>
      </c>
      <c r="F115" s="126">
        <f t="shared" si="24"/>
        <v>3153524.9803403895</v>
      </c>
      <c r="G115" s="126">
        <f t="shared" si="24"/>
        <v>3176176.9284622231</v>
      </c>
      <c r="H115" s="126">
        <f t="shared" si="24"/>
        <v>2842317.5394502436</v>
      </c>
      <c r="I115" s="126">
        <f t="shared" si="24"/>
        <v>2777606.4561661789</v>
      </c>
      <c r="J115" s="126">
        <f t="shared" si="24"/>
        <v>2343657.4675141303</v>
      </c>
      <c r="K115" s="126">
        <f t="shared" si="24"/>
        <v>1850570.2407212306</v>
      </c>
      <c r="L115" s="126">
        <f t="shared" si="24"/>
        <v>1332501.7254401359</v>
      </c>
      <c r="M115" s="126">
        <f t="shared" si="24"/>
        <v>1245654.4049999998</v>
      </c>
      <c r="N115" s="126">
        <f t="shared" si="24"/>
        <v>1191515.3990000002</v>
      </c>
      <c r="O115" s="126">
        <f t="shared" si="24"/>
        <v>1111068.753</v>
      </c>
      <c r="P115" s="126">
        <f t="shared" si="21"/>
        <v>25555176.061732326</v>
      </c>
      <c r="Q115" s="126"/>
    </row>
    <row r="116" spans="2:17">
      <c r="B116" s="103" t="s">
        <v>24</v>
      </c>
      <c r="C116" s="103">
        <v>86</v>
      </c>
      <c r="D116" s="126">
        <f t="shared" si="24"/>
        <v>743861.45251040522</v>
      </c>
      <c r="E116" s="126">
        <f t="shared" si="24"/>
        <v>966419.76669902436</v>
      </c>
      <c r="F116" s="126">
        <f t="shared" si="24"/>
        <v>1315741.9090195147</v>
      </c>
      <c r="G116" s="126">
        <f t="shared" si="24"/>
        <v>1309923.897578872</v>
      </c>
      <c r="H116" s="126">
        <f t="shared" si="24"/>
        <v>1144145.0106707911</v>
      </c>
      <c r="I116" s="126">
        <f t="shared" si="24"/>
        <v>1053613.4636191577</v>
      </c>
      <c r="J116" s="126">
        <f t="shared" si="24"/>
        <v>783286.50591012079</v>
      </c>
      <c r="K116" s="126">
        <f t="shared" si="24"/>
        <v>546479.61854779941</v>
      </c>
      <c r="L116" s="126">
        <f t="shared" si="24"/>
        <v>333071.15767074865</v>
      </c>
      <c r="M116" s="126">
        <f t="shared" si="24"/>
        <v>211648.10800000001</v>
      </c>
      <c r="N116" s="126">
        <f t="shared" si="24"/>
        <v>200004.37</v>
      </c>
      <c r="O116" s="126">
        <f t="shared" si="24"/>
        <v>306381.02164825227</v>
      </c>
      <c r="P116" s="126">
        <f t="shared" si="21"/>
        <v>8914576.2818746865</v>
      </c>
      <c r="Q116" s="126"/>
    </row>
    <row r="117" spans="2:17">
      <c r="B117" s="114" t="s">
        <v>49</v>
      </c>
      <c r="C117" s="114">
        <v>87</v>
      </c>
      <c r="D117" s="126">
        <f t="shared" si="24"/>
        <v>1783005.5198973159</v>
      </c>
      <c r="E117" s="126">
        <f t="shared" si="24"/>
        <v>2169788.4389378601</v>
      </c>
      <c r="F117" s="126">
        <f t="shared" si="24"/>
        <v>2634966.4202814219</v>
      </c>
      <c r="G117" s="126">
        <f t="shared" si="24"/>
        <v>2767396.5748746935</v>
      </c>
      <c r="H117" s="126">
        <f t="shared" si="24"/>
        <v>2358297.7551173652</v>
      </c>
      <c r="I117" s="126">
        <f t="shared" si="24"/>
        <v>2307308.7777378084</v>
      </c>
      <c r="J117" s="126">
        <f t="shared" si="24"/>
        <v>1974438.6183024768</v>
      </c>
      <c r="K117" s="126">
        <f t="shared" si="24"/>
        <v>1690595.6710034262</v>
      </c>
      <c r="L117" s="126">
        <f t="shared" si="24"/>
        <v>1372126.3689999999</v>
      </c>
      <c r="M117" s="126">
        <f t="shared" si="24"/>
        <v>1364669.4919999996</v>
      </c>
      <c r="N117" s="126">
        <f t="shared" si="24"/>
        <v>1339088.034</v>
      </c>
      <c r="O117" s="126">
        <f t="shared" si="24"/>
        <v>1445559.585</v>
      </c>
      <c r="P117" s="126">
        <f t="shared" si="21"/>
        <v>23207241.256152369</v>
      </c>
      <c r="Q117" s="126"/>
    </row>
    <row r="118" spans="2:17">
      <c r="B118" s="103" t="s">
        <v>26</v>
      </c>
      <c r="C118" s="103">
        <v>31</v>
      </c>
      <c r="D118" s="126">
        <f t="shared" si="24"/>
        <v>1080691.0478978793</v>
      </c>
      <c r="E118" s="126">
        <f t="shared" si="24"/>
        <v>1345754.6983487448</v>
      </c>
      <c r="F118" s="126">
        <f t="shared" si="24"/>
        <v>2200254.1803201549</v>
      </c>
      <c r="G118" s="126">
        <f t="shared" si="24"/>
        <v>2176262.5750934905</v>
      </c>
      <c r="H118" s="126">
        <f t="shared" si="24"/>
        <v>1842409.8861487138</v>
      </c>
      <c r="I118" s="126">
        <f t="shared" si="24"/>
        <v>1586226.1448361345</v>
      </c>
      <c r="J118" s="126">
        <f t="shared" si="24"/>
        <v>1162077.0647068345</v>
      </c>
      <c r="K118" s="126">
        <f t="shared" si="24"/>
        <v>796728.92829009471</v>
      </c>
      <c r="L118" s="126">
        <f t="shared" si="24"/>
        <v>559926.00714697852</v>
      </c>
      <c r="M118" s="126">
        <f t="shared" si="24"/>
        <v>602768.13263276825</v>
      </c>
      <c r="N118" s="126">
        <f t="shared" si="24"/>
        <v>427025.05599999998</v>
      </c>
      <c r="O118" s="126">
        <f t="shared" si="24"/>
        <v>524346.25299087213</v>
      </c>
      <c r="P118" s="126">
        <f t="shared" si="21"/>
        <v>14304469.974412665</v>
      </c>
      <c r="Q118" s="126"/>
    </row>
    <row r="119" spans="2:17">
      <c r="B119" s="114" t="s">
        <v>27</v>
      </c>
      <c r="C119" s="114">
        <v>41</v>
      </c>
      <c r="D119" s="126">
        <f t="shared" si="24"/>
        <v>490678.66368373629</v>
      </c>
      <c r="E119" s="126">
        <f t="shared" si="24"/>
        <v>487399.09236830781</v>
      </c>
      <c r="F119" s="126">
        <f t="shared" si="24"/>
        <v>467640.64912558103</v>
      </c>
      <c r="G119" s="126">
        <f t="shared" si="24"/>
        <v>463184.22756204184</v>
      </c>
      <c r="H119" s="126">
        <f t="shared" si="24"/>
        <v>415131.92126401135</v>
      </c>
      <c r="I119" s="126">
        <f t="shared" si="24"/>
        <v>434015.5381507345</v>
      </c>
      <c r="J119" s="126">
        <f t="shared" si="24"/>
        <v>365754.85547826876</v>
      </c>
      <c r="K119" s="126">
        <f t="shared" si="24"/>
        <v>328750.44389133248</v>
      </c>
      <c r="L119" s="126">
        <f t="shared" si="24"/>
        <v>283532.99</v>
      </c>
      <c r="M119" s="126">
        <f t="shared" si="24"/>
        <v>269796.65099999995</v>
      </c>
      <c r="N119" s="126">
        <f t="shared" si="24"/>
        <v>254396.0560000001</v>
      </c>
      <c r="O119" s="126">
        <f t="shared" si="24"/>
        <v>277354.43100000004</v>
      </c>
      <c r="P119" s="126">
        <f t="shared" si="21"/>
        <v>4537635.5195240136</v>
      </c>
      <c r="Q119" s="126"/>
    </row>
    <row r="120" spans="2:17" s="131" customFormat="1">
      <c r="B120" s="121" t="s">
        <v>42</v>
      </c>
      <c r="C120" s="132" t="s">
        <v>43</v>
      </c>
      <c r="D120" s="133">
        <f t="shared" ref="D120:O120" si="25">D106*D58</f>
        <v>2960363.4231745768</v>
      </c>
      <c r="E120" s="133">
        <f t="shared" si="25"/>
        <v>3659240.4380761129</v>
      </c>
      <c r="F120" s="133">
        <f t="shared" si="25"/>
        <v>4140039.3961633835</v>
      </c>
      <c r="G120" s="133">
        <f t="shared" si="25"/>
        <v>4254282.4897181559</v>
      </c>
      <c r="H120" s="133">
        <f t="shared" si="25"/>
        <v>3835272.6831158805</v>
      </c>
      <c r="I120" s="133">
        <f t="shared" si="25"/>
        <v>3958849.7475021491</v>
      </c>
      <c r="J120" s="133">
        <f t="shared" si="25"/>
        <v>3216091.2117320397</v>
      </c>
      <c r="K120" s="133">
        <f t="shared" si="25"/>
        <v>2703471.9384583728</v>
      </c>
      <c r="L120" s="133">
        <f t="shared" si="25"/>
        <v>2260554.2958159456</v>
      </c>
      <c r="M120" s="133">
        <f t="shared" si="25"/>
        <v>1956143.7000000002</v>
      </c>
      <c r="N120" s="133">
        <f t="shared" si="25"/>
        <v>1845610.5</v>
      </c>
      <c r="O120" s="133">
        <f t="shared" si="25"/>
        <v>2007639.913122396</v>
      </c>
      <c r="P120" s="133">
        <f t="shared" si="21"/>
        <v>36797559.736879006</v>
      </c>
      <c r="Q120" s="133"/>
    </row>
    <row r="121" spans="2:17">
      <c r="B121" s="103" t="s">
        <v>58</v>
      </c>
      <c r="C121" s="119"/>
      <c r="D121" s="140">
        <f t="shared" ref="D121:P121" si="26">SUM(D109:D120)</f>
        <v>74698762.744676888</v>
      </c>
      <c r="E121" s="140">
        <f t="shared" si="26"/>
        <v>104467528.77725185</v>
      </c>
      <c r="F121" s="140">
        <f t="shared" si="26"/>
        <v>152122361.58870459</v>
      </c>
      <c r="G121" s="140">
        <f t="shared" si="26"/>
        <v>146512012.08019736</v>
      </c>
      <c r="H121" s="140">
        <f t="shared" si="26"/>
        <v>123372354.76735951</v>
      </c>
      <c r="I121" s="140">
        <f t="shared" si="26"/>
        <v>109433805.79604357</v>
      </c>
      <c r="J121" s="140">
        <f t="shared" si="26"/>
        <v>78817934.187046021</v>
      </c>
      <c r="K121" s="140">
        <f t="shared" si="26"/>
        <v>56490969.35904076</v>
      </c>
      <c r="L121" s="140">
        <f t="shared" si="26"/>
        <v>40469658.259175807</v>
      </c>
      <c r="M121" s="140">
        <f t="shared" si="26"/>
        <v>33937858.734004907</v>
      </c>
      <c r="N121" s="140">
        <f t="shared" si="26"/>
        <v>31613273.383000001</v>
      </c>
      <c r="O121" s="140">
        <f t="shared" si="26"/>
        <v>39677139.533048064</v>
      </c>
      <c r="P121" s="140">
        <f t="shared" si="26"/>
        <v>991613659.20954919</v>
      </c>
      <c r="Q121" s="133"/>
    </row>
    <row r="122" spans="2:17">
      <c r="C122" s="119"/>
      <c r="D122" s="126"/>
      <c r="E122" s="126"/>
      <c r="F122" s="126"/>
      <c r="G122" s="126"/>
      <c r="H122" s="126"/>
      <c r="I122" s="126"/>
      <c r="J122" s="126"/>
      <c r="K122" s="126"/>
      <c r="L122" s="126"/>
      <c r="M122" s="126"/>
      <c r="N122" s="126"/>
      <c r="O122" s="126"/>
      <c r="P122" s="126"/>
      <c r="Q122" s="126"/>
    </row>
    <row r="123" spans="2:17" s="114" customFormat="1">
      <c r="B123" s="141" t="s">
        <v>59</v>
      </c>
      <c r="D123" s="117"/>
      <c r="E123" s="117"/>
      <c r="F123" s="117"/>
      <c r="G123" s="117"/>
      <c r="H123" s="117"/>
      <c r="I123" s="117"/>
      <c r="J123" s="117"/>
      <c r="K123" s="117"/>
      <c r="L123" s="117"/>
      <c r="M123" s="117"/>
      <c r="N123" s="117"/>
      <c r="O123" s="117"/>
      <c r="P123" s="117"/>
      <c r="Q123" s="117"/>
    </row>
    <row r="124" spans="2:17" s="114" customFormat="1">
      <c r="B124" s="103" t="s">
        <v>17</v>
      </c>
      <c r="C124" s="115">
        <v>23</v>
      </c>
      <c r="D124" s="117">
        <f t="shared" ref="D124:O124" si="27">D109-D12</f>
        <v>9636932.6642129943</v>
      </c>
      <c r="E124" s="117">
        <f t="shared" si="27"/>
        <v>-4549170.966617763</v>
      </c>
      <c r="F124" s="117">
        <f t="shared" si="27"/>
        <v>5301558.1363616437</v>
      </c>
      <c r="G124" s="117">
        <f t="shared" si="27"/>
        <v>5645593.7780033052</v>
      </c>
      <c r="H124" s="117">
        <f t="shared" si="27"/>
        <v>12110303.437869892</v>
      </c>
      <c r="I124" s="117">
        <f t="shared" si="27"/>
        <v>7650735.0612127259</v>
      </c>
      <c r="J124" s="117">
        <f t="shared" si="27"/>
        <v>12453813.109892201</v>
      </c>
      <c r="K124" s="117">
        <f t="shared" si="27"/>
        <v>6867801.3540766239</v>
      </c>
      <c r="L124" s="117">
        <f t="shared" si="27"/>
        <v>1705655.2790108919</v>
      </c>
      <c r="M124" s="117">
        <f t="shared" si="27"/>
        <v>1158985.1993721314</v>
      </c>
      <c r="N124" s="117">
        <f t="shared" si="27"/>
        <v>0</v>
      </c>
      <c r="O124" s="117">
        <f t="shared" si="27"/>
        <v>163089.13307087123</v>
      </c>
      <c r="P124" s="117">
        <f t="shared" ref="P124:P135" si="28">SUM(D124:O124)</f>
        <v>58145296.186465517</v>
      </c>
      <c r="Q124" s="117"/>
    </row>
    <row r="125" spans="2:17" s="114" customFormat="1">
      <c r="B125" s="114" t="s">
        <v>19</v>
      </c>
      <c r="C125" s="119">
        <v>31</v>
      </c>
      <c r="D125" s="117">
        <f t="shared" ref="D125:O126" si="29">D110-D14</f>
        <v>2132361.874531636</v>
      </c>
      <c r="E125" s="117">
        <f t="shared" si="29"/>
        <v>-1184112.4879966788</v>
      </c>
      <c r="F125" s="117">
        <f t="shared" si="29"/>
        <v>1427467.5194860734</v>
      </c>
      <c r="G125" s="117">
        <f t="shared" si="29"/>
        <v>1577104.1283253096</v>
      </c>
      <c r="H125" s="117">
        <f t="shared" si="29"/>
        <v>3170281.5534205921</v>
      </c>
      <c r="I125" s="117">
        <f t="shared" si="29"/>
        <v>1995051.4785936959</v>
      </c>
      <c r="J125" s="117">
        <f t="shared" si="29"/>
        <v>3045991.751164658</v>
      </c>
      <c r="K125" s="117">
        <f t="shared" si="29"/>
        <v>1594703.046086831</v>
      </c>
      <c r="L125" s="117">
        <f t="shared" si="29"/>
        <v>310331.76351108402</v>
      </c>
      <c r="M125" s="117">
        <f t="shared" si="29"/>
        <v>0</v>
      </c>
      <c r="N125" s="117">
        <f t="shared" si="29"/>
        <v>0</v>
      </c>
      <c r="O125" s="117">
        <f t="shared" si="29"/>
        <v>25994.468241011724</v>
      </c>
      <c r="P125" s="117">
        <f t="shared" si="28"/>
        <v>14095175.095364213</v>
      </c>
      <c r="Q125" s="117"/>
    </row>
    <row r="126" spans="2:17" s="114" customFormat="1">
      <c r="B126" s="114" t="s">
        <v>20</v>
      </c>
      <c r="C126" s="114">
        <v>41</v>
      </c>
      <c r="D126" s="117">
        <f t="shared" si="29"/>
        <v>453140.31294761878</v>
      </c>
      <c r="E126" s="117">
        <f t="shared" si="29"/>
        <v>-218974.5017453488</v>
      </c>
      <c r="F126" s="117">
        <f t="shared" si="29"/>
        <v>251488.2785927318</v>
      </c>
      <c r="G126" s="117">
        <f t="shared" si="29"/>
        <v>280225.96706377715</v>
      </c>
      <c r="H126" s="117">
        <f t="shared" si="29"/>
        <v>567744.95656944346</v>
      </c>
      <c r="I126" s="117">
        <f t="shared" si="29"/>
        <v>397536.58601661678</v>
      </c>
      <c r="J126" s="117">
        <f t="shared" si="29"/>
        <v>638629.97317794617</v>
      </c>
      <c r="K126" s="117">
        <f t="shared" si="29"/>
        <v>394654.51528520882</v>
      </c>
      <c r="L126" s="117">
        <f t="shared" si="29"/>
        <v>110114.39987317659</v>
      </c>
      <c r="M126" s="117">
        <f t="shared" si="29"/>
        <v>0</v>
      </c>
      <c r="N126" s="117">
        <f t="shared" si="29"/>
        <v>0</v>
      </c>
      <c r="O126" s="117">
        <f t="shared" si="29"/>
        <v>5713.9969746684656</v>
      </c>
      <c r="P126" s="117">
        <f t="shared" si="28"/>
        <v>2880274.4847558392</v>
      </c>
      <c r="Q126" s="117"/>
    </row>
    <row r="127" spans="2:17" s="114" customFormat="1">
      <c r="B127" s="103" t="s">
        <v>31</v>
      </c>
      <c r="C127" s="119" t="s">
        <v>32</v>
      </c>
      <c r="D127" s="142">
        <f t="shared" ref="D127:O129" si="30">D112-D25</f>
        <v>28554.033180836006</v>
      </c>
      <c r="E127" s="142">
        <f t="shared" si="30"/>
        <v>-12433.711504015606</v>
      </c>
      <c r="F127" s="142">
        <f t="shared" si="30"/>
        <v>15404.551952989481</v>
      </c>
      <c r="G127" s="142">
        <f t="shared" si="30"/>
        <v>16834.143116874213</v>
      </c>
      <c r="H127" s="142">
        <f t="shared" si="30"/>
        <v>32526.315532430308</v>
      </c>
      <c r="I127" s="142">
        <f t="shared" si="30"/>
        <v>26738.693276958133</v>
      </c>
      <c r="J127" s="142">
        <f t="shared" si="30"/>
        <v>40590.86688070494</v>
      </c>
      <c r="K127" s="142">
        <f t="shared" si="30"/>
        <v>12791.88798497399</v>
      </c>
      <c r="L127" s="142">
        <f t="shared" si="30"/>
        <v>0</v>
      </c>
      <c r="M127" s="142">
        <f t="shared" si="30"/>
        <v>0</v>
      </c>
      <c r="N127" s="142">
        <f t="shared" si="30"/>
        <v>0</v>
      </c>
      <c r="O127" s="142">
        <f t="shared" si="30"/>
        <v>0</v>
      </c>
      <c r="P127" s="117">
        <f t="shared" si="28"/>
        <v>161006.78042175146</v>
      </c>
      <c r="Q127" s="117"/>
    </row>
    <row r="128" spans="2:17" s="114" customFormat="1">
      <c r="B128" s="103" t="s">
        <v>33</v>
      </c>
      <c r="C128" s="119" t="s">
        <v>34</v>
      </c>
      <c r="D128" s="142">
        <f t="shared" si="30"/>
        <v>128522.03487831168</v>
      </c>
      <c r="E128" s="142">
        <f t="shared" si="30"/>
        <v>-53949.729214925785</v>
      </c>
      <c r="F128" s="142">
        <f t="shared" si="30"/>
        <v>67644.279316517059</v>
      </c>
      <c r="G128" s="142">
        <f t="shared" si="30"/>
        <v>73507.027044317219</v>
      </c>
      <c r="H128" s="142">
        <f t="shared" si="30"/>
        <v>111254.03989467258</v>
      </c>
      <c r="I128" s="142">
        <f t="shared" si="30"/>
        <v>99367.269759551156</v>
      </c>
      <c r="J128" s="142">
        <f t="shared" si="30"/>
        <v>170327.55616519134</v>
      </c>
      <c r="K128" s="142">
        <f t="shared" si="30"/>
        <v>122958.37528322265</v>
      </c>
      <c r="L128" s="142">
        <f t="shared" si="30"/>
        <v>32881.606706844177</v>
      </c>
      <c r="M128" s="142">
        <f t="shared" si="30"/>
        <v>0</v>
      </c>
      <c r="N128" s="142">
        <f t="shared" si="30"/>
        <v>0</v>
      </c>
      <c r="O128" s="142">
        <f t="shared" si="30"/>
        <v>0</v>
      </c>
      <c r="P128" s="117">
        <f t="shared" si="28"/>
        <v>752512.45983370207</v>
      </c>
      <c r="Q128" s="117"/>
    </row>
    <row r="129" spans="2:17" s="114" customFormat="1">
      <c r="B129" s="103" t="s">
        <v>35</v>
      </c>
      <c r="C129" s="119" t="s">
        <v>36</v>
      </c>
      <c r="D129" s="117">
        <f t="shared" si="30"/>
        <v>153222.33571252692</v>
      </c>
      <c r="E129" s="117">
        <f t="shared" si="30"/>
        <v>-79177.421688204166</v>
      </c>
      <c r="F129" s="117">
        <f t="shared" si="30"/>
        <v>82258.268744240049</v>
      </c>
      <c r="G129" s="117">
        <f t="shared" si="30"/>
        <v>107041.77535428898</v>
      </c>
      <c r="H129" s="117">
        <f t="shared" si="30"/>
        <v>217806.95830545342</v>
      </c>
      <c r="I129" s="117">
        <f t="shared" si="30"/>
        <v>126550.46317187464</v>
      </c>
      <c r="J129" s="117">
        <f t="shared" si="30"/>
        <v>224646.38812145987</v>
      </c>
      <c r="K129" s="117">
        <f t="shared" si="30"/>
        <v>161028.3754116504</v>
      </c>
      <c r="L129" s="117">
        <f t="shared" si="30"/>
        <v>0</v>
      </c>
      <c r="M129" s="117">
        <f t="shared" si="30"/>
        <v>0</v>
      </c>
      <c r="N129" s="117">
        <f t="shared" si="30"/>
        <v>0</v>
      </c>
      <c r="O129" s="117">
        <f t="shared" si="30"/>
        <v>0</v>
      </c>
      <c r="P129" s="117">
        <f t="shared" si="28"/>
        <v>993377.14313329011</v>
      </c>
      <c r="Q129" s="117"/>
    </row>
    <row r="130" spans="2:17" s="114" customFormat="1">
      <c r="B130" s="114" t="s">
        <v>23</v>
      </c>
      <c r="C130" s="114">
        <v>85</v>
      </c>
      <c r="D130" s="117">
        <f t="shared" ref="D130:O134" si="31">D115-D17</f>
        <v>274170.73204905214</v>
      </c>
      <c r="E130" s="117">
        <f t="shared" si="31"/>
        <v>-124646.37341125961</v>
      </c>
      <c r="F130" s="117">
        <f t="shared" si="31"/>
        <v>145114.37834038958</v>
      </c>
      <c r="G130" s="117">
        <f t="shared" si="31"/>
        <v>170683.44646222331</v>
      </c>
      <c r="H130" s="117">
        <f t="shared" si="31"/>
        <v>337209.0054502436</v>
      </c>
      <c r="I130" s="117">
        <f t="shared" si="31"/>
        <v>250847.70016617887</v>
      </c>
      <c r="J130" s="117">
        <f t="shared" si="31"/>
        <v>453590.74651413038</v>
      </c>
      <c r="K130" s="117">
        <f t="shared" si="31"/>
        <v>283526.17372123036</v>
      </c>
      <c r="L130" s="117">
        <f t="shared" si="31"/>
        <v>51402.223440135829</v>
      </c>
      <c r="M130" s="117">
        <f t="shared" si="31"/>
        <v>0</v>
      </c>
      <c r="N130" s="117">
        <f t="shared" si="31"/>
        <v>0</v>
      </c>
      <c r="O130" s="117">
        <f t="shared" si="31"/>
        <v>0</v>
      </c>
      <c r="P130" s="117">
        <f t="shared" si="28"/>
        <v>1841898.0327323244</v>
      </c>
      <c r="Q130" s="117"/>
    </row>
    <row r="131" spans="2:17" s="114" customFormat="1">
      <c r="B131" s="114" t="s">
        <v>24</v>
      </c>
      <c r="C131" s="114">
        <v>86</v>
      </c>
      <c r="D131" s="117">
        <f t="shared" si="31"/>
        <v>159220.38051040529</v>
      </c>
      <c r="E131" s="117">
        <f t="shared" si="31"/>
        <v>-68800.565300975693</v>
      </c>
      <c r="F131" s="117">
        <f t="shared" si="31"/>
        <v>71428.045019514626</v>
      </c>
      <c r="G131" s="117">
        <f t="shared" si="31"/>
        <v>80172.15657887212</v>
      </c>
      <c r="H131" s="117">
        <f t="shared" si="31"/>
        <v>173881.02767079114</v>
      </c>
      <c r="I131" s="117">
        <f t="shared" si="31"/>
        <v>119323.20561915776</v>
      </c>
      <c r="J131" s="117">
        <f t="shared" si="31"/>
        <v>213653.07291012083</v>
      </c>
      <c r="K131" s="117">
        <f t="shared" si="31"/>
        <v>137182.38754779939</v>
      </c>
      <c r="L131" s="117">
        <f t="shared" si="31"/>
        <v>34975.423670748656</v>
      </c>
      <c r="M131" s="117">
        <f t="shared" si="31"/>
        <v>0</v>
      </c>
      <c r="N131" s="117">
        <f t="shared" si="31"/>
        <v>0</v>
      </c>
      <c r="O131" s="117">
        <f t="shared" si="31"/>
        <v>2511.9126482522697</v>
      </c>
      <c r="P131" s="117">
        <f t="shared" si="28"/>
        <v>923547.04687468638</v>
      </c>
      <c r="Q131" s="117"/>
    </row>
    <row r="132" spans="2:17" s="114" customFormat="1">
      <c r="B132" s="114" t="s">
        <v>49</v>
      </c>
      <c r="C132" s="114">
        <v>87</v>
      </c>
      <c r="D132" s="117">
        <f t="shared" si="31"/>
        <v>147308.4138973162</v>
      </c>
      <c r="E132" s="117">
        <f t="shared" si="31"/>
        <v>-75014.649062139913</v>
      </c>
      <c r="F132" s="117">
        <f t="shared" si="31"/>
        <v>85966.000281421933</v>
      </c>
      <c r="G132" s="117">
        <f t="shared" si="31"/>
        <v>93513.908874693327</v>
      </c>
      <c r="H132" s="117">
        <f t="shared" si="31"/>
        <v>169677.33411736507</v>
      </c>
      <c r="I132" s="117">
        <f t="shared" si="31"/>
        <v>114076.61273780838</v>
      </c>
      <c r="J132" s="117">
        <f t="shared" si="31"/>
        <v>221275.80730247684</v>
      </c>
      <c r="K132" s="117">
        <f t="shared" si="31"/>
        <v>119114.54000342614</v>
      </c>
      <c r="L132" s="117">
        <f t="shared" si="31"/>
        <v>0</v>
      </c>
      <c r="M132" s="117">
        <f t="shared" si="31"/>
        <v>0</v>
      </c>
      <c r="N132" s="117">
        <f t="shared" si="31"/>
        <v>0</v>
      </c>
      <c r="O132" s="117">
        <f t="shared" si="31"/>
        <v>0</v>
      </c>
      <c r="P132" s="117">
        <f t="shared" si="28"/>
        <v>875917.96815236798</v>
      </c>
      <c r="Q132" s="117"/>
    </row>
    <row r="133" spans="2:17" s="114" customFormat="1">
      <c r="B133" s="114" t="s">
        <v>26</v>
      </c>
      <c r="C133" s="114">
        <v>31</v>
      </c>
      <c r="D133" s="117">
        <f t="shared" si="31"/>
        <v>283217.35289787932</v>
      </c>
      <c r="E133" s="117">
        <f t="shared" si="31"/>
        <v>-118897.1756512553</v>
      </c>
      <c r="F133" s="117">
        <f t="shared" si="31"/>
        <v>135280.01432015491</v>
      </c>
      <c r="G133" s="117">
        <f t="shared" si="31"/>
        <v>150959.3410934906</v>
      </c>
      <c r="H133" s="117">
        <f t="shared" si="31"/>
        <v>321829.7571487138</v>
      </c>
      <c r="I133" s="117">
        <f t="shared" si="31"/>
        <v>205275.46483613458</v>
      </c>
      <c r="J133" s="117">
        <f t="shared" si="31"/>
        <v>352076.28070683451</v>
      </c>
      <c r="K133" s="117">
        <f t="shared" si="31"/>
        <v>246650.86929009471</v>
      </c>
      <c r="L133" s="117">
        <f t="shared" si="31"/>
        <v>103513.10714697849</v>
      </c>
      <c r="M133" s="117">
        <f t="shared" si="31"/>
        <v>184130.60063276824</v>
      </c>
      <c r="N133" s="117">
        <f t="shared" si="31"/>
        <v>0</v>
      </c>
      <c r="O133" s="117">
        <f t="shared" si="31"/>
        <v>10845.818990872125</v>
      </c>
      <c r="P133" s="117">
        <f t="shared" si="28"/>
        <v>1874881.4314126661</v>
      </c>
      <c r="Q133" s="117"/>
    </row>
    <row r="134" spans="2:17" s="114" customFormat="1">
      <c r="B134" s="114" t="s">
        <v>27</v>
      </c>
      <c r="C134" s="114">
        <v>41</v>
      </c>
      <c r="D134" s="117">
        <f t="shared" si="31"/>
        <v>34556.877683736442</v>
      </c>
      <c r="E134" s="117">
        <f t="shared" si="31"/>
        <v>-11807.376631692227</v>
      </c>
      <c r="F134" s="117">
        <f t="shared" si="31"/>
        <v>11353.401125580887</v>
      </c>
      <c r="G134" s="117">
        <f t="shared" si="31"/>
        <v>14336.388562041917</v>
      </c>
      <c r="H134" s="117">
        <f t="shared" si="31"/>
        <v>25941.051264011243</v>
      </c>
      <c r="I134" s="117">
        <f t="shared" si="31"/>
        <v>24274.038150734501</v>
      </c>
      <c r="J134" s="117">
        <f t="shared" si="31"/>
        <v>36348.136478268832</v>
      </c>
      <c r="K134" s="117">
        <f t="shared" si="31"/>
        <v>21297.377891332551</v>
      </c>
      <c r="L134" s="117">
        <f t="shared" si="31"/>
        <v>0</v>
      </c>
      <c r="M134" s="117">
        <f t="shared" si="31"/>
        <v>0</v>
      </c>
      <c r="N134" s="117">
        <f t="shared" si="31"/>
        <v>0</v>
      </c>
      <c r="O134" s="117">
        <f t="shared" si="31"/>
        <v>0</v>
      </c>
      <c r="P134" s="117">
        <f t="shared" si="28"/>
        <v>156299.89452401415</v>
      </c>
      <c r="Q134" s="117"/>
    </row>
    <row r="135" spans="2:17" s="121" customFormat="1" ht="16.5" thickBot="1">
      <c r="B135" s="121" t="s">
        <v>42</v>
      </c>
      <c r="C135" s="132" t="s">
        <v>43</v>
      </c>
      <c r="D135" s="124">
        <f t="shared" ref="D135:O135" si="32">D120-D32</f>
        <v>354086.37317457702</v>
      </c>
      <c r="E135" s="124">
        <f t="shared" si="32"/>
        <v>-155682.63192388695</v>
      </c>
      <c r="F135" s="124">
        <f t="shared" si="32"/>
        <v>155359.99616338313</v>
      </c>
      <c r="G135" s="124">
        <f t="shared" si="32"/>
        <v>198805.26971815573</v>
      </c>
      <c r="H135" s="124">
        <f t="shared" si="32"/>
        <v>414115.01311588055</v>
      </c>
      <c r="I135" s="124">
        <f t="shared" si="32"/>
        <v>270876.29750214936</v>
      </c>
      <c r="J135" s="124">
        <f t="shared" si="32"/>
        <v>506065.60173203982</v>
      </c>
      <c r="K135" s="124">
        <f t="shared" si="32"/>
        <v>303004.94845837262</v>
      </c>
      <c r="L135" s="124">
        <f t="shared" si="32"/>
        <v>94956.275815945584</v>
      </c>
      <c r="M135" s="124">
        <f t="shared" si="32"/>
        <v>0</v>
      </c>
      <c r="N135" s="124">
        <f t="shared" si="32"/>
        <v>0</v>
      </c>
      <c r="O135" s="124">
        <f t="shared" si="32"/>
        <v>5798.1331223959569</v>
      </c>
      <c r="P135" s="124">
        <f t="shared" si="28"/>
        <v>2147385.2768790126</v>
      </c>
      <c r="Q135" s="124"/>
    </row>
    <row r="136" spans="2:17" s="114" customFormat="1" ht="16.5" thickBot="1">
      <c r="B136" s="114" t="s">
        <v>60</v>
      </c>
      <c r="C136" s="115"/>
      <c r="D136" s="125">
        <f t="shared" ref="D136:P136" si="33">SUM(D124:D135)</f>
        <v>13785293.385676891</v>
      </c>
      <c r="E136" s="125">
        <f t="shared" si="33"/>
        <v>-6652667.5907481462</v>
      </c>
      <c r="F136" s="125">
        <f t="shared" si="33"/>
        <v>7750322.8697046395</v>
      </c>
      <c r="G136" s="125">
        <f t="shared" si="33"/>
        <v>8408777.3301973492</v>
      </c>
      <c r="H136" s="125">
        <f t="shared" si="33"/>
        <v>17652570.450359486</v>
      </c>
      <c r="I136" s="125">
        <f t="shared" si="33"/>
        <v>11280652.871043589</v>
      </c>
      <c r="J136" s="125">
        <f t="shared" si="33"/>
        <v>18357009.291046031</v>
      </c>
      <c r="K136" s="125">
        <f t="shared" si="33"/>
        <v>10264713.851040766</v>
      </c>
      <c r="L136" s="125">
        <f t="shared" si="33"/>
        <v>2443830.0791758052</v>
      </c>
      <c r="M136" s="125">
        <f t="shared" si="33"/>
        <v>1343115.8000048995</v>
      </c>
      <c r="N136" s="125">
        <f t="shared" si="33"/>
        <v>0</v>
      </c>
      <c r="O136" s="125">
        <f t="shared" si="33"/>
        <v>213953.46304807178</v>
      </c>
      <c r="P136" s="143">
        <f t="shared" si="33"/>
        <v>84847571.800549388</v>
      </c>
      <c r="Q136" s="124"/>
    </row>
    <row r="137" spans="2:17" s="114" customFormat="1">
      <c r="B137" s="114" t="s">
        <v>61</v>
      </c>
      <c r="C137" s="115"/>
      <c r="D137" s="144">
        <f t="shared" ref="D137:P137" si="34">D136/D33</f>
        <v>0.18847964575162812</v>
      </c>
      <c r="E137" s="144">
        <f t="shared" si="34"/>
        <v>-5.4033347015669586E-2</v>
      </c>
      <c r="F137" s="144">
        <f t="shared" si="34"/>
        <v>4.9368376542448952E-2</v>
      </c>
      <c r="G137" s="144">
        <f t="shared" si="34"/>
        <v>5.5590674014499082E-2</v>
      </c>
      <c r="H137" s="144">
        <f t="shared" si="34"/>
        <v>0.14908188933815295</v>
      </c>
      <c r="I137" s="144">
        <f t="shared" si="34"/>
        <v>0.10039532506092845</v>
      </c>
      <c r="J137" s="144">
        <f t="shared" si="34"/>
        <v>0.25414693827557766</v>
      </c>
      <c r="K137" s="144">
        <f t="shared" si="34"/>
        <v>0.17201086189440709</v>
      </c>
      <c r="L137" s="144">
        <f t="shared" si="34"/>
        <v>4.8353571582372266E-2</v>
      </c>
      <c r="M137" s="144">
        <f t="shared" si="34"/>
        <v>2.9562855384443067E-2</v>
      </c>
      <c r="N137" s="144">
        <f t="shared" si="34"/>
        <v>0</v>
      </c>
      <c r="O137" s="144">
        <f t="shared" si="34"/>
        <v>4.1262694503120022E-3</v>
      </c>
      <c r="P137" s="144">
        <f t="shared" si="34"/>
        <v>8.00791566356681E-2</v>
      </c>
      <c r="Q137" s="144"/>
    </row>
    <row r="138" spans="2:17" s="114" customFormat="1">
      <c r="C138" s="115"/>
      <c r="D138" s="144"/>
      <c r="E138" s="144"/>
      <c r="F138" s="144"/>
      <c r="G138" s="144"/>
      <c r="H138" s="144"/>
      <c r="I138" s="144"/>
      <c r="J138" s="144"/>
      <c r="K138" s="144"/>
      <c r="L138" s="144"/>
      <c r="M138" s="144"/>
      <c r="N138" s="144"/>
      <c r="O138" s="144"/>
      <c r="P138" s="144"/>
      <c r="Q138" s="144"/>
    </row>
    <row r="139" spans="2:17" s="114" customFormat="1">
      <c r="B139" s="145" t="s">
        <v>62</v>
      </c>
      <c r="C139" s="146"/>
      <c r="D139" s="147"/>
      <c r="E139" s="147"/>
      <c r="F139" s="147"/>
      <c r="G139" s="147"/>
      <c r="H139" s="147"/>
      <c r="I139" s="147"/>
      <c r="J139" s="147"/>
      <c r="K139" s="147"/>
      <c r="L139" s="147"/>
      <c r="M139" s="147"/>
      <c r="N139" s="147"/>
      <c r="O139" s="147"/>
      <c r="P139" s="147"/>
      <c r="Q139" s="144"/>
    </row>
    <row r="140" spans="2:17" s="114" customFormat="1">
      <c r="B140" s="148" t="s">
        <v>63</v>
      </c>
      <c r="C140" s="146"/>
      <c r="D140" s="149">
        <v>12148863.725298055</v>
      </c>
      <c r="E140" s="149">
        <v>-7881686.8359686136</v>
      </c>
      <c r="F140" s="149">
        <v>7754147.2566944957</v>
      </c>
      <c r="G140" s="149">
        <v>7944521.1156883389</v>
      </c>
      <c r="H140" s="149">
        <v>18046954.4638585</v>
      </c>
      <c r="I140" s="149">
        <v>9842265.645223707</v>
      </c>
      <c r="J140" s="149">
        <v>17137062.902741119</v>
      </c>
      <c r="K140" s="149">
        <v>7761112.5802306011</v>
      </c>
      <c r="L140" s="149">
        <v>1943672.9213544726</v>
      </c>
      <c r="M140" s="150">
        <v>569994.62818130106</v>
      </c>
      <c r="N140" s="150">
        <v>0</v>
      </c>
      <c r="O140" s="150">
        <v>189775.76492331922</v>
      </c>
      <c r="P140" s="151">
        <f>SUM(D140:O140)</f>
        <v>75456684.168225303</v>
      </c>
      <c r="Q140" s="117"/>
    </row>
    <row r="141" spans="2:17" s="114" customFormat="1">
      <c r="B141" s="148" t="s">
        <v>64</v>
      </c>
      <c r="C141" s="146"/>
      <c r="D141" s="149">
        <v>551321.66289387271</v>
      </c>
      <c r="E141" s="149">
        <v>-199242.28554718941</v>
      </c>
      <c r="F141" s="149">
        <v>247390.08273323253</v>
      </c>
      <c r="G141" s="149">
        <v>282564.73190936819</v>
      </c>
      <c r="H141" s="149">
        <v>623100.15235260036</v>
      </c>
      <c r="I141" s="149">
        <v>366887.85811734106</v>
      </c>
      <c r="J141" s="149">
        <v>638792.87753445283</v>
      </c>
      <c r="K141" s="149">
        <v>307618.74424583651</v>
      </c>
      <c r="L141" s="149">
        <v>86551.776930646505</v>
      </c>
      <c r="M141" s="150">
        <v>0</v>
      </c>
      <c r="N141" s="150">
        <v>0</v>
      </c>
      <c r="O141" s="150">
        <v>7404.6950648305938</v>
      </c>
      <c r="P141" s="151">
        <f>SUM(D141:O141)</f>
        <v>2912390.2962349919</v>
      </c>
      <c r="Q141" s="117"/>
    </row>
    <row r="142" spans="2:17" s="114" customFormat="1" ht="16.5" thickBot="1">
      <c r="B142" s="148" t="s">
        <v>65</v>
      </c>
      <c r="C142" s="146"/>
      <c r="D142" s="149">
        <v>810115.83947385475</v>
      </c>
      <c r="E142" s="149">
        <v>-328784.8731677942</v>
      </c>
      <c r="F142" s="149">
        <v>328799.42443291098</v>
      </c>
      <c r="G142" s="149">
        <v>406422.68344572186</v>
      </c>
      <c r="H142" s="149">
        <v>940398.80625609681</v>
      </c>
      <c r="I142" s="149">
        <v>647358.25962749869</v>
      </c>
      <c r="J142" s="149">
        <v>1150219.7388309985</v>
      </c>
      <c r="K142" s="149">
        <v>556981.75905134901</v>
      </c>
      <c r="L142" s="149">
        <v>103511.73255916685</v>
      </c>
      <c r="M142" s="150">
        <v>0</v>
      </c>
      <c r="N142" s="150">
        <v>0</v>
      </c>
      <c r="O142" s="150">
        <v>20380.977430921048</v>
      </c>
      <c r="P142" s="151">
        <f>SUM(D142:O142)</f>
        <v>4635404.3479407243</v>
      </c>
      <c r="Q142" s="117"/>
    </row>
    <row r="143" spans="2:17" s="114" customFormat="1" ht="16.5" thickBot="1">
      <c r="B143" s="148" t="s">
        <v>60</v>
      </c>
      <c r="C143" s="146"/>
      <c r="D143" s="152">
        <f t="shared" ref="D143:P143" si="35">SUM(D140:D142)</f>
        <v>13510301.227665782</v>
      </c>
      <c r="E143" s="152">
        <f t="shared" si="35"/>
        <v>-8409713.9946835972</v>
      </c>
      <c r="F143" s="152">
        <f t="shared" si="35"/>
        <v>8330336.7638606392</v>
      </c>
      <c r="G143" s="152">
        <f t="shared" si="35"/>
        <v>8633508.5310434289</v>
      </c>
      <c r="H143" s="152">
        <f t="shared" si="35"/>
        <v>19610453.422467198</v>
      </c>
      <c r="I143" s="152">
        <f t="shared" si="35"/>
        <v>10856511.762968548</v>
      </c>
      <c r="J143" s="152">
        <f t="shared" si="35"/>
        <v>18926075.519106571</v>
      </c>
      <c r="K143" s="152">
        <f t="shared" si="35"/>
        <v>8625713.0835277867</v>
      </c>
      <c r="L143" s="152">
        <f t="shared" si="35"/>
        <v>2133736.430844286</v>
      </c>
      <c r="M143" s="152">
        <f t="shared" si="35"/>
        <v>569994.62818130106</v>
      </c>
      <c r="N143" s="152">
        <f t="shared" si="35"/>
        <v>0</v>
      </c>
      <c r="O143" s="152">
        <f t="shared" si="35"/>
        <v>217561.43741907086</v>
      </c>
      <c r="P143" s="153">
        <f t="shared" si="35"/>
        <v>83004478.812401026</v>
      </c>
      <c r="Q143" s="124"/>
    </row>
    <row r="144" spans="2:17" s="114" customFormat="1">
      <c r="C144" s="115"/>
      <c r="D144" s="144"/>
      <c r="E144" s="144"/>
      <c r="F144" s="144"/>
      <c r="G144" s="144"/>
      <c r="H144" s="144"/>
      <c r="I144" s="144"/>
      <c r="J144" s="144"/>
      <c r="K144" s="144"/>
      <c r="L144" s="144"/>
      <c r="M144" s="144"/>
      <c r="N144" s="144"/>
      <c r="O144" s="144"/>
      <c r="P144" s="144"/>
      <c r="Q144" s="144"/>
    </row>
    <row r="145" spans="2:17" s="114" customFormat="1" ht="16.5" thickBot="1">
      <c r="B145" s="141" t="s">
        <v>66</v>
      </c>
      <c r="C145" s="115"/>
      <c r="D145" s="144"/>
      <c r="E145" s="144"/>
      <c r="F145" s="144"/>
      <c r="G145" s="144"/>
      <c r="H145" s="144"/>
      <c r="I145" s="144"/>
      <c r="J145" s="144"/>
      <c r="K145" s="144"/>
      <c r="L145" s="144"/>
      <c r="M145" s="144"/>
      <c r="N145" s="144"/>
      <c r="O145" s="144"/>
      <c r="P145" s="144"/>
      <c r="Q145" s="144"/>
    </row>
    <row r="146" spans="2:17" s="114" customFormat="1">
      <c r="B146" s="103" t="s">
        <v>17</v>
      </c>
      <c r="C146" s="115">
        <v>23</v>
      </c>
      <c r="D146" s="154">
        <f>D124</f>
        <v>9636932.6642129943</v>
      </c>
      <c r="E146" s="155">
        <f t="shared" ref="E146:O146" si="36">E124</f>
        <v>-4549170.966617763</v>
      </c>
      <c r="F146" s="155">
        <f t="shared" si="36"/>
        <v>5301558.1363616437</v>
      </c>
      <c r="G146" s="155">
        <f t="shared" si="36"/>
        <v>5645593.7780033052</v>
      </c>
      <c r="H146" s="155">
        <f t="shared" si="36"/>
        <v>12110303.437869892</v>
      </c>
      <c r="I146" s="155">
        <f t="shared" si="36"/>
        <v>7650735.0612127259</v>
      </c>
      <c r="J146" s="155">
        <f t="shared" si="36"/>
        <v>12453813.109892201</v>
      </c>
      <c r="K146" s="155">
        <f t="shared" si="36"/>
        <v>6867801.3540766239</v>
      </c>
      <c r="L146" s="155">
        <f t="shared" si="36"/>
        <v>1705655.2790108919</v>
      </c>
      <c r="M146" s="155">
        <f t="shared" si="36"/>
        <v>1158985.1993721314</v>
      </c>
      <c r="N146" s="155">
        <f t="shared" si="36"/>
        <v>0</v>
      </c>
      <c r="O146" s="155">
        <f t="shared" si="36"/>
        <v>163089.13307087123</v>
      </c>
      <c r="P146" s="156">
        <f t="shared" ref="P146:P157" si="37">SUM(D146:O146)</f>
        <v>58145296.186465517</v>
      </c>
      <c r="Q146" s="117"/>
    </row>
    <row r="147" spans="2:17" s="114" customFormat="1">
      <c r="B147" s="114" t="s">
        <v>19</v>
      </c>
      <c r="C147" s="119">
        <v>31</v>
      </c>
      <c r="D147" s="157">
        <f t="shared" ref="D147:O157" si="38">D125</f>
        <v>2132361.874531636</v>
      </c>
      <c r="E147" s="124">
        <f t="shared" si="38"/>
        <v>-1184112.4879966788</v>
      </c>
      <c r="F147" s="124">
        <f t="shared" si="38"/>
        <v>1427467.5194860734</v>
      </c>
      <c r="G147" s="124">
        <f t="shared" si="38"/>
        <v>1577104.1283253096</v>
      </c>
      <c r="H147" s="124">
        <f t="shared" si="38"/>
        <v>3170281.5534205921</v>
      </c>
      <c r="I147" s="124">
        <f t="shared" si="38"/>
        <v>1995051.4785936959</v>
      </c>
      <c r="J147" s="124">
        <f t="shared" si="38"/>
        <v>3045991.751164658</v>
      </c>
      <c r="K147" s="124">
        <f t="shared" si="38"/>
        <v>1594703.046086831</v>
      </c>
      <c r="L147" s="124">
        <f t="shared" si="38"/>
        <v>310331.76351108402</v>
      </c>
      <c r="M147" s="124">
        <f t="shared" si="38"/>
        <v>0</v>
      </c>
      <c r="N147" s="124">
        <f t="shared" si="38"/>
        <v>0</v>
      </c>
      <c r="O147" s="124">
        <f t="shared" si="38"/>
        <v>25994.468241011724</v>
      </c>
      <c r="P147" s="158">
        <f t="shared" si="37"/>
        <v>14095175.095364213</v>
      </c>
      <c r="Q147" s="117"/>
    </row>
    <row r="148" spans="2:17" s="114" customFormat="1">
      <c r="B148" s="114" t="s">
        <v>20</v>
      </c>
      <c r="C148" s="114">
        <v>41</v>
      </c>
      <c r="D148" s="157">
        <f t="shared" si="38"/>
        <v>453140.31294761878</v>
      </c>
      <c r="E148" s="124">
        <f t="shared" si="38"/>
        <v>-218974.5017453488</v>
      </c>
      <c r="F148" s="124">
        <f t="shared" si="38"/>
        <v>251488.2785927318</v>
      </c>
      <c r="G148" s="124">
        <f t="shared" si="38"/>
        <v>280225.96706377715</v>
      </c>
      <c r="H148" s="124">
        <f t="shared" si="38"/>
        <v>567744.95656944346</v>
      </c>
      <c r="I148" s="124">
        <f t="shared" si="38"/>
        <v>397536.58601661678</v>
      </c>
      <c r="J148" s="124">
        <f t="shared" si="38"/>
        <v>638629.97317794617</v>
      </c>
      <c r="K148" s="124">
        <f t="shared" si="38"/>
        <v>394654.51528520882</v>
      </c>
      <c r="L148" s="124">
        <f t="shared" si="38"/>
        <v>110114.39987317659</v>
      </c>
      <c r="M148" s="124">
        <f t="shared" si="38"/>
        <v>0</v>
      </c>
      <c r="N148" s="124">
        <f t="shared" si="38"/>
        <v>0</v>
      </c>
      <c r="O148" s="124">
        <f t="shared" si="38"/>
        <v>5713.9969746684656</v>
      </c>
      <c r="P148" s="158">
        <f t="shared" si="37"/>
        <v>2880274.4847558392</v>
      </c>
      <c r="Q148" s="117"/>
    </row>
    <row r="149" spans="2:17" s="159" customFormat="1">
      <c r="B149" s="103" t="s">
        <v>31</v>
      </c>
      <c r="C149" s="119" t="s">
        <v>32</v>
      </c>
      <c r="D149" s="157">
        <f t="shared" si="38"/>
        <v>28554.033180836006</v>
      </c>
      <c r="E149" s="124">
        <f t="shared" si="38"/>
        <v>-12433.711504015606</v>
      </c>
      <c r="F149" s="124">
        <f t="shared" si="38"/>
        <v>15404.551952989481</v>
      </c>
      <c r="G149" s="124">
        <f t="shared" si="38"/>
        <v>16834.143116874213</v>
      </c>
      <c r="H149" s="124">
        <f t="shared" si="38"/>
        <v>32526.315532430308</v>
      </c>
      <c r="I149" s="124">
        <f t="shared" si="38"/>
        <v>26738.693276958133</v>
      </c>
      <c r="J149" s="124">
        <f t="shared" si="38"/>
        <v>40590.86688070494</v>
      </c>
      <c r="K149" s="124">
        <f t="shared" si="38"/>
        <v>12791.88798497399</v>
      </c>
      <c r="L149" s="124">
        <f t="shared" si="38"/>
        <v>0</v>
      </c>
      <c r="M149" s="124">
        <f t="shared" si="38"/>
        <v>0</v>
      </c>
      <c r="N149" s="124">
        <f t="shared" si="38"/>
        <v>0</v>
      </c>
      <c r="O149" s="124">
        <f t="shared" si="38"/>
        <v>0</v>
      </c>
      <c r="P149" s="160">
        <f t="shared" si="37"/>
        <v>161006.78042175146</v>
      </c>
    </row>
    <row r="150" spans="2:17" s="159" customFormat="1">
      <c r="B150" s="103" t="s">
        <v>33</v>
      </c>
      <c r="C150" s="119" t="s">
        <v>34</v>
      </c>
      <c r="D150" s="157">
        <f t="shared" si="38"/>
        <v>128522.03487831168</v>
      </c>
      <c r="E150" s="124">
        <f t="shared" si="38"/>
        <v>-53949.729214925785</v>
      </c>
      <c r="F150" s="124">
        <f t="shared" si="38"/>
        <v>67644.279316517059</v>
      </c>
      <c r="G150" s="124">
        <f t="shared" si="38"/>
        <v>73507.027044317219</v>
      </c>
      <c r="H150" s="124">
        <f t="shared" si="38"/>
        <v>111254.03989467258</v>
      </c>
      <c r="I150" s="124">
        <f t="shared" si="38"/>
        <v>99367.269759551156</v>
      </c>
      <c r="J150" s="124">
        <f t="shared" si="38"/>
        <v>170327.55616519134</v>
      </c>
      <c r="K150" s="124">
        <f t="shared" si="38"/>
        <v>122958.37528322265</v>
      </c>
      <c r="L150" s="124">
        <f t="shared" si="38"/>
        <v>32881.606706844177</v>
      </c>
      <c r="M150" s="124">
        <f t="shared" si="38"/>
        <v>0</v>
      </c>
      <c r="N150" s="124">
        <f t="shared" si="38"/>
        <v>0</v>
      </c>
      <c r="O150" s="124">
        <f t="shared" si="38"/>
        <v>0</v>
      </c>
      <c r="P150" s="160">
        <f t="shared" si="37"/>
        <v>752512.45983370207</v>
      </c>
    </row>
    <row r="151" spans="2:17" s="114" customFormat="1">
      <c r="B151" s="103" t="s">
        <v>35</v>
      </c>
      <c r="C151" s="119" t="s">
        <v>36</v>
      </c>
      <c r="D151" s="157">
        <f t="shared" si="38"/>
        <v>153222.33571252692</v>
      </c>
      <c r="E151" s="124">
        <f t="shared" si="38"/>
        <v>-79177.421688204166</v>
      </c>
      <c r="F151" s="124">
        <f t="shared" si="38"/>
        <v>82258.268744240049</v>
      </c>
      <c r="G151" s="124">
        <f t="shared" si="38"/>
        <v>107041.77535428898</v>
      </c>
      <c r="H151" s="124">
        <f t="shared" si="38"/>
        <v>217806.95830545342</v>
      </c>
      <c r="I151" s="124">
        <f t="shared" si="38"/>
        <v>126550.46317187464</v>
      </c>
      <c r="J151" s="124">
        <f t="shared" si="38"/>
        <v>224646.38812145987</v>
      </c>
      <c r="K151" s="124">
        <f t="shared" si="38"/>
        <v>161028.3754116504</v>
      </c>
      <c r="L151" s="124">
        <f t="shared" si="38"/>
        <v>0</v>
      </c>
      <c r="M151" s="124">
        <f t="shared" si="38"/>
        <v>0</v>
      </c>
      <c r="N151" s="124">
        <f t="shared" si="38"/>
        <v>0</v>
      </c>
      <c r="O151" s="124">
        <f t="shared" si="38"/>
        <v>0</v>
      </c>
      <c r="P151" s="158">
        <f t="shared" si="37"/>
        <v>993377.14313329011</v>
      </c>
      <c r="Q151" s="117"/>
    </row>
    <row r="152" spans="2:17" s="114" customFormat="1">
      <c r="B152" s="114" t="s">
        <v>23</v>
      </c>
      <c r="C152" s="114">
        <v>85</v>
      </c>
      <c r="D152" s="157">
        <f t="shared" si="38"/>
        <v>274170.73204905214</v>
      </c>
      <c r="E152" s="124">
        <f t="shared" si="38"/>
        <v>-124646.37341125961</v>
      </c>
      <c r="F152" s="124">
        <f t="shared" si="38"/>
        <v>145114.37834038958</v>
      </c>
      <c r="G152" s="124">
        <f t="shared" si="38"/>
        <v>170683.44646222331</v>
      </c>
      <c r="H152" s="124">
        <f t="shared" si="38"/>
        <v>337209.0054502436</v>
      </c>
      <c r="I152" s="124">
        <f t="shared" si="38"/>
        <v>250847.70016617887</v>
      </c>
      <c r="J152" s="124">
        <f t="shared" si="38"/>
        <v>453590.74651413038</v>
      </c>
      <c r="K152" s="124">
        <f t="shared" si="38"/>
        <v>283526.17372123036</v>
      </c>
      <c r="L152" s="124">
        <f t="shared" si="38"/>
        <v>51402.223440135829</v>
      </c>
      <c r="M152" s="124">
        <f t="shared" si="38"/>
        <v>0</v>
      </c>
      <c r="N152" s="124">
        <f t="shared" si="38"/>
        <v>0</v>
      </c>
      <c r="O152" s="124">
        <f t="shared" si="38"/>
        <v>0</v>
      </c>
      <c r="P152" s="158">
        <f t="shared" si="37"/>
        <v>1841898.0327323244</v>
      </c>
      <c r="Q152" s="117"/>
    </row>
    <row r="153" spans="2:17" s="114" customFormat="1">
      <c r="B153" s="114" t="s">
        <v>24</v>
      </c>
      <c r="C153" s="114">
        <v>86</v>
      </c>
      <c r="D153" s="157">
        <f t="shared" si="38"/>
        <v>159220.38051040529</v>
      </c>
      <c r="E153" s="124">
        <f t="shared" si="38"/>
        <v>-68800.565300975693</v>
      </c>
      <c r="F153" s="124">
        <f t="shared" si="38"/>
        <v>71428.045019514626</v>
      </c>
      <c r="G153" s="124">
        <f t="shared" si="38"/>
        <v>80172.15657887212</v>
      </c>
      <c r="H153" s="124">
        <f t="shared" si="38"/>
        <v>173881.02767079114</v>
      </c>
      <c r="I153" s="124">
        <f t="shared" si="38"/>
        <v>119323.20561915776</v>
      </c>
      <c r="J153" s="124">
        <f t="shared" si="38"/>
        <v>213653.07291012083</v>
      </c>
      <c r="K153" s="124">
        <f t="shared" si="38"/>
        <v>137182.38754779939</v>
      </c>
      <c r="L153" s="124">
        <f t="shared" si="38"/>
        <v>34975.423670748656</v>
      </c>
      <c r="M153" s="124">
        <f t="shared" si="38"/>
        <v>0</v>
      </c>
      <c r="N153" s="124">
        <f t="shared" si="38"/>
        <v>0</v>
      </c>
      <c r="O153" s="124">
        <f t="shared" si="38"/>
        <v>2511.9126482522697</v>
      </c>
      <c r="P153" s="158">
        <f t="shared" si="37"/>
        <v>923547.04687468638</v>
      </c>
      <c r="Q153" s="117"/>
    </row>
    <row r="154" spans="2:17" s="114" customFormat="1">
      <c r="B154" s="114" t="s">
        <v>49</v>
      </c>
      <c r="C154" s="114">
        <v>87</v>
      </c>
      <c r="D154" s="157">
        <f t="shared" si="38"/>
        <v>147308.4138973162</v>
      </c>
      <c r="E154" s="124">
        <f t="shared" si="38"/>
        <v>-75014.649062139913</v>
      </c>
      <c r="F154" s="124">
        <f t="shared" si="38"/>
        <v>85966.000281421933</v>
      </c>
      <c r="G154" s="124">
        <f t="shared" si="38"/>
        <v>93513.908874693327</v>
      </c>
      <c r="H154" s="124">
        <f t="shared" si="38"/>
        <v>169677.33411736507</v>
      </c>
      <c r="I154" s="124">
        <f t="shared" si="38"/>
        <v>114076.61273780838</v>
      </c>
      <c r="J154" s="124">
        <f t="shared" si="38"/>
        <v>221275.80730247684</v>
      </c>
      <c r="K154" s="124">
        <f t="shared" si="38"/>
        <v>119114.54000342614</v>
      </c>
      <c r="L154" s="124">
        <f t="shared" si="38"/>
        <v>0</v>
      </c>
      <c r="M154" s="124">
        <f t="shared" si="38"/>
        <v>0</v>
      </c>
      <c r="N154" s="124">
        <f t="shared" si="38"/>
        <v>0</v>
      </c>
      <c r="O154" s="124">
        <f t="shared" si="38"/>
        <v>0</v>
      </c>
      <c r="P154" s="158">
        <f t="shared" si="37"/>
        <v>875917.96815236798</v>
      </c>
      <c r="Q154" s="117"/>
    </row>
    <row r="155" spans="2:17" s="114" customFormat="1">
      <c r="B155" s="114" t="s">
        <v>26</v>
      </c>
      <c r="C155" s="114">
        <v>31</v>
      </c>
      <c r="D155" s="157">
        <f t="shared" si="38"/>
        <v>283217.35289787932</v>
      </c>
      <c r="E155" s="124">
        <f t="shared" si="38"/>
        <v>-118897.1756512553</v>
      </c>
      <c r="F155" s="124">
        <f t="shared" si="38"/>
        <v>135280.01432015491</v>
      </c>
      <c r="G155" s="124">
        <f t="shared" si="38"/>
        <v>150959.3410934906</v>
      </c>
      <c r="H155" s="124">
        <f t="shared" si="38"/>
        <v>321829.7571487138</v>
      </c>
      <c r="I155" s="124">
        <f t="shared" si="38"/>
        <v>205275.46483613458</v>
      </c>
      <c r="J155" s="124">
        <f t="shared" si="38"/>
        <v>352076.28070683451</v>
      </c>
      <c r="K155" s="124">
        <f t="shared" si="38"/>
        <v>246650.86929009471</v>
      </c>
      <c r="L155" s="124">
        <f t="shared" si="38"/>
        <v>103513.10714697849</v>
      </c>
      <c r="M155" s="124">
        <f t="shared" si="38"/>
        <v>184130.60063276824</v>
      </c>
      <c r="N155" s="124">
        <f t="shared" si="38"/>
        <v>0</v>
      </c>
      <c r="O155" s="124">
        <f t="shared" si="38"/>
        <v>10845.818990872125</v>
      </c>
      <c r="P155" s="158">
        <f t="shared" si="37"/>
        <v>1874881.4314126661</v>
      </c>
      <c r="Q155" s="117"/>
    </row>
    <row r="156" spans="2:17" s="114" customFormat="1">
      <c r="B156" s="114" t="s">
        <v>27</v>
      </c>
      <c r="C156" s="114">
        <v>41</v>
      </c>
      <c r="D156" s="157">
        <f t="shared" si="38"/>
        <v>34556.877683736442</v>
      </c>
      <c r="E156" s="124">
        <f t="shared" si="38"/>
        <v>-11807.376631692227</v>
      </c>
      <c r="F156" s="124">
        <f t="shared" si="38"/>
        <v>11353.401125580887</v>
      </c>
      <c r="G156" s="124">
        <f t="shared" si="38"/>
        <v>14336.388562041917</v>
      </c>
      <c r="H156" s="124">
        <f t="shared" si="38"/>
        <v>25941.051264011243</v>
      </c>
      <c r="I156" s="124">
        <f t="shared" si="38"/>
        <v>24274.038150734501</v>
      </c>
      <c r="J156" s="124">
        <f t="shared" si="38"/>
        <v>36348.136478268832</v>
      </c>
      <c r="K156" s="124">
        <f t="shared" si="38"/>
        <v>21297.377891332551</v>
      </c>
      <c r="L156" s="124">
        <f t="shared" si="38"/>
        <v>0</v>
      </c>
      <c r="M156" s="124">
        <f t="shared" si="38"/>
        <v>0</v>
      </c>
      <c r="N156" s="124">
        <f t="shared" si="38"/>
        <v>0</v>
      </c>
      <c r="O156" s="124">
        <f t="shared" si="38"/>
        <v>0</v>
      </c>
      <c r="P156" s="158">
        <f t="shared" si="37"/>
        <v>156299.89452401415</v>
      </c>
      <c r="Q156" s="117"/>
    </row>
    <row r="157" spans="2:17" s="121" customFormat="1" ht="16.5" thickBot="1">
      <c r="B157" s="121" t="s">
        <v>42</v>
      </c>
      <c r="C157" s="132" t="s">
        <v>43</v>
      </c>
      <c r="D157" s="161">
        <f t="shared" si="38"/>
        <v>354086.37317457702</v>
      </c>
      <c r="E157" s="162">
        <f t="shared" si="38"/>
        <v>-155682.63192388695</v>
      </c>
      <c r="F157" s="162">
        <f t="shared" si="38"/>
        <v>155359.99616338313</v>
      </c>
      <c r="G157" s="162">
        <f t="shared" si="38"/>
        <v>198805.26971815573</v>
      </c>
      <c r="H157" s="162">
        <f t="shared" si="38"/>
        <v>414115.01311588055</v>
      </c>
      <c r="I157" s="162">
        <f t="shared" si="38"/>
        <v>270876.29750214936</v>
      </c>
      <c r="J157" s="162">
        <f t="shared" si="38"/>
        <v>506065.60173203982</v>
      </c>
      <c r="K157" s="162">
        <f t="shared" si="38"/>
        <v>303004.94845837262</v>
      </c>
      <c r="L157" s="162">
        <f t="shared" si="38"/>
        <v>94956.275815945584</v>
      </c>
      <c r="M157" s="162">
        <f t="shared" si="38"/>
        <v>0</v>
      </c>
      <c r="N157" s="162">
        <f t="shared" si="38"/>
        <v>0</v>
      </c>
      <c r="O157" s="162">
        <f t="shared" si="38"/>
        <v>5798.1331223959569</v>
      </c>
      <c r="P157" s="163">
        <f t="shared" si="37"/>
        <v>2147385.2768790126</v>
      </c>
      <c r="Q157" s="124"/>
    </row>
    <row r="158" spans="2:17" s="114" customFormat="1" ht="16.5" thickBot="1">
      <c r="B158" s="114" t="s">
        <v>60</v>
      </c>
      <c r="C158" s="115"/>
      <c r="D158" s="124">
        <f t="shared" ref="D158:P158" si="39">SUM(D146:D157)</f>
        <v>13785293.385676891</v>
      </c>
      <c r="E158" s="124">
        <f t="shared" si="39"/>
        <v>-6652667.5907481462</v>
      </c>
      <c r="F158" s="124">
        <f t="shared" si="39"/>
        <v>7750322.8697046395</v>
      </c>
      <c r="G158" s="124">
        <f t="shared" si="39"/>
        <v>8408777.3301973492</v>
      </c>
      <c r="H158" s="124">
        <f t="shared" si="39"/>
        <v>17652570.450359486</v>
      </c>
      <c r="I158" s="124">
        <f t="shared" si="39"/>
        <v>11280652.871043589</v>
      </c>
      <c r="J158" s="124">
        <f t="shared" si="39"/>
        <v>18357009.291046031</v>
      </c>
      <c r="K158" s="124">
        <f t="shared" si="39"/>
        <v>10264713.851040766</v>
      </c>
      <c r="L158" s="124">
        <f t="shared" si="39"/>
        <v>2443830.0791758052</v>
      </c>
      <c r="M158" s="124">
        <f t="shared" si="39"/>
        <v>1343115.8000048995</v>
      </c>
      <c r="N158" s="124">
        <f t="shared" si="39"/>
        <v>0</v>
      </c>
      <c r="O158" s="124">
        <f t="shared" si="39"/>
        <v>213953.46304807178</v>
      </c>
      <c r="P158" s="164">
        <f t="shared" si="39"/>
        <v>84847571.800549388</v>
      </c>
      <c r="Q158" s="144">
        <f>P158/P187</f>
        <v>7.4141933157108736E-2</v>
      </c>
    </row>
    <row r="159" spans="2:17" s="114" customFormat="1">
      <c r="B159" s="114" t="s">
        <v>61</v>
      </c>
      <c r="C159" s="115"/>
      <c r="D159" s="165">
        <f t="shared" ref="D159:P159" si="40">D158/D33</f>
        <v>0.18847964575162812</v>
      </c>
      <c r="E159" s="165">
        <f t="shared" si="40"/>
        <v>-5.4033347015669586E-2</v>
      </c>
      <c r="F159" s="165">
        <f t="shared" si="40"/>
        <v>4.9368376542448952E-2</v>
      </c>
      <c r="G159" s="165">
        <f t="shared" si="40"/>
        <v>5.5590674014499082E-2</v>
      </c>
      <c r="H159" s="165">
        <f t="shared" si="40"/>
        <v>0.14908188933815295</v>
      </c>
      <c r="I159" s="165">
        <f t="shared" si="40"/>
        <v>0.10039532506092845</v>
      </c>
      <c r="J159" s="165">
        <f t="shared" si="40"/>
        <v>0.25414693827557766</v>
      </c>
      <c r="K159" s="165">
        <f t="shared" si="40"/>
        <v>0.17201086189440709</v>
      </c>
      <c r="L159" s="165">
        <f t="shared" si="40"/>
        <v>4.8353571582372266E-2</v>
      </c>
      <c r="M159" s="165">
        <f t="shared" si="40"/>
        <v>2.9562855384443067E-2</v>
      </c>
      <c r="N159" s="165">
        <f t="shared" si="40"/>
        <v>0</v>
      </c>
      <c r="O159" s="165">
        <f t="shared" si="40"/>
        <v>4.1262694503120022E-3</v>
      </c>
      <c r="P159" s="165">
        <f t="shared" si="40"/>
        <v>8.00791566356681E-2</v>
      </c>
      <c r="Q159" s="165"/>
    </row>
    <row r="160" spans="2:17" s="114" customFormat="1">
      <c r="C160" s="115"/>
      <c r="D160" s="165"/>
      <c r="E160" s="165"/>
      <c r="F160" s="165"/>
      <c r="G160" s="165"/>
      <c r="H160" s="165"/>
      <c r="I160" s="165"/>
      <c r="J160" s="165"/>
      <c r="K160" s="165"/>
      <c r="L160" s="165"/>
      <c r="M160" s="165"/>
      <c r="N160" s="165"/>
      <c r="O160" s="165"/>
      <c r="P160" s="165"/>
      <c r="Q160" s="166"/>
    </row>
    <row r="161" spans="2:43" s="114" customFormat="1">
      <c r="B161" s="141" t="s">
        <v>67</v>
      </c>
      <c r="C161" s="115"/>
      <c r="D161" s="167"/>
      <c r="E161" s="167"/>
      <c r="F161" s="167"/>
      <c r="G161" s="167"/>
      <c r="H161" s="167"/>
      <c r="I161" s="167"/>
      <c r="J161" s="167"/>
      <c r="K161" s="167"/>
      <c r="L161" s="167"/>
      <c r="M161" s="167"/>
      <c r="N161" s="167"/>
      <c r="O161" s="167"/>
      <c r="P161" s="167"/>
      <c r="Q161" s="166"/>
    </row>
    <row r="162" spans="2:43" s="114" customFormat="1">
      <c r="B162" s="114" t="s">
        <v>17</v>
      </c>
      <c r="C162" s="115">
        <v>23</v>
      </c>
      <c r="D162" s="117">
        <f>D12+D146</f>
        <v>43215988.125212997</v>
      </c>
      <c r="E162" s="117">
        <f t="shared" ref="E162:O162" si="41">E12+E146</f>
        <v>63567288.442382231</v>
      </c>
      <c r="F162" s="117">
        <f t="shared" si="41"/>
        <v>96195201.637361646</v>
      </c>
      <c r="G162" s="117">
        <f t="shared" si="41"/>
        <v>91401283.770003304</v>
      </c>
      <c r="H162" s="117">
        <f t="shared" si="41"/>
        <v>76270374.445869893</v>
      </c>
      <c r="I162" s="117">
        <f t="shared" si="41"/>
        <v>65637773.121212728</v>
      </c>
      <c r="J162" s="117">
        <f t="shared" si="41"/>
        <v>45334624.294892199</v>
      </c>
      <c r="K162" s="117">
        <f t="shared" si="41"/>
        <v>29863062.044076625</v>
      </c>
      <c r="L162" s="117">
        <f t="shared" si="41"/>
        <v>19479991.66601089</v>
      </c>
      <c r="M162" s="117">
        <f t="shared" si="41"/>
        <v>15206495.299372131</v>
      </c>
      <c r="N162" s="117">
        <f t="shared" si="41"/>
        <v>13454917.184</v>
      </c>
      <c r="O162" s="117">
        <f t="shared" si="41"/>
        <v>19375676.23907087</v>
      </c>
      <c r="P162" s="117">
        <f t="shared" ref="P162:P173" si="42">SUM(D162:O162)</f>
        <v>579002676.26946557</v>
      </c>
      <c r="Q162" s="117"/>
      <c r="AF162" s="117"/>
      <c r="AG162" s="117"/>
      <c r="AH162" s="117"/>
      <c r="AI162" s="117"/>
      <c r="AJ162" s="117"/>
      <c r="AK162" s="117"/>
      <c r="AL162" s="117"/>
      <c r="AM162" s="117"/>
      <c r="AN162" s="117"/>
      <c r="AO162" s="117"/>
      <c r="AP162" s="117"/>
      <c r="AQ162" s="117"/>
    </row>
    <row r="163" spans="2:43" s="114" customFormat="1">
      <c r="B163" s="114" t="s">
        <v>19</v>
      </c>
      <c r="C163" s="119">
        <v>31</v>
      </c>
      <c r="D163" s="117">
        <f t="shared" ref="D163:O164" si="43">D14+D147</f>
        <v>14408293.882531635</v>
      </c>
      <c r="E163" s="117">
        <f t="shared" si="43"/>
        <v>20482127.15300332</v>
      </c>
      <c r="F163" s="117">
        <f t="shared" si="43"/>
        <v>30312750.259486072</v>
      </c>
      <c r="G163" s="117">
        <f t="shared" si="43"/>
        <v>29536979.427325308</v>
      </c>
      <c r="H163" s="117">
        <f t="shared" si="43"/>
        <v>24486237.185420591</v>
      </c>
      <c r="I163" s="117">
        <f t="shared" si="43"/>
        <v>21711876.191593695</v>
      </c>
      <c r="J163" s="117">
        <f t="shared" si="43"/>
        <v>15468869.629164658</v>
      </c>
      <c r="K163" s="117">
        <f t="shared" si="43"/>
        <v>11471802.411086831</v>
      </c>
      <c r="L163" s="117">
        <f t="shared" si="43"/>
        <v>8796179.6325110849</v>
      </c>
      <c r="M163" s="117">
        <f t="shared" si="43"/>
        <v>7677067.9900000002</v>
      </c>
      <c r="N163" s="117">
        <f t="shared" si="43"/>
        <v>7480555.2740000002</v>
      </c>
      <c r="O163" s="117">
        <f t="shared" si="43"/>
        <v>8718620.8092410117</v>
      </c>
      <c r="P163" s="117">
        <f t="shared" si="42"/>
        <v>200551359.84536421</v>
      </c>
      <c r="Q163" s="117"/>
      <c r="AF163" s="117"/>
      <c r="AG163" s="117"/>
      <c r="AH163" s="117"/>
      <c r="AI163" s="117"/>
      <c r="AJ163" s="117"/>
      <c r="AK163" s="117"/>
      <c r="AL163" s="117"/>
      <c r="AM163" s="117"/>
      <c r="AN163" s="117"/>
      <c r="AO163" s="117"/>
      <c r="AP163" s="117"/>
      <c r="AQ163" s="117"/>
    </row>
    <row r="164" spans="2:43" s="114" customFormat="1">
      <c r="B164" s="114" t="s">
        <v>20</v>
      </c>
      <c r="C164" s="114">
        <v>41</v>
      </c>
      <c r="D164" s="117">
        <f t="shared" si="43"/>
        <v>3512197.538947619</v>
      </c>
      <c r="E164" s="117">
        <f t="shared" si="43"/>
        <v>4455382.6602546507</v>
      </c>
      <c r="F164" s="117">
        <f t="shared" si="43"/>
        <v>5989474.3065927327</v>
      </c>
      <c r="G164" s="117">
        <f t="shared" si="43"/>
        <v>5924249.0140637765</v>
      </c>
      <c r="H164" s="117">
        <f t="shared" si="43"/>
        <v>5173023.1165694436</v>
      </c>
      <c r="I164" s="117">
        <f t="shared" si="43"/>
        <v>4878799.979016616</v>
      </c>
      <c r="J164" s="117">
        <f t="shared" si="43"/>
        <v>3768244.7581779468</v>
      </c>
      <c r="K164" s="117">
        <f t="shared" si="43"/>
        <v>3049492.2942852089</v>
      </c>
      <c r="L164" s="117">
        <f t="shared" si="43"/>
        <v>2367498.8288731766</v>
      </c>
      <c r="M164" s="117">
        <f t="shared" si="43"/>
        <v>1940136.5760000001</v>
      </c>
      <c r="N164" s="117">
        <f t="shared" si="43"/>
        <v>1905759.1300000001</v>
      </c>
      <c r="O164" s="117">
        <f t="shared" si="43"/>
        <v>2325718.5179746686</v>
      </c>
      <c r="P164" s="117">
        <f t="shared" si="42"/>
        <v>45289976.720755838</v>
      </c>
      <c r="Q164" s="117"/>
      <c r="AF164" s="117"/>
      <c r="AG164" s="117"/>
      <c r="AH164" s="117"/>
      <c r="AI164" s="117"/>
      <c r="AJ164" s="117"/>
      <c r="AK164" s="117"/>
      <c r="AL164" s="117"/>
      <c r="AM164" s="117"/>
      <c r="AN164" s="117"/>
      <c r="AO164" s="117"/>
      <c r="AP164" s="117"/>
      <c r="AQ164" s="117"/>
    </row>
    <row r="165" spans="2:43" s="159" customFormat="1">
      <c r="B165" s="103" t="s">
        <v>31</v>
      </c>
      <c r="C165" s="119" t="s">
        <v>32</v>
      </c>
      <c r="D165" s="142">
        <f t="shared" ref="D165:O167" si="44">D25+D149</f>
        <v>250001.41318083601</v>
      </c>
      <c r="E165" s="142">
        <f t="shared" si="44"/>
        <v>359188.7984959844</v>
      </c>
      <c r="F165" s="142">
        <f t="shared" si="44"/>
        <v>422076.2119529894</v>
      </c>
      <c r="G165" s="142">
        <f t="shared" si="44"/>
        <v>449751.55311687425</v>
      </c>
      <c r="H165" s="142">
        <f t="shared" si="44"/>
        <v>378976.48553243023</v>
      </c>
      <c r="I165" s="142">
        <f t="shared" si="44"/>
        <v>382727.46327695803</v>
      </c>
      <c r="J165" s="142">
        <f t="shared" si="44"/>
        <v>285709.02688070497</v>
      </c>
      <c r="K165" s="142">
        <f t="shared" si="44"/>
        <v>228712.01798497399</v>
      </c>
      <c r="L165" s="142">
        <f t="shared" si="44"/>
        <v>210497.40000000014</v>
      </c>
      <c r="M165" s="142">
        <f t="shared" si="44"/>
        <v>178019.17999999993</v>
      </c>
      <c r="N165" s="142">
        <f t="shared" si="44"/>
        <v>182087.74</v>
      </c>
      <c r="O165" s="142">
        <f t="shared" si="44"/>
        <v>188728.38</v>
      </c>
      <c r="P165" s="142">
        <f t="shared" si="42"/>
        <v>3516475.6704217512</v>
      </c>
      <c r="AF165" s="117"/>
      <c r="AG165" s="117"/>
      <c r="AH165" s="117"/>
      <c r="AI165" s="117"/>
      <c r="AJ165" s="117"/>
      <c r="AK165" s="117"/>
      <c r="AL165" s="117"/>
      <c r="AM165" s="117"/>
      <c r="AN165" s="117"/>
      <c r="AO165" s="117"/>
      <c r="AP165" s="117"/>
      <c r="AQ165" s="117"/>
    </row>
    <row r="166" spans="2:43" s="159" customFormat="1">
      <c r="B166" s="103" t="s">
        <v>33</v>
      </c>
      <c r="C166" s="119" t="s">
        <v>34</v>
      </c>
      <c r="D166" s="142">
        <f t="shared" si="44"/>
        <v>2589502.7448783116</v>
      </c>
      <c r="E166" s="142">
        <f t="shared" si="44"/>
        <v>2725559.4007850741</v>
      </c>
      <c r="F166" s="142">
        <f t="shared" si="44"/>
        <v>3038719.5893165166</v>
      </c>
      <c r="G166" s="142">
        <f t="shared" si="44"/>
        <v>2889220.6570443171</v>
      </c>
      <c r="H166" s="142">
        <f t="shared" si="44"/>
        <v>2627598.5898946724</v>
      </c>
      <c r="I166" s="142">
        <f t="shared" si="44"/>
        <v>2743460.0597595512</v>
      </c>
      <c r="J166" s="142">
        <f t="shared" si="44"/>
        <v>2514326.8361651916</v>
      </c>
      <c r="K166" s="142">
        <f t="shared" si="44"/>
        <v>2526306.2652832223</v>
      </c>
      <c r="L166" s="142">
        <f t="shared" si="44"/>
        <v>2322031.7867068443</v>
      </c>
      <c r="M166" s="142">
        <f t="shared" si="44"/>
        <v>2193834.5099999998</v>
      </c>
      <c r="N166" s="142">
        <f t="shared" si="44"/>
        <v>2278367.12</v>
      </c>
      <c r="O166" s="142">
        <f t="shared" si="44"/>
        <v>2299884.4900000002</v>
      </c>
      <c r="P166" s="142">
        <f t="shared" si="42"/>
        <v>30748812.0498337</v>
      </c>
      <c r="AF166" s="117"/>
      <c r="AG166" s="117"/>
      <c r="AH166" s="117"/>
      <c r="AI166" s="117"/>
      <c r="AJ166" s="117"/>
      <c r="AK166" s="117"/>
      <c r="AL166" s="117"/>
      <c r="AM166" s="117"/>
      <c r="AN166" s="117"/>
      <c r="AO166" s="117"/>
      <c r="AP166" s="117"/>
      <c r="AQ166" s="117"/>
    </row>
    <row r="167" spans="2:43" s="114" customFormat="1">
      <c r="B167" s="103" t="s">
        <v>35</v>
      </c>
      <c r="C167" s="119" t="s">
        <v>36</v>
      </c>
      <c r="D167" s="117">
        <f t="shared" si="44"/>
        <v>1554505.0757125269</v>
      </c>
      <c r="E167" s="117">
        <f t="shared" si="44"/>
        <v>1828471.5783117958</v>
      </c>
      <c r="F167" s="117">
        <f t="shared" si="44"/>
        <v>2251972.0487442398</v>
      </c>
      <c r="G167" s="117">
        <f t="shared" si="44"/>
        <v>2163300.9653542889</v>
      </c>
      <c r="H167" s="117">
        <f t="shared" si="44"/>
        <v>1998570.1483054534</v>
      </c>
      <c r="I167" s="117">
        <f t="shared" si="44"/>
        <v>1961548.8531718748</v>
      </c>
      <c r="J167" s="117">
        <f t="shared" si="44"/>
        <v>1600853.9181214599</v>
      </c>
      <c r="K167" s="117">
        <f t="shared" si="44"/>
        <v>1434997.4854116505</v>
      </c>
      <c r="L167" s="117">
        <f t="shared" si="44"/>
        <v>1151746.3999999999</v>
      </c>
      <c r="M167" s="117">
        <f t="shared" si="44"/>
        <v>1091624.69</v>
      </c>
      <c r="N167" s="117">
        <f t="shared" si="44"/>
        <v>1053947.52</v>
      </c>
      <c r="O167" s="117">
        <f t="shared" si="44"/>
        <v>1096161.1400000001</v>
      </c>
      <c r="P167" s="117">
        <f t="shared" si="42"/>
        <v>19187699.82313329</v>
      </c>
      <c r="Q167" s="117"/>
      <c r="AF167" s="117"/>
      <c r="AG167" s="117"/>
      <c r="AH167" s="117"/>
      <c r="AI167" s="117"/>
      <c r="AJ167" s="117"/>
      <c r="AK167" s="117"/>
      <c r="AL167" s="117"/>
      <c r="AM167" s="117"/>
      <c r="AN167" s="117"/>
      <c r="AO167" s="117"/>
      <c r="AP167" s="117"/>
      <c r="AQ167" s="117"/>
    </row>
    <row r="168" spans="2:43" s="114" customFormat="1">
      <c r="B168" s="114" t="s">
        <v>23</v>
      </c>
      <c r="C168" s="114">
        <v>85</v>
      </c>
      <c r="D168" s="117">
        <f t="shared" ref="D168:O172" si="45">D17+D152</f>
        <v>2109673.8570490521</v>
      </c>
      <c r="E168" s="117">
        <f t="shared" si="45"/>
        <v>2420908.3095887406</v>
      </c>
      <c r="F168" s="117">
        <f t="shared" si="45"/>
        <v>3153524.9803403895</v>
      </c>
      <c r="G168" s="117">
        <f t="shared" si="45"/>
        <v>3176176.9284622231</v>
      </c>
      <c r="H168" s="117">
        <f t="shared" si="45"/>
        <v>2842317.5394502436</v>
      </c>
      <c r="I168" s="117">
        <f t="shared" si="45"/>
        <v>2777606.4561661789</v>
      </c>
      <c r="J168" s="117">
        <f t="shared" si="45"/>
        <v>2343657.4675141303</v>
      </c>
      <c r="K168" s="117">
        <f t="shared" si="45"/>
        <v>1850570.2407212306</v>
      </c>
      <c r="L168" s="117">
        <f t="shared" si="45"/>
        <v>1332501.7254401359</v>
      </c>
      <c r="M168" s="117">
        <f t="shared" si="45"/>
        <v>1245654.4049999998</v>
      </c>
      <c r="N168" s="117">
        <f t="shared" si="45"/>
        <v>1191515.3990000002</v>
      </c>
      <c r="O168" s="117">
        <f t="shared" si="45"/>
        <v>1111068.753</v>
      </c>
      <c r="P168" s="117">
        <f t="shared" si="42"/>
        <v>25555176.061732326</v>
      </c>
      <c r="Q168" s="117"/>
      <c r="AF168" s="117"/>
      <c r="AG168" s="117"/>
      <c r="AH168" s="117"/>
      <c r="AI168" s="117"/>
      <c r="AJ168" s="117"/>
      <c r="AK168" s="117"/>
      <c r="AL168" s="117"/>
      <c r="AM168" s="117"/>
      <c r="AN168" s="117"/>
      <c r="AO168" s="117"/>
      <c r="AP168" s="117"/>
      <c r="AQ168" s="117"/>
    </row>
    <row r="169" spans="2:43" s="114" customFormat="1">
      <c r="B169" s="114" t="s">
        <v>24</v>
      </c>
      <c r="C169" s="114">
        <v>86</v>
      </c>
      <c r="D169" s="117">
        <f t="shared" si="45"/>
        <v>743861.45251040522</v>
      </c>
      <c r="E169" s="117">
        <f t="shared" si="45"/>
        <v>966419.76669902436</v>
      </c>
      <c r="F169" s="117">
        <f t="shared" si="45"/>
        <v>1315741.9090195147</v>
      </c>
      <c r="G169" s="117">
        <f t="shared" si="45"/>
        <v>1309923.897578872</v>
      </c>
      <c r="H169" s="117">
        <f t="shared" si="45"/>
        <v>1144145.0106707911</v>
      </c>
      <c r="I169" s="117">
        <f t="shared" si="45"/>
        <v>1053613.4636191577</v>
      </c>
      <c r="J169" s="117">
        <f t="shared" si="45"/>
        <v>783286.50591012079</v>
      </c>
      <c r="K169" s="117">
        <f t="shared" si="45"/>
        <v>546479.61854779941</v>
      </c>
      <c r="L169" s="117">
        <f t="shared" si="45"/>
        <v>333071.15767074865</v>
      </c>
      <c r="M169" s="117">
        <f t="shared" si="45"/>
        <v>211648.10800000001</v>
      </c>
      <c r="N169" s="117">
        <f t="shared" si="45"/>
        <v>200004.37</v>
      </c>
      <c r="O169" s="117">
        <f t="shared" si="45"/>
        <v>306381.02164825227</v>
      </c>
      <c r="P169" s="117">
        <f t="shared" si="42"/>
        <v>8914576.2818746865</v>
      </c>
      <c r="Q169" s="117"/>
      <c r="AF169" s="117"/>
      <c r="AG169" s="117"/>
      <c r="AH169" s="117"/>
      <c r="AI169" s="117"/>
      <c r="AJ169" s="117"/>
      <c r="AK169" s="117"/>
      <c r="AL169" s="117"/>
      <c r="AM169" s="117"/>
      <c r="AN169" s="117"/>
      <c r="AO169" s="117"/>
      <c r="AP169" s="117"/>
      <c r="AQ169" s="117"/>
    </row>
    <row r="170" spans="2:43" s="114" customFormat="1">
      <c r="B170" s="114" t="s">
        <v>49</v>
      </c>
      <c r="C170" s="114">
        <v>87</v>
      </c>
      <c r="D170" s="117">
        <f t="shared" si="45"/>
        <v>1783005.5198973159</v>
      </c>
      <c r="E170" s="117">
        <f t="shared" si="45"/>
        <v>2169788.4389378601</v>
      </c>
      <c r="F170" s="117">
        <f t="shared" si="45"/>
        <v>2634966.4202814219</v>
      </c>
      <c r="G170" s="117">
        <f t="shared" si="45"/>
        <v>2767396.5748746935</v>
      </c>
      <c r="H170" s="117">
        <f t="shared" si="45"/>
        <v>2358297.7551173652</v>
      </c>
      <c r="I170" s="117">
        <f t="shared" si="45"/>
        <v>2307308.7777378084</v>
      </c>
      <c r="J170" s="117">
        <f t="shared" si="45"/>
        <v>1974438.6183024768</v>
      </c>
      <c r="K170" s="117">
        <f t="shared" si="45"/>
        <v>1690595.6710034262</v>
      </c>
      <c r="L170" s="117">
        <f t="shared" si="45"/>
        <v>1372126.3689999999</v>
      </c>
      <c r="M170" s="117">
        <f t="shared" si="45"/>
        <v>1364669.4919999999</v>
      </c>
      <c r="N170" s="117">
        <f t="shared" si="45"/>
        <v>1339088.034</v>
      </c>
      <c r="O170" s="117">
        <f t="shared" si="45"/>
        <v>1445559.585</v>
      </c>
      <c r="P170" s="117">
        <f t="shared" si="42"/>
        <v>23207241.256152369</v>
      </c>
      <c r="Q170" s="117"/>
      <c r="AF170" s="117"/>
      <c r="AG170" s="117"/>
      <c r="AH170" s="117"/>
      <c r="AI170" s="117"/>
      <c r="AJ170" s="117"/>
      <c r="AK170" s="117"/>
      <c r="AL170" s="117"/>
      <c r="AM170" s="117"/>
      <c r="AN170" s="117"/>
      <c r="AO170" s="117"/>
      <c r="AP170" s="117"/>
      <c r="AQ170" s="117"/>
    </row>
    <row r="171" spans="2:43" s="114" customFormat="1">
      <c r="B171" s="114" t="s">
        <v>26</v>
      </c>
      <c r="C171" s="114">
        <v>31</v>
      </c>
      <c r="D171" s="117">
        <f t="shared" si="45"/>
        <v>1080691.0478978793</v>
      </c>
      <c r="E171" s="117">
        <f t="shared" si="45"/>
        <v>1345754.6983487448</v>
      </c>
      <c r="F171" s="117">
        <f t="shared" si="45"/>
        <v>2200254.1803201549</v>
      </c>
      <c r="G171" s="117">
        <f t="shared" si="45"/>
        <v>2176262.5750934905</v>
      </c>
      <c r="H171" s="117">
        <f t="shared" si="45"/>
        <v>1842409.8861487138</v>
      </c>
      <c r="I171" s="117">
        <f t="shared" si="45"/>
        <v>1586226.1448361345</v>
      </c>
      <c r="J171" s="117">
        <f t="shared" si="45"/>
        <v>1162077.0647068345</v>
      </c>
      <c r="K171" s="117">
        <f t="shared" si="45"/>
        <v>796728.92829009471</v>
      </c>
      <c r="L171" s="117">
        <f t="shared" si="45"/>
        <v>559926.00714697852</v>
      </c>
      <c r="M171" s="117">
        <f t="shared" si="45"/>
        <v>602768.13263276825</v>
      </c>
      <c r="N171" s="117">
        <f t="shared" si="45"/>
        <v>427025.05599999998</v>
      </c>
      <c r="O171" s="117">
        <f t="shared" si="45"/>
        <v>524346.25299087213</v>
      </c>
      <c r="P171" s="117">
        <f t="shared" si="42"/>
        <v>14304469.974412665</v>
      </c>
      <c r="Q171" s="117"/>
      <c r="AF171" s="117"/>
      <c r="AG171" s="117"/>
      <c r="AH171" s="117"/>
      <c r="AI171" s="117"/>
      <c r="AJ171" s="117"/>
      <c r="AK171" s="117"/>
      <c r="AL171" s="117"/>
      <c r="AM171" s="117"/>
      <c r="AN171" s="117"/>
      <c r="AO171" s="117"/>
      <c r="AP171" s="117"/>
      <c r="AQ171" s="117"/>
    </row>
    <row r="172" spans="2:43" s="114" customFormat="1">
      <c r="B172" s="114" t="s">
        <v>27</v>
      </c>
      <c r="C172" s="114">
        <v>41</v>
      </c>
      <c r="D172" s="117">
        <f t="shared" si="45"/>
        <v>490678.66368373629</v>
      </c>
      <c r="E172" s="117">
        <f t="shared" si="45"/>
        <v>487399.09236830781</v>
      </c>
      <c r="F172" s="117">
        <f t="shared" si="45"/>
        <v>467640.64912558103</v>
      </c>
      <c r="G172" s="117">
        <f t="shared" si="45"/>
        <v>463184.22756204184</v>
      </c>
      <c r="H172" s="117">
        <f t="shared" si="45"/>
        <v>415131.92126401135</v>
      </c>
      <c r="I172" s="117">
        <f t="shared" si="45"/>
        <v>434015.5381507345</v>
      </c>
      <c r="J172" s="117">
        <f t="shared" si="45"/>
        <v>365754.85547826876</v>
      </c>
      <c r="K172" s="117">
        <f t="shared" si="45"/>
        <v>328750.44389133248</v>
      </c>
      <c r="L172" s="117">
        <f t="shared" si="45"/>
        <v>283532.99</v>
      </c>
      <c r="M172" s="117">
        <f t="shared" si="45"/>
        <v>269796.65099999995</v>
      </c>
      <c r="N172" s="117">
        <f t="shared" si="45"/>
        <v>254396.0560000001</v>
      </c>
      <c r="O172" s="117">
        <f t="shared" si="45"/>
        <v>277354.43100000004</v>
      </c>
      <c r="P172" s="117">
        <f t="shared" si="42"/>
        <v>4537635.5195240136</v>
      </c>
      <c r="Q172" s="117"/>
      <c r="AF172" s="117"/>
      <c r="AG172" s="117"/>
      <c r="AH172" s="117"/>
      <c r="AI172" s="117"/>
      <c r="AJ172" s="117"/>
      <c r="AK172" s="117"/>
      <c r="AL172" s="117"/>
      <c r="AM172" s="117"/>
      <c r="AN172" s="117"/>
      <c r="AO172" s="117"/>
      <c r="AP172" s="117"/>
      <c r="AQ172" s="117"/>
    </row>
    <row r="173" spans="2:43" s="121" customFormat="1">
      <c r="B173" s="121" t="s">
        <v>42</v>
      </c>
      <c r="C173" s="132" t="s">
        <v>43</v>
      </c>
      <c r="D173" s="124">
        <f t="shared" ref="D173:O173" si="46">D32+D157</f>
        <v>2960363.4231745768</v>
      </c>
      <c r="E173" s="124">
        <f t="shared" si="46"/>
        <v>3659240.4380761129</v>
      </c>
      <c r="F173" s="124">
        <f t="shared" si="46"/>
        <v>4140039.3961633835</v>
      </c>
      <c r="G173" s="124">
        <f t="shared" si="46"/>
        <v>4254282.4897181559</v>
      </c>
      <c r="H173" s="124">
        <f t="shared" si="46"/>
        <v>3835272.6831158805</v>
      </c>
      <c r="I173" s="124">
        <f t="shared" si="46"/>
        <v>3958849.7475021491</v>
      </c>
      <c r="J173" s="124">
        <f t="shared" si="46"/>
        <v>3216091.2117320397</v>
      </c>
      <c r="K173" s="124">
        <f t="shared" si="46"/>
        <v>2703471.9384583728</v>
      </c>
      <c r="L173" s="124">
        <f t="shared" si="46"/>
        <v>2260554.2958159456</v>
      </c>
      <c r="M173" s="124">
        <f t="shared" si="46"/>
        <v>1956143.7000000002</v>
      </c>
      <c r="N173" s="124">
        <f t="shared" si="46"/>
        <v>1845610.4999999998</v>
      </c>
      <c r="O173" s="124">
        <f t="shared" si="46"/>
        <v>2007639.913122396</v>
      </c>
      <c r="P173" s="124">
        <f t="shared" si="42"/>
        <v>36797559.736879006</v>
      </c>
      <c r="Q173" s="124"/>
      <c r="AF173" s="117"/>
      <c r="AG173" s="117"/>
      <c r="AH173" s="117"/>
      <c r="AI173" s="117"/>
      <c r="AJ173" s="117"/>
      <c r="AK173" s="117"/>
      <c r="AL173" s="117"/>
      <c r="AM173" s="117"/>
      <c r="AN173" s="117"/>
      <c r="AO173" s="117"/>
      <c r="AP173" s="117"/>
      <c r="AQ173" s="117"/>
    </row>
    <row r="174" spans="2:43" s="114" customFormat="1">
      <c r="B174" s="114" t="s">
        <v>58</v>
      </c>
      <c r="C174" s="115"/>
      <c r="D174" s="125">
        <f t="shared" ref="D174:P174" si="47">SUM(D162:D173)</f>
        <v>74698762.744676888</v>
      </c>
      <c r="E174" s="125">
        <f t="shared" si="47"/>
        <v>104467528.77725185</v>
      </c>
      <c r="F174" s="125">
        <f t="shared" si="47"/>
        <v>152122361.58870459</v>
      </c>
      <c r="G174" s="125">
        <f t="shared" si="47"/>
        <v>146512012.08019736</v>
      </c>
      <c r="H174" s="125">
        <f t="shared" si="47"/>
        <v>123372354.76735951</v>
      </c>
      <c r="I174" s="125">
        <f t="shared" si="47"/>
        <v>109433805.79604357</v>
      </c>
      <c r="J174" s="125">
        <f t="shared" si="47"/>
        <v>78817934.187046021</v>
      </c>
      <c r="K174" s="125">
        <f t="shared" si="47"/>
        <v>56490969.35904076</v>
      </c>
      <c r="L174" s="125">
        <f t="shared" si="47"/>
        <v>40469658.259175807</v>
      </c>
      <c r="M174" s="125">
        <f t="shared" si="47"/>
        <v>33937858.734004907</v>
      </c>
      <c r="N174" s="125">
        <f t="shared" si="47"/>
        <v>31613273.383000001</v>
      </c>
      <c r="O174" s="125">
        <f t="shared" si="47"/>
        <v>39677139.533048064</v>
      </c>
      <c r="P174" s="125">
        <f t="shared" si="47"/>
        <v>991613659.20954919</v>
      </c>
      <c r="Q174" s="124"/>
    </row>
    <row r="175" spans="2:43" s="114" customFormat="1">
      <c r="D175" s="117"/>
      <c r="E175" s="117"/>
      <c r="F175" s="117"/>
      <c r="G175" s="117"/>
      <c r="H175" s="117"/>
      <c r="I175" s="117"/>
      <c r="J175" s="117"/>
      <c r="K175" s="117"/>
      <c r="L175" s="117"/>
      <c r="M175" s="117"/>
      <c r="N175" s="117"/>
      <c r="O175" s="117"/>
      <c r="P175" s="117"/>
      <c r="Q175" s="117"/>
    </row>
    <row r="176" spans="2:43" s="114" customFormat="1">
      <c r="B176" s="114" t="s">
        <v>68</v>
      </c>
      <c r="C176" s="114">
        <v>16</v>
      </c>
      <c r="D176" s="117">
        <f t="shared" ref="D176:O176" si="48">D11</f>
        <v>843.66700000000003</v>
      </c>
      <c r="E176" s="117">
        <f t="shared" si="48"/>
        <v>830.59199999999998</v>
      </c>
      <c r="F176" s="117">
        <f t="shared" si="48"/>
        <v>807.86599999999999</v>
      </c>
      <c r="G176" s="117">
        <f t="shared" si="48"/>
        <v>789.01199999999994</v>
      </c>
      <c r="H176" s="117">
        <f t="shared" si="48"/>
        <v>758.72900000000004</v>
      </c>
      <c r="I176" s="117">
        <f t="shared" si="48"/>
        <v>801.57600000000002</v>
      </c>
      <c r="J176" s="117">
        <f t="shared" si="48"/>
        <v>808.22799999999984</v>
      </c>
      <c r="K176" s="117">
        <f t="shared" si="48"/>
        <v>828.98500000000001</v>
      </c>
      <c r="L176" s="117">
        <f t="shared" si="48"/>
        <v>769.97599999999989</v>
      </c>
      <c r="M176" s="117">
        <f t="shared" si="48"/>
        <v>824.70100000000002</v>
      </c>
      <c r="N176" s="117">
        <f t="shared" si="48"/>
        <v>824.07</v>
      </c>
      <c r="O176" s="117">
        <f t="shared" si="48"/>
        <v>802.58699999999999</v>
      </c>
      <c r="P176" s="117">
        <f t="shared" ref="P176:P185" si="49">SUM(D176:O176)</f>
        <v>9689.9889999999996</v>
      </c>
      <c r="Q176" s="117"/>
    </row>
    <row r="177" spans="2:17" s="114" customFormat="1">
      <c r="B177" s="114" t="str">
        <f t="shared" ref="B177:O177" si="50">B13</f>
        <v>Propane</v>
      </c>
      <c r="C177" s="115">
        <f t="shared" si="50"/>
        <v>53</v>
      </c>
      <c r="D177" s="117">
        <f t="shared" si="50"/>
        <v>18.731000000000002</v>
      </c>
      <c r="E177" s="117">
        <f t="shared" si="50"/>
        <v>24.811</v>
      </c>
      <c r="F177" s="117">
        <f t="shared" si="50"/>
        <v>33.003999999999998</v>
      </c>
      <c r="G177" s="117">
        <f t="shared" si="50"/>
        <v>33.353999999999999</v>
      </c>
      <c r="H177" s="117">
        <f t="shared" si="50"/>
        <v>30.581</v>
      </c>
      <c r="I177" s="117">
        <f t="shared" si="50"/>
        <v>31.948</v>
      </c>
      <c r="J177" s="117">
        <f t="shared" si="50"/>
        <v>24.841000000000001</v>
      </c>
      <c r="K177" s="117">
        <f t="shared" si="50"/>
        <v>21.797000000000001</v>
      </c>
      <c r="L177" s="117">
        <f t="shared" si="50"/>
        <v>17.646999999999998</v>
      </c>
      <c r="M177" s="117">
        <f t="shared" si="50"/>
        <v>5.0419999999999998</v>
      </c>
      <c r="N177" s="117">
        <f t="shared" si="50"/>
        <v>3.782</v>
      </c>
      <c r="O177" s="117">
        <f t="shared" si="50"/>
        <v>3.867</v>
      </c>
      <c r="P177" s="117">
        <f t="shared" si="49"/>
        <v>249.405</v>
      </c>
      <c r="Q177" s="117"/>
    </row>
    <row r="178" spans="2:17" s="114" customFormat="1">
      <c r="B178" s="114" t="str">
        <f t="shared" ref="B178:O180" si="51">B22</f>
        <v>Interruptible with firm option - ind</v>
      </c>
      <c r="C178" s="115">
        <f t="shared" si="51"/>
        <v>85</v>
      </c>
      <c r="D178" s="117">
        <f t="shared" si="51"/>
        <v>615243.05400000012</v>
      </c>
      <c r="E178" s="117">
        <f t="shared" si="51"/>
        <v>772097.32799999998</v>
      </c>
      <c r="F178" s="117">
        <f t="shared" si="51"/>
        <v>822288.36100000003</v>
      </c>
      <c r="G178" s="117">
        <f t="shared" si="51"/>
        <v>811920.255</v>
      </c>
      <c r="H178" s="117">
        <f t="shared" si="51"/>
        <v>727198.505</v>
      </c>
      <c r="I178" s="117">
        <f t="shared" si="51"/>
        <v>795041.09800000011</v>
      </c>
      <c r="J178" s="117">
        <f t="shared" si="51"/>
        <v>761934.77899999998</v>
      </c>
      <c r="K178" s="117">
        <f t="shared" si="51"/>
        <v>704905.65799999994</v>
      </c>
      <c r="L178" s="117">
        <f t="shared" si="51"/>
        <v>656035.53399999999</v>
      </c>
      <c r="M178" s="117">
        <f t="shared" si="51"/>
        <v>622723.95700000005</v>
      </c>
      <c r="N178" s="117">
        <f t="shared" si="51"/>
        <v>692825.27399999998</v>
      </c>
      <c r="O178" s="117">
        <f t="shared" si="51"/>
        <v>656334.95900000003</v>
      </c>
      <c r="P178" s="117">
        <f t="shared" si="49"/>
        <v>8638548.7620000001</v>
      </c>
      <c r="Q178" s="117"/>
    </row>
    <row r="179" spans="2:17" s="114" customFormat="1">
      <c r="B179" s="114" t="str">
        <f t="shared" si="51"/>
        <v>Limited interrupt w/ firm option - ind</v>
      </c>
      <c r="C179" s="115">
        <f t="shared" si="51"/>
        <v>86</v>
      </c>
      <c r="D179" s="117">
        <f t="shared" si="51"/>
        <v>13156.929</v>
      </c>
      <c r="E179" s="117">
        <f t="shared" si="51"/>
        <v>26184.205999999998</v>
      </c>
      <c r="F179" s="117">
        <f t="shared" si="51"/>
        <v>103222.136</v>
      </c>
      <c r="G179" s="117">
        <f t="shared" si="51"/>
        <v>219171.81599999999</v>
      </c>
      <c r="H179" s="117">
        <f t="shared" si="51"/>
        <v>199241.50599999999</v>
      </c>
      <c r="I179" s="117">
        <f t="shared" si="51"/>
        <v>78072.238000000012</v>
      </c>
      <c r="J179" s="117">
        <f t="shared" si="51"/>
        <v>10374.351000000001</v>
      </c>
      <c r="K179" s="117">
        <f t="shared" si="51"/>
        <v>9224.107</v>
      </c>
      <c r="L179" s="117">
        <f t="shared" si="51"/>
        <v>7884.28</v>
      </c>
      <c r="M179" s="117">
        <f t="shared" si="51"/>
        <v>32836.861000000004</v>
      </c>
      <c r="N179" s="117">
        <f t="shared" si="51"/>
        <v>90805.736999999994</v>
      </c>
      <c r="O179" s="117">
        <f t="shared" si="51"/>
        <v>95606.127999999997</v>
      </c>
      <c r="P179" s="117">
        <f t="shared" si="49"/>
        <v>885780.29500000004</v>
      </c>
      <c r="Q179" s="117"/>
    </row>
    <row r="180" spans="2:17" s="114" customFormat="1">
      <c r="B180" s="114" t="str">
        <f t="shared" si="51"/>
        <v>Non-excl interrupt w/ firm option - ind</v>
      </c>
      <c r="C180" s="115">
        <f t="shared" si="51"/>
        <v>87</v>
      </c>
      <c r="D180" s="117">
        <f t="shared" si="51"/>
        <v>0</v>
      </c>
      <c r="E180" s="117">
        <f t="shared" si="51"/>
        <v>0</v>
      </c>
      <c r="F180" s="117">
        <f t="shared" si="51"/>
        <v>0</v>
      </c>
      <c r="G180" s="117">
        <f t="shared" si="51"/>
        <v>0</v>
      </c>
      <c r="H180" s="117">
        <f t="shared" si="51"/>
        <v>0</v>
      </c>
      <c r="I180" s="117">
        <f t="shared" si="51"/>
        <v>0</v>
      </c>
      <c r="J180" s="117">
        <f t="shared" si="51"/>
        <v>0</v>
      </c>
      <c r="K180" s="117">
        <f t="shared" si="51"/>
        <v>0</v>
      </c>
      <c r="L180" s="117">
        <f t="shared" si="51"/>
        <v>0</v>
      </c>
      <c r="M180" s="117">
        <f t="shared" si="51"/>
        <v>0</v>
      </c>
      <c r="N180" s="117">
        <f t="shared" si="51"/>
        <v>0</v>
      </c>
      <c r="O180" s="117">
        <f t="shared" si="51"/>
        <v>0</v>
      </c>
      <c r="P180" s="117">
        <f t="shared" si="49"/>
        <v>0</v>
      </c>
      <c r="Q180" s="117"/>
    </row>
    <row r="181" spans="2:17" s="114" customFormat="1">
      <c r="B181" s="103" t="s">
        <v>69</v>
      </c>
      <c r="C181" s="119" t="s">
        <v>22</v>
      </c>
      <c r="D181" s="117">
        <f t="shared" ref="D181:O181" si="52">D16</f>
        <v>690.24</v>
      </c>
      <c r="E181" s="117">
        <f t="shared" si="52"/>
        <v>2638.01</v>
      </c>
      <c r="F181" s="117">
        <f t="shared" si="52"/>
        <v>3281.49</v>
      </c>
      <c r="G181" s="117">
        <f t="shared" si="52"/>
        <v>3247.94</v>
      </c>
      <c r="H181" s="117">
        <f t="shared" si="52"/>
        <v>2197.9499999999998</v>
      </c>
      <c r="I181" s="117">
        <f t="shared" si="52"/>
        <v>2214.73</v>
      </c>
      <c r="J181" s="117">
        <f t="shared" si="52"/>
        <v>1548.25</v>
      </c>
      <c r="K181" s="117">
        <f t="shared" si="52"/>
        <v>1312.89</v>
      </c>
      <c r="L181" s="117">
        <f t="shared" si="52"/>
        <v>1142.98</v>
      </c>
      <c r="M181" s="117">
        <f t="shared" si="52"/>
        <v>1219.27</v>
      </c>
      <c r="N181" s="117">
        <f t="shared" si="52"/>
        <v>1595.52</v>
      </c>
      <c r="O181" s="117">
        <f t="shared" si="52"/>
        <v>1791.66</v>
      </c>
      <c r="P181" s="117">
        <f t="shared" si="49"/>
        <v>22880.93</v>
      </c>
      <c r="Q181" s="117"/>
    </row>
    <row r="182" spans="2:17" s="114" customFormat="1">
      <c r="B182" s="103" t="s">
        <v>37</v>
      </c>
      <c r="C182" s="119" t="s">
        <v>32</v>
      </c>
      <c r="D182" s="117">
        <f t="shared" ref="D182:O185" si="53">D28</f>
        <v>100099.04700000002</v>
      </c>
      <c r="E182" s="117">
        <f t="shared" si="53"/>
        <v>126078.55300000007</v>
      </c>
      <c r="F182" s="117">
        <f t="shared" si="53"/>
        <v>116419.40999999992</v>
      </c>
      <c r="G182" s="117">
        <f t="shared" si="53"/>
        <v>133393.64000000001</v>
      </c>
      <c r="H182" s="117">
        <f t="shared" si="53"/>
        <v>113358.10999999999</v>
      </c>
      <c r="I182" s="117">
        <f t="shared" si="53"/>
        <v>119322.90000000002</v>
      </c>
      <c r="J182" s="117">
        <f t="shared" si="53"/>
        <v>103100.34999999998</v>
      </c>
      <c r="K182" s="117">
        <f t="shared" si="53"/>
        <v>107912.52000000002</v>
      </c>
      <c r="L182" s="117">
        <f t="shared" si="53"/>
        <v>108304.94</v>
      </c>
      <c r="M182" s="117">
        <f t="shared" si="53"/>
        <v>83388.619999999937</v>
      </c>
      <c r="N182" s="117">
        <f t="shared" si="53"/>
        <v>145698.92999999993</v>
      </c>
      <c r="O182" s="117">
        <f t="shared" si="53"/>
        <v>105270.98999999993</v>
      </c>
      <c r="P182" s="117">
        <f t="shared" si="49"/>
        <v>1362348.0099999998</v>
      </c>
      <c r="Q182" s="117"/>
    </row>
    <row r="183" spans="2:17" s="114" customFormat="1">
      <c r="B183" s="103" t="s">
        <v>38</v>
      </c>
      <c r="C183" s="119" t="s">
        <v>34</v>
      </c>
      <c r="D183" s="117">
        <f t="shared" si="53"/>
        <v>5250730.7029999997</v>
      </c>
      <c r="E183" s="117">
        <f t="shared" si="53"/>
        <v>5291514.8269999996</v>
      </c>
      <c r="F183" s="117">
        <f t="shared" si="53"/>
        <v>5265814.37</v>
      </c>
      <c r="G183" s="117">
        <f t="shared" si="53"/>
        <v>4970760.87</v>
      </c>
      <c r="H183" s="117">
        <f t="shared" si="53"/>
        <v>5181180.38</v>
      </c>
      <c r="I183" s="117">
        <f t="shared" si="53"/>
        <v>5485225.4970000014</v>
      </c>
      <c r="J183" s="117">
        <f t="shared" si="53"/>
        <v>5111698.4330000002</v>
      </c>
      <c r="K183" s="117">
        <f t="shared" si="53"/>
        <v>4975199.6000000006</v>
      </c>
      <c r="L183" s="117">
        <f t="shared" si="53"/>
        <v>5114016.9800000004</v>
      </c>
      <c r="M183" s="117">
        <f t="shared" si="53"/>
        <v>4594228.47</v>
      </c>
      <c r="N183" s="117">
        <f t="shared" si="53"/>
        <v>5156698.12</v>
      </c>
      <c r="O183" s="117">
        <f t="shared" si="53"/>
        <v>5199516.41</v>
      </c>
      <c r="P183" s="117">
        <f t="shared" si="49"/>
        <v>61596584.659999996</v>
      </c>
      <c r="Q183" s="117"/>
    </row>
    <row r="184" spans="2:17" s="114" customFormat="1">
      <c r="B184" s="120" t="s">
        <v>39</v>
      </c>
      <c r="C184" s="119" t="s">
        <v>40</v>
      </c>
      <c r="D184" s="117">
        <f t="shared" si="53"/>
        <v>13447.95</v>
      </c>
      <c r="E184" s="117">
        <f t="shared" si="53"/>
        <v>37939.4</v>
      </c>
      <c r="F184" s="117">
        <f t="shared" si="53"/>
        <v>36106.870000000003</v>
      </c>
      <c r="G184" s="117">
        <f t="shared" si="53"/>
        <v>34461.18</v>
      </c>
      <c r="H184" s="117">
        <f t="shared" si="53"/>
        <v>37271.33</v>
      </c>
      <c r="I184" s="117">
        <f t="shared" si="53"/>
        <v>41746.400000000001</v>
      </c>
      <c r="J184" s="117">
        <f t="shared" si="53"/>
        <v>26449.07</v>
      </c>
      <c r="K184" s="117">
        <f t="shared" si="53"/>
        <v>23620.18</v>
      </c>
      <c r="L184" s="117">
        <f t="shared" si="53"/>
        <v>33317.79</v>
      </c>
      <c r="M184" s="117">
        <f t="shared" si="53"/>
        <v>33609.93</v>
      </c>
      <c r="N184" s="117">
        <f t="shared" si="53"/>
        <v>34642.509999999995</v>
      </c>
      <c r="O184" s="117">
        <f t="shared" si="53"/>
        <v>20021.689999999999</v>
      </c>
      <c r="P184" s="117">
        <f t="shared" si="49"/>
        <v>372634.3</v>
      </c>
      <c r="Q184" s="117"/>
    </row>
    <row r="185" spans="2:17" s="114" customFormat="1">
      <c r="B185" s="103" t="s">
        <v>41</v>
      </c>
      <c r="C185" s="119" t="s">
        <v>36</v>
      </c>
      <c r="D185" s="117">
        <f t="shared" si="53"/>
        <v>6231727.8200000003</v>
      </c>
      <c r="E185" s="117">
        <f t="shared" si="53"/>
        <v>5744011.75</v>
      </c>
      <c r="F185" s="117">
        <f t="shared" si="53"/>
        <v>6269611.75</v>
      </c>
      <c r="G185" s="117">
        <f t="shared" si="53"/>
        <v>6985361.2999999998</v>
      </c>
      <c r="H185" s="117">
        <f t="shared" si="53"/>
        <v>6427529.2800000003</v>
      </c>
      <c r="I185" s="117">
        <f t="shared" si="53"/>
        <v>7686722.9399999995</v>
      </c>
      <c r="J185" s="117">
        <f t="shared" si="53"/>
        <v>5753042.1299999999</v>
      </c>
      <c r="K185" s="117">
        <f t="shared" si="53"/>
        <v>7625519.1600000001</v>
      </c>
      <c r="L185" s="117">
        <f t="shared" si="53"/>
        <v>6593520.75</v>
      </c>
      <c r="M185" s="117">
        <f t="shared" si="53"/>
        <v>7468966.6500000004</v>
      </c>
      <c r="N185" s="117">
        <f t="shared" si="53"/>
        <v>6796438.9900000002</v>
      </c>
      <c r="O185" s="117">
        <f t="shared" si="53"/>
        <v>6309014.75</v>
      </c>
      <c r="P185" s="117">
        <f t="shared" si="49"/>
        <v>79891467.270000011</v>
      </c>
      <c r="Q185" s="117"/>
    </row>
    <row r="186" spans="2:17" s="114" customFormat="1">
      <c r="B186" s="114" t="s">
        <v>70</v>
      </c>
      <c r="C186" s="115"/>
      <c r="D186" s="125">
        <f t="shared" ref="D186:P186" si="54">SUM(D176:D185)</f>
        <v>12225958.141000001</v>
      </c>
      <c r="E186" s="125">
        <f t="shared" si="54"/>
        <v>12001319.477</v>
      </c>
      <c r="F186" s="125">
        <f t="shared" si="54"/>
        <v>12617585.256999999</v>
      </c>
      <c r="G186" s="125">
        <f t="shared" si="54"/>
        <v>13159139.366999999</v>
      </c>
      <c r="H186" s="125">
        <f t="shared" si="54"/>
        <v>12688766.370999999</v>
      </c>
      <c r="I186" s="125">
        <f t="shared" si="54"/>
        <v>14209179.327000001</v>
      </c>
      <c r="J186" s="125">
        <f t="shared" si="54"/>
        <v>11768980.432</v>
      </c>
      <c r="K186" s="125">
        <f t="shared" si="54"/>
        <v>13448544.897</v>
      </c>
      <c r="L186" s="125">
        <f t="shared" si="54"/>
        <v>12515010.877</v>
      </c>
      <c r="M186" s="125">
        <f t="shared" si="54"/>
        <v>12837803.501</v>
      </c>
      <c r="N186" s="125">
        <f t="shared" si="54"/>
        <v>12919532.933</v>
      </c>
      <c r="O186" s="125">
        <f t="shared" si="54"/>
        <v>12388363.041000001</v>
      </c>
      <c r="P186" s="125">
        <f t="shared" si="54"/>
        <v>152780183.62099999</v>
      </c>
      <c r="Q186" s="168"/>
    </row>
    <row r="187" spans="2:17" s="114" customFormat="1">
      <c r="B187" s="114" t="s">
        <v>71</v>
      </c>
      <c r="C187" s="115"/>
      <c r="D187" s="125">
        <f t="shared" ref="D187:P187" si="55">D174+D186</f>
        <v>86924720.885676891</v>
      </c>
      <c r="E187" s="125">
        <f t="shared" si="55"/>
        <v>116468848.25425185</v>
      </c>
      <c r="F187" s="125">
        <f t="shared" si="55"/>
        <v>164739946.84570459</v>
      </c>
      <c r="G187" s="125">
        <f t="shared" si="55"/>
        <v>159671151.44719738</v>
      </c>
      <c r="H187" s="125">
        <f t="shared" si="55"/>
        <v>136061121.13835952</v>
      </c>
      <c r="I187" s="125">
        <f t="shared" si="55"/>
        <v>123642985.12304358</v>
      </c>
      <c r="J187" s="125">
        <f t="shared" si="55"/>
        <v>90586914.619046018</v>
      </c>
      <c r="K187" s="125">
        <f t="shared" si="55"/>
        <v>69939514.256040752</v>
      </c>
      <c r="L187" s="125">
        <f t="shared" si="55"/>
        <v>52984669.136175811</v>
      </c>
      <c r="M187" s="125">
        <f t="shared" si="55"/>
        <v>46775662.235004909</v>
      </c>
      <c r="N187" s="125">
        <f t="shared" si="55"/>
        <v>44532806.316</v>
      </c>
      <c r="O187" s="125">
        <f t="shared" si="55"/>
        <v>52065502.574048065</v>
      </c>
      <c r="P187" s="169">
        <f t="shared" si="55"/>
        <v>1144393842.8305492</v>
      </c>
      <c r="Q187" s="168"/>
    </row>
    <row r="188" spans="2:17">
      <c r="C188" s="119"/>
      <c r="D188" s="133"/>
      <c r="E188" s="133"/>
      <c r="F188" s="133"/>
      <c r="G188" s="133"/>
      <c r="H188" s="133"/>
      <c r="I188" s="133"/>
      <c r="J188" s="133"/>
      <c r="K188" s="133"/>
      <c r="L188" s="133"/>
      <c r="M188" s="133"/>
      <c r="N188" s="133"/>
      <c r="O188" s="133"/>
      <c r="P188" s="133"/>
      <c r="Q188" s="133"/>
    </row>
    <row r="189" spans="2:17">
      <c r="B189" s="141" t="s">
        <v>72</v>
      </c>
      <c r="C189" s="119"/>
      <c r="D189" s="133"/>
      <c r="E189" s="133"/>
      <c r="F189" s="133"/>
      <c r="G189" s="133"/>
      <c r="H189" s="133"/>
      <c r="I189" s="133"/>
      <c r="J189" s="133"/>
      <c r="K189" s="133"/>
      <c r="L189" s="133"/>
      <c r="M189" s="133"/>
      <c r="N189" s="133"/>
      <c r="O189" s="133"/>
      <c r="P189" s="133"/>
      <c r="Q189" s="133"/>
    </row>
    <row r="190" spans="2:17">
      <c r="B190" s="170" t="s">
        <v>73</v>
      </c>
      <c r="C190" s="119"/>
      <c r="D190" s="133">
        <v>0</v>
      </c>
      <c r="E190" s="133">
        <v>0</v>
      </c>
      <c r="F190" s="133">
        <v>0</v>
      </c>
      <c r="G190" s="133">
        <v>0</v>
      </c>
      <c r="H190" s="133">
        <v>0</v>
      </c>
      <c r="I190" s="133">
        <v>0</v>
      </c>
      <c r="J190" s="133">
        <v>0</v>
      </c>
      <c r="K190" s="133">
        <v>0</v>
      </c>
      <c r="L190" s="133">
        <v>0</v>
      </c>
      <c r="M190" s="133">
        <v>0</v>
      </c>
      <c r="N190" s="133">
        <v>0</v>
      </c>
      <c r="O190" s="133">
        <v>0</v>
      </c>
      <c r="P190" s="126">
        <f t="shared" ref="P190:P204" si="56">SUM(D190:O190)</f>
        <v>0</v>
      </c>
      <c r="Q190" s="126"/>
    </row>
    <row r="191" spans="2:17">
      <c r="B191" s="170" t="s">
        <v>74</v>
      </c>
      <c r="C191" s="119"/>
      <c r="D191" s="133">
        <f t="shared" ref="D191:O191" si="57">D146</f>
        <v>9636932.6642129943</v>
      </c>
      <c r="E191" s="133">
        <f t="shared" si="57"/>
        <v>-4549170.966617763</v>
      </c>
      <c r="F191" s="133">
        <f t="shared" si="57"/>
        <v>5301558.1363616437</v>
      </c>
      <c r="G191" s="133">
        <f t="shared" si="57"/>
        <v>5645593.7780033052</v>
      </c>
      <c r="H191" s="133">
        <f t="shared" si="57"/>
        <v>12110303.437869892</v>
      </c>
      <c r="I191" s="133">
        <f t="shared" si="57"/>
        <v>7650735.0612127259</v>
      </c>
      <c r="J191" s="133">
        <f t="shared" si="57"/>
        <v>12453813.109892201</v>
      </c>
      <c r="K191" s="133">
        <f t="shared" si="57"/>
        <v>6867801.3540766239</v>
      </c>
      <c r="L191" s="133">
        <f t="shared" si="57"/>
        <v>1705655.2790108919</v>
      </c>
      <c r="M191" s="133">
        <f t="shared" si="57"/>
        <v>1158985.1993721314</v>
      </c>
      <c r="N191" s="133">
        <f t="shared" si="57"/>
        <v>0</v>
      </c>
      <c r="O191" s="133">
        <f t="shared" si="57"/>
        <v>163089.13307087123</v>
      </c>
      <c r="P191" s="126">
        <f t="shared" si="56"/>
        <v>58145296.186465517</v>
      </c>
      <c r="Q191" s="126"/>
    </row>
    <row r="192" spans="2:17">
      <c r="B192" s="171" t="s">
        <v>5</v>
      </c>
      <c r="C192" s="119"/>
      <c r="D192" s="133">
        <f t="shared" ref="D192:L192" si="58">SUM(D147:D147)+D155</f>
        <v>2415579.2274295152</v>
      </c>
      <c r="E192" s="133">
        <f t="shared" si="58"/>
        <v>-1303009.6636479341</v>
      </c>
      <c r="F192" s="133">
        <f t="shared" si="58"/>
        <v>1562747.5338062283</v>
      </c>
      <c r="G192" s="133">
        <f t="shared" si="58"/>
        <v>1728063.4694188002</v>
      </c>
      <c r="H192" s="133">
        <f t="shared" si="58"/>
        <v>3492111.3105693059</v>
      </c>
      <c r="I192" s="133">
        <f t="shared" si="58"/>
        <v>2200326.9434298305</v>
      </c>
      <c r="J192" s="133">
        <f t="shared" si="58"/>
        <v>3398068.0318714925</v>
      </c>
      <c r="K192" s="133">
        <f t="shared" si="58"/>
        <v>1841353.9153769258</v>
      </c>
      <c r="L192" s="133">
        <f t="shared" si="58"/>
        <v>413844.87065806251</v>
      </c>
      <c r="M192" s="133">
        <f t="shared" ref="M192:O192" si="59">SUM(M147:M147)+M155</f>
        <v>184130.60063276824</v>
      </c>
      <c r="N192" s="133">
        <f t="shared" si="59"/>
        <v>0</v>
      </c>
      <c r="O192" s="133">
        <f t="shared" si="59"/>
        <v>36840.287231883849</v>
      </c>
      <c r="P192" s="126">
        <f t="shared" si="56"/>
        <v>15970056.526776878</v>
      </c>
      <c r="Q192" s="126"/>
    </row>
    <row r="193" spans="2:17">
      <c r="B193" s="170" t="s">
        <v>4</v>
      </c>
      <c r="C193" s="119"/>
      <c r="D193" s="133">
        <f t="shared" ref="D193:O193" si="60">SUM(D148:D148)+D156</f>
        <v>487697.19063135522</v>
      </c>
      <c r="E193" s="133">
        <f t="shared" si="60"/>
        <v>-230781.87837704102</v>
      </c>
      <c r="F193" s="133">
        <f t="shared" si="60"/>
        <v>262841.67971831269</v>
      </c>
      <c r="G193" s="133">
        <f t="shared" si="60"/>
        <v>294562.35562581907</v>
      </c>
      <c r="H193" s="133">
        <f t="shared" si="60"/>
        <v>593686.00783345476</v>
      </c>
      <c r="I193" s="133">
        <f t="shared" si="60"/>
        <v>421810.62416735128</v>
      </c>
      <c r="J193" s="133">
        <f t="shared" si="60"/>
        <v>674978.10965621495</v>
      </c>
      <c r="K193" s="133">
        <f t="shared" si="60"/>
        <v>415951.89317654137</v>
      </c>
      <c r="L193" s="133">
        <f t="shared" si="60"/>
        <v>110114.39987317659</v>
      </c>
      <c r="M193" s="133">
        <f t="shared" si="60"/>
        <v>0</v>
      </c>
      <c r="N193" s="133">
        <f t="shared" si="60"/>
        <v>0</v>
      </c>
      <c r="O193" s="133">
        <f t="shared" si="60"/>
        <v>5713.9969746684656</v>
      </c>
      <c r="P193" s="126">
        <f t="shared" si="56"/>
        <v>3036574.3792798533</v>
      </c>
      <c r="Q193" s="126"/>
    </row>
    <row r="194" spans="2:17">
      <c r="B194" s="170" t="s">
        <v>75</v>
      </c>
      <c r="C194" s="119"/>
      <c r="D194" s="133">
        <v>0</v>
      </c>
      <c r="E194" s="133">
        <v>0</v>
      </c>
      <c r="F194" s="133">
        <v>0</v>
      </c>
      <c r="G194" s="133">
        <v>0</v>
      </c>
      <c r="H194" s="133">
        <v>0</v>
      </c>
      <c r="I194" s="133">
        <v>0</v>
      </c>
      <c r="J194" s="133">
        <v>0</v>
      </c>
      <c r="K194" s="133">
        <v>0</v>
      </c>
      <c r="L194" s="133">
        <v>0</v>
      </c>
      <c r="M194" s="133">
        <v>0</v>
      </c>
      <c r="N194" s="133">
        <v>0</v>
      </c>
      <c r="O194" s="133">
        <v>0</v>
      </c>
      <c r="P194" s="126">
        <f t="shared" si="56"/>
        <v>0</v>
      </c>
      <c r="Q194" s="126"/>
    </row>
    <row r="195" spans="2:17">
      <c r="B195" s="170" t="s">
        <v>76</v>
      </c>
      <c r="C195" s="119"/>
      <c r="D195" s="133">
        <v>0</v>
      </c>
      <c r="E195" s="133">
        <v>0</v>
      </c>
      <c r="F195" s="133">
        <v>0</v>
      </c>
      <c r="G195" s="133">
        <v>0</v>
      </c>
      <c r="H195" s="133">
        <v>0</v>
      </c>
      <c r="I195" s="133">
        <v>0</v>
      </c>
      <c r="J195" s="133">
        <v>0</v>
      </c>
      <c r="K195" s="133">
        <v>0</v>
      </c>
      <c r="L195" s="133">
        <v>0</v>
      </c>
      <c r="M195" s="133">
        <v>0</v>
      </c>
      <c r="N195" s="133">
        <v>0</v>
      </c>
      <c r="O195" s="133">
        <v>0</v>
      </c>
      <c r="P195" s="126">
        <f t="shared" si="56"/>
        <v>0</v>
      </c>
      <c r="Q195" s="126"/>
    </row>
    <row r="196" spans="2:17">
      <c r="B196" s="170" t="s">
        <v>3</v>
      </c>
      <c r="C196" s="119"/>
      <c r="D196" s="133">
        <f t="shared" ref="D196:O198" si="61">D152</f>
        <v>274170.73204905214</v>
      </c>
      <c r="E196" s="133">
        <f t="shared" si="61"/>
        <v>-124646.37341125961</v>
      </c>
      <c r="F196" s="133">
        <f t="shared" si="61"/>
        <v>145114.37834038958</v>
      </c>
      <c r="G196" s="133">
        <f t="shared" si="61"/>
        <v>170683.44646222331</v>
      </c>
      <c r="H196" s="133">
        <f t="shared" si="61"/>
        <v>337209.0054502436</v>
      </c>
      <c r="I196" s="133">
        <f t="shared" si="61"/>
        <v>250847.70016617887</v>
      </c>
      <c r="J196" s="133">
        <f t="shared" si="61"/>
        <v>453590.74651413038</v>
      </c>
      <c r="K196" s="133">
        <f t="shared" si="61"/>
        <v>283526.17372123036</v>
      </c>
      <c r="L196" s="133">
        <f t="shared" si="61"/>
        <v>51402.223440135829</v>
      </c>
      <c r="M196" s="133">
        <f t="shared" si="61"/>
        <v>0</v>
      </c>
      <c r="N196" s="133">
        <f t="shared" si="61"/>
        <v>0</v>
      </c>
      <c r="O196" s="133">
        <f t="shared" si="61"/>
        <v>0</v>
      </c>
      <c r="P196" s="126">
        <f t="shared" si="56"/>
        <v>1841898.0327323244</v>
      </c>
      <c r="Q196" s="126"/>
    </row>
    <row r="197" spans="2:17">
      <c r="B197" s="170" t="s">
        <v>2</v>
      </c>
      <c r="C197" s="119"/>
      <c r="D197" s="133">
        <f t="shared" si="61"/>
        <v>159220.38051040529</v>
      </c>
      <c r="E197" s="133">
        <f t="shared" si="61"/>
        <v>-68800.565300975693</v>
      </c>
      <c r="F197" s="133">
        <f t="shared" si="61"/>
        <v>71428.045019514626</v>
      </c>
      <c r="G197" s="133">
        <f t="shared" si="61"/>
        <v>80172.15657887212</v>
      </c>
      <c r="H197" s="133">
        <f t="shared" si="61"/>
        <v>173881.02767079114</v>
      </c>
      <c r="I197" s="133">
        <f t="shared" si="61"/>
        <v>119323.20561915776</v>
      </c>
      <c r="J197" s="133">
        <f t="shared" si="61"/>
        <v>213653.07291012083</v>
      </c>
      <c r="K197" s="133">
        <f t="shared" si="61"/>
        <v>137182.38754779939</v>
      </c>
      <c r="L197" s="133">
        <f t="shared" si="61"/>
        <v>34975.423670748656</v>
      </c>
      <c r="M197" s="133">
        <f t="shared" si="61"/>
        <v>0</v>
      </c>
      <c r="N197" s="133">
        <f t="shared" si="61"/>
        <v>0</v>
      </c>
      <c r="O197" s="133">
        <f t="shared" si="61"/>
        <v>2511.9126482522697</v>
      </c>
      <c r="P197" s="126">
        <f t="shared" si="56"/>
        <v>923547.04687468638</v>
      </c>
      <c r="Q197" s="126"/>
    </row>
    <row r="198" spans="2:17">
      <c r="B198" s="170" t="s">
        <v>1</v>
      </c>
      <c r="C198" s="119"/>
      <c r="D198" s="133">
        <f t="shared" si="61"/>
        <v>147308.4138973162</v>
      </c>
      <c r="E198" s="133">
        <f t="shared" si="61"/>
        <v>-75014.649062139913</v>
      </c>
      <c r="F198" s="133">
        <f t="shared" si="61"/>
        <v>85966.000281421933</v>
      </c>
      <c r="G198" s="133">
        <f t="shared" si="61"/>
        <v>93513.908874693327</v>
      </c>
      <c r="H198" s="133">
        <f t="shared" si="61"/>
        <v>169677.33411736507</v>
      </c>
      <c r="I198" s="133">
        <f t="shared" si="61"/>
        <v>114076.61273780838</v>
      </c>
      <c r="J198" s="133">
        <f t="shared" si="61"/>
        <v>221275.80730247684</v>
      </c>
      <c r="K198" s="133">
        <f t="shared" si="61"/>
        <v>119114.54000342614</v>
      </c>
      <c r="L198" s="133">
        <f t="shared" si="61"/>
        <v>0</v>
      </c>
      <c r="M198" s="133">
        <f t="shared" si="61"/>
        <v>0</v>
      </c>
      <c r="N198" s="133">
        <f t="shared" si="61"/>
        <v>0</v>
      </c>
      <c r="O198" s="133">
        <f t="shared" si="61"/>
        <v>0</v>
      </c>
      <c r="P198" s="126">
        <f t="shared" si="56"/>
        <v>875917.96815236798</v>
      </c>
      <c r="Q198" s="126"/>
    </row>
    <row r="199" spans="2:17" s="172" customFormat="1">
      <c r="B199" s="103" t="s">
        <v>77</v>
      </c>
      <c r="C199" s="173"/>
      <c r="D199" s="174">
        <v>0</v>
      </c>
      <c r="E199" s="174">
        <v>0</v>
      </c>
      <c r="F199" s="174">
        <v>0</v>
      </c>
      <c r="G199" s="174">
        <v>0</v>
      </c>
      <c r="H199" s="174">
        <v>0</v>
      </c>
      <c r="I199" s="174">
        <v>0</v>
      </c>
      <c r="J199" s="174">
        <v>0</v>
      </c>
      <c r="K199" s="174">
        <v>0</v>
      </c>
      <c r="L199" s="174">
        <v>0</v>
      </c>
      <c r="M199" s="174">
        <v>0</v>
      </c>
      <c r="N199" s="174">
        <v>0</v>
      </c>
      <c r="O199" s="174">
        <v>0</v>
      </c>
      <c r="P199" s="175">
        <f t="shared" si="56"/>
        <v>0</v>
      </c>
    </row>
    <row r="200" spans="2:17">
      <c r="B200" s="103" t="s">
        <v>78</v>
      </c>
      <c r="C200" s="119"/>
      <c r="D200" s="133">
        <f t="shared" ref="D200:O201" si="62">D149</f>
        <v>28554.033180836006</v>
      </c>
      <c r="E200" s="133">
        <f t="shared" si="62"/>
        <v>-12433.711504015606</v>
      </c>
      <c r="F200" s="133">
        <f t="shared" si="62"/>
        <v>15404.551952989481</v>
      </c>
      <c r="G200" s="133">
        <f t="shared" si="62"/>
        <v>16834.143116874213</v>
      </c>
      <c r="H200" s="133">
        <f t="shared" si="62"/>
        <v>32526.315532430308</v>
      </c>
      <c r="I200" s="133">
        <f t="shared" si="62"/>
        <v>26738.693276958133</v>
      </c>
      <c r="J200" s="133">
        <f t="shared" si="62"/>
        <v>40590.86688070494</v>
      </c>
      <c r="K200" s="133">
        <f t="shared" si="62"/>
        <v>12791.88798497399</v>
      </c>
      <c r="L200" s="133">
        <f t="shared" si="62"/>
        <v>0</v>
      </c>
      <c r="M200" s="133">
        <f t="shared" si="62"/>
        <v>0</v>
      </c>
      <c r="N200" s="133">
        <f t="shared" si="62"/>
        <v>0</v>
      </c>
      <c r="O200" s="133">
        <f t="shared" si="62"/>
        <v>0</v>
      </c>
      <c r="P200" s="126">
        <f t="shared" si="56"/>
        <v>161006.78042175146</v>
      </c>
      <c r="Q200" s="126"/>
    </row>
    <row r="201" spans="2:17">
      <c r="B201" s="103" t="s">
        <v>79</v>
      </c>
      <c r="C201" s="119"/>
      <c r="D201" s="133">
        <f t="shared" si="62"/>
        <v>128522.03487831168</v>
      </c>
      <c r="E201" s="133">
        <f t="shared" si="62"/>
        <v>-53949.729214925785</v>
      </c>
      <c r="F201" s="133">
        <f t="shared" si="62"/>
        <v>67644.279316517059</v>
      </c>
      <c r="G201" s="133">
        <f t="shared" si="62"/>
        <v>73507.027044317219</v>
      </c>
      <c r="H201" s="133">
        <f t="shared" si="62"/>
        <v>111254.03989467258</v>
      </c>
      <c r="I201" s="133">
        <f t="shared" si="62"/>
        <v>99367.269759551156</v>
      </c>
      <c r="J201" s="133">
        <f t="shared" si="62"/>
        <v>170327.55616519134</v>
      </c>
      <c r="K201" s="133">
        <f t="shared" si="62"/>
        <v>122958.37528322265</v>
      </c>
      <c r="L201" s="133">
        <f t="shared" si="62"/>
        <v>32881.606706844177</v>
      </c>
      <c r="M201" s="133">
        <f t="shared" si="62"/>
        <v>0</v>
      </c>
      <c r="N201" s="133">
        <f t="shared" si="62"/>
        <v>0</v>
      </c>
      <c r="O201" s="133">
        <f t="shared" si="62"/>
        <v>0</v>
      </c>
      <c r="P201" s="126">
        <f t="shared" si="56"/>
        <v>752512.45983370207</v>
      </c>
      <c r="Q201" s="126"/>
    </row>
    <row r="202" spans="2:17">
      <c r="B202" s="120" t="s">
        <v>80</v>
      </c>
      <c r="C202" s="119"/>
      <c r="D202" s="133">
        <v>0</v>
      </c>
      <c r="E202" s="133">
        <v>0</v>
      </c>
      <c r="F202" s="133">
        <v>0</v>
      </c>
      <c r="G202" s="133">
        <v>0</v>
      </c>
      <c r="H202" s="133">
        <v>0</v>
      </c>
      <c r="I202" s="133">
        <v>0</v>
      </c>
      <c r="J202" s="133">
        <v>0</v>
      </c>
      <c r="K202" s="133">
        <v>0</v>
      </c>
      <c r="L202" s="133">
        <v>0</v>
      </c>
      <c r="M202" s="133">
        <v>0</v>
      </c>
      <c r="N202" s="133">
        <v>0</v>
      </c>
      <c r="O202" s="133">
        <v>0</v>
      </c>
      <c r="P202" s="126">
        <f t="shared" si="56"/>
        <v>0</v>
      </c>
      <c r="Q202" s="126"/>
    </row>
    <row r="203" spans="2:17">
      <c r="B203" s="103" t="s">
        <v>81</v>
      </c>
      <c r="C203" s="119"/>
      <c r="D203" s="133">
        <f t="shared" ref="D203:O203" si="63">D151</f>
        <v>153222.33571252692</v>
      </c>
      <c r="E203" s="133">
        <f t="shared" si="63"/>
        <v>-79177.421688204166</v>
      </c>
      <c r="F203" s="133">
        <f t="shared" si="63"/>
        <v>82258.268744240049</v>
      </c>
      <c r="G203" s="133">
        <f t="shared" si="63"/>
        <v>107041.77535428898</v>
      </c>
      <c r="H203" s="133">
        <f t="shared" si="63"/>
        <v>217806.95830545342</v>
      </c>
      <c r="I203" s="133">
        <f t="shared" si="63"/>
        <v>126550.46317187464</v>
      </c>
      <c r="J203" s="133">
        <f t="shared" si="63"/>
        <v>224646.38812145987</v>
      </c>
      <c r="K203" s="133">
        <f t="shared" si="63"/>
        <v>161028.3754116504</v>
      </c>
      <c r="L203" s="133">
        <f t="shared" si="63"/>
        <v>0</v>
      </c>
      <c r="M203" s="133">
        <f t="shared" si="63"/>
        <v>0</v>
      </c>
      <c r="N203" s="133">
        <f t="shared" si="63"/>
        <v>0</v>
      </c>
      <c r="O203" s="133">
        <f t="shared" si="63"/>
        <v>0</v>
      </c>
      <c r="P203" s="126">
        <f t="shared" si="56"/>
        <v>993377.14313329011</v>
      </c>
      <c r="Q203" s="126"/>
    </row>
    <row r="204" spans="2:17" s="131" customFormat="1">
      <c r="B204" s="176" t="s">
        <v>0</v>
      </c>
      <c r="C204" s="177"/>
      <c r="D204" s="133">
        <f t="shared" ref="D204:O204" si="64">D157</f>
        <v>354086.37317457702</v>
      </c>
      <c r="E204" s="133">
        <f t="shared" si="64"/>
        <v>-155682.63192388695</v>
      </c>
      <c r="F204" s="133">
        <f t="shared" si="64"/>
        <v>155359.99616338313</v>
      </c>
      <c r="G204" s="133">
        <f t="shared" si="64"/>
        <v>198805.26971815573</v>
      </c>
      <c r="H204" s="133">
        <f t="shared" si="64"/>
        <v>414115.01311588055</v>
      </c>
      <c r="I204" s="133">
        <f t="shared" si="64"/>
        <v>270876.29750214936</v>
      </c>
      <c r="J204" s="133">
        <f t="shared" si="64"/>
        <v>506065.60173203982</v>
      </c>
      <c r="K204" s="133">
        <f t="shared" si="64"/>
        <v>303004.94845837262</v>
      </c>
      <c r="L204" s="133">
        <f t="shared" si="64"/>
        <v>94956.275815945584</v>
      </c>
      <c r="M204" s="133">
        <f t="shared" si="64"/>
        <v>0</v>
      </c>
      <c r="N204" s="133">
        <f t="shared" si="64"/>
        <v>0</v>
      </c>
      <c r="O204" s="133">
        <f t="shared" si="64"/>
        <v>5798.1331223959569</v>
      </c>
      <c r="P204" s="133">
        <f t="shared" si="56"/>
        <v>2147385.2768790126</v>
      </c>
      <c r="Q204" s="133"/>
    </row>
    <row r="205" spans="2:17">
      <c r="B205" s="170" t="s">
        <v>60</v>
      </c>
      <c r="C205" s="119"/>
      <c r="D205" s="140">
        <f t="shared" ref="D205:P205" si="65">SUM(D190:D204)</f>
        <v>13785293.385676891</v>
      </c>
      <c r="E205" s="140">
        <f t="shared" si="65"/>
        <v>-6652667.5907481452</v>
      </c>
      <c r="F205" s="140">
        <f t="shared" si="65"/>
        <v>7750322.8697046395</v>
      </c>
      <c r="G205" s="140">
        <f t="shared" si="65"/>
        <v>8408777.3301973492</v>
      </c>
      <c r="H205" s="140">
        <f t="shared" si="65"/>
        <v>17652570.450359486</v>
      </c>
      <c r="I205" s="140">
        <f t="shared" si="65"/>
        <v>11280652.871043587</v>
      </c>
      <c r="J205" s="140">
        <f t="shared" si="65"/>
        <v>18357009.291046031</v>
      </c>
      <c r="K205" s="140">
        <f t="shared" si="65"/>
        <v>10264713.851040766</v>
      </c>
      <c r="L205" s="140">
        <f t="shared" si="65"/>
        <v>2443830.0791758052</v>
      </c>
      <c r="M205" s="140">
        <f t="shared" si="65"/>
        <v>1343115.8000048995</v>
      </c>
      <c r="N205" s="140">
        <f t="shared" si="65"/>
        <v>0</v>
      </c>
      <c r="O205" s="140">
        <f t="shared" si="65"/>
        <v>213953.46304807178</v>
      </c>
      <c r="P205" s="140">
        <f t="shared" si="65"/>
        <v>84847571.800549388</v>
      </c>
      <c r="Q205" s="133"/>
    </row>
    <row r="206" spans="2:17">
      <c r="B206" s="170" t="s">
        <v>82</v>
      </c>
      <c r="C206" s="119"/>
      <c r="D206" s="133">
        <f t="shared" ref="D206:P206" si="66">D205-D158</f>
        <v>0</v>
      </c>
      <c r="E206" s="133">
        <f t="shared" si="66"/>
        <v>0</v>
      </c>
      <c r="F206" s="133">
        <f t="shared" si="66"/>
        <v>0</v>
      </c>
      <c r="G206" s="133">
        <f t="shared" si="66"/>
        <v>0</v>
      </c>
      <c r="H206" s="133">
        <f t="shared" si="66"/>
        <v>0</v>
      </c>
      <c r="I206" s="133">
        <f t="shared" si="66"/>
        <v>0</v>
      </c>
      <c r="J206" s="133">
        <f t="shared" si="66"/>
        <v>0</v>
      </c>
      <c r="K206" s="133">
        <f t="shared" si="66"/>
        <v>0</v>
      </c>
      <c r="L206" s="133">
        <f t="shared" si="66"/>
        <v>0</v>
      </c>
      <c r="M206" s="133">
        <f t="shared" si="66"/>
        <v>0</v>
      </c>
      <c r="N206" s="133">
        <f t="shared" si="66"/>
        <v>0</v>
      </c>
      <c r="O206" s="133">
        <f t="shared" si="66"/>
        <v>0</v>
      </c>
      <c r="P206" s="133">
        <f t="shared" si="66"/>
        <v>0</v>
      </c>
      <c r="Q206" s="133"/>
    </row>
    <row r="207" spans="2:17">
      <c r="C207" s="119"/>
      <c r="D207" s="133"/>
      <c r="E207" s="133"/>
      <c r="F207" s="133"/>
      <c r="G207" s="133"/>
      <c r="H207" s="133"/>
      <c r="I207" s="133"/>
      <c r="J207" s="133"/>
      <c r="K207" s="133"/>
      <c r="L207" s="133"/>
      <c r="M207" s="133"/>
      <c r="N207" s="133"/>
      <c r="O207" s="133"/>
      <c r="P207" s="133"/>
      <c r="Q207" s="133"/>
    </row>
    <row r="208" spans="2:17">
      <c r="B208" s="141" t="s">
        <v>83</v>
      </c>
      <c r="C208" s="119"/>
      <c r="D208" s="133"/>
      <c r="E208" s="133"/>
      <c r="F208" s="133"/>
      <c r="G208" s="133"/>
      <c r="H208" s="133"/>
      <c r="I208" s="133"/>
      <c r="J208" s="133"/>
      <c r="K208" s="133"/>
      <c r="L208" s="133"/>
      <c r="M208" s="133"/>
      <c r="N208" s="133"/>
      <c r="O208" s="133"/>
      <c r="P208" s="133"/>
      <c r="Q208" s="133"/>
    </row>
    <row r="209" spans="2:17">
      <c r="B209" s="170" t="s">
        <v>73</v>
      </c>
      <c r="C209" s="119"/>
      <c r="D209" s="133">
        <f t="shared" ref="D209:O209" si="67">D176</f>
        <v>843.66700000000003</v>
      </c>
      <c r="E209" s="133">
        <f t="shared" si="67"/>
        <v>830.59199999999998</v>
      </c>
      <c r="F209" s="133">
        <f t="shared" si="67"/>
        <v>807.86599999999999</v>
      </c>
      <c r="G209" s="133">
        <f t="shared" si="67"/>
        <v>789.01199999999994</v>
      </c>
      <c r="H209" s="133">
        <f t="shared" si="67"/>
        <v>758.72900000000004</v>
      </c>
      <c r="I209" s="133">
        <f t="shared" si="67"/>
        <v>801.57600000000002</v>
      </c>
      <c r="J209" s="133">
        <f t="shared" si="67"/>
        <v>808.22799999999984</v>
      </c>
      <c r="K209" s="133">
        <f t="shared" si="67"/>
        <v>828.98500000000001</v>
      </c>
      <c r="L209" s="133">
        <f t="shared" si="67"/>
        <v>769.97599999999989</v>
      </c>
      <c r="M209" s="133">
        <f t="shared" si="67"/>
        <v>824.70100000000002</v>
      </c>
      <c r="N209" s="133">
        <f t="shared" si="67"/>
        <v>824.07</v>
      </c>
      <c r="O209" s="133">
        <f t="shared" si="67"/>
        <v>802.58699999999999</v>
      </c>
      <c r="P209" s="126">
        <f t="shared" ref="P209:P220" si="68">SUM(D209:O209)</f>
        <v>9689.9889999999996</v>
      </c>
      <c r="Q209" s="126"/>
    </row>
    <row r="210" spans="2:17">
      <c r="B210" s="170" t="s">
        <v>74</v>
      </c>
      <c r="C210" s="119"/>
      <c r="D210" s="133">
        <f t="shared" ref="D210:O210" si="69">D162+D177</f>
        <v>43216006.856212996</v>
      </c>
      <c r="E210" s="133">
        <f t="shared" si="69"/>
        <v>63567313.253382228</v>
      </c>
      <c r="F210" s="133">
        <f t="shared" si="69"/>
        <v>96195234.641361639</v>
      </c>
      <c r="G210" s="133">
        <f t="shared" si="69"/>
        <v>91401317.124003306</v>
      </c>
      <c r="H210" s="133">
        <f t="shared" si="69"/>
        <v>76270405.026869893</v>
      </c>
      <c r="I210" s="133">
        <f t="shared" si="69"/>
        <v>65637805.069212727</v>
      </c>
      <c r="J210" s="133">
        <f t="shared" si="69"/>
        <v>45334649.135892197</v>
      </c>
      <c r="K210" s="133">
        <f t="shared" si="69"/>
        <v>29863083.841076624</v>
      </c>
      <c r="L210" s="133">
        <f t="shared" si="69"/>
        <v>19480009.31301089</v>
      </c>
      <c r="M210" s="133">
        <f t="shared" si="69"/>
        <v>15206500.34137213</v>
      </c>
      <c r="N210" s="133">
        <f t="shared" si="69"/>
        <v>13454920.966</v>
      </c>
      <c r="O210" s="133">
        <f t="shared" si="69"/>
        <v>19375680.106070869</v>
      </c>
      <c r="P210" s="126">
        <f t="shared" si="68"/>
        <v>579002925.67446542</v>
      </c>
      <c r="Q210" s="126"/>
    </row>
    <row r="211" spans="2:17">
      <c r="B211" s="171" t="s">
        <v>5</v>
      </c>
      <c r="C211" s="119"/>
      <c r="D211" s="133">
        <f t="shared" ref="D211:O211" si="70">SUM(D163:D163)+D171</f>
        <v>15488984.930429514</v>
      </c>
      <c r="E211" s="133">
        <f t="shared" si="70"/>
        <v>21827881.851352066</v>
      </c>
      <c r="F211" s="133">
        <f t="shared" si="70"/>
        <v>32513004.439806227</v>
      </c>
      <c r="G211" s="133">
        <f t="shared" si="70"/>
        <v>31713242.002418797</v>
      </c>
      <c r="H211" s="133">
        <f t="shared" si="70"/>
        <v>26328647.071569305</v>
      </c>
      <c r="I211" s="133">
        <f t="shared" si="70"/>
        <v>23298102.336429831</v>
      </c>
      <c r="J211" s="133">
        <f t="shared" si="70"/>
        <v>16630946.693871493</v>
      </c>
      <c r="K211" s="133">
        <f t="shared" si="70"/>
        <v>12268531.339376926</v>
      </c>
      <c r="L211" s="133">
        <f t="shared" si="70"/>
        <v>9356105.6396580637</v>
      </c>
      <c r="M211" s="133">
        <f t="shared" si="70"/>
        <v>8279836.122632768</v>
      </c>
      <c r="N211" s="133">
        <f t="shared" si="70"/>
        <v>7907580.3300000001</v>
      </c>
      <c r="O211" s="133">
        <f t="shared" si="70"/>
        <v>9242967.0622318834</v>
      </c>
      <c r="P211" s="126">
        <f t="shared" si="68"/>
        <v>214855829.81977689</v>
      </c>
      <c r="Q211" s="126"/>
    </row>
    <row r="212" spans="2:17">
      <c r="B212" s="170" t="s">
        <v>4</v>
      </c>
      <c r="C212" s="119"/>
      <c r="D212" s="133">
        <f t="shared" ref="D212:O212" si="71">D164+D172</f>
        <v>4002876.2026313553</v>
      </c>
      <c r="E212" s="133">
        <f t="shared" si="71"/>
        <v>4942781.7526229583</v>
      </c>
      <c r="F212" s="133">
        <f t="shared" si="71"/>
        <v>6457114.9557183133</v>
      </c>
      <c r="G212" s="133">
        <f t="shared" si="71"/>
        <v>6387433.2416258184</v>
      </c>
      <c r="H212" s="133">
        <f t="shared" si="71"/>
        <v>5588155.037833455</v>
      </c>
      <c r="I212" s="133">
        <f t="shared" si="71"/>
        <v>5312815.5171673503</v>
      </c>
      <c r="J212" s="133">
        <f t="shared" si="71"/>
        <v>4133999.6136562154</v>
      </c>
      <c r="K212" s="133">
        <f t="shared" si="71"/>
        <v>3378242.7381765414</v>
      </c>
      <c r="L212" s="133">
        <f t="shared" si="71"/>
        <v>2651031.8188731764</v>
      </c>
      <c r="M212" s="133">
        <f t="shared" si="71"/>
        <v>2209933.227</v>
      </c>
      <c r="N212" s="133">
        <f t="shared" si="71"/>
        <v>2160155.1860000002</v>
      </c>
      <c r="O212" s="133">
        <f t="shared" si="71"/>
        <v>2603072.9489746685</v>
      </c>
      <c r="P212" s="126">
        <f t="shared" si="68"/>
        <v>49827612.240279846</v>
      </c>
      <c r="Q212" s="126"/>
    </row>
    <row r="213" spans="2:17">
      <c r="B213" s="170" t="s">
        <v>3</v>
      </c>
      <c r="C213" s="119"/>
      <c r="D213" s="133">
        <f t="shared" ref="D213:O215" si="72">D168+D178</f>
        <v>2724916.9110490521</v>
      </c>
      <c r="E213" s="133">
        <f t="shared" si="72"/>
        <v>3193005.6375887403</v>
      </c>
      <c r="F213" s="133">
        <f t="shared" si="72"/>
        <v>3975813.3413403896</v>
      </c>
      <c r="G213" s="133">
        <f t="shared" si="72"/>
        <v>3988097.183462223</v>
      </c>
      <c r="H213" s="133">
        <f t="shared" si="72"/>
        <v>3569516.0444502435</v>
      </c>
      <c r="I213" s="133">
        <f t="shared" si="72"/>
        <v>3572647.5541661792</v>
      </c>
      <c r="J213" s="133">
        <f t="shared" si="72"/>
        <v>3105592.2465141304</v>
      </c>
      <c r="K213" s="133">
        <f t="shared" si="72"/>
        <v>2555475.8987212307</v>
      </c>
      <c r="L213" s="133">
        <f t="shared" si="72"/>
        <v>1988537.2594401359</v>
      </c>
      <c r="M213" s="133">
        <f t="shared" si="72"/>
        <v>1868378.3619999997</v>
      </c>
      <c r="N213" s="133">
        <f t="shared" si="72"/>
        <v>1884340.6730000002</v>
      </c>
      <c r="O213" s="133">
        <f t="shared" si="72"/>
        <v>1767403.7120000001</v>
      </c>
      <c r="P213" s="126">
        <f t="shared" si="68"/>
        <v>34193724.823732324</v>
      </c>
      <c r="Q213" s="126"/>
    </row>
    <row r="214" spans="2:17">
      <c r="B214" s="170" t="s">
        <v>2</v>
      </c>
      <c r="C214" s="119"/>
      <c r="D214" s="133">
        <f t="shared" si="72"/>
        <v>757018.38151040522</v>
      </c>
      <c r="E214" s="133">
        <f t="shared" si="72"/>
        <v>992603.97269902437</v>
      </c>
      <c r="F214" s="133">
        <f t="shared" si="72"/>
        <v>1418964.0450195146</v>
      </c>
      <c r="G214" s="133">
        <f t="shared" si="72"/>
        <v>1529095.7135788719</v>
      </c>
      <c r="H214" s="133">
        <f t="shared" si="72"/>
        <v>1343386.5166707912</v>
      </c>
      <c r="I214" s="133">
        <f t="shared" si="72"/>
        <v>1131685.7016191576</v>
      </c>
      <c r="J214" s="133">
        <f t="shared" si="72"/>
        <v>793660.85691012081</v>
      </c>
      <c r="K214" s="133">
        <f t="shared" si="72"/>
        <v>555703.72554779937</v>
      </c>
      <c r="L214" s="133">
        <f t="shared" si="72"/>
        <v>340955.43767074868</v>
      </c>
      <c r="M214" s="133">
        <f t="shared" si="72"/>
        <v>244484.96900000001</v>
      </c>
      <c r="N214" s="133">
        <f t="shared" si="72"/>
        <v>290810.10699999996</v>
      </c>
      <c r="O214" s="133">
        <f t="shared" si="72"/>
        <v>401987.14964825229</v>
      </c>
      <c r="P214" s="126">
        <f t="shared" si="68"/>
        <v>9800356.5768746883</v>
      </c>
      <c r="Q214" s="126"/>
    </row>
    <row r="215" spans="2:17">
      <c r="B215" s="170" t="s">
        <v>1</v>
      </c>
      <c r="C215" s="119"/>
      <c r="D215" s="133">
        <f t="shared" si="72"/>
        <v>1783005.5198973159</v>
      </c>
      <c r="E215" s="133">
        <f t="shared" si="72"/>
        <v>2169788.4389378601</v>
      </c>
      <c r="F215" s="133">
        <f t="shared" si="72"/>
        <v>2634966.4202814219</v>
      </c>
      <c r="G215" s="133">
        <f t="shared" si="72"/>
        <v>2767396.5748746935</v>
      </c>
      <c r="H215" s="133">
        <f t="shared" si="72"/>
        <v>2358297.7551173652</v>
      </c>
      <c r="I215" s="133">
        <f t="shared" si="72"/>
        <v>2307308.7777378084</v>
      </c>
      <c r="J215" s="133">
        <f t="shared" si="72"/>
        <v>1974438.6183024768</v>
      </c>
      <c r="K215" s="133">
        <f t="shared" si="72"/>
        <v>1690595.6710034262</v>
      </c>
      <c r="L215" s="133">
        <f t="shared" si="72"/>
        <v>1372126.3689999999</v>
      </c>
      <c r="M215" s="133">
        <f t="shared" si="72"/>
        <v>1364669.4919999999</v>
      </c>
      <c r="N215" s="133">
        <f t="shared" si="72"/>
        <v>1339088.034</v>
      </c>
      <c r="O215" s="133">
        <f t="shared" si="72"/>
        <v>1445559.585</v>
      </c>
      <c r="P215" s="126">
        <f t="shared" si="68"/>
        <v>23207241.256152369</v>
      </c>
      <c r="Q215" s="126"/>
    </row>
    <row r="216" spans="2:17">
      <c r="B216" s="103" t="s">
        <v>77</v>
      </c>
      <c r="C216" s="119"/>
      <c r="D216" s="133">
        <f t="shared" ref="D216:O216" si="73">D181</f>
        <v>690.24</v>
      </c>
      <c r="E216" s="133">
        <f t="shared" si="73"/>
        <v>2638.01</v>
      </c>
      <c r="F216" s="133">
        <f t="shared" si="73"/>
        <v>3281.49</v>
      </c>
      <c r="G216" s="133">
        <f t="shared" si="73"/>
        <v>3247.94</v>
      </c>
      <c r="H216" s="133">
        <f t="shared" si="73"/>
        <v>2197.9499999999998</v>
      </c>
      <c r="I216" s="133">
        <f t="shared" si="73"/>
        <v>2214.73</v>
      </c>
      <c r="J216" s="133">
        <f t="shared" si="73"/>
        <v>1548.25</v>
      </c>
      <c r="K216" s="133">
        <f t="shared" si="73"/>
        <v>1312.89</v>
      </c>
      <c r="L216" s="133">
        <f t="shared" si="73"/>
        <v>1142.98</v>
      </c>
      <c r="M216" s="133">
        <f t="shared" si="73"/>
        <v>1219.27</v>
      </c>
      <c r="N216" s="133">
        <f t="shared" si="73"/>
        <v>1595.52</v>
      </c>
      <c r="O216" s="133">
        <f t="shared" si="73"/>
        <v>1791.66</v>
      </c>
      <c r="P216" s="126">
        <f t="shared" si="68"/>
        <v>22880.93</v>
      </c>
      <c r="Q216" s="126"/>
    </row>
    <row r="217" spans="2:17">
      <c r="B217" s="103" t="s">
        <v>78</v>
      </c>
      <c r="C217" s="119"/>
      <c r="D217" s="133">
        <f t="shared" ref="D217:O218" si="74">D165+D182</f>
        <v>350100.46018083603</v>
      </c>
      <c r="E217" s="133">
        <f t="shared" si="74"/>
        <v>485267.35149598448</v>
      </c>
      <c r="F217" s="133">
        <f t="shared" si="74"/>
        <v>538495.62195298937</v>
      </c>
      <c r="G217" s="133">
        <f t="shared" si="74"/>
        <v>583145.1931168742</v>
      </c>
      <c r="H217" s="133">
        <f t="shared" si="74"/>
        <v>492334.59553243022</v>
      </c>
      <c r="I217" s="133">
        <f t="shared" si="74"/>
        <v>502050.36327695806</v>
      </c>
      <c r="J217" s="133">
        <f t="shared" si="74"/>
        <v>388809.37688070495</v>
      </c>
      <c r="K217" s="133">
        <f t="shared" si="74"/>
        <v>336624.53798497398</v>
      </c>
      <c r="L217" s="133">
        <f t="shared" si="74"/>
        <v>318802.34000000014</v>
      </c>
      <c r="M217" s="133">
        <f t="shared" si="74"/>
        <v>261407.79999999987</v>
      </c>
      <c r="N217" s="133">
        <f t="shared" si="74"/>
        <v>327786.66999999993</v>
      </c>
      <c r="O217" s="133">
        <f t="shared" si="74"/>
        <v>293999.36999999994</v>
      </c>
      <c r="P217" s="126">
        <f t="shared" si="68"/>
        <v>4878823.6804217519</v>
      </c>
      <c r="Q217" s="126"/>
    </row>
    <row r="218" spans="2:17">
      <c r="B218" s="103" t="s">
        <v>79</v>
      </c>
      <c r="C218" s="119"/>
      <c r="D218" s="133">
        <f t="shared" si="74"/>
        <v>7840233.4478783114</v>
      </c>
      <c r="E218" s="133">
        <f t="shared" si="74"/>
        <v>8017074.2277850732</v>
      </c>
      <c r="F218" s="133">
        <f t="shared" si="74"/>
        <v>8304533.9593165163</v>
      </c>
      <c r="G218" s="133">
        <f t="shared" si="74"/>
        <v>7859981.5270443168</v>
      </c>
      <c r="H218" s="133">
        <f t="shared" si="74"/>
        <v>7808778.9698946718</v>
      </c>
      <c r="I218" s="133">
        <f t="shared" si="74"/>
        <v>8228685.556759553</v>
      </c>
      <c r="J218" s="133">
        <f t="shared" si="74"/>
        <v>7626025.2691651918</v>
      </c>
      <c r="K218" s="133">
        <f t="shared" si="74"/>
        <v>7501505.8652832229</v>
      </c>
      <c r="L218" s="133">
        <f t="shared" si="74"/>
        <v>7436048.7667068448</v>
      </c>
      <c r="M218" s="133">
        <f t="shared" si="74"/>
        <v>6788062.9799999995</v>
      </c>
      <c r="N218" s="133">
        <f t="shared" si="74"/>
        <v>7435065.2400000002</v>
      </c>
      <c r="O218" s="133">
        <f t="shared" si="74"/>
        <v>7499400.9000000004</v>
      </c>
      <c r="P218" s="126">
        <f t="shared" si="68"/>
        <v>92345396.709833696</v>
      </c>
      <c r="Q218" s="126"/>
    </row>
    <row r="219" spans="2:17">
      <c r="B219" s="120" t="s">
        <v>84</v>
      </c>
      <c r="C219" s="119"/>
      <c r="D219" s="133">
        <f t="shared" ref="D219:O219" si="75">D184</f>
        <v>13447.95</v>
      </c>
      <c r="E219" s="133">
        <f t="shared" si="75"/>
        <v>37939.4</v>
      </c>
      <c r="F219" s="133">
        <f t="shared" si="75"/>
        <v>36106.870000000003</v>
      </c>
      <c r="G219" s="133">
        <f t="shared" si="75"/>
        <v>34461.18</v>
      </c>
      <c r="H219" s="133">
        <f t="shared" si="75"/>
        <v>37271.33</v>
      </c>
      <c r="I219" s="133">
        <f t="shared" si="75"/>
        <v>41746.400000000001</v>
      </c>
      <c r="J219" s="133">
        <f t="shared" si="75"/>
        <v>26449.07</v>
      </c>
      <c r="K219" s="133">
        <f t="shared" si="75"/>
        <v>23620.18</v>
      </c>
      <c r="L219" s="133">
        <f t="shared" si="75"/>
        <v>33317.79</v>
      </c>
      <c r="M219" s="133">
        <f t="shared" si="75"/>
        <v>33609.93</v>
      </c>
      <c r="N219" s="133">
        <f t="shared" si="75"/>
        <v>34642.509999999995</v>
      </c>
      <c r="O219" s="133">
        <f t="shared" si="75"/>
        <v>20021.689999999999</v>
      </c>
      <c r="P219" s="126">
        <f t="shared" si="68"/>
        <v>372634.3</v>
      </c>
      <c r="Q219" s="126"/>
    </row>
    <row r="220" spans="2:17">
      <c r="B220" s="103" t="s">
        <v>81</v>
      </c>
      <c r="C220" s="119"/>
      <c r="D220" s="133">
        <f t="shared" ref="D220:O220" si="76">D167+D185</f>
        <v>7786232.8957125274</v>
      </c>
      <c r="E220" s="133">
        <f t="shared" si="76"/>
        <v>7572483.3283117954</v>
      </c>
      <c r="F220" s="133">
        <f t="shared" si="76"/>
        <v>8521583.7987442389</v>
      </c>
      <c r="G220" s="133">
        <f t="shared" si="76"/>
        <v>9148662.2653542887</v>
      </c>
      <c r="H220" s="133">
        <f t="shared" si="76"/>
        <v>8426099.4283054546</v>
      </c>
      <c r="I220" s="133">
        <f t="shared" si="76"/>
        <v>9648271.7931718752</v>
      </c>
      <c r="J220" s="133">
        <f t="shared" si="76"/>
        <v>7353896.0481214598</v>
      </c>
      <c r="K220" s="133">
        <f t="shared" si="76"/>
        <v>9060516.6454116516</v>
      </c>
      <c r="L220" s="133">
        <f t="shared" si="76"/>
        <v>7745267.1500000004</v>
      </c>
      <c r="M220" s="133">
        <f t="shared" si="76"/>
        <v>8560591.3399999999</v>
      </c>
      <c r="N220" s="133">
        <f t="shared" si="76"/>
        <v>7850386.5099999998</v>
      </c>
      <c r="O220" s="133">
        <f t="shared" si="76"/>
        <v>7405175.8900000006</v>
      </c>
      <c r="P220" s="126">
        <f t="shared" si="68"/>
        <v>99079167.093133301</v>
      </c>
      <c r="Q220" s="126"/>
    </row>
    <row r="221" spans="2:17" s="131" customFormat="1">
      <c r="B221" s="176" t="s">
        <v>0</v>
      </c>
      <c r="C221" s="177"/>
      <c r="D221" s="133">
        <f t="shared" ref="D221:P221" si="77">D173</f>
        <v>2960363.4231745768</v>
      </c>
      <c r="E221" s="133">
        <f t="shared" si="77"/>
        <v>3659240.4380761129</v>
      </c>
      <c r="F221" s="133">
        <f t="shared" si="77"/>
        <v>4140039.3961633835</v>
      </c>
      <c r="G221" s="133">
        <f t="shared" si="77"/>
        <v>4254282.4897181559</v>
      </c>
      <c r="H221" s="133">
        <f t="shared" si="77"/>
        <v>3835272.6831158805</v>
      </c>
      <c r="I221" s="133">
        <f t="shared" si="77"/>
        <v>3958849.7475021491</v>
      </c>
      <c r="J221" s="133">
        <f t="shared" si="77"/>
        <v>3216091.2117320397</v>
      </c>
      <c r="K221" s="133">
        <f t="shared" si="77"/>
        <v>2703471.9384583728</v>
      </c>
      <c r="L221" s="133">
        <f t="shared" si="77"/>
        <v>2260554.2958159456</v>
      </c>
      <c r="M221" s="133">
        <f t="shared" si="77"/>
        <v>1956143.7000000002</v>
      </c>
      <c r="N221" s="133">
        <f t="shared" si="77"/>
        <v>1845610.4999999998</v>
      </c>
      <c r="O221" s="133">
        <f t="shared" si="77"/>
        <v>2007639.913122396</v>
      </c>
      <c r="P221" s="133">
        <f t="shared" si="77"/>
        <v>36797559.736879006</v>
      </c>
      <c r="Q221" s="133"/>
    </row>
    <row r="222" spans="2:17">
      <c r="B222" s="170" t="s">
        <v>85</v>
      </c>
      <c r="C222" s="119"/>
      <c r="D222" s="140">
        <f t="shared" ref="D222:P222" si="78">SUM(D209:D221)</f>
        <v>86924720.885676891</v>
      </c>
      <c r="E222" s="140">
        <f t="shared" si="78"/>
        <v>116468848.25425187</v>
      </c>
      <c r="F222" s="140">
        <f t="shared" si="78"/>
        <v>164739946.84570462</v>
      </c>
      <c r="G222" s="140">
        <f t="shared" si="78"/>
        <v>159671151.44719735</v>
      </c>
      <c r="H222" s="140">
        <f t="shared" si="78"/>
        <v>136061121.13835949</v>
      </c>
      <c r="I222" s="140">
        <f t="shared" si="78"/>
        <v>123642985.1230436</v>
      </c>
      <c r="J222" s="140">
        <f t="shared" si="78"/>
        <v>90586914.619046018</v>
      </c>
      <c r="K222" s="140">
        <f t="shared" si="78"/>
        <v>69939514.256040767</v>
      </c>
      <c r="L222" s="140">
        <f t="shared" si="78"/>
        <v>52984669.136175804</v>
      </c>
      <c r="M222" s="140">
        <f t="shared" si="78"/>
        <v>46775662.235004902</v>
      </c>
      <c r="N222" s="140">
        <f t="shared" si="78"/>
        <v>44532806.316</v>
      </c>
      <c r="O222" s="140">
        <f t="shared" si="78"/>
        <v>52065502.574048057</v>
      </c>
      <c r="P222" s="140">
        <f t="shared" si="78"/>
        <v>1144393842.8305492</v>
      </c>
      <c r="Q222" s="133"/>
    </row>
    <row r="223" spans="2:17">
      <c r="B223" s="170" t="s">
        <v>82</v>
      </c>
      <c r="C223" s="119"/>
      <c r="D223" s="133">
        <f t="shared" ref="D223:P223" si="79">D222-D187</f>
        <v>0</v>
      </c>
      <c r="E223" s="133">
        <f t="shared" si="79"/>
        <v>0</v>
      </c>
      <c r="F223" s="133">
        <f t="shared" si="79"/>
        <v>0</v>
      </c>
      <c r="G223" s="133">
        <f t="shared" si="79"/>
        <v>0</v>
      </c>
      <c r="H223" s="133">
        <f t="shared" si="79"/>
        <v>0</v>
      </c>
      <c r="I223" s="133">
        <f t="shared" si="79"/>
        <v>0</v>
      </c>
      <c r="J223" s="133">
        <f t="shared" si="79"/>
        <v>0</v>
      </c>
      <c r="K223" s="133">
        <f t="shared" si="79"/>
        <v>0</v>
      </c>
      <c r="L223" s="133">
        <f t="shared" si="79"/>
        <v>0</v>
      </c>
      <c r="M223" s="133">
        <f t="shared" si="79"/>
        <v>0</v>
      </c>
      <c r="N223" s="133">
        <f t="shared" si="79"/>
        <v>0</v>
      </c>
      <c r="O223" s="133">
        <f t="shared" si="79"/>
        <v>0</v>
      </c>
      <c r="P223" s="133">
        <f t="shared" si="79"/>
        <v>0</v>
      </c>
      <c r="Q223" s="133"/>
    </row>
    <row r="224" spans="2:17">
      <c r="C224" s="119"/>
      <c r="D224" s="133"/>
      <c r="E224" s="133"/>
      <c r="F224" s="133"/>
      <c r="G224" s="133"/>
      <c r="H224" s="133"/>
      <c r="I224" s="133"/>
      <c r="J224" s="133"/>
      <c r="K224" s="133"/>
      <c r="L224" s="133"/>
      <c r="M224" s="133"/>
      <c r="N224" s="133"/>
      <c r="O224" s="133"/>
      <c r="P224" s="133"/>
      <c r="Q224" s="133"/>
    </row>
    <row r="225" spans="2:17">
      <c r="B225" s="141" t="s">
        <v>86</v>
      </c>
      <c r="C225" s="119"/>
      <c r="D225" s="133"/>
      <c r="E225" s="133"/>
      <c r="F225" s="133"/>
      <c r="G225" s="133"/>
      <c r="H225" s="133"/>
      <c r="I225" s="133"/>
      <c r="J225" s="133"/>
      <c r="K225" s="133"/>
      <c r="L225" s="133"/>
      <c r="M225" s="133"/>
      <c r="N225" s="133"/>
      <c r="O225" s="133"/>
      <c r="P225" s="133"/>
      <c r="Q225" s="133"/>
    </row>
    <row r="226" spans="2:17" s="114" customFormat="1">
      <c r="B226" s="176" t="s">
        <v>87</v>
      </c>
      <c r="C226" s="115"/>
      <c r="D226" s="124">
        <f t="shared" ref="D226:O226" si="80">SUM(D37:D39)</f>
        <v>738347</v>
      </c>
      <c r="E226" s="124">
        <f t="shared" si="80"/>
        <v>740333</v>
      </c>
      <c r="F226" s="124">
        <f t="shared" si="80"/>
        <v>742494</v>
      </c>
      <c r="G226" s="124">
        <f t="shared" si="80"/>
        <v>744094</v>
      </c>
      <c r="H226" s="124">
        <f t="shared" si="80"/>
        <v>744966</v>
      </c>
      <c r="I226" s="124">
        <f t="shared" si="80"/>
        <v>745907</v>
      </c>
      <c r="J226" s="124">
        <f t="shared" si="80"/>
        <v>746102</v>
      </c>
      <c r="K226" s="124">
        <f t="shared" si="80"/>
        <v>748458</v>
      </c>
      <c r="L226" s="124">
        <f t="shared" si="80"/>
        <v>749526</v>
      </c>
      <c r="M226" s="124">
        <f t="shared" si="80"/>
        <v>749797</v>
      </c>
      <c r="N226" s="124">
        <f t="shared" si="80"/>
        <v>750520</v>
      </c>
      <c r="O226" s="124">
        <f t="shared" si="80"/>
        <v>751547</v>
      </c>
      <c r="P226" s="124">
        <f t="shared" ref="P226:P237" si="81">SUM(D226:O226)</f>
        <v>8952091</v>
      </c>
      <c r="Q226" s="124"/>
    </row>
    <row r="227" spans="2:17" s="114" customFormat="1">
      <c r="B227" s="171" t="s">
        <v>5</v>
      </c>
      <c r="C227" s="115"/>
      <c r="D227" s="124">
        <f t="shared" ref="D227:O227" si="82">SUM(D40,D46)</f>
        <v>55544</v>
      </c>
      <c r="E227" s="124">
        <f t="shared" si="82"/>
        <v>55689</v>
      </c>
      <c r="F227" s="124">
        <f t="shared" si="82"/>
        <v>55822</v>
      </c>
      <c r="G227" s="124">
        <f t="shared" si="82"/>
        <v>55921</v>
      </c>
      <c r="H227" s="124">
        <f t="shared" si="82"/>
        <v>55948</v>
      </c>
      <c r="I227" s="124">
        <f t="shared" si="82"/>
        <v>55995</v>
      </c>
      <c r="J227" s="124">
        <f t="shared" si="82"/>
        <v>55890</v>
      </c>
      <c r="K227" s="124">
        <f t="shared" si="82"/>
        <v>55997</v>
      </c>
      <c r="L227" s="124">
        <f t="shared" si="82"/>
        <v>56016</v>
      </c>
      <c r="M227" s="124">
        <f t="shared" si="82"/>
        <v>55997</v>
      </c>
      <c r="N227" s="124">
        <f t="shared" si="82"/>
        <v>55953</v>
      </c>
      <c r="O227" s="124">
        <f t="shared" si="82"/>
        <v>55990</v>
      </c>
      <c r="P227" s="124">
        <f t="shared" si="81"/>
        <v>670762</v>
      </c>
      <c r="Q227" s="124"/>
    </row>
    <row r="228" spans="2:17">
      <c r="B228" s="176" t="s">
        <v>4</v>
      </c>
      <c r="C228" s="119"/>
      <c r="D228" s="133">
        <f t="shared" ref="D228:O228" si="83">D41+D47</f>
        <v>1282</v>
      </c>
      <c r="E228" s="133">
        <f t="shared" si="83"/>
        <v>1290</v>
      </c>
      <c r="F228" s="133">
        <f t="shared" si="83"/>
        <v>1314</v>
      </c>
      <c r="G228" s="133">
        <f t="shared" si="83"/>
        <v>1311</v>
      </c>
      <c r="H228" s="133">
        <f t="shared" si="83"/>
        <v>1318</v>
      </c>
      <c r="I228" s="133">
        <f t="shared" si="83"/>
        <v>1314</v>
      </c>
      <c r="J228" s="133">
        <f t="shared" si="83"/>
        <v>1311</v>
      </c>
      <c r="K228" s="133">
        <f t="shared" si="83"/>
        <v>1314</v>
      </c>
      <c r="L228" s="133">
        <f t="shared" si="83"/>
        <v>1314</v>
      </c>
      <c r="M228" s="133">
        <f t="shared" si="83"/>
        <v>1309</v>
      </c>
      <c r="N228" s="133">
        <f t="shared" si="83"/>
        <v>1317</v>
      </c>
      <c r="O228" s="133">
        <f t="shared" si="83"/>
        <v>1314</v>
      </c>
      <c r="P228" s="133">
        <f t="shared" si="81"/>
        <v>15708</v>
      </c>
      <c r="Q228" s="133"/>
    </row>
    <row r="229" spans="2:17">
      <c r="B229" s="103" t="s">
        <v>77</v>
      </c>
      <c r="C229" s="119"/>
      <c r="D229" s="133">
        <f t="shared" ref="D229:O229" si="84">D42</f>
        <v>2</v>
      </c>
      <c r="E229" s="133">
        <f t="shared" si="84"/>
        <v>3</v>
      </c>
      <c r="F229" s="133">
        <f t="shared" si="84"/>
        <v>2</v>
      </c>
      <c r="G229" s="133">
        <f t="shared" si="84"/>
        <v>2</v>
      </c>
      <c r="H229" s="133">
        <f t="shared" si="84"/>
        <v>2</v>
      </c>
      <c r="I229" s="133">
        <f t="shared" si="84"/>
        <v>2</v>
      </c>
      <c r="J229" s="133">
        <f t="shared" si="84"/>
        <v>2</v>
      </c>
      <c r="K229" s="133">
        <f t="shared" si="84"/>
        <v>2</v>
      </c>
      <c r="L229" s="133">
        <f t="shared" si="84"/>
        <v>2</v>
      </c>
      <c r="M229" s="133">
        <f t="shared" si="84"/>
        <v>2</v>
      </c>
      <c r="N229" s="133">
        <f t="shared" si="84"/>
        <v>2</v>
      </c>
      <c r="O229" s="133">
        <f t="shared" si="84"/>
        <v>2</v>
      </c>
      <c r="P229" s="133">
        <f t="shared" si="81"/>
        <v>25</v>
      </c>
      <c r="Q229" s="133"/>
    </row>
    <row r="230" spans="2:17">
      <c r="B230" s="176" t="s">
        <v>3</v>
      </c>
      <c r="C230" s="119"/>
      <c r="D230" s="133">
        <f t="shared" ref="D230:O232" si="85">D43+D48</f>
        <v>87</v>
      </c>
      <c r="E230" s="133">
        <f t="shared" si="85"/>
        <v>84</v>
      </c>
      <c r="F230" s="133">
        <f t="shared" si="85"/>
        <v>83</v>
      </c>
      <c r="G230" s="133">
        <f t="shared" si="85"/>
        <v>84</v>
      </c>
      <c r="H230" s="133">
        <f t="shared" si="85"/>
        <v>83</v>
      </c>
      <c r="I230" s="133">
        <f t="shared" si="85"/>
        <v>83</v>
      </c>
      <c r="J230" s="133">
        <f t="shared" si="85"/>
        <v>83</v>
      </c>
      <c r="K230" s="133">
        <f t="shared" si="85"/>
        <v>82</v>
      </c>
      <c r="L230" s="133">
        <f t="shared" si="85"/>
        <v>82</v>
      </c>
      <c r="M230" s="133">
        <f t="shared" si="85"/>
        <v>82</v>
      </c>
      <c r="N230" s="133">
        <f t="shared" si="85"/>
        <v>82</v>
      </c>
      <c r="O230" s="133">
        <f t="shared" si="85"/>
        <v>82</v>
      </c>
      <c r="P230" s="133">
        <f t="shared" si="81"/>
        <v>997</v>
      </c>
      <c r="Q230" s="133"/>
    </row>
    <row r="231" spans="2:17">
      <c r="B231" s="176" t="s">
        <v>2</v>
      </c>
      <c r="C231" s="119"/>
      <c r="D231" s="133">
        <f t="shared" si="85"/>
        <v>255</v>
      </c>
      <c r="E231" s="133">
        <f t="shared" si="85"/>
        <v>253</v>
      </c>
      <c r="F231" s="133">
        <f t="shared" si="85"/>
        <v>248</v>
      </c>
      <c r="G231" s="133">
        <f t="shared" si="85"/>
        <v>247</v>
      </c>
      <c r="H231" s="133">
        <f t="shared" si="85"/>
        <v>246</v>
      </c>
      <c r="I231" s="133">
        <f t="shared" si="85"/>
        <v>246</v>
      </c>
      <c r="J231" s="133">
        <f t="shared" si="85"/>
        <v>246</v>
      </c>
      <c r="K231" s="133">
        <f t="shared" si="85"/>
        <v>245</v>
      </c>
      <c r="L231" s="133">
        <f t="shared" si="85"/>
        <v>245</v>
      </c>
      <c r="M231" s="133">
        <f t="shared" si="85"/>
        <v>244</v>
      </c>
      <c r="N231" s="133">
        <f t="shared" si="85"/>
        <v>241</v>
      </c>
      <c r="O231" s="133">
        <f t="shared" si="85"/>
        <v>239</v>
      </c>
      <c r="P231" s="133">
        <f t="shared" si="81"/>
        <v>2955</v>
      </c>
      <c r="Q231" s="133"/>
    </row>
    <row r="232" spans="2:17">
      <c r="B232" s="176" t="s">
        <v>1</v>
      </c>
      <c r="C232" s="119"/>
      <c r="D232" s="133">
        <f t="shared" si="85"/>
        <v>5</v>
      </c>
      <c r="E232" s="133">
        <f t="shared" si="85"/>
        <v>5</v>
      </c>
      <c r="F232" s="133">
        <f t="shared" si="85"/>
        <v>5</v>
      </c>
      <c r="G232" s="133">
        <f t="shared" si="85"/>
        <v>5</v>
      </c>
      <c r="H232" s="133">
        <f t="shared" si="85"/>
        <v>5</v>
      </c>
      <c r="I232" s="133">
        <f t="shared" si="85"/>
        <v>5</v>
      </c>
      <c r="J232" s="133">
        <f t="shared" si="85"/>
        <v>5</v>
      </c>
      <c r="K232" s="133">
        <f t="shared" si="85"/>
        <v>5</v>
      </c>
      <c r="L232" s="133">
        <f t="shared" si="85"/>
        <v>5</v>
      </c>
      <c r="M232" s="133">
        <f t="shared" si="85"/>
        <v>5</v>
      </c>
      <c r="N232" s="133">
        <f t="shared" si="85"/>
        <v>5</v>
      </c>
      <c r="O232" s="133">
        <f t="shared" si="85"/>
        <v>5</v>
      </c>
      <c r="P232" s="133">
        <f t="shared" si="81"/>
        <v>60</v>
      </c>
      <c r="Q232" s="133"/>
    </row>
    <row r="233" spans="2:17">
      <c r="B233" s="103" t="s">
        <v>78</v>
      </c>
      <c r="C233" s="119"/>
      <c r="D233" s="133">
        <f t="shared" ref="D233:O234" si="86">D51+D54</f>
        <v>61</v>
      </c>
      <c r="E233" s="133">
        <f t="shared" si="86"/>
        <v>66</v>
      </c>
      <c r="F233" s="133">
        <f t="shared" si="86"/>
        <v>67</v>
      </c>
      <c r="G233" s="133">
        <f t="shared" si="86"/>
        <v>67</v>
      </c>
      <c r="H233" s="133">
        <f t="shared" si="86"/>
        <v>67</v>
      </c>
      <c r="I233" s="133">
        <f t="shared" si="86"/>
        <v>67</v>
      </c>
      <c r="J233" s="133">
        <f t="shared" si="86"/>
        <v>66</v>
      </c>
      <c r="K233" s="133">
        <f t="shared" si="86"/>
        <v>67</v>
      </c>
      <c r="L233" s="133">
        <f t="shared" si="86"/>
        <v>68</v>
      </c>
      <c r="M233" s="133">
        <f t="shared" si="86"/>
        <v>68</v>
      </c>
      <c r="N233" s="133">
        <f t="shared" si="86"/>
        <v>68</v>
      </c>
      <c r="O233" s="133">
        <f t="shared" si="86"/>
        <v>68</v>
      </c>
      <c r="P233" s="133">
        <f t="shared" si="81"/>
        <v>800</v>
      </c>
      <c r="Q233" s="133"/>
    </row>
    <row r="234" spans="2:17">
      <c r="B234" s="103" t="s">
        <v>79</v>
      </c>
      <c r="C234" s="119"/>
      <c r="D234" s="133">
        <f t="shared" si="86"/>
        <v>139</v>
      </c>
      <c r="E234" s="133">
        <f t="shared" si="86"/>
        <v>134</v>
      </c>
      <c r="F234" s="133">
        <f t="shared" si="86"/>
        <v>134</v>
      </c>
      <c r="G234" s="133">
        <f t="shared" si="86"/>
        <v>133</v>
      </c>
      <c r="H234" s="133">
        <f t="shared" si="86"/>
        <v>133</v>
      </c>
      <c r="I234" s="133">
        <f t="shared" si="86"/>
        <v>133</v>
      </c>
      <c r="J234" s="133">
        <f t="shared" si="86"/>
        <v>133</v>
      </c>
      <c r="K234" s="133">
        <f t="shared" si="86"/>
        <v>133</v>
      </c>
      <c r="L234" s="133">
        <f t="shared" si="86"/>
        <v>133</v>
      </c>
      <c r="M234" s="133">
        <f t="shared" si="86"/>
        <v>134</v>
      </c>
      <c r="N234" s="133">
        <f t="shared" si="86"/>
        <v>134</v>
      </c>
      <c r="O234" s="133">
        <f t="shared" si="86"/>
        <v>134</v>
      </c>
      <c r="P234" s="133">
        <f t="shared" si="81"/>
        <v>1607</v>
      </c>
      <c r="Q234" s="133"/>
    </row>
    <row r="235" spans="2:17">
      <c r="B235" s="120" t="s">
        <v>84</v>
      </c>
      <c r="C235" s="119"/>
      <c r="D235" s="133">
        <f t="shared" ref="D235:O235" si="87">D56</f>
        <v>2</v>
      </c>
      <c r="E235" s="133">
        <f t="shared" si="87"/>
        <v>3</v>
      </c>
      <c r="F235" s="133">
        <f t="shared" si="87"/>
        <v>3</v>
      </c>
      <c r="G235" s="133">
        <f t="shared" si="87"/>
        <v>3</v>
      </c>
      <c r="H235" s="133">
        <f t="shared" si="87"/>
        <v>3</v>
      </c>
      <c r="I235" s="133">
        <f t="shared" si="87"/>
        <v>3</v>
      </c>
      <c r="J235" s="133">
        <f t="shared" si="87"/>
        <v>3</v>
      </c>
      <c r="K235" s="133">
        <f t="shared" si="87"/>
        <v>3</v>
      </c>
      <c r="L235" s="133">
        <f t="shared" si="87"/>
        <v>3</v>
      </c>
      <c r="M235" s="133">
        <f t="shared" si="87"/>
        <v>4</v>
      </c>
      <c r="N235" s="133">
        <f t="shared" si="87"/>
        <v>4</v>
      </c>
      <c r="O235" s="133">
        <f t="shared" si="87"/>
        <v>4</v>
      </c>
      <c r="P235" s="133">
        <f t="shared" si="81"/>
        <v>38</v>
      </c>
      <c r="Q235" s="133"/>
    </row>
    <row r="236" spans="2:17">
      <c r="B236" s="103" t="s">
        <v>81</v>
      </c>
      <c r="C236" s="119"/>
      <c r="D236" s="133">
        <f t="shared" ref="D236:O236" si="88">D53+D57</f>
        <v>12</v>
      </c>
      <c r="E236" s="133">
        <f t="shared" si="88"/>
        <v>11</v>
      </c>
      <c r="F236" s="133">
        <f t="shared" si="88"/>
        <v>11</v>
      </c>
      <c r="G236" s="133">
        <f t="shared" si="88"/>
        <v>11</v>
      </c>
      <c r="H236" s="133">
        <f t="shared" si="88"/>
        <v>11</v>
      </c>
      <c r="I236" s="133">
        <f t="shared" si="88"/>
        <v>11</v>
      </c>
      <c r="J236" s="133">
        <f t="shared" si="88"/>
        <v>11</v>
      </c>
      <c r="K236" s="133">
        <f t="shared" si="88"/>
        <v>11</v>
      </c>
      <c r="L236" s="133">
        <f t="shared" si="88"/>
        <v>11</v>
      </c>
      <c r="M236" s="133">
        <f t="shared" si="88"/>
        <v>10</v>
      </c>
      <c r="N236" s="133">
        <f t="shared" si="88"/>
        <v>10</v>
      </c>
      <c r="O236" s="133">
        <f t="shared" si="88"/>
        <v>10</v>
      </c>
      <c r="P236" s="133">
        <f t="shared" si="81"/>
        <v>130</v>
      </c>
      <c r="Q236" s="133"/>
    </row>
    <row r="237" spans="2:17" s="131" customFormat="1">
      <c r="B237" s="176" t="s">
        <v>0</v>
      </c>
      <c r="C237" s="177"/>
      <c r="D237" s="133">
        <f t="shared" ref="D237:O237" si="89">SUM(D58:D58)</f>
        <v>10</v>
      </c>
      <c r="E237" s="133">
        <f t="shared" si="89"/>
        <v>10</v>
      </c>
      <c r="F237" s="133">
        <f t="shared" si="89"/>
        <v>10</v>
      </c>
      <c r="G237" s="133">
        <f t="shared" si="89"/>
        <v>10</v>
      </c>
      <c r="H237" s="133">
        <f t="shared" si="89"/>
        <v>10</v>
      </c>
      <c r="I237" s="133">
        <f t="shared" si="89"/>
        <v>10</v>
      </c>
      <c r="J237" s="133">
        <f t="shared" si="89"/>
        <v>10</v>
      </c>
      <c r="K237" s="133">
        <f t="shared" si="89"/>
        <v>10</v>
      </c>
      <c r="L237" s="133">
        <f t="shared" si="89"/>
        <v>10</v>
      </c>
      <c r="M237" s="133">
        <f t="shared" si="89"/>
        <v>10</v>
      </c>
      <c r="N237" s="133">
        <f t="shared" si="89"/>
        <v>10</v>
      </c>
      <c r="O237" s="133">
        <f t="shared" si="89"/>
        <v>10</v>
      </c>
      <c r="P237" s="133">
        <f t="shared" si="81"/>
        <v>120</v>
      </c>
      <c r="Q237" s="133"/>
    </row>
    <row r="238" spans="2:17">
      <c r="B238" s="114" t="s">
        <v>88</v>
      </c>
      <c r="C238" s="119"/>
      <c r="D238" s="140">
        <f t="shared" ref="D238:P238" si="90">SUM(D226:D237)</f>
        <v>795746</v>
      </c>
      <c r="E238" s="140">
        <f t="shared" si="90"/>
        <v>797881</v>
      </c>
      <c r="F238" s="140">
        <f t="shared" si="90"/>
        <v>800193</v>
      </c>
      <c r="G238" s="140">
        <f t="shared" si="90"/>
        <v>801888</v>
      </c>
      <c r="H238" s="140">
        <f t="shared" si="90"/>
        <v>802792</v>
      </c>
      <c r="I238" s="140">
        <f t="shared" si="90"/>
        <v>803776</v>
      </c>
      <c r="J238" s="140">
        <f t="shared" si="90"/>
        <v>803862</v>
      </c>
      <c r="K238" s="140">
        <f t="shared" si="90"/>
        <v>806327</v>
      </c>
      <c r="L238" s="140">
        <f t="shared" si="90"/>
        <v>807415</v>
      </c>
      <c r="M238" s="140">
        <f t="shared" si="90"/>
        <v>807662</v>
      </c>
      <c r="N238" s="140">
        <f t="shared" si="90"/>
        <v>808346</v>
      </c>
      <c r="O238" s="140">
        <f t="shared" si="90"/>
        <v>809405</v>
      </c>
      <c r="P238" s="140">
        <f t="shared" si="90"/>
        <v>9645293</v>
      </c>
      <c r="Q238" s="133"/>
    </row>
    <row r="239" spans="2:17">
      <c r="B239" s="171" t="s">
        <v>82</v>
      </c>
      <c r="C239" s="119"/>
      <c r="D239" s="133">
        <f t="shared" ref="D239:P239" si="91">D238-D59</f>
        <v>0</v>
      </c>
      <c r="E239" s="133">
        <f t="shared" si="91"/>
        <v>0</v>
      </c>
      <c r="F239" s="133">
        <f t="shared" si="91"/>
        <v>0</v>
      </c>
      <c r="G239" s="133">
        <f t="shared" si="91"/>
        <v>0</v>
      </c>
      <c r="H239" s="133">
        <f t="shared" si="91"/>
        <v>0</v>
      </c>
      <c r="I239" s="133">
        <f t="shared" si="91"/>
        <v>0</v>
      </c>
      <c r="J239" s="133">
        <f t="shared" si="91"/>
        <v>0</v>
      </c>
      <c r="K239" s="133">
        <f t="shared" si="91"/>
        <v>0</v>
      </c>
      <c r="L239" s="133">
        <f t="shared" si="91"/>
        <v>0</v>
      </c>
      <c r="M239" s="133">
        <f t="shared" si="91"/>
        <v>0</v>
      </c>
      <c r="N239" s="133">
        <f t="shared" si="91"/>
        <v>0</v>
      </c>
      <c r="O239" s="133">
        <f t="shared" si="91"/>
        <v>0</v>
      </c>
      <c r="P239" s="124">
        <f t="shared" si="91"/>
        <v>0</v>
      </c>
      <c r="Q239" s="124"/>
    </row>
    <row r="240" spans="2:17">
      <c r="C240" s="119"/>
      <c r="D240" s="133"/>
      <c r="E240" s="133"/>
      <c r="F240" s="133"/>
      <c r="G240" s="133"/>
      <c r="H240" s="133"/>
      <c r="I240" s="133"/>
      <c r="J240" s="133"/>
      <c r="K240" s="133"/>
      <c r="L240" s="133"/>
      <c r="M240" s="133"/>
      <c r="N240" s="133"/>
      <c r="O240" s="133"/>
      <c r="P240" s="133"/>
      <c r="Q240" s="133"/>
    </row>
    <row r="241" spans="2:17">
      <c r="B241" s="141" t="s">
        <v>89</v>
      </c>
      <c r="C241" s="119"/>
      <c r="D241" s="133"/>
      <c r="E241" s="133"/>
      <c r="F241" s="133"/>
      <c r="G241" s="133"/>
      <c r="H241" s="133"/>
      <c r="I241" s="133"/>
      <c r="J241" s="133"/>
      <c r="K241" s="133"/>
      <c r="L241" s="133"/>
      <c r="M241" s="133"/>
      <c r="N241" s="133"/>
      <c r="O241" s="133"/>
      <c r="P241" s="133"/>
      <c r="Q241" s="133"/>
    </row>
    <row r="242" spans="2:17">
      <c r="B242" s="176" t="s">
        <v>87</v>
      </c>
      <c r="C242" s="119"/>
      <c r="D242" s="133">
        <f t="shared" ref="D242:O242" si="92">SUM(D209:D210)</f>
        <v>43216850.523212999</v>
      </c>
      <c r="E242" s="133">
        <f t="shared" si="92"/>
        <v>63568143.845382228</v>
      </c>
      <c r="F242" s="133">
        <f t="shared" si="92"/>
        <v>96196042.507361636</v>
      </c>
      <c r="G242" s="133">
        <f t="shared" si="92"/>
        <v>91402106.136003301</v>
      </c>
      <c r="H242" s="133">
        <f t="shared" si="92"/>
        <v>76271163.755869895</v>
      </c>
      <c r="I242" s="133">
        <f t="shared" si="92"/>
        <v>65638606.645212725</v>
      </c>
      <c r="J242" s="133">
        <f t="shared" si="92"/>
        <v>45335457.363892198</v>
      </c>
      <c r="K242" s="133">
        <f t="shared" si="92"/>
        <v>29863912.826076623</v>
      </c>
      <c r="L242" s="133">
        <f t="shared" si="92"/>
        <v>19480779.28901089</v>
      </c>
      <c r="M242" s="133">
        <f t="shared" si="92"/>
        <v>15207325.04237213</v>
      </c>
      <c r="N242" s="133">
        <f t="shared" si="92"/>
        <v>13455745.036</v>
      </c>
      <c r="O242" s="133">
        <f t="shared" si="92"/>
        <v>19376482.69307087</v>
      </c>
      <c r="P242" s="133">
        <f t="shared" ref="P242:P253" si="93">SUM(D242:O242)</f>
        <v>579012615.6634655</v>
      </c>
      <c r="Q242" s="133"/>
    </row>
    <row r="243" spans="2:17">
      <c r="B243" s="171" t="s">
        <v>5</v>
      </c>
      <c r="C243" s="119"/>
      <c r="D243" s="133">
        <f t="shared" ref="D243:O243" si="94">SUM(D211:D211)</f>
        <v>15488984.930429514</v>
      </c>
      <c r="E243" s="133">
        <f t="shared" si="94"/>
        <v>21827881.851352066</v>
      </c>
      <c r="F243" s="133">
        <f t="shared" si="94"/>
        <v>32513004.439806227</v>
      </c>
      <c r="G243" s="133">
        <f t="shared" si="94"/>
        <v>31713242.002418797</v>
      </c>
      <c r="H243" s="133">
        <f t="shared" si="94"/>
        <v>26328647.071569305</v>
      </c>
      <c r="I243" s="133">
        <f t="shared" si="94"/>
        <v>23298102.336429831</v>
      </c>
      <c r="J243" s="133">
        <f t="shared" si="94"/>
        <v>16630946.693871493</v>
      </c>
      <c r="K243" s="133">
        <f t="shared" si="94"/>
        <v>12268531.339376926</v>
      </c>
      <c r="L243" s="133">
        <f t="shared" si="94"/>
        <v>9356105.6396580637</v>
      </c>
      <c r="M243" s="133">
        <f t="shared" si="94"/>
        <v>8279836.122632768</v>
      </c>
      <c r="N243" s="133">
        <f t="shared" si="94"/>
        <v>7907580.3300000001</v>
      </c>
      <c r="O243" s="133">
        <f t="shared" si="94"/>
        <v>9242967.0622318834</v>
      </c>
      <c r="P243" s="133">
        <f t="shared" si="93"/>
        <v>214855829.81977689</v>
      </c>
      <c r="Q243" s="133"/>
    </row>
    <row r="244" spans="2:17">
      <c r="B244" s="176" t="s">
        <v>4</v>
      </c>
      <c r="C244" s="119"/>
      <c r="D244" s="133">
        <f t="shared" ref="D244:O244" si="95">D212</f>
        <v>4002876.2026313553</v>
      </c>
      <c r="E244" s="133">
        <f t="shared" si="95"/>
        <v>4942781.7526229583</v>
      </c>
      <c r="F244" s="133">
        <f t="shared" si="95"/>
        <v>6457114.9557183133</v>
      </c>
      <c r="G244" s="133">
        <f t="shared" si="95"/>
        <v>6387433.2416258184</v>
      </c>
      <c r="H244" s="133">
        <f t="shared" si="95"/>
        <v>5588155.037833455</v>
      </c>
      <c r="I244" s="133">
        <f t="shared" si="95"/>
        <v>5312815.5171673503</v>
      </c>
      <c r="J244" s="133">
        <f t="shared" si="95"/>
        <v>4133999.6136562154</v>
      </c>
      <c r="K244" s="133">
        <f t="shared" si="95"/>
        <v>3378242.7381765414</v>
      </c>
      <c r="L244" s="133">
        <f t="shared" si="95"/>
        <v>2651031.8188731764</v>
      </c>
      <c r="M244" s="133">
        <f t="shared" si="95"/>
        <v>2209933.227</v>
      </c>
      <c r="N244" s="133">
        <f t="shared" si="95"/>
        <v>2160155.1860000002</v>
      </c>
      <c r="O244" s="133">
        <f t="shared" si="95"/>
        <v>2603072.9489746685</v>
      </c>
      <c r="P244" s="133">
        <f t="shared" si="93"/>
        <v>49827612.240279846</v>
      </c>
      <c r="Q244" s="133"/>
    </row>
    <row r="245" spans="2:17">
      <c r="B245" s="103" t="s">
        <v>77</v>
      </c>
      <c r="C245" s="119"/>
      <c r="D245" s="133">
        <f t="shared" ref="D245:O245" si="96">D216</f>
        <v>690.24</v>
      </c>
      <c r="E245" s="133">
        <f t="shared" si="96"/>
        <v>2638.01</v>
      </c>
      <c r="F245" s="133">
        <f t="shared" si="96"/>
        <v>3281.49</v>
      </c>
      <c r="G245" s="133">
        <f t="shared" si="96"/>
        <v>3247.94</v>
      </c>
      <c r="H245" s="133">
        <f t="shared" si="96"/>
        <v>2197.9499999999998</v>
      </c>
      <c r="I245" s="133">
        <f t="shared" si="96"/>
        <v>2214.73</v>
      </c>
      <c r="J245" s="133">
        <f t="shared" si="96"/>
        <v>1548.25</v>
      </c>
      <c r="K245" s="133">
        <f t="shared" si="96"/>
        <v>1312.89</v>
      </c>
      <c r="L245" s="133">
        <f t="shared" si="96"/>
        <v>1142.98</v>
      </c>
      <c r="M245" s="133">
        <f t="shared" si="96"/>
        <v>1219.27</v>
      </c>
      <c r="N245" s="133">
        <f t="shared" si="96"/>
        <v>1595.52</v>
      </c>
      <c r="O245" s="133">
        <f t="shared" si="96"/>
        <v>1791.66</v>
      </c>
      <c r="P245" s="133">
        <f t="shared" si="93"/>
        <v>22880.93</v>
      </c>
      <c r="Q245" s="133"/>
    </row>
    <row r="246" spans="2:17">
      <c r="B246" s="176" t="s">
        <v>3</v>
      </c>
      <c r="C246" s="119"/>
      <c r="D246" s="133">
        <f t="shared" ref="D246:O248" si="97">D213</f>
        <v>2724916.9110490521</v>
      </c>
      <c r="E246" s="133">
        <f t="shared" si="97"/>
        <v>3193005.6375887403</v>
      </c>
      <c r="F246" s="133">
        <f t="shared" si="97"/>
        <v>3975813.3413403896</v>
      </c>
      <c r="G246" s="133">
        <f t="shared" si="97"/>
        <v>3988097.183462223</v>
      </c>
      <c r="H246" s="133">
        <f t="shared" si="97"/>
        <v>3569516.0444502435</v>
      </c>
      <c r="I246" s="133">
        <f t="shared" si="97"/>
        <v>3572647.5541661792</v>
      </c>
      <c r="J246" s="133">
        <f t="shared" si="97"/>
        <v>3105592.2465141304</v>
      </c>
      <c r="K246" s="133">
        <f t="shared" si="97"/>
        <v>2555475.8987212307</v>
      </c>
      <c r="L246" s="133">
        <f t="shared" si="97"/>
        <v>1988537.2594401359</v>
      </c>
      <c r="M246" s="133">
        <f t="shared" si="97"/>
        <v>1868378.3619999997</v>
      </c>
      <c r="N246" s="133">
        <f t="shared" si="97"/>
        <v>1884340.6730000002</v>
      </c>
      <c r="O246" s="133">
        <f t="shared" si="97"/>
        <v>1767403.7120000001</v>
      </c>
      <c r="P246" s="133">
        <f t="shared" si="93"/>
        <v>34193724.823732324</v>
      </c>
      <c r="Q246" s="133"/>
    </row>
    <row r="247" spans="2:17">
      <c r="B247" s="176" t="s">
        <v>2</v>
      </c>
      <c r="C247" s="119"/>
      <c r="D247" s="133">
        <f t="shared" si="97"/>
        <v>757018.38151040522</v>
      </c>
      <c r="E247" s="133">
        <f t="shared" si="97"/>
        <v>992603.97269902437</v>
      </c>
      <c r="F247" s="133">
        <f t="shared" si="97"/>
        <v>1418964.0450195146</v>
      </c>
      <c r="G247" s="133">
        <f t="shared" si="97"/>
        <v>1529095.7135788719</v>
      </c>
      <c r="H247" s="133">
        <f t="shared" si="97"/>
        <v>1343386.5166707912</v>
      </c>
      <c r="I247" s="133">
        <f t="shared" si="97"/>
        <v>1131685.7016191576</v>
      </c>
      <c r="J247" s="133">
        <f t="shared" si="97"/>
        <v>793660.85691012081</v>
      </c>
      <c r="K247" s="133">
        <f t="shared" si="97"/>
        <v>555703.72554779937</v>
      </c>
      <c r="L247" s="133">
        <f t="shared" si="97"/>
        <v>340955.43767074868</v>
      </c>
      <c r="M247" s="133">
        <f t="shared" si="97"/>
        <v>244484.96900000001</v>
      </c>
      <c r="N247" s="133">
        <f t="shared" si="97"/>
        <v>290810.10699999996</v>
      </c>
      <c r="O247" s="133">
        <f t="shared" si="97"/>
        <v>401987.14964825229</v>
      </c>
      <c r="P247" s="133">
        <f t="shared" si="93"/>
        <v>9800356.5768746883</v>
      </c>
      <c r="Q247" s="133"/>
    </row>
    <row r="248" spans="2:17">
      <c r="B248" s="176" t="s">
        <v>1</v>
      </c>
      <c r="C248" s="119"/>
      <c r="D248" s="133">
        <f t="shared" si="97"/>
        <v>1783005.5198973159</v>
      </c>
      <c r="E248" s="133">
        <f t="shared" si="97"/>
        <v>2169788.4389378601</v>
      </c>
      <c r="F248" s="133">
        <f t="shared" si="97"/>
        <v>2634966.4202814219</v>
      </c>
      <c r="G248" s="133">
        <f t="shared" si="97"/>
        <v>2767396.5748746935</v>
      </c>
      <c r="H248" s="133">
        <f t="shared" si="97"/>
        <v>2358297.7551173652</v>
      </c>
      <c r="I248" s="133">
        <f t="shared" si="97"/>
        <v>2307308.7777378084</v>
      </c>
      <c r="J248" s="133">
        <f t="shared" si="97"/>
        <v>1974438.6183024768</v>
      </c>
      <c r="K248" s="133">
        <f t="shared" si="97"/>
        <v>1690595.6710034262</v>
      </c>
      <c r="L248" s="133">
        <f t="shared" si="97"/>
        <v>1372126.3689999999</v>
      </c>
      <c r="M248" s="133">
        <f t="shared" si="97"/>
        <v>1364669.4919999999</v>
      </c>
      <c r="N248" s="133">
        <f t="shared" si="97"/>
        <v>1339088.034</v>
      </c>
      <c r="O248" s="133">
        <f t="shared" si="97"/>
        <v>1445559.585</v>
      </c>
      <c r="P248" s="133">
        <f t="shared" si="93"/>
        <v>23207241.256152369</v>
      </c>
      <c r="Q248" s="133"/>
    </row>
    <row r="249" spans="2:17">
      <c r="B249" s="103" t="s">
        <v>78</v>
      </c>
      <c r="C249" s="119"/>
      <c r="D249" s="133">
        <f t="shared" ref="D249:O253" si="98">D217</f>
        <v>350100.46018083603</v>
      </c>
      <c r="E249" s="133">
        <f t="shared" si="98"/>
        <v>485267.35149598448</v>
      </c>
      <c r="F249" s="133">
        <f t="shared" si="98"/>
        <v>538495.62195298937</v>
      </c>
      <c r="G249" s="133">
        <f t="shared" si="98"/>
        <v>583145.1931168742</v>
      </c>
      <c r="H249" s="133">
        <f t="shared" si="98"/>
        <v>492334.59553243022</v>
      </c>
      <c r="I249" s="133">
        <f t="shared" si="98"/>
        <v>502050.36327695806</v>
      </c>
      <c r="J249" s="133">
        <f t="shared" si="98"/>
        <v>388809.37688070495</v>
      </c>
      <c r="K249" s="133">
        <f t="shared" si="98"/>
        <v>336624.53798497398</v>
      </c>
      <c r="L249" s="133">
        <f t="shared" si="98"/>
        <v>318802.34000000014</v>
      </c>
      <c r="M249" s="133">
        <f t="shared" si="98"/>
        <v>261407.79999999987</v>
      </c>
      <c r="N249" s="133">
        <f t="shared" si="98"/>
        <v>327786.66999999993</v>
      </c>
      <c r="O249" s="133">
        <f t="shared" si="98"/>
        <v>293999.36999999994</v>
      </c>
      <c r="P249" s="133">
        <f t="shared" si="93"/>
        <v>4878823.6804217519</v>
      </c>
      <c r="Q249" s="133"/>
    </row>
    <row r="250" spans="2:17">
      <c r="B250" s="103" t="s">
        <v>79</v>
      </c>
      <c r="C250" s="119"/>
      <c r="D250" s="133">
        <f t="shared" si="98"/>
        <v>7840233.4478783114</v>
      </c>
      <c r="E250" s="133">
        <f t="shared" si="98"/>
        <v>8017074.2277850732</v>
      </c>
      <c r="F250" s="133">
        <f t="shared" si="98"/>
        <v>8304533.9593165163</v>
      </c>
      <c r="G250" s="133">
        <f t="shared" si="98"/>
        <v>7859981.5270443168</v>
      </c>
      <c r="H250" s="133">
        <f t="shared" si="98"/>
        <v>7808778.9698946718</v>
      </c>
      <c r="I250" s="133">
        <f t="shared" si="98"/>
        <v>8228685.556759553</v>
      </c>
      <c r="J250" s="133">
        <f t="shared" si="98"/>
        <v>7626025.2691651918</v>
      </c>
      <c r="K250" s="133">
        <f t="shared" si="98"/>
        <v>7501505.8652832229</v>
      </c>
      <c r="L250" s="133">
        <f t="shared" si="98"/>
        <v>7436048.7667068448</v>
      </c>
      <c r="M250" s="133">
        <f t="shared" si="98"/>
        <v>6788062.9799999995</v>
      </c>
      <c r="N250" s="133">
        <f t="shared" si="98"/>
        <v>7435065.2400000002</v>
      </c>
      <c r="O250" s="133">
        <f t="shared" si="98"/>
        <v>7499400.9000000004</v>
      </c>
      <c r="P250" s="133">
        <f t="shared" si="93"/>
        <v>92345396.709833696</v>
      </c>
      <c r="Q250" s="133"/>
    </row>
    <row r="251" spans="2:17">
      <c r="B251" s="120" t="s">
        <v>84</v>
      </c>
      <c r="C251" s="119"/>
      <c r="D251" s="133">
        <f t="shared" si="98"/>
        <v>13447.95</v>
      </c>
      <c r="E251" s="133">
        <f t="shared" si="98"/>
        <v>37939.4</v>
      </c>
      <c r="F251" s="133">
        <f t="shared" si="98"/>
        <v>36106.870000000003</v>
      </c>
      <c r="G251" s="133">
        <f t="shared" si="98"/>
        <v>34461.18</v>
      </c>
      <c r="H251" s="133">
        <f t="shared" si="98"/>
        <v>37271.33</v>
      </c>
      <c r="I251" s="133">
        <f t="shared" si="98"/>
        <v>41746.400000000001</v>
      </c>
      <c r="J251" s="133">
        <f t="shared" si="98"/>
        <v>26449.07</v>
      </c>
      <c r="K251" s="133">
        <f t="shared" si="98"/>
        <v>23620.18</v>
      </c>
      <c r="L251" s="133">
        <f t="shared" si="98"/>
        <v>33317.79</v>
      </c>
      <c r="M251" s="133">
        <f t="shared" si="98"/>
        <v>33609.93</v>
      </c>
      <c r="N251" s="133">
        <f t="shared" si="98"/>
        <v>34642.509999999995</v>
      </c>
      <c r="O251" s="133">
        <f t="shared" si="98"/>
        <v>20021.689999999999</v>
      </c>
      <c r="P251" s="133">
        <f t="shared" si="93"/>
        <v>372634.3</v>
      </c>
      <c r="Q251" s="133"/>
    </row>
    <row r="252" spans="2:17">
      <c r="B252" s="103" t="s">
        <v>81</v>
      </c>
      <c r="C252" s="119"/>
      <c r="D252" s="133">
        <f t="shared" si="98"/>
        <v>7786232.8957125274</v>
      </c>
      <c r="E252" s="133">
        <f t="shared" si="98"/>
        <v>7572483.3283117954</v>
      </c>
      <c r="F252" s="133">
        <f t="shared" si="98"/>
        <v>8521583.7987442389</v>
      </c>
      <c r="G252" s="133">
        <f t="shared" si="98"/>
        <v>9148662.2653542887</v>
      </c>
      <c r="H252" s="133">
        <f t="shared" si="98"/>
        <v>8426099.4283054546</v>
      </c>
      <c r="I252" s="133">
        <f t="shared" si="98"/>
        <v>9648271.7931718752</v>
      </c>
      <c r="J252" s="133">
        <f t="shared" si="98"/>
        <v>7353896.0481214598</v>
      </c>
      <c r="K252" s="133">
        <f t="shared" si="98"/>
        <v>9060516.6454116516</v>
      </c>
      <c r="L252" s="133">
        <f t="shared" si="98"/>
        <v>7745267.1500000004</v>
      </c>
      <c r="M252" s="133">
        <f t="shared" si="98"/>
        <v>8560591.3399999999</v>
      </c>
      <c r="N252" s="133">
        <f t="shared" si="98"/>
        <v>7850386.5099999998</v>
      </c>
      <c r="O252" s="133">
        <f t="shared" si="98"/>
        <v>7405175.8900000006</v>
      </c>
      <c r="P252" s="133">
        <f t="shared" si="93"/>
        <v>99079167.093133301</v>
      </c>
      <c r="Q252" s="133"/>
    </row>
    <row r="253" spans="2:17" s="131" customFormat="1">
      <c r="B253" s="176" t="s">
        <v>0</v>
      </c>
      <c r="C253" s="177"/>
      <c r="D253" s="133">
        <f t="shared" si="98"/>
        <v>2960363.4231745768</v>
      </c>
      <c r="E253" s="133">
        <f t="shared" si="98"/>
        <v>3659240.4380761129</v>
      </c>
      <c r="F253" s="133">
        <f t="shared" si="98"/>
        <v>4140039.3961633835</v>
      </c>
      <c r="G253" s="133">
        <f t="shared" si="98"/>
        <v>4254282.4897181559</v>
      </c>
      <c r="H253" s="133">
        <f t="shared" si="98"/>
        <v>3835272.6831158805</v>
      </c>
      <c r="I253" s="133">
        <f t="shared" si="98"/>
        <v>3958849.7475021491</v>
      </c>
      <c r="J253" s="133">
        <f t="shared" si="98"/>
        <v>3216091.2117320397</v>
      </c>
      <c r="K253" s="133">
        <f t="shared" si="98"/>
        <v>2703471.9384583728</v>
      </c>
      <c r="L253" s="133">
        <f t="shared" si="98"/>
        <v>2260554.2958159456</v>
      </c>
      <c r="M253" s="133">
        <f t="shared" si="98"/>
        <v>1956143.7000000002</v>
      </c>
      <c r="N253" s="133">
        <f t="shared" si="98"/>
        <v>1845610.4999999998</v>
      </c>
      <c r="O253" s="133">
        <f t="shared" si="98"/>
        <v>2007639.913122396</v>
      </c>
      <c r="P253" s="133">
        <f t="shared" si="93"/>
        <v>36797559.736879006</v>
      </c>
      <c r="Q253" s="133"/>
    </row>
    <row r="254" spans="2:17">
      <c r="B254" s="170" t="s">
        <v>85</v>
      </c>
      <c r="C254" s="119"/>
      <c r="D254" s="140">
        <f t="shared" ref="D254:P254" si="99">SUM(D242:D253)</f>
        <v>86924720.885676906</v>
      </c>
      <c r="E254" s="140">
        <f t="shared" si="99"/>
        <v>116468848.25425187</v>
      </c>
      <c r="F254" s="140">
        <f t="shared" si="99"/>
        <v>164739946.84570462</v>
      </c>
      <c r="G254" s="140">
        <f t="shared" si="99"/>
        <v>159671151.44719735</v>
      </c>
      <c r="H254" s="140">
        <f t="shared" si="99"/>
        <v>136061121.13835949</v>
      </c>
      <c r="I254" s="140">
        <f t="shared" si="99"/>
        <v>123642985.1230436</v>
      </c>
      <c r="J254" s="140">
        <f t="shared" si="99"/>
        <v>90586914.619046018</v>
      </c>
      <c r="K254" s="140">
        <f t="shared" si="99"/>
        <v>69939514.256040767</v>
      </c>
      <c r="L254" s="140">
        <f t="shared" si="99"/>
        <v>52984669.136175804</v>
      </c>
      <c r="M254" s="140">
        <f t="shared" si="99"/>
        <v>46775662.235004902</v>
      </c>
      <c r="N254" s="140">
        <f t="shared" si="99"/>
        <v>44532806.316</v>
      </c>
      <c r="O254" s="140">
        <f t="shared" si="99"/>
        <v>52065502.574048065</v>
      </c>
      <c r="P254" s="140">
        <f t="shared" si="99"/>
        <v>1144393842.8305495</v>
      </c>
      <c r="Q254" s="133"/>
    </row>
    <row r="255" spans="2:17">
      <c r="B255" s="170" t="s">
        <v>82</v>
      </c>
      <c r="C255" s="119"/>
      <c r="D255" s="133">
        <f t="shared" ref="D255:P255" si="100">D254-D222</f>
        <v>0</v>
      </c>
      <c r="E255" s="133">
        <f t="shared" si="100"/>
        <v>0</v>
      </c>
      <c r="F255" s="133">
        <f t="shared" si="100"/>
        <v>0</v>
      </c>
      <c r="G255" s="133">
        <f t="shared" si="100"/>
        <v>0</v>
      </c>
      <c r="H255" s="133">
        <f t="shared" si="100"/>
        <v>0</v>
      </c>
      <c r="I255" s="133">
        <f t="shared" si="100"/>
        <v>0</v>
      </c>
      <c r="J255" s="133">
        <f t="shared" si="100"/>
        <v>0</v>
      </c>
      <c r="K255" s="133">
        <f t="shared" si="100"/>
        <v>0</v>
      </c>
      <c r="L255" s="133">
        <f t="shared" si="100"/>
        <v>0</v>
      </c>
      <c r="M255" s="133">
        <f t="shared" si="100"/>
        <v>0</v>
      </c>
      <c r="N255" s="133">
        <f t="shared" si="100"/>
        <v>0</v>
      </c>
      <c r="O255" s="133">
        <f t="shared" si="100"/>
        <v>0</v>
      </c>
      <c r="P255" s="133">
        <f t="shared" si="100"/>
        <v>0</v>
      </c>
      <c r="Q255" s="133"/>
    </row>
    <row r="256" spans="2:17">
      <c r="B256" s="170"/>
      <c r="C256" s="119"/>
      <c r="D256" s="133"/>
      <c r="E256" s="133"/>
      <c r="F256" s="133"/>
      <c r="G256" s="133"/>
      <c r="H256" s="133"/>
      <c r="I256" s="133"/>
      <c r="J256" s="133"/>
      <c r="K256" s="133"/>
      <c r="L256" s="133"/>
      <c r="M256" s="133"/>
      <c r="N256" s="133"/>
      <c r="O256" s="133"/>
      <c r="P256" s="133"/>
      <c r="Q256" s="133"/>
    </row>
    <row r="257" spans="2:17">
      <c r="B257" s="170" t="s">
        <v>90</v>
      </c>
      <c r="C257" s="119"/>
      <c r="D257" s="133">
        <f t="shared" ref="D257:O257" si="101">SUM(D242:D248)</f>
        <v>67974342.708730653</v>
      </c>
      <c r="E257" s="133">
        <f t="shared" si="101"/>
        <v>96696843.50858289</v>
      </c>
      <c r="F257" s="133">
        <f t="shared" si="101"/>
        <v>143199187.1995275</v>
      </c>
      <c r="G257" s="133">
        <f t="shared" si="101"/>
        <v>137790618.7919637</v>
      </c>
      <c r="H257" s="133">
        <f t="shared" si="101"/>
        <v>115461364.13151106</v>
      </c>
      <c r="I257" s="133">
        <f t="shared" si="101"/>
        <v>101263381.26233307</v>
      </c>
      <c r="J257" s="133">
        <f t="shared" si="101"/>
        <v>71975643.643146634</v>
      </c>
      <c r="K257" s="133">
        <f t="shared" si="101"/>
        <v>50313775.088902548</v>
      </c>
      <c r="L257" s="133">
        <f t="shared" si="101"/>
        <v>35190678.793653011</v>
      </c>
      <c r="M257" s="133">
        <f t="shared" si="101"/>
        <v>29175846.485004898</v>
      </c>
      <c r="N257" s="133">
        <f t="shared" si="101"/>
        <v>27039314.886</v>
      </c>
      <c r="O257" s="133">
        <f t="shared" si="101"/>
        <v>34839264.810925677</v>
      </c>
      <c r="P257" s="133">
        <f>SUM(D257:O257)</f>
        <v>910920261.31028175</v>
      </c>
      <c r="Q257" s="133"/>
    </row>
    <row r="258" spans="2:17">
      <c r="B258" s="170" t="s">
        <v>91</v>
      </c>
      <c r="C258" s="119"/>
      <c r="D258" s="133">
        <f t="shared" ref="D258:O258" si="102">SUM(D249:D253)</f>
        <v>18950378.176946253</v>
      </c>
      <c r="E258" s="133">
        <f t="shared" si="102"/>
        <v>19772004.745668966</v>
      </c>
      <c r="F258" s="133">
        <f t="shared" si="102"/>
        <v>21540759.646177128</v>
      </c>
      <c r="G258" s="133">
        <f t="shared" si="102"/>
        <v>21880532.655233636</v>
      </c>
      <c r="H258" s="133">
        <f t="shared" si="102"/>
        <v>20599757.006848436</v>
      </c>
      <c r="I258" s="133">
        <f t="shared" si="102"/>
        <v>22379603.860710535</v>
      </c>
      <c r="J258" s="133">
        <f t="shared" si="102"/>
        <v>18611270.975899398</v>
      </c>
      <c r="K258" s="133">
        <f t="shared" si="102"/>
        <v>19625739.167138219</v>
      </c>
      <c r="L258" s="133">
        <f t="shared" si="102"/>
        <v>17793990.342522789</v>
      </c>
      <c r="M258" s="133">
        <f t="shared" si="102"/>
        <v>17599815.75</v>
      </c>
      <c r="N258" s="133">
        <f t="shared" si="102"/>
        <v>17493491.43</v>
      </c>
      <c r="O258" s="133">
        <f t="shared" si="102"/>
        <v>17226237.763122398</v>
      </c>
      <c r="P258" s="133">
        <f>SUM(D258:O258)</f>
        <v>233473581.52026778</v>
      </c>
      <c r="Q258" s="133"/>
    </row>
    <row r="259" spans="2:17">
      <c r="B259" s="170" t="s">
        <v>14</v>
      </c>
      <c r="C259" s="119"/>
      <c r="D259" s="140">
        <f t="shared" ref="D259:P259" si="103">SUM(D257:D258)</f>
        <v>86924720.885676906</v>
      </c>
      <c r="E259" s="140">
        <f t="shared" si="103"/>
        <v>116468848.25425185</v>
      </c>
      <c r="F259" s="140">
        <f t="shared" si="103"/>
        <v>164739946.84570462</v>
      </c>
      <c r="G259" s="140">
        <f t="shared" si="103"/>
        <v>159671151.44719732</v>
      </c>
      <c r="H259" s="140">
        <f t="shared" si="103"/>
        <v>136061121.13835949</v>
      </c>
      <c r="I259" s="140">
        <f t="shared" si="103"/>
        <v>123642985.1230436</v>
      </c>
      <c r="J259" s="140">
        <f t="shared" si="103"/>
        <v>90586914.619046032</v>
      </c>
      <c r="K259" s="140">
        <f t="shared" si="103"/>
        <v>69939514.256040767</v>
      </c>
      <c r="L259" s="140">
        <f t="shared" si="103"/>
        <v>52984669.136175796</v>
      </c>
      <c r="M259" s="140">
        <f t="shared" si="103"/>
        <v>46775662.235004902</v>
      </c>
      <c r="N259" s="140">
        <f t="shared" si="103"/>
        <v>44532806.316</v>
      </c>
      <c r="O259" s="140">
        <f t="shared" si="103"/>
        <v>52065502.574048072</v>
      </c>
      <c r="P259" s="140">
        <f t="shared" si="103"/>
        <v>1144393842.8305495</v>
      </c>
      <c r="Q259" s="133"/>
    </row>
    <row r="260" spans="2:17">
      <c r="B260" s="170" t="s">
        <v>82</v>
      </c>
      <c r="C260" s="119"/>
      <c r="D260" s="133">
        <f t="shared" ref="D260:P260" si="104">D259-D254</f>
        <v>0</v>
      </c>
      <c r="E260" s="133">
        <f t="shared" si="104"/>
        <v>0</v>
      </c>
      <c r="F260" s="133">
        <f t="shared" si="104"/>
        <v>0</v>
      </c>
      <c r="G260" s="133">
        <f t="shared" si="104"/>
        <v>0</v>
      </c>
      <c r="H260" s="133">
        <f t="shared" si="104"/>
        <v>0</v>
      </c>
      <c r="I260" s="133">
        <f t="shared" si="104"/>
        <v>0</v>
      </c>
      <c r="J260" s="133">
        <f t="shared" si="104"/>
        <v>0</v>
      </c>
      <c r="K260" s="133">
        <f t="shared" si="104"/>
        <v>0</v>
      </c>
      <c r="L260" s="133">
        <f t="shared" si="104"/>
        <v>0</v>
      </c>
      <c r="M260" s="133">
        <f t="shared" si="104"/>
        <v>0</v>
      </c>
      <c r="N260" s="133">
        <f t="shared" si="104"/>
        <v>0</v>
      </c>
      <c r="O260" s="133">
        <f t="shared" si="104"/>
        <v>0</v>
      </c>
      <c r="P260" s="133">
        <f t="shared" si="104"/>
        <v>0</v>
      </c>
      <c r="Q260" s="133"/>
    </row>
    <row r="261" spans="2:17" s="114" customFormat="1">
      <c r="B261" s="170"/>
      <c r="C261" s="119"/>
      <c r="D261" s="133"/>
      <c r="E261" s="133"/>
      <c r="F261" s="133"/>
      <c r="G261" s="133"/>
      <c r="H261" s="133"/>
      <c r="I261" s="133"/>
      <c r="J261" s="133"/>
      <c r="K261" s="133"/>
      <c r="L261" s="133"/>
      <c r="M261" s="133"/>
      <c r="N261" s="133"/>
      <c r="O261" s="133"/>
      <c r="P261" s="133"/>
      <c r="Q261" s="133"/>
    </row>
    <row r="262" spans="2:17" s="114" customFormat="1">
      <c r="B262" s="178" t="s">
        <v>92</v>
      </c>
      <c r="C262" s="119"/>
      <c r="D262" s="133"/>
      <c r="E262" s="133"/>
      <c r="F262" s="133"/>
      <c r="G262" s="133"/>
      <c r="H262" s="133"/>
      <c r="I262" s="133"/>
      <c r="J262" s="133"/>
      <c r="K262" s="133"/>
      <c r="L262" s="133"/>
      <c r="M262" s="133"/>
      <c r="N262" s="133"/>
      <c r="O262" s="133"/>
      <c r="P262" s="133"/>
      <c r="Q262" s="133"/>
    </row>
    <row r="263" spans="2:17" s="114" customFormat="1">
      <c r="B263" s="114" t="s">
        <v>93</v>
      </c>
      <c r="C263" s="115">
        <v>23</v>
      </c>
      <c r="D263" s="124">
        <f t="shared" ref="D263:O266" si="105">ROUND(SUMIF($C$162:$C$185,$C263,D$162:D$185),0)/ROUND(SUMIF($C$38:$C$58,$C263,D$38:D$58),0)</f>
        <v>58.531204416387553</v>
      </c>
      <c r="E263" s="124">
        <f t="shared" si="105"/>
        <v>85.863798024386526</v>
      </c>
      <c r="F263" s="124">
        <f t="shared" si="105"/>
        <v>129.55792147482518</v>
      </c>
      <c r="G263" s="124">
        <f t="shared" si="105"/>
        <v>122.83698927274536</v>
      </c>
      <c r="H263" s="124">
        <f t="shared" si="105"/>
        <v>102.38211281709842</v>
      </c>
      <c r="I263" s="124">
        <f t="shared" si="105"/>
        <v>87.998086874916211</v>
      </c>
      <c r="J263" s="124">
        <f t="shared" si="105"/>
        <v>60.762535602034596</v>
      </c>
      <c r="K263" s="124">
        <f t="shared" si="105"/>
        <v>39.899769123470847</v>
      </c>
      <c r="L263" s="124">
        <f t="shared" si="105"/>
        <v>25.98995623865941</v>
      </c>
      <c r="M263" s="124">
        <f t="shared" si="105"/>
        <v>20.280978299286069</v>
      </c>
      <c r="N263" s="124">
        <f t="shared" si="105"/>
        <v>17.927602949445312</v>
      </c>
      <c r="O263" s="124">
        <f t="shared" si="105"/>
        <v>25.781262765437948</v>
      </c>
      <c r="P263" s="124">
        <f>SUM(D263:O263)</f>
        <v>777.81221785869343</v>
      </c>
      <c r="Q263" s="124"/>
    </row>
    <row r="264" spans="2:17" s="114" customFormat="1">
      <c r="B264" s="114" t="s">
        <v>94</v>
      </c>
      <c r="C264" s="115">
        <v>31</v>
      </c>
      <c r="D264" s="124">
        <f t="shared" si="105"/>
        <v>278.85973282442745</v>
      </c>
      <c r="E264" s="124">
        <f t="shared" si="105"/>
        <v>391.96038715006551</v>
      </c>
      <c r="F264" s="124">
        <f t="shared" si="105"/>
        <v>582.44068646770086</v>
      </c>
      <c r="G264" s="124">
        <f t="shared" si="105"/>
        <v>567.10792010157184</v>
      </c>
      <c r="H264" s="124">
        <f t="shared" si="105"/>
        <v>470.59138843211554</v>
      </c>
      <c r="I264" s="124">
        <f t="shared" si="105"/>
        <v>416.07468523975353</v>
      </c>
      <c r="J264" s="124">
        <f t="shared" si="105"/>
        <v>297.5657004830918</v>
      </c>
      <c r="K264" s="124">
        <f t="shared" si="105"/>
        <v>219.09264782041896</v>
      </c>
      <c r="L264" s="124">
        <f t="shared" si="105"/>
        <v>167.02559982862039</v>
      </c>
      <c r="M264" s="124">
        <f t="shared" si="105"/>
        <v>147.86213547154313</v>
      </c>
      <c r="N264" s="124">
        <f t="shared" si="105"/>
        <v>141.32539810197844</v>
      </c>
      <c r="O264" s="124">
        <f t="shared" si="105"/>
        <v>165.08246115377747</v>
      </c>
      <c r="P264" s="124">
        <f>SUM(D264:O264)</f>
        <v>3844.9887430750646</v>
      </c>
      <c r="Q264" s="124"/>
    </row>
    <row r="265" spans="2:17" s="114" customFormat="1">
      <c r="B265" s="114" t="s">
        <v>95</v>
      </c>
      <c r="C265" s="115">
        <v>41</v>
      </c>
      <c r="D265" s="124">
        <f t="shared" si="105"/>
        <v>3122.3681747269889</v>
      </c>
      <c r="E265" s="124">
        <f t="shared" si="105"/>
        <v>3831.6139534883723</v>
      </c>
      <c r="F265" s="124">
        <f t="shared" si="105"/>
        <v>4914.0905631659052</v>
      </c>
      <c r="G265" s="124">
        <f t="shared" si="105"/>
        <v>4872.1838291380627</v>
      </c>
      <c r="H265" s="124">
        <f t="shared" si="105"/>
        <v>4239.8748103186645</v>
      </c>
      <c r="I265" s="124">
        <f t="shared" si="105"/>
        <v>4043.2389649923898</v>
      </c>
      <c r="J265" s="124">
        <f t="shared" si="105"/>
        <v>3153.3180778032038</v>
      </c>
      <c r="K265" s="124">
        <f t="shared" si="105"/>
        <v>2570.961187214612</v>
      </c>
      <c r="L265" s="124">
        <f t="shared" si="105"/>
        <v>2017.5281582952816</v>
      </c>
      <c r="M265" s="124">
        <f t="shared" si="105"/>
        <v>1688.2605042016808</v>
      </c>
      <c r="N265" s="124">
        <f t="shared" si="105"/>
        <v>1640.2088078967349</v>
      </c>
      <c r="O265" s="124">
        <f t="shared" si="105"/>
        <v>1981.0296803652968</v>
      </c>
      <c r="P265" s="124">
        <f>SUM(D265:O265)</f>
        <v>38074.676711607193</v>
      </c>
      <c r="Q265" s="124"/>
    </row>
    <row r="266" spans="2:17" s="114" customFormat="1">
      <c r="B266" s="114" t="s">
        <v>18</v>
      </c>
      <c r="C266" s="115">
        <v>53</v>
      </c>
      <c r="D266" s="124">
        <f t="shared" si="105"/>
        <v>19</v>
      </c>
      <c r="E266" s="124">
        <f t="shared" si="105"/>
        <v>25</v>
      </c>
      <c r="F266" s="124">
        <f t="shared" si="105"/>
        <v>33</v>
      </c>
      <c r="G266" s="124">
        <f t="shared" si="105"/>
        <v>33</v>
      </c>
      <c r="H266" s="124">
        <f t="shared" si="105"/>
        <v>31</v>
      </c>
      <c r="I266" s="124">
        <f t="shared" si="105"/>
        <v>32</v>
      </c>
      <c r="J266" s="124">
        <f t="shared" si="105"/>
        <v>25</v>
      </c>
      <c r="K266" s="124">
        <f t="shared" si="105"/>
        <v>22</v>
      </c>
      <c r="L266" s="124">
        <f t="shared" si="105"/>
        <v>18</v>
      </c>
      <c r="M266" s="124">
        <f t="shared" si="105"/>
        <v>5</v>
      </c>
      <c r="N266" s="124">
        <f t="shared" si="105"/>
        <v>4</v>
      </c>
      <c r="O266" s="124">
        <f t="shared" si="105"/>
        <v>4</v>
      </c>
      <c r="P266" s="124">
        <f>SUM(D266:O266)</f>
        <v>251</v>
      </c>
      <c r="Q266" s="124"/>
    </row>
    <row r="267" spans="2:17" s="114" customFormat="1">
      <c r="B267" s="103" t="s">
        <v>69</v>
      </c>
      <c r="C267" s="119" t="s">
        <v>22</v>
      </c>
      <c r="D267" s="124"/>
      <c r="E267" s="124"/>
      <c r="F267" s="124"/>
      <c r="G267" s="124"/>
      <c r="H267" s="124"/>
      <c r="I267" s="124"/>
      <c r="J267" s="124"/>
      <c r="K267" s="124"/>
      <c r="L267" s="124"/>
      <c r="M267" s="124"/>
      <c r="N267" s="124"/>
      <c r="O267" s="124"/>
      <c r="P267" s="124"/>
      <c r="Q267" s="124"/>
    </row>
    <row r="268" spans="2:17" s="114" customFormat="1">
      <c r="B268" s="114" t="s">
        <v>78</v>
      </c>
      <c r="C268" s="115" t="s">
        <v>32</v>
      </c>
      <c r="D268" s="124">
        <f t="shared" ref="D268:O275" si="106">ROUND(SUMIF($C$162:$C$185,$C268,D$162:D$185),0)/ROUND(SUMIF($C$38:$C$58,$C268,D$38:D$58),0)</f>
        <v>5739.3442622950815</v>
      </c>
      <c r="E268" s="124">
        <f t="shared" si="106"/>
        <v>7352.530303030303</v>
      </c>
      <c r="F268" s="124">
        <f t="shared" si="106"/>
        <v>8037.253731343284</v>
      </c>
      <c r="G268" s="124">
        <f t="shared" si="106"/>
        <v>8703.6567164179105</v>
      </c>
      <c r="H268" s="124">
        <f t="shared" si="106"/>
        <v>7348.2835820895525</v>
      </c>
      <c r="I268" s="124">
        <f t="shared" si="106"/>
        <v>7493.2835820895525</v>
      </c>
      <c r="J268" s="124">
        <f t="shared" si="106"/>
        <v>5891.045454545455</v>
      </c>
      <c r="K268" s="124">
        <f t="shared" si="106"/>
        <v>5024.253731343284</v>
      </c>
      <c r="L268" s="124">
        <f t="shared" si="106"/>
        <v>4688.2647058823532</v>
      </c>
      <c r="M268" s="124">
        <f t="shared" si="106"/>
        <v>3844.2352941176468</v>
      </c>
      <c r="N268" s="124">
        <f t="shared" si="106"/>
        <v>4820.3970588235297</v>
      </c>
      <c r="O268" s="124">
        <f t="shared" si="106"/>
        <v>4323.5147058823532</v>
      </c>
      <c r="P268" s="124">
        <f t="shared" ref="P268:P276" si="107">SUM(D268:O268)</f>
        <v>73266.063127860296</v>
      </c>
      <c r="Q268" s="124"/>
    </row>
    <row r="269" spans="2:17" s="114" customFormat="1">
      <c r="B269" s="114" t="s">
        <v>79</v>
      </c>
      <c r="C269" s="115" t="s">
        <v>34</v>
      </c>
      <c r="D269" s="124">
        <f t="shared" si="106"/>
        <v>56404.553956834534</v>
      </c>
      <c r="E269" s="124">
        <f t="shared" si="106"/>
        <v>59828.910447761191</v>
      </c>
      <c r="F269" s="124">
        <f t="shared" si="106"/>
        <v>61974.13432835821</v>
      </c>
      <c r="G269" s="124">
        <f t="shared" si="106"/>
        <v>59097.609022556389</v>
      </c>
      <c r="H269" s="124">
        <f t="shared" si="106"/>
        <v>58712.624060150374</v>
      </c>
      <c r="I269" s="124">
        <f t="shared" si="106"/>
        <v>61869.819548872183</v>
      </c>
      <c r="J269" s="124">
        <f t="shared" si="106"/>
        <v>57338.533834586466</v>
      </c>
      <c r="K269" s="124">
        <f t="shared" si="106"/>
        <v>56402.300751879702</v>
      </c>
      <c r="L269" s="124">
        <f t="shared" si="106"/>
        <v>55910.142857142855</v>
      </c>
      <c r="M269" s="124">
        <f t="shared" si="106"/>
        <v>50657.186567164179</v>
      </c>
      <c r="N269" s="124">
        <f t="shared" si="106"/>
        <v>55485.559701492537</v>
      </c>
      <c r="O269" s="124">
        <f t="shared" si="106"/>
        <v>55965.679104477611</v>
      </c>
      <c r="P269" s="124">
        <f t="shared" si="107"/>
        <v>689647.05418127624</v>
      </c>
      <c r="Q269" s="124"/>
    </row>
    <row r="270" spans="2:17" s="114" customFormat="1">
      <c r="B270" s="120" t="s">
        <v>84</v>
      </c>
      <c r="C270" s="115" t="s">
        <v>40</v>
      </c>
      <c r="D270" s="124"/>
      <c r="E270" s="124"/>
      <c r="F270" s="124">
        <f t="shared" si="106"/>
        <v>12035.666666666666</v>
      </c>
      <c r="G270" s="124">
        <f t="shared" si="106"/>
        <v>11487</v>
      </c>
      <c r="H270" s="124">
        <f t="shared" si="106"/>
        <v>12423.666666666666</v>
      </c>
      <c r="I270" s="124">
        <f t="shared" si="106"/>
        <v>13915.333333333334</v>
      </c>
      <c r="J270" s="124">
        <f t="shared" si="106"/>
        <v>8816.3333333333339</v>
      </c>
      <c r="K270" s="124">
        <f t="shared" si="106"/>
        <v>7873.333333333333</v>
      </c>
      <c r="L270" s="124">
        <f t="shared" si="106"/>
        <v>11106</v>
      </c>
      <c r="M270" s="124">
        <f t="shared" si="106"/>
        <v>8402.5</v>
      </c>
      <c r="N270" s="124">
        <f t="shared" si="106"/>
        <v>8660.75</v>
      </c>
      <c r="O270" s="124">
        <f t="shared" si="106"/>
        <v>5005.5</v>
      </c>
      <c r="P270" s="124">
        <f t="shared" si="107"/>
        <v>99726.083333333328</v>
      </c>
      <c r="Q270" s="124"/>
    </row>
    <row r="271" spans="2:17" s="114" customFormat="1">
      <c r="B271" s="114" t="s">
        <v>81</v>
      </c>
      <c r="C271" s="115" t="s">
        <v>36</v>
      </c>
      <c r="D271" s="124">
        <f t="shared" ref="D271:E275" si="108">ROUND(SUMIF($C$162:$C$185,$C271,D$162:D$185),0)/ROUND(SUMIF($C$38:$C$58,$C271,D$38:D$58),0)</f>
        <v>648852.75</v>
      </c>
      <c r="E271" s="124">
        <f t="shared" si="108"/>
        <v>688407.54545454541</v>
      </c>
      <c r="F271" s="124">
        <f t="shared" si="106"/>
        <v>774689.45454545459</v>
      </c>
      <c r="G271" s="124">
        <f t="shared" si="106"/>
        <v>831696.54545454541</v>
      </c>
      <c r="H271" s="124">
        <f t="shared" si="106"/>
        <v>766009</v>
      </c>
      <c r="I271" s="124">
        <f t="shared" si="106"/>
        <v>877115.63636363635</v>
      </c>
      <c r="J271" s="124">
        <f t="shared" si="106"/>
        <v>668536</v>
      </c>
      <c r="K271" s="124">
        <f t="shared" si="106"/>
        <v>823683.36363636365</v>
      </c>
      <c r="L271" s="124">
        <f t="shared" si="106"/>
        <v>704115.18181818177</v>
      </c>
      <c r="M271" s="124">
        <f t="shared" si="106"/>
        <v>856059.1</v>
      </c>
      <c r="N271" s="124">
        <f t="shared" si="106"/>
        <v>785038.7</v>
      </c>
      <c r="O271" s="124">
        <f t="shared" si="106"/>
        <v>740517.6</v>
      </c>
      <c r="P271" s="124">
        <f t="shared" si="107"/>
        <v>9164720.8772727251</v>
      </c>
      <c r="Q271" s="124"/>
    </row>
    <row r="272" spans="2:17" s="114" customFormat="1">
      <c r="B272" s="114" t="s">
        <v>96</v>
      </c>
      <c r="C272" s="114">
        <v>85</v>
      </c>
      <c r="D272" s="124">
        <f t="shared" si="108"/>
        <v>31320.885057471263</v>
      </c>
      <c r="E272" s="124">
        <f t="shared" si="108"/>
        <v>38011.976190476191</v>
      </c>
      <c r="F272" s="124">
        <f t="shared" si="106"/>
        <v>47901.361445783135</v>
      </c>
      <c r="G272" s="124">
        <f t="shared" si="106"/>
        <v>47477.345238095237</v>
      </c>
      <c r="H272" s="124">
        <f t="shared" si="106"/>
        <v>43006.216867469877</v>
      </c>
      <c r="I272" s="124">
        <f t="shared" si="106"/>
        <v>43043.951807228914</v>
      </c>
      <c r="J272" s="124">
        <f t="shared" si="106"/>
        <v>37416.77108433735</v>
      </c>
      <c r="K272" s="124">
        <f t="shared" si="106"/>
        <v>31164.341463414636</v>
      </c>
      <c r="L272" s="124">
        <f t="shared" si="106"/>
        <v>24250.451219512193</v>
      </c>
      <c r="M272" s="124">
        <f t="shared" si="106"/>
        <v>22785.09756097561</v>
      </c>
      <c r="N272" s="124">
        <f t="shared" si="106"/>
        <v>22979.768292682926</v>
      </c>
      <c r="O272" s="124">
        <f t="shared" si="106"/>
        <v>21553.707317073171</v>
      </c>
      <c r="P272" s="124">
        <f t="shared" si="107"/>
        <v>410911.87354452052</v>
      </c>
      <c r="Q272" s="124"/>
    </row>
    <row r="273" spans="2:17" s="114" customFormat="1">
      <c r="B273" s="114" t="s">
        <v>97</v>
      </c>
      <c r="C273" s="114">
        <v>86</v>
      </c>
      <c r="D273" s="124">
        <f t="shared" si="108"/>
        <v>2968.6980392156861</v>
      </c>
      <c r="E273" s="124">
        <f t="shared" si="108"/>
        <v>3923.3359683794465</v>
      </c>
      <c r="F273" s="124">
        <f t="shared" si="106"/>
        <v>5721.6290322580644</v>
      </c>
      <c r="G273" s="124">
        <f t="shared" si="106"/>
        <v>6190.6720647773282</v>
      </c>
      <c r="H273" s="124">
        <f t="shared" si="106"/>
        <v>5460.9227642276419</v>
      </c>
      <c r="I273" s="124">
        <f t="shared" si="106"/>
        <v>4600.3495934959346</v>
      </c>
      <c r="J273" s="124">
        <f t="shared" si="106"/>
        <v>3226.2642276422766</v>
      </c>
      <c r="K273" s="124">
        <f t="shared" si="106"/>
        <v>2268.1795918367347</v>
      </c>
      <c r="L273" s="124">
        <f t="shared" si="106"/>
        <v>1391.6530612244899</v>
      </c>
      <c r="M273" s="124">
        <f t="shared" si="106"/>
        <v>1001.9877049180328</v>
      </c>
      <c r="N273" s="124">
        <f t="shared" si="106"/>
        <v>1206.6804979253111</v>
      </c>
      <c r="O273" s="124">
        <f t="shared" si="106"/>
        <v>1681.9539748953976</v>
      </c>
      <c r="P273" s="124">
        <f t="shared" si="107"/>
        <v>39642.326520796349</v>
      </c>
      <c r="Q273" s="124"/>
    </row>
    <row r="274" spans="2:17" s="114" customFormat="1">
      <c r="B274" s="114" t="s">
        <v>98</v>
      </c>
      <c r="C274" s="114">
        <v>87</v>
      </c>
      <c r="D274" s="124">
        <f t="shared" si="108"/>
        <v>356601.2</v>
      </c>
      <c r="E274" s="124">
        <f t="shared" si="108"/>
        <v>433957.6</v>
      </c>
      <c r="F274" s="124">
        <f t="shared" si="106"/>
        <v>526993.19999999995</v>
      </c>
      <c r="G274" s="124">
        <f t="shared" si="106"/>
        <v>553479.4</v>
      </c>
      <c r="H274" s="124">
        <f t="shared" si="106"/>
        <v>471659.6</v>
      </c>
      <c r="I274" s="124">
        <f t="shared" si="106"/>
        <v>461461.8</v>
      </c>
      <c r="J274" s="124">
        <f t="shared" si="106"/>
        <v>394887.8</v>
      </c>
      <c r="K274" s="124">
        <f t="shared" si="106"/>
        <v>338119.2</v>
      </c>
      <c r="L274" s="124">
        <f t="shared" si="106"/>
        <v>274425.2</v>
      </c>
      <c r="M274" s="124">
        <f t="shared" si="106"/>
        <v>272933.8</v>
      </c>
      <c r="N274" s="124">
        <f t="shared" si="106"/>
        <v>267817.59999999998</v>
      </c>
      <c r="O274" s="124">
        <f t="shared" si="106"/>
        <v>289112</v>
      </c>
      <c r="P274" s="124">
        <f t="shared" si="107"/>
        <v>4641448.3999999994</v>
      </c>
      <c r="Q274" s="124"/>
    </row>
    <row r="275" spans="2:17" s="121" customFormat="1">
      <c r="B275" s="171" t="s">
        <v>0</v>
      </c>
      <c r="C275" s="132" t="s">
        <v>43</v>
      </c>
      <c r="D275" s="124">
        <f t="shared" si="108"/>
        <v>296036.3</v>
      </c>
      <c r="E275" s="124">
        <f t="shared" si="108"/>
        <v>365924</v>
      </c>
      <c r="F275" s="124">
        <f t="shared" si="106"/>
        <v>414003.9</v>
      </c>
      <c r="G275" s="124">
        <f t="shared" si="106"/>
        <v>425428.2</v>
      </c>
      <c r="H275" s="124">
        <f t="shared" si="106"/>
        <v>383527.3</v>
      </c>
      <c r="I275" s="124">
        <f t="shared" si="106"/>
        <v>395885</v>
      </c>
      <c r="J275" s="124">
        <f t="shared" si="106"/>
        <v>321609.09999999998</v>
      </c>
      <c r="K275" s="124">
        <f t="shared" si="106"/>
        <v>270347.2</v>
      </c>
      <c r="L275" s="124">
        <f t="shared" si="106"/>
        <v>226055.4</v>
      </c>
      <c r="M275" s="124">
        <f t="shared" si="106"/>
        <v>195614.4</v>
      </c>
      <c r="N275" s="124">
        <f t="shared" si="106"/>
        <v>184561.1</v>
      </c>
      <c r="O275" s="124">
        <f t="shared" si="106"/>
        <v>200764</v>
      </c>
      <c r="P275" s="124">
        <f t="shared" si="107"/>
        <v>3679755.9000000004</v>
      </c>
      <c r="Q275" s="124"/>
    </row>
    <row r="276" spans="2:17">
      <c r="B276" s="114" t="s">
        <v>14</v>
      </c>
      <c r="C276" s="114"/>
      <c r="D276" s="124">
        <f t="shared" ref="D276:O276" si="109">ROUND(D187,0)/ROUND(D59,0)</f>
        <v>109.2367677625775</v>
      </c>
      <c r="E276" s="124">
        <f t="shared" si="109"/>
        <v>145.97270520290618</v>
      </c>
      <c r="F276" s="124">
        <f t="shared" si="109"/>
        <v>205.875266341995</v>
      </c>
      <c r="G276" s="124">
        <f t="shared" si="109"/>
        <v>199.11901786783193</v>
      </c>
      <c r="H276" s="124">
        <f t="shared" si="109"/>
        <v>169.48489895265524</v>
      </c>
      <c r="I276" s="124">
        <f t="shared" si="109"/>
        <v>153.82766467274465</v>
      </c>
      <c r="J276" s="124">
        <f t="shared" si="109"/>
        <v>112.68963453926172</v>
      </c>
      <c r="K276" s="124">
        <f t="shared" si="109"/>
        <v>86.738400177595437</v>
      </c>
      <c r="L276" s="124">
        <f t="shared" si="109"/>
        <v>65.622596805855721</v>
      </c>
      <c r="M276" s="124">
        <f t="shared" si="109"/>
        <v>57.914897568537334</v>
      </c>
      <c r="N276" s="124">
        <f t="shared" si="109"/>
        <v>55.091267848173928</v>
      </c>
      <c r="O276" s="124">
        <f t="shared" si="109"/>
        <v>64.325650323385702</v>
      </c>
      <c r="P276" s="124">
        <f t="shared" si="107"/>
        <v>1425.89876806352</v>
      </c>
      <c r="Q276" s="124"/>
    </row>
    <row r="277" spans="2:17">
      <c r="B277" s="114"/>
      <c r="C277" s="115"/>
      <c r="D277" s="117"/>
      <c r="E277" s="117"/>
      <c r="F277" s="117"/>
      <c r="G277" s="117"/>
      <c r="H277" s="117"/>
      <c r="I277" s="117"/>
      <c r="J277" s="117"/>
      <c r="K277" s="117"/>
      <c r="L277" s="117"/>
      <c r="M277" s="117"/>
      <c r="N277" s="117"/>
      <c r="O277" s="117"/>
      <c r="P277" s="179"/>
      <c r="Q277" s="179"/>
    </row>
    <row r="278" spans="2:17">
      <c r="B278" s="114"/>
      <c r="C278" s="115"/>
      <c r="D278" s="117"/>
      <c r="E278" s="117"/>
      <c r="F278" s="117"/>
      <c r="G278" s="117"/>
      <c r="H278" s="117"/>
      <c r="I278" s="117"/>
      <c r="J278" s="117"/>
      <c r="K278" s="117"/>
      <c r="L278" s="117"/>
      <c r="M278" s="117"/>
      <c r="N278" s="117"/>
      <c r="O278" s="117"/>
      <c r="P278" s="179"/>
      <c r="Q278" s="179"/>
    </row>
    <row r="279" spans="2:17">
      <c r="D279" s="126"/>
      <c r="E279" s="126"/>
      <c r="F279" s="126"/>
      <c r="G279" s="126"/>
      <c r="H279" s="126"/>
      <c r="I279" s="126"/>
      <c r="J279" s="126"/>
      <c r="K279" s="126"/>
      <c r="L279" s="126"/>
      <c r="M279" s="126"/>
      <c r="N279" s="126"/>
      <c r="O279" s="126"/>
      <c r="P279" s="126"/>
      <c r="Q279" s="126"/>
    </row>
    <row r="280" spans="2:17">
      <c r="D280" s="126"/>
      <c r="E280" s="126"/>
      <c r="F280" s="126"/>
      <c r="G280" s="126"/>
      <c r="H280" s="126"/>
      <c r="I280" s="126"/>
      <c r="J280" s="126"/>
      <c r="K280" s="126"/>
      <c r="L280" s="126"/>
      <c r="M280" s="126"/>
      <c r="N280" s="126"/>
      <c r="O280" s="126"/>
      <c r="P280" s="126"/>
      <c r="Q280" s="126"/>
    </row>
    <row r="281" spans="2:17" ht="16.5" thickBot="1">
      <c r="D281" s="126"/>
      <c r="E281" s="126"/>
      <c r="F281" s="126"/>
      <c r="G281" s="126"/>
      <c r="H281" s="126"/>
      <c r="I281" s="126"/>
      <c r="J281" s="126"/>
      <c r="K281" s="126"/>
      <c r="L281" s="126"/>
      <c r="M281" s="126"/>
      <c r="N281" s="126"/>
      <c r="O281" s="126"/>
      <c r="P281" s="126"/>
      <c r="Q281" s="126"/>
    </row>
    <row r="282" spans="2:17">
      <c r="B282" s="180" t="s">
        <v>99</v>
      </c>
      <c r="C282" s="181"/>
      <c r="D282" s="182">
        <v>73139427.500000015</v>
      </c>
      <c r="E282" s="182">
        <v>123121515.845</v>
      </c>
      <c r="F282" s="182">
        <v>156989623.97600001</v>
      </c>
      <c r="G282" s="182">
        <v>151262374.11700001</v>
      </c>
      <c r="H282" s="182">
        <v>118408550.68799999</v>
      </c>
      <c r="I282" s="182">
        <v>112362332.25200002</v>
      </c>
      <c r="J282" s="182">
        <v>72229905.328000009</v>
      </c>
      <c r="K282" s="182">
        <v>59674800.404999994</v>
      </c>
      <c r="L282" s="182">
        <v>50540839.056999996</v>
      </c>
      <c r="M282" s="182">
        <v>45432546.434999995</v>
      </c>
      <c r="N282" s="182">
        <v>44532806.316000007</v>
      </c>
      <c r="O282" s="182">
        <v>51851549.110999994</v>
      </c>
      <c r="P282" s="182">
        <v>1059546271.03</v>
      </c>
      <c r="Q282" s="183"/>
    </row>
    <row r="283" spans="2:17">
      <c r="B283" s="184" t="s">
        <v>82</v>
      </c>
      <c r="C283" s="133"/>
      <c r="D283" s="133">
        <f t="shared" ref="D283:P283" si="110">D33-D282</f>
        <v>0</v>
      </c>
      <c r="E283" s="133">
        <f t="shared" si="110"/>
        <v>0</v>
      </c>
      <c r="F283" s="133">
        <f t="shared" si="110"/>
        <v>0</v>
      </c>
      <c r="G283" s="133">
        <f t="shared" si="110"/>
        <v>0</v>
      </c>
      <c r="H283" s="133">
        <f t="shared" si="110"/>
        <v>0</v>
      </c>
      <c r="I283" s="133">
        <f t="shared" si="110"/>
        <v>0</v>
      </c>
      <c r="J283" s="133">
        <f t="shared" si="110"/>
        <v>0</v>
      </c>
      <c r="K283" s="133">
        <f t="shared" si="110"/>
        <v>0</v>
      </c>
      <c r="L283" s="133">
        <f t="shared" si="110"/>
        <v>0</v>
      </c>
      <c r="M283" s="133">
        <f t="shared" si="110"/>
        <v>0</v>
      </c>
      <c r="N283" s="133">
        <f t="shared" si="110"/>
        <v>0</v>
      </c>
      <c r="O283" s="133">
        <f t="shared" si="110"/>
        <v>0</v>
      </c>
      <c r="P283" s="133">
        <f t="shared" si="110"/>
        <v>0</v>
      </c>
      <c r="Q283" s="133"/>
    </row>
    <row r="284" spans="2:17">
      <c r="B284" s="185"/>
      <c r="C284" s="131"/>
      <c r="D284" s="133"/>
      <c r="E284" s="133"/>
      <c r="F284" s="133"/>
      <c r="G284" s="133"/>
      <c r="H284" s="133"/>
      <c r="I284" s="133"/>
      <c r="J284" s="133"/>
      <c r="K284" s="133"/>
      <c r="L284" s="133"/>
      <c r="M284" s="133"/>
      <c r="N284" s="133"/>
      <c r="O284" s="133"/>
      <c r="P284" s="133"/>
      <c r="Q284" s="133"/>
    </row>
    <row r="285" spans="2:17">
      <c r="B285" s="186" t="s">
        <v>100</v>
      </c>
      <c r="C285" s="131"/>
      <c r="D285" s="187">
        <v>795746</v>
      </c>
      <c r="E285" s="187">
        <v>797881</v>
      </c>
      <c r="F285" s="187">
        <v>800193</v>
      </c>
      <c r="G285" s="187">
        <v>801888</v>
      </c>
      <c r="H285" s="187">
        <v>802792</v>
      </c>
      <c r="I285" s="187">
        <v>803776</v>
      </c>
      <c r="J285" s="187">
        <v>803862</v>
      </c>
      <c r="K285" s="187">
        <v>806327</v>
      </c>
      <c r="L285" s="187">
        <v>807415</v>
      </c>
      <c r="M285" s="187">
        <v>807662</v>
      </c>
      <c r="N285" s="187">
        <v>808346</v>
      </c>
      <c r="O285" s="187">
        <v>809405</v>
      </c>
      <c r="P285" s="187">
        <v>9645293</v>
      </c>
      <c r="Q285" s="133"/>
    </row>
    <row r="286" spans="2:17" ht="16.5" thickBot="1">
      <c r="B286" s="188" t="s">
        <v>82</v>
      </c>
      <c r="C286" s="189"/>
      <c r="D286" s="190">
        <f t="shared" ref="D286:P286" si="111">D59-D285</f>
        <v>0</v>
      </c>
      <c r="E286" s="190">
        <f t="shared" si="111"/>
        <v>0</v>
      </c>
      <c r="F286" s="190">
        <f t="shared" si="111"/>
        <v>0</v>
      </c>
      <c r="G286" s="190">
        <f t="shared" si="111"/>
        <v>0</v>
      </c>
      <c r="H286" s="190">
        <f t="shared" si="111"/>
        <v>0</v>
      </c>
      <c r="I286" s="190">
        <f t="shared" si="111"/>
        <v>0</v>
      </c>
      <c r="J286" s="190">
        <f t="shared" si="111"/>
        <v>0</v>
      </c>
      <c r="K286" s="190">
        <f t="shared" si="111"/>
        <v>0</v>
      </c>
      <c r="L286" s="190">
        <f t="shared" si="111"/>
        <v>0</v>
      </c>
      <c r="M286" s="190">
        <f t="shared" si="111"/>
        <v>0</v>
      </c>
      <c r="N286" s="190">
        <f t="shared" si="111"/>
        <v>0</v>
      </c>
      <c r="O286" s="190">
        <f t="shared" si="111"/>
        <v>0</v>
      </c>
      <c r="P286" s="190">
        <f t="shared" si="111"/>
        <v>0</v>
      </c>
      <c r="Q286" s="133"/>
    </row>
    <row r="287" spans="2:17">
      <c r="D287" s="126"/>
      <c r="E287" s="126"/>
      <c r="F287" s="126"/>
      <c r="G287" s="126"/>
      <c r="H287" s="126"/>
      <c r="I287" s="126"/>
      <c r="J287" s="126"/>
      <c r="K287" s="126"/>
      <c r="L287" s="126"/>
      <c r="M287" s="126"/>
      <c r="N287" s="126"/>
      <c r="O287" s="126"/>
      <c r="P287" s="126"/>
      <c r="Q287" s="126"/>
    </row>
    <row r="288" spans="2:17">
      <c r="D288" s="126"/>
      <c r="E288" s="126"/>
      <c r="F288" s="126"/>
      <c r="G288" s="126"/>
      <c r="H288" s="126"/>
      <c r="I288" s="126"/>
      <c r="J288" s="126"/>
      <c r="K288" s="126"/>
      <c r="L288" s="126"/>
      <c r="M288" s="126"/>
      <c r="N288" s="126"/>
      <c r="O288" s="126"/>
      <c r="P288" s="126"/>
      <c r="Q288" s="126"/>
    </row>
    <row r="289" spans="2:17">
      <c r="B289" s="114"/>
      <c r="D289" s="126"/>
      <c r="E289" s="126"/>
      <c r="F289" s="126"/>
      <c r="G289" s="126"/>
      <c r="H289" s="126"/>
      <c r="I289" s="126"/>
      <c r="J289" s="126"/>
      <c r="K289" s="126"/>
      <c r="L289" s="126"/>
      <c r="M289" s="126"/>
      <c r="N289" s="126"/>
      <c r="O289" s="126"/>
      <c r="P289" s="126"/>
      <c r="Q289" s="126"/>
    </row>
    <row r="290" spans="2:17">
      <c r="D290" s="126"/>
      <c r="E290" s="126"/>
      <c r="F290" s="126"/>
      <c r="G290" s="126"/>
      <c r="H290" s="126"/>
      <c r="I290" s="126"/>
      <c r="J290" s="126"/>
      <c r="K290" s="126"/>
      <c r="L290" s="126"/>
      <c r="M290" s="126"/>
      <c r="N290" s="126"/>
      <c r="O290" s="126"/>
      <c r="P290" s="126"/>
      <c r="Q290" s="126"/>
    </row>
    <row r="291" spans="2:17">
      <c r="D291" s="126"/>
      <c r="E291" s="126"/>
      <c r="F291" s="126"/>
      <c r="G291" s="126"/>
      <c r="H291" s="126"/>
      <c r="I291" s="126"/>
      <c r="J291" s="126"/>
      <c r="K291" s="126"/>
      <c r="L291" s="126"/>
      <c r="M291" s="126"/>
      <c r="N291" s="126"/>
      <c r="O291" s="126"/>
      <c r="P291" s="126"/>
      <c r="Q291" s="126"/>
    </row>
    <row r="292" spans="2:17">
      <c r="D292" s="126"/>
      <c r="E292" s="126"/>
      <c r="F292" s="126"/>
      <c r="G292" s="126"/>
      <c r="H292" s="126"/>
      <c r="I292" s="126"/>
      <c r="J292" s="126"/>
      <c r="K292" s="126"/>
      <c r="L292" s="126"/>
      <c r="M292" s="126"/>
      <c r="N292" s="126"/>
      <c r="O292" s="126"/>
      <c r="P292" s="126"/>
      <c r="Q292" s="126"/>
    </row>
    <row r="293" spans="2:17">
      <c r="D293" s="126"/>
      <c r="E293" s="126"/>
      <c r="F293" s="126"/>
      <c r="G293" s="126"/>
      <c r="H293" s="126"/>
      <c r="I293" s="126"/>
      <c r="J293" s="126"/>
      <c r="K293" s="126"/>
      <c r="L293" s="126"/>
      <c r="M293" s="126"/>
      <c r="N293" s="126"/>
      <c r="O293" s="126"/>
      <c r="P293" s="126"/>
      <c r="Q293" s="126"/>
    </row>
    <row r="294" spans="2:17">
      <c r="D294" s="126"/>
      <c r="E294" s="126"/>
      <c r="F294" s="126"/>
      <c r="G294" s="126"/>
      <c r="H294" s="126"/>
      <c r="I294" s="126"/>
      <c r="J294" s="126"/>
      <c r="K294" s="126"/>
      <c r="L294" s="126"/>
      <c r="M294" s="126"/>
      <c r="N294" s="126"/>
      <c r="O294" s="126"/>
      <c r="P294" s="126"/>
      <c r="Q294" s="126"/>
    </row>
    <row r="295" spans="2:17">
      <c r="D295" s="126"/>
      <c r="E295" s="126"/>
      <c r="F295" s="126"/>
      <c r="G295" s="126"/>
      <c r="H295" s="126"/>
      <c r="I295" s="126"/>
      <c r="J295" s="126"/>
      <c r="K295" s="126"/>
      <c r="L295" s="126"/>
      <c r="M295" s="126"/>
      <c r="N295" s="126"/>
      <c r="O295" s="126"/>
      <c r="P295" s="126"/>
      <c r="Q295" s="126"/>
    </row>
    <row r="296" spans="2:17">
      <c r="D296" s="126"/>
      <c r="E296" s="126"/>
      <c r="F296" s="126"/>
      <c r="G296" s="126"/>
      <c r="H296" s="126"/>
      <c r="I296" s="126"/>
      <c r="J296" s="126"/>
      <c r="K296" s="126"/>
      <c r="L296" s="126"/>
      <c r="M296" s="126"/>
      <c r="N296" s="126"/>
      <c r="O296" s="126"/>
      <c r="P296" s="126"/>
      <c r="Q296" s="126"/>
    </row>
    <row r="297" spans="2:17">
      <c r="D297" s="126"/>
      <c r="E297" s="126"/>
      <c r="F297" s="126"/>
      <c r="G297" s="126"/>
      <c r="H297" s="126"/>
      <c r="I297" s="126"/>
      <c r="J297" s="126"/>
      <c r="K297" s="126"/>
      <c r="L297" s="126"/>
      <c r="M297" s="126"/>
      <c r="N297" s="126"/>
      <c r="O297" s="126"/>
      <c r="P297" s="126"/>
      <c r="Q297" s="126"/>
    </row>
    <row r="298" spans="2:17">
      <c r="D298" s="126"/>
      <c r="E298" s="126"/>
      <c r="F298" s="126"/>
      <c r="G298" s="126"/>
      <c r="H298" s="126"/>
      <c r="I298" s="126"/>
      <c r="J298" s="126"/>
      <c r="K298" s="126"/>
      <c r="L298" s="126"/>
      <c r="M298" s="126"/>
      <c r="N298" s="126"/>
      <c r="O298" s="126"/>
      <c r="P298" s="126"/>
      <c r="Q298" s="126"/>
    </row>
    <row r="299" spans="2:17">
      <c r="D299" s="126"/>
      <c r="E299" s="126"/>
      <c r="F299" s="126"/>
      <c r="G299" s="126"/>
      <c r="H299" s="126"/>
      <c r="I299" s="126"/>
      <c r="J299" s="126"/>
      <c r="K299" s="126"/>
      <c r="L299" s="126"/>
      <c r="M299" s="126"/>
      <c r="N299" s="126"/>
      <c r="O299" s="126"/>
      <c r="P299" s="126"/>
      <c r="Q299" s="126"/>
    </row>
    <row r="300" spans="2:17">
      <c r="D300" s="126"/>
      <c r="E300" s="126"/>
      <c r="F300" s="126"/>
      <c r="G300" s="126"/>
      <c r="H300" s="126"/>
      <c r="I300" s="126"/>
      <c r="J300" s="126"/>
      <c r="K300" s="126"/>
      <c r="L300" s="126"/>
      <c r="M300" s="126"/>
      <c r="N300" s="126"/>
      <c r="O300" s="126"/>
      <c r="P300" s="126"/>
      <c r="Q300" s="126"/>
    </row>
    <row r="301" spans="2:17">
      <c r="D301" s="126"/>
      <c r="E301" s="126"/>
      <c r="F301" s="126"/>
      <c r="G301" s="126"/>
      <c r="H301" s="126"/>
      <c r="I301" s="126"/>
      <c r="J301" s="126"/>
      <c r="K301" s="126"/>
      <c r="L301" s="126"/>
      <c r="M301" s="126"/>
      <c r="N301" s="126"/>
      <c r="O301" s="126"/>
      <c r="P301" s="126"/>
      <c r="Q301" s="126"/>
    </row>
    <row r="302" spans="2:17">
      <c r="D302" s="126"/>
      <c r="E302" s="126"/>
      <c r="F302" s="126"/>
      <c r="G302" s="126"/>
      <c r="H302" s="126"/>
      <c r="I302" s="126"/>
      <c r="J302" s="126"/>
      <c r="K302" s="126"/>
      <c r="L302" s="126"/>
      <c r="M302" s="126"/>
      <c r="N302" s="126"/>
      <c r="O302" s="126"/>
      <c r="P302" s="126"/>
      <c r="Q302" s="126"/>
    </row>
    <row r="303" spans="2:17">
      <c r="D303" s="126"/>
      <c r="E303" s="126"/>
      <c r="F303" s="126"/>
      <c r="G303" s="126"/>
      <c r="H303" s="126"/>
      <c r="I303" s="126"/>
      <c r="J303" s="126"/>
      <c r="K303" s="126"/>
      <c r="L303" s="126"/>
      <c r="M303" s="126"/>
      <c r="N303" s="126"/>
      <c r="O303" s="126"/>
      <c r="P303" s="126"/>
      <c r="Q303" s="126"/>
    </row>
    <row r="304" spans="2:17">
      <c r="D304" s="126"/>
      <c r="E304" s="126"/>
      <c r="F304" s="126"/>
      <c r="G304" s="126"/>
      <c r="H304" s="126"/>
      <c r="I304" s="126"/>
      <c r="J304" s="126"/>
      <c r="K304" s="126"/>
      <c r="L304" s="126"/>
      <c r="M304" s="126"/>
      <c r="N304" s="126"/>
      <c r="O304" s="126"/>
      <c r="P304" s="126"/>
      <c r="Q304" s="126"/>
    </row>
    <row r="305" spans="4:17">
      <c r="D305" s="126"/>
      <c r="E305" s="126"/>
      <c r="F305" s="126"/>
      <c r="G305" s="126"/>
      <c r="H305" s="126"/>
      <c r="I305" s="126"/>
      <c r="J305" s="126"/>
      <c r="K305" s="126"/>
      <c r="L305" s="126"/>
      <c r="M305" s="126"/>
      <c r="N305" s="126"/>
      <c r="O305" s="126"/>
      <c r="P305" s="126"/>
      <c r="Q305" s="126"/>
    </row>
    <row r="306" spans="4:17">
      <c r="D306" s="126"/>
      <c r="E306" s="126"/>
      <c r="F306" s="126"/>
      <c r="G306" s="126"/>
      <c r="H306" s="126"/>
      <c r="I306" s="126"/>
      <c r="J306" s="126"/>
      <c r="K306" s="126"/>
      <c r="L306" s="126"/>
      <c r="M306" s="126"/>
      <c r="N306" s="126"/>
      <c r="O306" s="126"/>
      <c r="P306" s="126"/>
      <c r="Q306" s="126"/>
    </row>
    <row r="307" spans="4:17">
      <c r="D307" s="126"/>
      <c r="E307" s="126"/>
      <c r="F307" s="126"/>
      <c r="G307" s="126"/>
      <c r="H307" s="126"/>
      <c r="I307" s="126"/>
      <c r="J307" s="126"/>
      <c r="K307" s="126"/>
      <c r="L307" s="126"/>
      <c r="M307" s="126"/>
      <c r="N307" s="126"/>
      <c r="O307" s="126"/>
      <c r="P307" s="126"/>
      <c r="Q307" s="126"/>
    </row>
    <row r="308" spans="4:17">
      <c r="D308" s="126"/>
      <c r="E308" s="126"/>
      <c r="F308" s="126"/>
      <c r="G308" s="126"/>
      <c r="H308" s="126"/>
      <c r="I308" s="126"/>
      <c r="J308" s="126"/>
      <c r="K308" s="126"/>
      <c r="L308" s="126"/>
      <c r="M308" s="126"/>
      <c r="N308" s="126"/>
      <c r="O308" s="126"/>
      <c r="P308" s="126"/>
      <c r="Q308" s="126"/>
    </row>
    <row r="309" spans="4:17">
      <c r="D309" s="126"/>
      <c r="E309" s="126"/>
      <c r="F309" s="126"/>
      <c r="G309" s="126"/>
      <c r="H309" s="126"/>
      <c r="I309" s="126"/>
      <c r="J309" s="126"/>
      <c r="K309" s="126"/>
      <c r="L309" s="126"/>
      <c r="M309" s="126"/>
      <c r="N309" s="126"/>
      <c r="O309" s="126"/>
      <c r="P309" s="126"/>
      <c r="Q309" s="126"/>
    </row>
    <row r="310" spans="4:17">
      <c r="D310" s="126"/>
      <c r="E310" s="126"/>
      <c r="F310" s="126"/>
      <c r="G310" s="126"/>
      <c r="H310" s="126"/>
      <c r="I310" s="126"/>
      <c r="J310" s="126"/>
      <c r="K310" s="126"/>
      <c r="L310" s="126"/>
      <c r="M310" s="126"/>
      <c r="N310" s="126"/>
      <c r="O310" s="126"/>
      <c r="P310" s="126"/>
      <c r="Q310" s="126"/>
    </row>
    <row r="311" spans="4:17">
      <c r="D311" s="126"/>
      <c r="E311" s="126"/>
      <c r="F311" s="126"/>
      <c r="G311" s="126"/>
      <c r="H311" s="126"/>
      <c r="I311" s="126"/>
      <c r="J311" s="126"/>
      <c r="K311" s="126"/>
      <c r="L311" s="126"/>
      <c r="M311" s="126"/>
      <c r="N311" s="126"/>
      <c r="O311" s="126"/>
      <c r="P311" s="126"/>
      <c r="Q311" s="126"/>
    </row>
    <row r="312" spans="4:17">
      <c r="D312" s="126"/>
      <c r="E312" s="126"/>
      <c r="F312" s="126"/>
      <c r="G312" s="126"/>
      <c r="H312" s="126"/>
      <c r="I312" s="126"/>
      <c r="J312" s="126"/>
      <c r="K312" s="126"/>
      <c r="L312" s="126"/>
      <c r="M312" s="126"/>
      <c r="N312" s="126"/>
      <c r="O312" s="126"/>
      <c r="P312" s="126"/>
      <c r="Q312" s="126"/>
    </row>
    <row r="313" spans="4:17">
      <c r="D313" s="126"/>
      <c r="E313" s="126"/>
      <c r="F313" s="126"/>
      <c r="G313" s="126"/>
      <c r="H313" s="126"/>
      <c r="I313" s="126"/>
      <c r="J313" s="126"/>
      <c r="K313" s="126"/>
      <c r="L313" s="126"/>
      <c r="M313" s="126"/>
      <c r="N313" s="126"/>
      <c r="O313" s="126"/>
      <c r="P313" s="126"/>
      <c r="Q313" s="126"/>
    </row>
    <row r="314" spans="4:17">
      <c r="D314" s="126"/>
      <c r="E314" s="126"/>
      <c r="F314" s="126"/>
      <c r="G314" s="126"/>
      <c r="H314" s="126"/>
      <c r="I314" s="126"/>
      <c r="J314" s="126"/>
      <c r="K314" s="126"/>
      <c r="L314" s="126"/>
      <c r="M314" s="126"/>
      <c r="N314" s="126"/>
      <c r="O314" s="126"/>
      <c r="P314" s="126"/>
      <c r="Q314" s="126"/>
    </row>
    <row r="315" spans="4:17">
      <c r="D315" s="126"/>
      <c r="E315" s="126"/>
      <c r="F315" s="126"/>
      <c r="G315" s="126"/>
      <c r="H315" s="126"/>
      <c r="I315" s="126"/>
      <c r="J315" s="126"/>
      <c r="K315" s="126"/>
      <c r="L315" s="126"/>
      <c r="M315" s="126"/>
      <c r="N315" s="126"/>
      <c r="O315" s="126"/>
      <c r="P315" s="126"/>
      <c r="Q315" s="126"/>
    </row>
    <row r="316" spans="4:17">
      <c r="D316" s="126"/>
      <c r="E316" s="126"/>
      <c r="F316" s="126"/>
      <c r="G316" s="126"/>
      <c r="H316" s="126"/>
      <c r="I316" s="126"/>
      <c r="J316" s="126"/>
      <c r="K316" s="126"/>
      <c r="L316" s="126"/>
      <c r="M316" s="126"/>
      <c r="N316" s="126"/>
      <c r="O316" s="126"/>
      <c r="P316" s="126"/>
      <c r="Q316" s="126"/>
    </row>
    <row r="317" spans="4:17">
      <c r="D317" s="126"/>
      <c r="E317" s="126"/>
      <c r="F317" s="126"/>
      <c r="G317" s="126"/>
      <c r="H317" s="126"/>
      <c r="I317" s="126"/>
      <c r="J317" s="126"/>
      <c r="K317" s="126"/>
      <c r="L317" s="126"/>
      <c r="M317" s="126"/>
      <c r="N317" s="126"/>
      <c r="O317" s="126"/>
      <c r="P317" s="126"/>
      <c r="Q317" s="126"/>
    </row>
    <row r="318" spans="4:17">
      <c r="D318" s="126"/>
      <c r="E318" s="126"/>
      <c r="F318" s="126"/>
      <c r="G318" s="126"/>
      <c r="H318" s="126"/>
      <c r="I318" s="126"/>
      <c r="J318" s="126"/>
      <c r="K318" s="126"/>
      <c r="L318" s="126"/>
      <c r="M318" s="126"/>
      <c r="N318" s="126"/>
      <c r="O318" s="126"/>
      <c r="P318" s="126"/>
      <c r="Q318" s="126"/>
    </row>
    <row r="319" spans="4:17">
      <c r="D319" s="126"/>
      <c r="E319" s="126"/>
      <c r="F319" s="126"/>
      <c r="G319" s="126"/>
      <c r="H319" s="126"/>
      <c r="I319" s="126"/>
      <c r="J319" s="126"/>
      <c r="K319" s="126"/>
      <c r="L319" s="126"/>
      <c r="M319" s="126"/>
      <c r="N319" s="126"/>
      <c r="O319" s="126"/>
      <c r="P319" s="126"/>
      <c r="Q319" s="126"/>
    </row>
    <row r="320" spans="4:17">
      <c r="D320" s="126"/>
      <c r="E320" s="126"/>
      <c r="F320" s="126"/>
      <c r="G320" s="126"/>
      <c r="H320" s="126"/>
      <c r="I320" s="126"/>
      <c r="J320" s="126"/>
      <c r="K320" s="126"/>
      <c r="L320" s="126"/>
      <c r="M320" s="126"/>
      <c r="N320" s="126"/>
      <c r="O320" s="126"/>
      <c r="P320" s="126"/>
      <c r="Q320" s="126"/>
    </row>
    <row r="321" spans="4:17">
      <c r="D321" s="126"/>
      <c r="E321" s="126"/>
      <c r="F321" s="126"/>
      <c r="G321" s="126"/>
      <c r="H321" s="126"/>
      <c r="I321" s="126"/>
      <c r="J321" s="126"/>
      <c r="K321" s="126"/>
      <c r="L321" s="126"/>
      <c r="M321" s="126"/>
      <c r="N321" s="126"/>
      <c r="O321" s="126"/>
      <c r="P321" s="126"/>
      <c r="Q321" s="126"/>
    </row>
    <row r="322" spans="4:17">
      <c r="D322" s="126"/>
      <c r="E322" s="126"/>
      <c r="F322" s="126"/>
      <c r="G322" s="126"/>
      <c r="H322" s="126"/>
      <c r="I322" s="126"/>
      <c r="J322" s="126"/>
      <c r="K322" s="126"/>
      <c r="L322" s="126"/>
      <c r="M322" s="126"/>
      <c r="N322" s="126"/>
      <c r="O322" s="126"/>
      <c r="P322" s="126"/>
      <c r="Q322" s="126"/>
    </row>
    <row r="323" spans="4:17">
      <c r="D323" s="126"/>
      <c r="E323" s="126"/>
      <c r="F323" s="126"/>
      <c r="G323" s="126"/>
      <c r="H323" s="126"/>
      <c r="I323" s="126"/>
      <c r="J323" s="126"/>
      <c r="K323" s="126"/>
      <c r="L323" s="126"/>
      <c r="M323" s="126"/>
      <c r="N323" s="126"/>
      <c r="O323" s="126"/>
      <c r="P323" s="126"/>
      <c r="Q323" s="126"/>
    </row>
    <row r="324" spans="4:17">
      <c r="D324" s="126"/>
      <c r="E324" s="126"/>
      <c r="F324" s="126"/>
      <c r="G324" s="126"/>
      <c r="H324" s="126"/>
      <c r="I324" s="126"/>
      <c r="J324" s="126"/>
      <c r="K324" s="126"/>
      <c r="L324" s="126"/>
      <c r="M324" s="126"/>
      <c r="N324" s="126"/>
      <c r="O324" s="126"/>
      <c r="P324" s="126"/>
      <c r="Q324" s="126"/>
    </row>
    <row r="325" spans="4:17">
      <c r="D325" s="126"/>
      <c r="E325" s="126"/>
      <c r="F325" s="126"/>
      <c r="G325" s="126"/>
      <c r="H325" s="126"/>
      <c r="I325" s="126"/>
      <c r="J325" s="126"/>
      <c r="K325" s="126"/>
      <c r="L325" s="126"/>
      <c r="M325" s="126"/>
      <c r="N325" s="126"/>
      <c r="O325" s="126"/>
      <c r="P325" s="126"/>
      <c r="Q325" s="126"/>
    </row>
    <row r="326" spans="4:17">
      <c r="D326" s="126"/>
      <c r="E326" s="126"/>
      <c r="F326" s="126"/>
      <c r="G326" s="126"/>
      <c r="H326" s="126"/>
      <c r="I326" s="126"/>
      <c r="J326" s="126"/>
      <c r="K326" s="126"/>
      <c r="L326" s="126"/>
      <c r="M326" s="126"/>
      <c r="N326" s="126"/>
      <c r="O326" s="126"/>
      <c r="P326" s="126"/>
      <c r="Q326" s="126"/>
    </row>
    <row r="327" spans="4:17">
      <c r="D327" s="126"/>
      <c r="E327" s="126"/>
      <c r="F327" s="126"/>
      <c r="G327" s="126"/>
      <c r="H327" s="126"/>
      <c r="I327" s="126"/>
      <c r="J327" s="126"/>
      <c r="K327" s="126"/>
      <c r="L327" s="126"/>
      <c r="M327" s="126"/>
      <c r="N327" s="126"/>
      <c r="O327" s="126"/>
      <c r="P327" s="126"/>
      <c r="Q327" s="126"/>
    </row>
    <row r="328" spans="4:17">
      <c r="D328" s="126"/>
      <c r="E328" s="126"/>
      <c r="F328" s="126"/>
      <c r="G328" s="126"/>
      <c r="H328" s="126"/>
      <c r="I328" s="126"/>
      <c r="J328" s="126"/>
      <c r="K328" s="126"/>
      <c r="L328" s="126"/>
      <c r="M328" s="126"/>
      <c r="N328" s="126"/>
      <c r="O328" s="126"/>
      <c r="P328" s="126"/>
      <c r="Q328" s="126"/>
    </row>
    <row r="329" spans="4:17">
      <c r="D329" s="126"/>
      <c r="E329" s="126"/>
      <c r="F329" s="126"/>
      <c r="G329" s="126"/>
      <c r="H329" s="126"/>
      <c r="I329" s="126"/>
      <c r="J329" s="126"/>
      <c r="K329" s="126"/>
      <c r="L329" s="126"/>
      <c r="M329" s="126"/>
      <c r="N329" s="126"/>
      <c r="O329" s="126"/>
      <c r="P329" s="126"/>
      <c r="Q329" s="126"/>
    </row>
    <row r="330" spans="4:17">
      <c r="D330" s="126"/>
      <c r="E330" s="126"/>
      <c r="F330" s="126"/>
      <c r="G330" s="126"/>
      <c r="H330" s="126"/>
      <c r="I330" s="126"/>
      <c r="J330" s="126"/>
      <c r="K330" s="126"/>
      <c r="L330" s="126"/>
      <c r="M330" s="126"/>
      <c r="N330" s="126"/>
      <c r="O330" s="126"/>
      <c r="P330" s="126"/>
      <c r="Q330" s="126"/>
    </row>
    <row r="331" spans="4:17">
      <c r="D331" s="126"/>
      <c r="E331" s="126"/>
      <c r="F331" s="126"/>
      <c r="G331" s="126"/>
      <c r="H331" s="126"/>
      <c r="I331" s="126"/>
      <c r="J331" s="126"/>
      <c r="K331" s="126"/>
      <c r="L331" s="126"/>
      <c r="M331" s="126"/>
      <c r="N331" s="126"/>
      <c r="O331" s="126"/>
      <c r="P331" s="126"/>
      <c r="Q331" s="126"/>
    </row>
    <row r="332" spans="4:17">
      <c r="D332" s="126"/>
      <c r="E332" s="126"/>
      <c r="F332" s="126"/>
      <c r="G332" s="126"/>
      <c r="H332" s="126"/>
      <c r="I332" s="126"/>
      <c r="J332" s="126"/>
      <c r="K332" s="126"/>
      <c r="L332" s="126"/>
      <c r="M332" s="126"/>
      <c r="N332" s="126"/>
      <c r="O332" s="126"/>
      <c r="P332" s="126"/>
      <c r="Q332" s="126"/>
    </row>
  </sheetData>
  <printOptions horizontalCentered="1"/>
  <pageMargins left="0.5" right="0.5" top="1" bottom="1" header="0.5" footer="0.3"/>
  <pageSetup scale="42" orientation="landscape" blackAndWhite="1" horizontalDpi="300" verticalDpi="300" r:id="rId1"/>
  <headerFooter alignWithMargins="0">
    <oddHeader>&amp;R&amp;"Times New Roman,Regular"&amp;12Exh. JL-4
Dockets UE-170033/UG-170034
Page &amp;P of &amp;N</oddHeader>
  </headerFooter>
  <rowBreaks count="4" manualBreakCount="4">
    <brk id="60" max="15" man="1"/>
    <brk id="122" max="16383" man="1"/>
    <brk id="188" max="15" man="1"/>
    <brk id="239"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2"/>
  <sheetViews>
    <sheetView tabSelected="1" zoomScaleNormal="100" workbookViewId="0">
      <selection activeCell="C6" sqref="C6"/>
    </sheetView>
  </sheetViews>
  <sheetFormatPr defaultRowHeight="12.75"/>
  <cols>
    <col min="1" max="1" width="2.42578125" style="2" customWidth="1"/>
    <col min="2" max="2" width="4.85546875" style="2" customWidth="1"/>
    <col min="3" max="3" width="37.140625" style="2" customWidth="1"/>
    <col min="4" max="4" width="14.85546875" style="1" bestFit="1" customWidth="1"/>
    <col min="5" max="5" width="14.42578125" style="2" bestFit="1" customWidth="1"/>
    <col min="6" max="6" width="13.7109375" style="2" bestFit="1" customWidth="1"/>
    <col min="7" max="7" width="13.28515625" style="2" bestFit="1" customWidth="1"/>
    <col min="8" max="9" width="14" style="2" bestFit="1" customWidth="1"/>
    <col min="10" max="10" width="15.140625" style="2" bestFit="1" customWidth="1"/>
    <col min="11" max="11" width="12.5703125" style="2" bestFit="1" customWidth="1"/>
    <col min="12" max="12" width="20.42578125" style="2" bestFit="1" customWidth="1"/>
    <col min="13" max="13" width="13.42578125" style="2" bestFit="1" customWidth="1"/>
    <col min="14" max="14" width="14.140625" style="2" bestFit="1" customWidth="1"/>
    <col min="15" max="15" width="13.28515625" style="1" bestFit="1" customWidth="1"/>
    <col min="16" max="16" width="13.42578125" style="1" bestFit="1" customWidth="1"/>
    <col min="17" max="17" width="14.7109375" style="1" bestFit="1" customWidth="1"/>
    <col min="18" max="18" width="12.7109375" style="1" bestFit="1" customWidth="1"/>
    <col min="19" max="19" width="15.42578125" style="2" bestFit="1" customWidth="1"/>
    <col min="20" max="20" width="12.28515625" style="2" bestFit="1" customWidth="1"/>
    <col min="21" max="21" width="15.140625" style="2" bestFit="1" customWidth="1"/>
    <col min="22" max="22" width="15.42578125" style="2" bestFit="1" customWidth="1"/>
    <col min="23" max="23" width="2.7109375" style="18" customWidth="1"/>
    <col min="24" max="24" width="5.140625" style="18" customWidth="1"/>
    <col min="25" max="25" width="40.140625" style="18" customWidth="1"/>
    <col min="26" max="26" width="15.5703125" style="18" bestFit="1" customWidth="1"/>
    <col min="27" max="27" width="13.42578125" style="18" bestFit="1" customWidth="1"/>
    <col min="28" max="28" width="13.140625" style="18" customWidth="1"/>
    <col min="29" max="29" width="11.28515625" style="2" hidden="1" customWidth="1"/>
    <col min="30" max="30" width="10.7109375" style="6" hidden="1" customWidth="1"/>
    <col min="31" max="31" width="6.28515625" style="2" hidden="1" customWidth="1"/>
    <col min="32" max="32" width="9.140625" style="2"/>
    <col min="33" max="33" width="12.85546875" style="2" bestFit="1" customWidth="1"/>
    <col min="34" max="16384" width="9.140625" style="2"/>
  </cols>
  <sheetData>
    <row r="1" spans="1:34" s="191" customFormat="1" ht="18.75">
      <c r="A1" s="191" t="s">
        <v>6</v>
      </c>
      <c r="B1" s="192" t="s">
        <v>195</v>
      </c>
    </row>
    <row r="2" spans="1:34" s="191" customFormat="1" ht="18.75">
      <c r="B2" s="192" t="s">
        <v>193</v>
      </c>
    </row>
    <row r="3" spans="1:34" s="103" customFormat="1" ht="15.75">
      <c r="B3" s="104"/>
      <c r="C3" s="105"/>
      <c r="D3" s="105"/>
      <c r="E3" s="105"/>
      <c r="F3" s="105"/>
      <c r="G3" s="105"/>
      <c r="H3" s="105"/>
      <c r="I3" s="105"/>
      <c r="J3" s="105"/>
      <c r="K3" s="105"/>
      <c r="L3" s="105"/>
      <c r="M3" s="105"/>
      <c r="N3" s="105"/>
      <c r="O3" s="105"/>
      <c r="P3" s="105"/>
      <c r="Q3" s="105"/>
    </row>
    <row r="4" spans="1:34">
      <c r="A4" s="3"/>
      <c r="B4" s="4" t="s">
        <v>101</v>
      </c>
      <c r="C4" s="4"/>
      <c r="D4" s="4"/>
      <c r="E4" s="4"/>
      <c r="F4" s="4"/>
      <c r="G4" s="4"/>
      <c r="H4" s="4"/>
      <c r="I4" s="4"/>
      <c r="J4" s="4"/>
      <c r="K4" s="4"/>
      <c r="L4" s="4"/>
      <c r="M4" s="4"/>
      <c r="N4" s="4"/>
      <c r="O4" s="4"/>
      <c r="P4" s="4"/>
      <c r="Q4" s="4"/>
      <c r="R4" s="4"/>
      <c r="S4" s="4"/>
      <c r="T4" s="4"/>
      <c r="U4" s="4"/>
      <c r="V4" s="4"/>
      <c r="W4" s="5"/>
      <c r="X4" s="5"/>
      <c r="Y4" s="5"/>
      <c r="Z4" s="5"/>
      <c r="AA4" s="5"/>
      <c r="AB4" s="5"/>
    </row>
    <row r="5" spans="1:34">
      <c r="A5" s="3"/>
      <c r="B5" s="4" t="s">
        <v>102</v>
      </c>
      <c r="C5" s="4"/>
      <c r="D5" s="4"/>
      <c r="E5" s="4"/>
      <c r="F5" s="4"/>
      <c r="G5" s="4"/>
      <c r="H5" s="4"/>
      <c r="I5" s="4"/>
      <c r="J5" s="4"/>
      <c r="K5" s="4"/>
      <c r="L5" s="4"/>
      <c r="M5" s="4"/>
      <c r="N5" s="4"/>
      <c r="O5" s="4"/>
      <c r="P5" s="4"/>
      <c r="Q5" s="4"/>
      <c r="R5" s="4"/>
      <c r="S5" s="4"/>
      <c r="T5" s="4"/>
      <c r="U5" s="4"/>
      <c r="V5" s="4"/>
      <c r="W5" s="5"/>
      <c r="X5" s="5"/>
      <c r="Y5" s="5"/>
      <c r="Z5" s="5"/>
      <c r="AA5" s="5"/>
      <c r="AB5" s="5"/>
    </row>
    <row r="6" spans="1:34">
      <c r="B6" s="4" t="s">
        <v>103</v>
      </c>
      <c r="C6" s="4"/>
      <c r="D6" s="4"/>
      <c r="E6" s="4"/>
      <c r="F6" s="4"/>
      <c r="G6" s="4"/>
      <c r="H6" s="4"/>
      <c r="I6" s="4"/>
      <c r="J6" s="4"/>
      <c r="K6" s="4"/>
      <c r="L6" s="4"/>
      <c r="M6" s="4"/>
      <c r="N6" s="4"/>
      <c r="O6" s="4"/>
      <c r="P6" s="4"/>
      <c r="Q6" s="4"/>
      <c r="R6" s="4"/>
      <c r="S6" s="4"/>
      <c r="T6" s="4"/>
      <c r="U6" s="4"/>
      <c r="V6" s="4"/>
      <c r="W6" s="5"/>
      <c r="X6" s="5"/>
      <c r="Y6" s="5"/>
      <c r="Z6" s="5"/>
      <c r="AA6" s="5"/>
      <c r="AB6" s="5"/>
    </row>
    <row r="7" spans="1:34">
      <c r="B7" s="4" t="s">
        <v>104</v>
      </c>
      <c r="C7" s="4"/>
      <c r="D7" s="4"/>
      <c r="E7" s="4"/>
      <c r="F7" s="4"/>
      <c r="G7" s="4"/>
      <c r="H7" s="4"/>
      <c r="I7" s="4"/>
      <c r="J7" s="4"/>
      <c r="K7" s="4"/>
      <c r="L7" s="4"/>
      <c r="M7" s="4"/>
      <c r="N7" s="4"/>
      <c r="O7" s="4"/>
      <c r="P7" s="4"/>
      <c r="Q7" s="4"/>
      <c r="R7" s="4"/>
      <c r="S7" s="4"/>
      <c r="T7" s="4"/>
      <c r="U7" s="4"/>
      <c r="V7" s="4"/>
      <c r="W7" s="5"/>
      <c r="X7" s="5"/>
      <c r="Y7" s="5"/>
      <c r="Z7" s="5"/>
      <c r="AA7" s="5"/>
      <c r="AB7" s="5"/>
    </row>
    <row r="8" spans="1:34">
      <c r="B8" s="3"/>
      <c r="C8" s="3"/>
      <c r="D8" s="7"/>
      <c r="E8" s="3"/>
      <c r="F8" s="7"/>
      <c r="G8" s="7"/>
      <c r="H8" s="7"/>
      <c r="I8" s="7"/>
      <c r="J8" s="7"/>
      <c r="K8" s="7"/>
      <c r="L8" s="7"/>
      <c r="M8" s="7"/>
      <c r="N8" s="7"/>
      <c r="O8" s="7"/>
      <c r="P8" s="7"/>
      <c r="Q8" s="7"/>
      <c r="R8" s="7"/>
      <c r="U8" s="3"/>
      <c r="V8" s="3"/>
      <c r="W8" s="5"/>
      <c r="X8" s="5"/>
      <c r="Y8" s="5"/>
      <c r="Z8" s="5"/>
      <c r="AA8" s="8"/>
      <c r="AB8" s="8"/>
    </row>
    <row r="9" spans="1:34" ht="13.5" thickBot="1">
      <c r="B9" s="9" t="s">
        <v>105</v>
      </c>
      <c r="D9" s="7"/>
      <c r="E9" s="3"/>
      <c r="F9" s="7"/>
      <c r="G9" s="7"/>
      <c r="H9" s="7"/>
      <c r="I9" s="7"/>
      <c r="J9" s="7"/>
      <c r="K9" s="7"/>
      <c r="L9" s="7"/>
      <c r="M9" s="7"/>
      <c r="N9" s="7"/>
      <c r="O9" s="10"/>
      <c r="P9" s="10"/>
      <c r="Q9" s="10"/>
      <c r="R9" s="10"/>
      <c r="U9" s="11"/>
      <c r="V9" s="11"/>
      <c r="W9" s="5"/>
      <c r="X9" s="12" t="s">
        <v>106</v>
      </c>
      <c r="Y9" s="2"/>
      <c r="Z9" s="12"/>
      <c r="AA9" s="12"/>
      <c r="AB9" s="8"/>
    </row>
    <row r="10" spans="1:34">
      <c r="C10" s="1"/>
      <c r="D10" s="13"/>
      <c r="E10" s="14"/>
      <c r="F10" s="13"/>
      <c r="G10" s="13"/>
      <c r="H10" s="13"/>
      <c r="I10" s="13"/>
      <c r="J10" s="13"/>
      <c r="K10" s="13"/>
      <c r="L10" s="13"/>
      <c r="M10" s="13"/>
      <c r="N10" s="13" t="s">
        <v>107</v>
      </c>
      <c r="S10" s="96" t="s">
        <v>192</v>
      </c>
      <c r="U10" s="15"/>
      <c r="V10" s="16" t="s">
        <v>108</v>
      </c>
      <c r="W10" s="5"/>
      <c r="X10" s="2"/>
      <c r="Y10" s="17"/>
    </row>
    <row r="11" spans="1:34">
      <c r="C11" s="19"/>
      <c r="D11" s="19" t="s">
        <v>109</v>
      </c>
      <c r="E11" s="16" t="s">
        <v>107</v>
      </c>
      <c r="F11" s="13" t="s">
        <v>107</v>
      </c>
      <c r="G11" s="13" t="s">
        <v>107</v>
      </c>
      <c r="H11" s="13" t="s">
        <v>107</v>
      </c>
      <c r="I11" s="13" t="s">
        <v>107</v>
      </c>
      <c r="J11" s="13" t="s">
        <v>107</v>
      </c>
      <c r="K11" s="13" t="s">
        <v>107</v>
      </c>
      <c r="L11" s="13" t="s">
        <v>107</v>
      </c>
      <c r="M11" s="13" t="s">
        <v>107</v>
      </c>
      <c r="N11" s="19" t="s">
        <v>110</v>
      </c>
      <c r="O11" s="19" t="s">
        <v>111</v>
      </c>
      <c r="P11" s="19">
        <v>2015</v>
      </c>
      <c r="Q11" s="19">
        <v>2016</v>
      </c>
      <c r="R11" s="19" t="s">
        <v>112</v>
      </c>
      <c r="S11" s="97" t="s">
        <v>113</v>
      </c>
      <c r="T11" s="16"/>
      <c r="U11" s="20"/>
      <c r="V11" s="16" t="s">
        <v>114</v>
      </c>
      <c r="W11" s="20"/>
      <c r="X11" s="2"/>
      <c r="Y11" s="2"/>
      <c r="Z11" s="16" t="s">
        <v>108</v>
      </c>
      <c r="AA11" s="16" t="s">
        <v>108</v>
      </c>
      <c r="AB11" s="16"/>
      <c r="AD11" s="21"/>
      <c r="AE11" s="22"/>
    </row>
    <row r="12" spans="1:34" ht="13.5" thickBot="1">
      <c r="B12" s="16"/>
      <c r="C12" s="19"/>
      <c r="D12" s="19" t="s">
        <v>115</v>
      </c>
      <c r="E12" s="19" t="s">
        <v>116</v>
      </c>
      <c r="F12" s="19" t="s">
        <v>117</v>
      </c>
      <c r="G12" s="19" t="s">
        <v>118</v>
      </c>
      <c r="H12" s="19" t="s">
        <v>119</v>
      </c>
      <c r="I12" s="19" t="s">
        <v>120</v>
      </c>
      <c r="J12" s="19" t="s">
        <v>121</v>
      </c>
      <c r="K12" s="19" t="s">
        <v>122</v>
      </c>
      <c r="L12" s="19" t="s">
        <v>123</v>
      </c>
      <c r="M12" s="19" t="s">
        <v>124</v>
      </c>
      <c r="N12" s="19" t="s">
        <v>125</v>
      </c>
      <c r="O12" s="19" t="s">
        <v>126</v>
      </c>
      <c r="P12" s="19" t="s">
        <v>127</v>
      </c>
      <c r="Q12" s="19" t="s">
        <v>127</v>
      </c>
      <c r="R12" s="19" t="s">
        <v>128</v>
      </c>
      <c r="S12" s="97" t="s">
        <v>129</v>
      </c>
      <c r="T12" s="16" t="s">
        <v>130</v>
      </c>
      <c r="U12" s="16" t="s">
        <v>14</v>
      </c>
      <c r="V12" s="16" t="s">
        <v>131</v>
      </c>
      <c r="W12" s="20"/>
      <c r="X12" s="2"/>
      <c r="Y12" s="2"/>
      <c r="Z12" s="20" t="s">
        <v>132</v>
      </c>
      <c r="AA12" s="20" t="s">
        <v>132</v>
      </c>
      <c r="AB12" s="20" t="s">
        <v>133</v>
      </c>
      <c r="AD12" s="20"/>
      <c r="AE12" s="11"/>
      <c r="AH12" s="1"/>
    </row>
    <row r="13" spans="1:34">
      <c r="B13" s="23" t="s">
        <v>134</v>
      </c>
      <c r="C13" s="23" t="s">
        <v>12</v>
      </c>
      <c r="D13" s="24" t="s">
        <v>135</v>
      </c>
      <c r="E13" s="23" t="s">
        <v>136</v>
      </c>
      <c r="F13" s="24" t="s">
        <v>137</v>
      </c>
      <c r="G13" s="24" t="s">
        <v>138</v>
      </c>
      <c r="H13" s="24" t="s">
        <v>139</v>
      </c>
      <c r="I13" s="24" t="s">
        <v>140</v>
      </c>
      <c r="J13" s="24" t="s">
        <v>141</v>
      </c>
      <c r="K13" s="24" t="s">
        <v>142</v>
      </c>
      <c r="L13" s="24" t="s">
        <v>143</v>
      </c>
      <c r="M13" s="24" t="s">
        <v>144</v>
      </c>
      <c r="N13" s="24" t="s">
        <v>145</v>
      </c>
      <c r="O13" s="24" t="s">
        <v>146</v>
      </c>
      <c r="P13" s="24" t="s">
        <v>147</v>
      </c>
      <c r="Q13" s="24" t="s">
        <v>147</v>
      </c>
      <c r="R13" s="24" t="s">
        <v>147</v>
      </c>
      <c r="S13" s="98" t="s">
        <v>147</v>
      </c>
      <c r="T13" s="23" t="s">
        <v>148</v>
      </c>
      <c r="U13" s="25" t="s">
        <v>146</v>
      </c>
      <c r="V13" s="23" t="s">
        <v>149</v>
      </c>
      <c r="W13" s="20"/>
      <c r="X13" s="23" t="s">
        <v>134</v>
      </c>
      <c r="Y13" s="23" t="s">
        <v>12</v>
      </c>
      <c r="Z13" s="25" t="s">
        <v>150</v>
      </c>
      <c r="AA13" s="25" t="s">
        <v>151</v>
      </c>
      <c r="AB13" s="26" t="s">
        <v>152</v>
      </c>
      <c r="AC13" s="27" t="s">
        <v>82</v>
      </c>
      <c r="AD13" s="28" t="s">
        <v>82</v>
      </c>
      <c r="AE13" s="29" t="s">
        <v>82</v>
      </c>
      <c r="AG13" s="19" t="s">
        <v>82</v>
      </c>
      <c r="AH13" s="1"/>
    </row>
    <row r="14" spans="1:34">
      <c r="B14" s="16"/>
      <c r="C14" s="16" t="s">
        <v>153</v>
      </c>
      <c r="D14" s="19" t="s">
        <v>154</v>
      </c>
      <c r="E14" s="19" t="s">
        <v>155</v>
      </c>
      <c r="F14" s="16" t="s">
        <v>156</v>
      </c>
      <c r="G14" s="16" t="s">
        <v>157</v>
      </c>
      <c r="H14" s="16" t="s">
        <v>158</v>
      </c>
      <c r="I14" s="16" t="s">
        <v>159</v>
      </c>
      <c r="J14" s="19" t="s">
        <v>160</v>
      </c>
      <c r="K14" s="19" t="s">
        <v>161</v>
      </c>
      <c r="L14" s="19" t="s">
        <v>162</v>
      </c>
      <c r="M14" s="19" t="s">
        <v>163</v>
      </c>
      <c r="N14" s="16" t="s">
        <v>164</v>
      </c>
      <c r="O14" s="16" t="s">
        <v>165</v>
      </c>
      <c r="P14" s="16" t="s">
        <v>166</v>
      </c>
      <c r="Q14" s="16" t="s">
        <v>167</v>
      </c>
      <c r="R14" s="16" t="s">
        <v>168</v>
      </c>
      <c r="S14" s="97" t="s">
        <v>169</v>
      </c>
      <c r="T14" s="19" t="s">
        <v>170</v>
      </c>
      <c r="U14" s="19" t="s">
        <v>171</v>
      </c>
      <c r="V14" s="19" t="s">
        <v>172</v>
      </c>
      <c r="W14" s="20"/>
      <c r="X14" s="2"/>
      <c r="Y14" s="30" t="s">
        <v>173</v>
      </c>
      <c r="Z14" s="19" t="s">
        <v>174</v>
      </c>
      <c r="AA14" s="19" t="s">
        <v>175</v>
      </c>
      <c r="AB14" s="16" t="s">
        <v>176</v>
      </c>
      <c r="AC14" s="31"/>
      <c r="AD14" s="20"/>
      <c r="AE14" s="32"/>
    </row>
    <row r="15" spans="1:34">
      <c r="B15" s="33">
        <v>1</v>
      </c>
      <c r="C15" s="22" t="s">
        <v>73</v>
      </c>
      <c r="D15" s="34">
        <v>10429.75</v>
      </c>
      <c r="E15" s="35">
        <v>-424.04999999999995</v>
      </c>
      <c r="F15" s="35">
        <v>-0.88898700000000064</v>
      </c>
      <c r="G15" s="35">
        <v>0</v>
      </c>
      <c r="H15" s="35">
        <v>35.842666052631579</v>
      </c>
      <c r="I15" s="35">
        <v>0</v>
      </c>
      <c r="J15" s="35">
        <v>0</v>
      </c>
      <c r="K15" s="35">
        <v>25.593332894736839</v>
      </c>
      <c r="L15" s="35">
        <v>-431.23766078947375</v>
      </c>
      <c r="M15" s="35">
        <v>-77.278332894736835</v>
      </c>
      <c r="N15" s="35">
        <v>287.68712500000004</v>
      </c>
      <c r="O15" s="35">
        <v>-446.44462221052527</v>
      </c>
      <c r="P15" s="35">
        <v>-101.68407526315787</v>
      </c>
      <c r="Q15" s="35">
        <v>-229.4997394736838</v>
      </c>
      <c r="R15" s="35">
        <v>0</v>
      </c>
      <c r="S15" s="99">
        <v>0</v>
      </c>
      <c r="T15" s="35">
        <v>5.0999942105268019</v>
      </c>
      <c r="U15" s="36">
        <f t="shared" ref="U15:U29" si="0">V15-D15</f>
        <v>-1356.8602994736848</v>
      </c>
      <c r="V15" s="35">
        <v>9072.8897005263152</v>
      </c>
      <c r="W15" s="37"/>
      <c r="X15" s="33">
        <v>1</v>
      </c>
      <c r="Y15" s="22" t="s">
        <v>73</v>
      </c>
      <c r="Z15" s="35">
        <v>4049.3954031578946</v>
      </c>
      <c r="AA15" s="37">
        <v>3865.795611578947</v>
      </c>
      <c r="AB15" s="38">
        <f>V15-Z15</f>
        <v>5023.494297368421</v>
      </c>
      <c r="AC15" s="39">
        <f t="shared" ref="AC15:AC21" si="1">V15-(U15+D15)</f>
        <v>0</v>
      </c>
      <c r="AD15" s="40">
        <f t="shared" ref="AD15:AD20" si="2">U15-SUM(E15:S15)</f>
        <v>5.0999942105243008</v>
      </c>
      <c r="AE15" s="41"/>
      <c r="AG15" s="42">
        <f t="shared" ref="AG15:AG30" si="3">SUM(E15:T15)-U15</f>
        <v>2.5011104298755527E-12</v>
      </c>
      <c r="AH15" s="43">
        <f t="shared" ref="AH15:AH30" si="4">U15+D15-V15</f>
        <v>0</v>
      </c>
    </row>
    <row r="16" spans="1:34">
      <c r="B16" s="2">
        <f t="shared" ref="B16:B30" si="5">B15+1</f>
        <v>2</v>
      </c>
      <c r="C16" s="22" t="s">
        <v>7</v>
      </c>
      <c r="D16" s="44">
        <v>575777667.86000001</v>
      </c>
      <c r="E16" s="45">
        <v>-24974216.399999999</v>
      </c>
      <c r="F16" s="46">
        <v>-7723660.7700851383</v>
      </c>
      <c r="G16" s="46">
        <v>-3959306.4041941878</v>
      </c>
      <c r="H16" s="46">
        <v>1899708.6726453586</v>
      </c>
      <c r="I16" s="46">
        <v>-83976.859999999986</v>
      </c>
      <c r="J16" s="46">
        <v>-13464574.785524225</v>
      </c>
      <c r="K16" s="46">
        <v>1341292.5043547191</v>
      </c>
      <c r="L16" s="46">
        <v>-23183621.141125783</v>
      </c>
      <c r="M16" s="46">
        <v>-4056976.2879490396</v>
      </c>
      <c r="N16" s="46">
        <v>16226514.201930001</v>
      </c>
      <c r="O16" s="46">
        <v>-375297.59005171061</v>
      </c>
      <c r="P16" s="46">
        <v>-4050641</v>
      </c>
      <c r="Q16" s="46">
        <v>-12412031</v>
      </c>
      <c r="R16" s="46"/>
      <c r="S16" s="100">
        <v>45482414</v>
      </c>
      <c r="T16" s="46">
        <v>347400.41300964355</v>
      </c>
      <c r="U16" s="47">
        <f t="shared" si="0"/>
        <v>-28986972.446990371</v>
      </c>
      <c r="V16" s="46">
        <v>546790695.41300964</v>
      </c>
      <c r="W16" s="48"/>
      <c r="X16" s="2">
        <f t="shared" ref="X16:X30" si="6">X15+1</f>
        <v>2</v>
      </c>
      <c r="Y16" s="22" t="s">
        <v>7</v>
      </c>
      <c r="Z16" s="46">
        <v>241965218.41300964</v>
      </c>
      <c r="AA16" s="48">
        <v>230964167.56388983</v>
      </c>
      <c r="AB16" s="38">
        <f t="shared" ref="AB16:AB29" si="7">V16-Z16</f>
        <v>304825477</v>
      </c>
      <c r="AC16" s="39">
        <f t="shared" si="1"/>
        <v>0</v>
      </c>
      <c r="AD16" s="40">
        <f t="shared" si="2"/>
        <v>347400.41300962865</v>
      </c>
      <c r="AE16" s="41"/>
      <c r="AG16" s="49">
        <f t="shared" si="3"/>
        <v>0</v>
      </c>
      <c r="AH16" s="50">
        <f t="shared" si="4"/>
        <v>0</v>
      </c>
    </row>
    <row r="17" spans="2:34">
      <c r="B17" s="2">
        <f t="shared" si="5"/>
        <v>3</v>
      </c>
      <c r="C17" s="22" t="s">
        <v>177</v>
      </c>
      <c r="D17" s="44">
        <v>1280.6100000000001</v>
      </c>
      <c r="E17" s="45">
        <v>0</v>
      </c>
      <c r="F17" s="46">
        <v>-3.7778295006099993</v>
      </c>
      <c r="G17" s="46">
        <v>-1.9004182898800002</v>
      </c>
      <c r="H17" s="46">
        <v>0.92319170000000006</v>
      </c>
      <c r="I17" s="46"/>
      <c r="J17" s="46">
        <v>0</v>
      </c>
      <c r="K17" s="46">
        <v>1.0585316</v>
      </c>
      <c r="L17" s="46">
        <v>-11.57228010002615</v>
      </c>
      <c r="M17" s="46">
        <v>-1.940515</v>
      </c>
      <c r="N17" s="46">
        <v>0</v>
      </c>
      <c r="O17" s="46">
        <v>-38.749121759484069</v>
      </c>
      <c r="P17" s="46">
        <v>0</v>
      </c>
      <c r="Q17" s="46">
        <v>0</v>
      </c>
      <c r="R17" s="46"/>
      <c r="S17" s="100">
        <v>0</v>
      </c>
      <c r="T17" s="46">
        <v>0</v>
      </c>
      <c r="U17" s="47">
        <f t="shared" si="0"/>
        <v>-55.95844134999993</v>
      </c>
      <c r="V17" s="46">
        <v>1224.6515586500002</v>
      </c>
      <c r="W17" s="48"/>
      <c r="X17" s="2">
        <f t="shared" si="6"/>
        <v>3</v>
      </c>
      <c r="Y17" s="22" t="s">
        <v>177</v>
      </c>
      <c r="Z17" s="46">
        <v>999.21868605000009</v>
      </c>
      <c r="AA17" s="48">
        <v>999.21868605000009</v>
      </c>
      <c r="AB17" s="38">
        <f t="shared" si="7"/>
        <v>225.43287260000011</v>
      </c>
      <c r="AC17" s="39">
        <f t="shared" si="1"/>
        <v>0</v>
      </c>
      <c r="AD17" s="40">
        <f t="shared" si="2"/>
        <v>2.8421709430404007E-13</v>
      </c>
      <c r="AE17" s="41"/>
      <c r="AG17" s="49">
        <f t="shared" si="3"/>
        <v>-2.8421709430404007E-13</v>
      </c>
      <c r="AH17" s="50">
        <f t="shared" si="4"/>
        <v>0</v>
      </c>
    </row>
    <row r="18" spans="2:34">
      <c r="B18" s="2">
        <f t="shared" si="5"/>
        <v>4</v>
      </c>
      <c r="C18" s="51" t="s">
        <v>5</v>
      </c>
      <c r="D18" s="44">
        <v>193390515.52999997</v>
      </c>
      <c r="E18" s="45">
        <v>-10400877.469999999</v>
      </c>
      <c r="F18" s="46">
        <v>-2994589.1248529954</v>
      </c>
      <c r="G18" s="46">
        <v>-1201993.4925759202</v>
      </c>
      <c r="H18" s="46">
        <v>593973.93313778052</v>
      </c>
      <c r="I18" s="46">
        <v>-13464</v>
      </c>
      <c r="J18" s="46">
        <v>-4906020.5443341918</v>
      </c>
      <c r="K18" s="46">
        <v>398485.65126374993</v>
      </c>
      <c r="L18" s="46">
        <v>-6885179.7130876314</v>
      </c>
      <c r="M18" s="46">
        <v>-1530309.4101548253</v>
      </c>
      <c r="N18" s="46">
        <v>6281273.8580450006</v>
      </c>
      <c r="O18" s="46">
        <v>-976691.58250209689</v>
      </c>
      <c r="P18" s="46">
        <v>-1572599.9720138907</v>
      </c>
      <c r="Q18" s="46">
        <v>-4884634.5920760632</v>
      </c>
      <c r="R18" s="46"/>
      <c r="S18" s="100">
        <v>11449252.925176859</v>
      </c>
      <c r="T18" s="46">
        <v>126764.93959365785</v>
      </c>
      <c r="U18" s="47">
        <f t="shared" si="0"/>
        <v>-16516608.594380528</v>
      </c>
      <c r="V18" s="46">
        <v>176873906.93561944</v>
      </c>
      <c r="W18" s="48"/>
      <c r="X18" s="2">
        <f t="shared" si="6"/>
        <v>4</v>
      </c>
      <c r="Y18" s="51" t="s">
        <v>5</v>
      </c>
      <c r="Z18" s="46">
        <v>88357311.455085039</v>
      </c>
      <c r="AA18" s="48">
        <v>84339507.437455207</v>
      </c>
      <c r="AB18" s="38">
        <f t="shared" si="7"/>
        <v>88516595.480534405</v>
      </c>
      <c r="AC18" s="39">
        <f t="shared" si="1"/>
        <v>0</v>
      </c>
      <c r="AD18" s="40">
        <f t="shared" si="2"/>
        <v>126764.93959369883</v>
      </c>
      <c r="AE18" s="41"/>
      <c r="AG18" s="49">
        <f t="shared" si="3"/>
        <v>-4.0978193283081055E-8</v>
      </c>
      <c r="AH18" s="50">
        <f t="shared" si="4"/>
        <v>0</v>
      </c>
    </row>
    <row r="19" spans="2:34">
      <c r="B19" s="2">
        <f t="shared" si="5"/>
        <v>5</v>
      </c>
      <c r="C19" s="22" t="s">
        <v>4</v>
      </c>
      <c r="D19" s="44">
        <v>44546893.43</v>
      </c>
      <c r="E19" s="45">
        <v>-2355874.25</v>
      </c>
      <c r="F19" s="46">
        <v>-971469.94160208711</v>
      </c>
      <c r="G19" s="46">
        <v>-210616.6542536513</v>
      </c>
      <c r="H19" s="46">
        <v>103391.59797427004</v>
      </c>
      <c r="I19" s="46"/>
      <c r="J19" s="46">
        <v>-591923.41105255403</v>
      </c>
      <c r="K19" s="46">
        <v>70242.527760455647</v>
      </c>
      <c r="L19" s="46">
        <v>-1245580.3100389224</v>
      </c>
      <c r="M19" s="46">
        <v>-234511.07650816324</v>
      </c>
      <c r="N19" s="46">
        <v>2361386.2063063108</v>
      </c>
      <c r="O19" s="46">
        <v>-490739.32632757723</v>
      </c>
      <c r="P19" s="46">
        <v>-550297.46731944382</v>
      </c>
      <c r="Q19" s="46">
        <v>-1379094.0636510849</v>
      </c>
      <c r="R19" s="46">
        <v>-9254407.2247989159</v>
      </c>
      <c r="S19" s="100">
        <v>1941701.1582576428</v>
      </c>
      <c r="T19" s="46">
        <v>23418.977752931416</v>
      </c>
      <c r="U19" s="47">
        <f t="shared" si="0"/>
        <v>-12784373.257500783</v>
      </c>
      <c r="V19" s="46">
        <v>31762520.172499217</v>
      </c>
      <c r="W19" s="48"/>
      <c r="X19" s="2">
        <f t="shared" si="6"/>
        <v>5</v>
      </c>
      <c r="Y19" s="22" t="s">
        <v>4</v>
      </c>
      <c r="Z19" s="46">
        <v>19608195.737127028</v>
      </c>
      <c r="AA19" s="48">
        <v>18709517.551206168</v>
      </c>
      <c r="AB19" s="38">
        <f t="shared" si="7"/>
        <v>12154324.435372189</v>
      </c>
      <c r="AC19" s="39">
        <f t="shared" si="1"/>
        <v>0</v>
      </c>
      <c r="AD19" s="40">
        <f t="shared" si="2"/>
        <v>23418.977752937004</v>
      </c>
      <c r="AE19" s="41"/>
      <c r="AG19" s="49">
        <f t="shared" si="3"/>
        <v>0</v>
      </c>
      <c r="AH19" s="50">
        <f t="shared" si="4"/>
        <v>0</v>
      </c>
    </row>
    <row r="20" spans="2:34">
      <c r="B20" s="2">
        <f t="shared" si="5"/>
        <v>6</v>
      </c>
      <c r="C20" s="22" t="s">
        <v>178</v>
      </c>
      <c r="D20" s="44">
        <v>4440207.7200000007</v>
      </c>
      <c r="E20" s="45">
        <v>-233200.26</v>
      </c>
      <c r="F20" s="46"/>
      <c r="G20" s="46">
        <v>-57987.188242972115</v>
      </c>
      <c r="H20" s="46">
        <v>28295.813218799998</v>
      </c>
      <c r="I20" s="46"/>
      <c r="J20" s="46">
        <v>-165769.69233250001</v>
      </c>
      <c r="K20" s="46">
        <v>17383.173125502435</v>
      </c>
      <c r="L20" s="46">
        <v>-358959.33223345107</v>
      </c>
      <c r="M20" s="46">
        <v>-65016.725178100009</v>
      </c>
      <c r="N20" s="46">
        <v>733654.47550000006</v>
      </c>
      <c r="O20" s="46">
        <v>-723503.86591815623</v>
      </c>
      <c r="P20" s="46">
        <v>0</v>
      </c>
      <c r="Q20" s="46">
        <v>0</v>
      </c>
      <c r="R20" s="46">
        <v>-2084249.8804072752</v>
      </c>
      <c r="S20" s="100">
        <v>-159747.08321859129</v>
      </c>
      <c r="T20" s="46">
        <v>0</v>
      </c>
      <c r="U20" s="47">
        <f t="shared" si="0"/>
        <v>-3069100.5656867437</v>
      </c>
      <c r="V20" s="46">
        <v>1371107.1543132572</v>
      </c>
      <c r="W20" s="48"/>
      <c r="X20" s="2">
        <f t="shared" si="6"/>
        <v>6</v>
      </c>
      <c r="Y20" s="22" t="s">
        <v>178</v>
      </c>
      <c r="Z20" s="46">
        <v>3415.1765762952255</v>
      </c>
      <c r="AA20" s="48">
        <v>3415.1765762952255</v>
      </c>
      <c r="AB20" s="38">
        <f t="shared" si="7"/>
        <v>1367691.977736962</v>
      </c>
      <c r="AC20" s="39">
        <f t="shared" si="1"/>
        <v>0</v>
      </c>
      <c r="AD20" s="40">
        <f t="shared" si="2"/>
        <v>0</v>
      </c>
      <c r="AE20" s="41"/>
      <c r="AG20" s="49">
        <f t="shared" si="3"/>
        <v>0</v>
      </c>
      <c r="AH20" s="50">
        <f t="shared" si="4"/>
        <v>0</v>
      </c>
    </row>
    <row r="21" spans="2:34">
      <c r="B21" s="2">
        <f t="shared" si="5"/>
        <v>7</v>
      </c>
      <c r="C21" s="22" t="s">
        <v>8</v>
      </c>
      <c r="D21" s="44">
        <v>16443.86</v>
      </c>
      <c r="E21" s="45">
        <v>-899.79</v>
      </c>
      <c r="F21" s="46">
        <v>0</v>
      </c>
      <c r="G21" s="46">
        <v>-131.07741383869001</v>
      </c>
      <c r="H21" s="46">
        <v>64.054291800000001</v>
      </c>
      <c r="I21" s="46"/>
      <c r="J21" s="46">
        <v>-535.55330149999998</v>
      </c>
      <c r="K21" s="46">
        <v>69.739999999999995</v>
      </c>
      <c r="L21" s="46">
        <v>-791.05357152523948</v>
      </c>
      <c r="M21" s="46">
        <v>-184.04661390000001</v>
      </c>
      <c r="N21" s="46">
        <v>0</v>
      </c>
      <c r="O21" s="46">
        <v>1318.8674783639308</v>
      </c>
      <c r="P21" s="46">
        <v>0</v>
      </c>
      <c r="Q21" s="46">
        <v>0</v>
      </c>
      <c r="R21" s="46"/>
      <c r="S21" s="100">
        <v>0</v>
      </c>
      <c r="T21" s="46">
        <v>0</v>
      </c>
      <c r="U21" s="47">
        <f t="shared" si="0"/>
        <v>-1088.8591306000017</v>
      </c>
      <c r="V21" s="46">
        <v>15355.000869399999</v>
      </c>
      <c r="W21" s="48"/>
      <c r="X21" s="2">
        <f t="shared" si="6"/>
        <v>7</v>
      </c>
      <c r="Y21" s="22" t="s">
        <v>8</v>
      </c>
      <c r="Z21" s="46">
        <v>16.016651</v>
      </c>
      <c r="AA21" s="48">
        <v>16.016651</v>
      </c>
      <c r="AB21" s="38">
        <f t="shared" si="7"/>
        <v>15338.984218399999</v>
      </c>
      <c r="AC21" s="39">
        <f t="shared" si="1"/>
        <v>0</v>
      </c>
      <c r="AD21" s="40"/>
      <c r="AE21" s="41"/>
      <c r="AG21" s="49">
        <f t="shared" si="3"/>
        <v>2.7284841053187847E-12</v>
      </c>
      <c r="AH21" s="50">
        <f t="shared" si="4"/>
        <v>0</v>
      </c>
    </row>
    <row r="22" spans="2:34">
      <c r="B22" s="2">
        <f>B21+1</f>
        <v>8</v>
      </c>
      <c r="C22" s="22" t="s">
        <v>179</v>
      </c>
      <c r="D22" s="44">
        <v>25277</v>
      </c>
      <c r="E22" s="45">
        <v>0</v>
      </c>
      <c r="F22" s="46">
        <v>0</v>
      </c>
      <c r="G22" s="46">
        <v>0</v>
      </c>
      <c r="H22" s="46">
        <v>0</v>
      </c>
      <c r="I22" s="46"/>
      <c r="J22" s="46">
        <v>0</v>
      </c>
      <c r="K22" s="46">
        <v>0</v>
      </c>
      <c r="L22" s="46">
        <v>0</v>
      </c>
      <c r="M22" s="46">
        <v>0</v>
      </c>
      <c r="N22" s="46">
        <v>0</v>
      </c>
      <c r="O22" s="46">
        <f>-D22</f>
        <v>-25277</v>
      </c>
      <c r="P22" s="46"/>
      <c r="Q22" s="46"/>
      <c r="R22" s="46"/>
      <c r="S22" s="100"/>
      <c r="T22" s="46"/>
      <c r="U22" s="47">
        <f t="shared" si="0"/>
        <v>-25277</v>
      </c>
      <c r="V22" s="46">
        <v>0</v>
      </c>
      <c r="W22" s="48"/>
      <c r="X22" s="2">
        <f>X21+1</f>
        <v>8</v>
      </c>
      <c r="Y22" s="22" t="s">
        <v>179</v>
      </c>
      <c r="Z22" s="46">
        <v>0</v>
      </c>
      <c r="AA22" s="48">
        <v>0</v>
      </c>
      <c r="AB22" s="38">
        <v>0</v>
      </c>
      <c r="AC22" s="39"/>
      <c r="AD22" s="40"/>
      <c r="AE22" s="41"/>
      <c r="AG22" s="49">
        <f t="shared" si="3"/>
        <v>0</v>
      </c>
      <c r="AH22" s="50">
        <f t="shared" si="4"/>
        <v>0</v>
      </c>
    </row>
    <row r="23" spans="2:34">
      <c r="B23" s="2">
        <f t="shared" ref="B23" si="8">B22+1</f>
        <v>9</v>
      </c>
      <c r="C23" s="22" t="s">
        <v>3</v>
      </c>
      <c r="D23" s="44">
        <v>8535887.3200000003</v>
      </c>
      <c r="E23" s="45">
        <v>-398814.49999999994</v>
      </c>
      <c r="F23" s="46">
        <v>-222943.51626875252</v>
      </c>
      <c r="G23" s="46">
        <v>-27392.350188570923</v>
      </c>
      <c r="H23" s="46">
        <v>11895.651153007502</v>
      </c>
      <c r="I23" s="46"/>
      <c r="J23" s="46">
        <v>-68128.435467967487</v>
      </c>
      <c r="K23" s="46">
        <v>7818.138562662316</v>
      </c>
      <c r="L23" s="46">
        <v>-127124.00731756826</v>
      </c>
      <c r="M23" s="46">
        <v>-28374.027886075</v>
      </c>
      <c r="N23" s="46">
        <v>0</v>
      </c>
      <c r="O23" s="46">
        <v>434610.12716845889</v>
      </c>
      <c r="P23" s="46">
        <v>-138956.65911644883</v>
      </c>
      <c r="Q23" s="46">
        <v>-379268.30798186921</v>
      </c>
      <c r="R23" s="46">
        <v>9841791.5393361449</v>
      </c>
      <c r="S23" s="100">
        <v>-134913.31183090061</v>
      </c>
      <c r="T23" s="46">
        <v>17438.799660103396</v>
      </c>
      <c r="U23" s="47">
        <f t="shared" si="0"/>
        <v>8787639.1398222223</v>
      </c>
      <c r="V23" s="46">
        <v>17323526.459822223</v>
      </c>
      <c r="W23" s="48"/>
      <c r="X23" s="2">
        <f t="shared" ref="X23" si="9">X22+1</f>
        <v>9</v>
      </c>
      <c r="Y23" s="22" t="s">
        <v>3</v>
      </c>
      <c r="Z23" s="46">
        <v>13064429.134054046</v>
      </c>
      <c r="AA23" s="48">
        <v>12468854.304557512</v>
      </c>
      <c r="AB23" s="38">
        <f t="shared" si="7"/>
        <v>4259097.3257681765</v>
      </c>
      <c r="AC23" s="39">
        <f t="shared" ref="AC23:AC30" si="10">V23-(U23+D23)</f>
        <v>0</v>
      </c>
      <c r="AD23" s="40">
        <f t="shared" ref="AD23:AD32" si="11">U23-SUM(E23:S23)</f>
        <v>17438.799660101533</v>
      </c>
      <c r="AE23" s="41"/>
      <c r="AG23" s="49">
        <f t="shared" si="3"/>
        <v>0</v>
      </c>
      <c r="AH23" s="50">
        <f t="shared" si="4"/>
        <v>0</v>
      </c>
    </row>
    <row r="24" spans="2:34">
      <c r="B24" s="2">
        <f t="shared" si="5"/>
        <v>10</v>
      </c>
      <c r="C24" s="22" t="s">
        <v>180</v>
      </c>
      <c r="D24" s="44">
        <v>8949862.5800000001</v>
      </c>
      <c r="E24" s="45">
        <v>-491826.20999999996</v>
      </c>
      <c r="F24" s="46"/>
      <c r="G24" s="46">
        <v>-118017.68578729971</v>
      </c>
      <c r="H24" s="46">
        <v>56789.624438499995</v>
      </c>
      <c r="I24" s="46"/>
      <c r="J24" s="46">
        <v>-329350.32794330001</v>
      </c>
      <c r="K24" s="46">
        <v>36176.334877631409</v>
      </c>
      <c r="L24" s="46">
        <v>-551901.7401017939</v>
      </c>
      <c r="M24" s="46">
        <v>-136358.16683979999</v>
      </c>
      <c r="N24" s="46">
        <v>0</v>
      </c>
      <c r="O24" s="46">
        <v>69344.947402078658</v>
      </c>
      <c r="P24" s="46">
        <v>0</v>
      </c>
      <c r="Q24" s="46">
        <v>0</v>
      </c>
      <c r="R24" s="46">
        <v>1955800.0292907637</v>
      </c>
      <c r="S24" s="100">
        <v>201733.97274028603</v>
      </c>
      <c r="T24" s="46">
        <v>0</v>
      </c>
      <c r="U24" s="47">
        <f t="shared" si="0"/>
        <v>692390.77807706408</v>
      </c>
      <c r="V24" s="46">
        <v>9642253.3580770642</v>
      </c>
      <c r="W24" s="48"/>
      <c r="X24" s="2">
        <f t="shared" si="6"/>
        <v>10</v>
      </c>
      <c r="Y24" s="22" t="s">
        <v>180</v>
      </c>
      <c r="Z24" s="46">
        <v>64641.77769688359</v>
      </c>
      <c r="AA24" s="48">
        <v>64641.77769688359</v>
      </c>
      <c r="AB24" s="38">
        <f t="shared" si="7"/>
        <v>9577611.5803801809</v>
      </c>
      <c r="AC24" s="39">
        <f t="shared" si="10"/>
        <v>0</v>
      </c>
      <c r="AD24" s="40">
        <f t="shared" si="11"/>
        <v>-2.0954757928848267E-9</v>
      </c>
      <c r="AE24" s="41"/>
      <c r="AG24" s="49">
        <f t="shared" si="3"/>
        <v>2.0954757928848267E-9</v>
      </c>
      <c r="AH24" s="50">
        <f t="shared" si="4"/>
        <v>0</v>
      </c>
    </row>
    <row r="25" spans="2:34">
      <c r="B25" s="2">
        <f t="shared" si="5"/>
        <v>11</v>
      </c>
      <c r="C25" s="22" t="s">
        <v>2</v>
      </c>
      <c r="D25" s="44">
        <v>6060694.1600000001</v>
      </c>
      <c r="E25" s="45">
        <v>-337558.31999999995</v>
      </c>
      <c r="F25" s="46">
        <v>-120411.02297355344</v>
      </c>
      <c r="G25" s="46">
        <v>-28715.054502522897</v>
      </c>
      <c r="H25" s="46">
        <v>19529.973180041594</v>
      </c>
      <c r="I25" s="46"/>
      <c r="J25" s="46">
        <v>-93077.137415450969</v>
      </c>
      <c r="K25" s="46">
        <v>9702.570731634687</v>
      </c>
      <c r="L25" s="46">
        <v>-176839.36187363366</v>
      </c>
      <c r="M25" s="46">
        <v>-31314.13707354576</v>
      </c>
      <c r="N25" s="46">
        <v>566274.96776999999</v>
      </c>
      <c r="O25" s="46">
        <v>-303229.43904864509</v>
      </c>
      <c r="P25" s="46">
        <v>-70157.573397359811</v>
      </c>
      <c r="Q25" s="46">
        <v>-195999.9544223994</v>
      </c>
      <c r="R25" s="46"/>
      <c r="S25" s="100">
        <v>472662.14311999548</v>
      </c>
      <c r="T25" s="46">
        <v>5096.185419974383</v>
      </c>
      <c r="U25" s="47">
        <f t="shared" si="0"/>
        <v>-284036.16048546508</v>
      </c>
      <c r="V25" s="46">
        <v>5776657.9995145351</v>
      </c>
      <c r="W25" s="48"/>
      <c r="X25" s="2">
        <f t="shared" si="6"/>
        <v>11</v>
      </c>
      <c r="Y25" s="22" t="s">
        <v>2</v>
      </c>
      <c r="Z25" s="46">
        <v>3658914.9235054473</v>
      </c>
      <c r="AA25" s="48">
        <v>3492399.8270424027</v>
      </c>
      <c r="AB25" s="38">
        <f t="shared" si="7"/>
        <v>2117743.0760090877</v>
      </c>
      <c r="AC25" s="39">
        <f t="shared" si="10"/>
        <v>0</v>
      </c>
      <c r="AD25" s="40">
        <f t="shared" si="11"/>
        <v>5096.1854199741501</v>
      </c>
      <c r="AE25" s="41"/>
      <c r="AG25" s="49">
        <f t="shared" si="3"/>
        <v>0</v>
      </c>
      <c r="AH25" s="50">
        <f t="shared" si="4"/>
        <v>0</v>
      </c>
    </row>
    <row r="26" spans="2:34">
      <c r="B26" s="2">
        <f t="shared" si="5"/>
        <v>12</v>
      </c>
      <c r="C26" s="22" t="s">
        <v>9</v>
      </c>
      <c r="D26" s="44">
        <v>104807.23000000001</v>
      </c>
      <c r="E26" s="45">
        <v>-6601.81</v>
      </c>
      <c r="F26" s="46"/>
      <c r="G26" s="46">
        <v>-1157.88348362907</v>
      </c>
      <c r="H26" s="46">
        <v>781.60634400000004</v>
      </c>
      <c r="I26" s="46"/>
      <c r="J26" s="46">
        <v>-3845.4204656000002</v>
      </c>
      <c r="K26" s="46">
        <v>423.18438390000006</v>
      </c>
      <c r="L26" s="46">
        <v>-7413.0651670567877</v>
      </c>
      <c r="M26" s="46">
        <v>-1256.3704323000002</v>
      </c>
      <c r="N26" s="46">
        <v>0</v>
      </c>
      <c r="O26" s="46">
        <v>876.37599068581767</v>
      </c>
      <c r="P26" s="46">
        <v>0</v>
      </c>
      <c r="Q26" s="46">
        <v>0</v>
      </c>
      <c r="R26" s="46"/>
      <c r="S26" s="100">
        <v>0</v>
      </c>
      <c r="T26" s="46">
        <v>0</v>
      </c>
      <c r="U26" s="47">
        <f t="shared" si="0"/>
        <v>-18193.382830000017</v>
      </c>
      <c r="V26" s="46">
        <v>86613.847169999994</v>
      </c>
      <c r="W26" s="48"/>
      <c r="X26" s="2">
        <f t="shared" si="6"/>
        <v>12</v>
      </c>
      <c r="Y26" s="22" t="s">
        <v>9</v>
      </c>
      <c r="Z26" s="46">
        <v>260.84400999999997</v>
      </c>
      <c r="AA26" s="48">
        <v>260.84400999999997</v>
      </c>
      <c r="AB26" s="38">
        <f t="shared" si="7"/>
        <v>86353.003159999993</v>
      </c>
      <c r="AC26" s="39">
        <f t="shared" si="10"/>
        <v>0</v>
      </c>
      <c r="AD26" s="40">
        <f t="shared" si="11"/>
        <v>0</v>
      </c>
      <c r="AE26" s="41"/>
      <c r="AG26" s="49">
        <f t="shared" si="3"/>
        <v>0</v>
      </c>
      <c r="AH26" s="50">
        <f t="shared" si="4"/>
        <v>0</v>
      </c>
    </row>
    <row r="27" spans="2:34">
      <c r="B27" s="2">
        <f t="shared" si="5"/>
        <v>13</v>
      </c>
      <c r="C27" s="22" t="s">
        <v>1</v>
      </c>
      <c r="D27" s="44">
        <v>9230288.4000000004</v>
      </c>
      <c r="E27" s="45">
        <v>-473047.51999999996</v>
      </c>
      <c r="F27" s="46">
        <v>-282620.68647614983</v>
      </c>
      <c r="G27" s="46">
        <v>-13649.768273515958</v>
      </c>
      <c r="H27" s="46">
        <v>8364.4080063674992</v>
      </c>
      <c r="I27" s="46"/>
      <c r="J27" s="46">
        <v>-71877.280832830002</v>
      </c>
      <c r="K27" s="46">
        <v>5930.9452828963867</v>
      </c>
      <c r="L27" s="46">
        <v>-83189.873738510971</v>
      </c>
      <c r="M27" s="46">
        <v>-30816.2021366675</v>
      </c>
      <c r="N27" s="46">
        <v>319015.72984500002</v>
      </c>
      <c r="O27" s="46">
        <v>1188636.1357771792</v>
      </c>
      <c r="P27" s="46">
        <v>-191376.56140199862</v>
      </c>
      <c r="Q27" s="46">
        <v>-411342.97496495955</v>
      </c>
      <c r="R27" s="46"/>
      <c r="S27" s="100">
        <v>338454.70289407484</v>
      </c>
      <c r="T27" s="46">
        <v>12067.765453199856</v>
      </c>
      <c r="U27" s="47">
        <f t="shared" si="0"/>
        <v>314548.81943408586</v>
      </c>
      <c r="V27" s="46">
        <v>9544837.2194340862</v>
      </c>
      <c r="W27" s="48"/>
      <c r="X27" s="2">
        <f t="shared" si="6"/>
        <v>13</v>
      </c>
      <c r="Y27" s="22" t="s">
        <v>1</v>
      </c>
      <c r="Z27" s="46">
        <v>8395451.5968256816</v>
      </c>
      <c r="AA27" s="48">
        <v>8013692.4781619748</v>
      </c>
      <c r="AB27" s="38">
        <f t="shared" si="7"/>
        <v>1149385.6226084046</v>
      </c>
      <c r="AC27" s="39">
        <f t="shared" si="10"/>
        <v>0</v>
      </c>
      <c r="AD27" s="40">
        <f t="shared" si="11"/>
        <v>12067.765453200322</v>
      </c>
      <c r="AE27" s="41"/>
      <c r="AG27" s="49">
        <f t="shared" si="3"/>
        <v>-4.6566128730773926E-10</v>
      </c>
      <c r="AH27" s="50">
        <f t="shared" si="4"/>
        <v>0</v>
      </c>
    </row>
    <row r="28" spans="2:34">
      <c r="B28" s="2">
        <f t="shared" si="5"/>
        <v>14</v>
      </c>
      <c r="C28" s="22" t="s">
        <v>10</v>
      </c>
      <c r="D28" s="44">
        <v>4724699.24</v>
      </c>
      <c r="E28" s="45">
        <v>-301404.65000000002</v>
      </c>
      <c r="F28" s="46"/>
      <c r="G28" s="46">
        <v>-52025.835240107925</v>
      </c>
      <c r="H28" s="46">
        <v>40188.0702256</v>
      </c>
      <c r="I28" s="46"/>
      <c r="J28" s="46">
        <v>-318706.23991780001</v>
      </c>
      <c r="K28" s="46">
        <v>22456.254418399996</v>
      </c>
      <c r="L28" s="46">
        <v>-277954.90633750206</v>
      </c>
      <c r="M28" s="46">
        <v>-144152.29355639999</v>
      </c>
      <c r="N28" s="46">
        <v>0</v>
      </c>
      <c r="O28" s="46">
        <v>-2815.4871920780279</v>
      </c>
      <c r="P28" s="46">
        <v>0</v>
      </c>
      <c r="Q28" s="46">
        <v>0</v>
      </c>
      <c r="R28" s="46"/>
      <c r="S28" s="100">
        <v>20334.430119938217</v>
      </c>
      <c r="T28" s="46">
        <v>0</v>
      </c>
      <c r="U28" s="47">
        <f t="shared" si="0"/>
        <v>-1014080.6574799498</v>
      </c>
      <c r="V28" s="46">
        <v>3710618.5825200505</v>
      </c>
      <c r="W28" s="48"/>
      <c r="X28" s="2">
        <f t="shared" si="6"/>
        <v>14</v>
      </c>
      <c r="Y28" s="22" t="s">
        <v>10</v>
      </c>
      <c r="Z28" s="46">
        <v>69355.416965193304</v>
      </c>
      <c r="AA28" s="48">
        <v>69355.416965193304</v>
      </c>
      <c r="AB28" s="38">
        <f t="shared" si="7"/>
        <v>3641263.1655548573</v>
      </c>
      <c r="AC28" s="39">
        <f t="shared" si="10"/>
        <v>0</v>
      </c>
      <c r="AD28" s="40">
        <f t="shared" si="11"/>
        <v>0</v>
      </c>
      <c r="AE28" s="41"/>
      <c r="AG28" s="49">
        <f t="shared" si="3"/>
        <v>0</v>
      </c>
      <c r="AH28" s="50">
        <f t="shared" si="4"/>
        <v>0</v>
      </c>
    </row>
    <row r="29" spans="2:34">
      <c r="B29" s="2">
        <f t="shared" si="5"/>
        <v>15</v>
      </c>
      <c r="C29" s="22" t="s">
        <v>0</v>
      </c>
      <c r="D29" s="44">
        <v>1677501.4200000002</v>
      </c>
      <c r="E29" s="45">
        <v>-92443.74</v>
      </c>
      <c r="F29" s="46"/>
      <c r="G29" s="46">
        <v>0</v>
      </c>
      <c r="H29" s="46">
        <v>9286.8891072000006</v>
      </c>
      <c r="I29" s="46"/>
      <c r="J29" s="46">
        <v>-135994.14713699996</v>
      </c>
      <c r="K29" s="46">
        <v>8588.8131008125347</v>
      </c>
      <c r="L29" s="46">
        <v>0</v>
      </c>
      <c r="M29" s="46">
        <v>-59919.590333699998</v>
      </c>
      <c r="N29" s="46">
        <v>0</v>
      </c>
      <c r="O29" s="46">
        <v>-57512.51990036713</v>
      </c>
      <c r="P29" s="46">
        <v>0</v>
      </c>
      <c r="Q29" s="46">
        <v>0</v>
      </c>
      <c r="R29" s="46"/>
      <c r="S29" s="100">
        <v>18166.879442396341</v>
      </c>
      <c r="T29" s="46">
        <v>0</v>
      </c>
      <c r="U29" s="47">
        <f t="shared" si="0"/>
        <v>-309827.41572065768</v>
      </c>
      <c r="V29" s="46">
        <v>1367674.0042793425</v>
      </c>
      <c r="W29" s="48"/>
      <c r="X29" s="2">
        <f t="shared" si="6"/>
        <v>15</v>
      </c>
      <c r="Y29" s="22" t="s">
        <v>0</v>
      </c>
      <c r="Z29" s="46">
        <v>0</v>
      </c>
      <c r="AA29" s="48">
        <v>0</v>
      </c>
      <c r="AB29" s="38">
        <f t="shared" si="7"/>
        <v>1367674.0042793425</v>
      </c>
      <c r="AC29" s="39">
        <f t="shared" si="10"/>
        <v>0</v>
      </c>
      <c r="AD29" s="40">
        <f t="shared" si="11"/>
        <v>5.2386894822120667E-10</v>
      </c>
      <c r="AE29" s="41"/>
      <c r="AG29" s="49">
        <f t="shared" si="3"/>
        <v>-5.2386894822120667E-10</v>
      </c>
      <c r="AH29" s="50">
        <f t="shared" si="4"/>
        <v>0</v>
      </c>
    </row>
    <row r="30" spans="2:34" ht="13.5" thickBot="1">
      <c r="B30" s="2">
        <f t="shared" si="5"/>
        <v>16</v>
      </c>
      <c r="C30" s="22" t="s">
        <v>181</v>
      </c>
      <c r="D30" s="52">
        <f t="shared" ref="D30" si="12">SUM(D15:D29)</f>
        <v>857492456.11000001</v>
      </c>
      <c r="E30" s="53">
        <f t="shared" ref="E30:N30" si="13">SUM(E15:E29)</f>
        <v>-40067188.970000006</v>
      </c>
      <c r="F30" s="53">
        <f t="shared" si="13"/>
        <v>-12315699.729075179</v>
      </c>
      <c r="G30" s="53">
        <f t="shared" si="13"/>
        <v>-5670995.2945745047</v>
      </c>
      <c r="H30" s="53">
        <f t="shared" si="13"/>
        <v>2772307.0595804784</v>
      </c>
      <c r="I30" s="53">
        <f t="shared" si="13"/>
        <v>-97440.859999999986</v>
      </c>
      <c r="J30" s="53">
        <f t="shared" si="13"/>
        <v>-20149802.975724913</v>
      </c>
      <c r="K30" s="53">
        <f t="shared" si="13"/>
        <v>1918596.4897268589</v>
      </c>
      <c r="L30" s="53">
        <f t="shared" si="13"/>
        <v>-32898997.31453428</v>
      </c>
      <c r="M30" s="53">
        <f t="shared" si="13"/>
        <v>-6319267.5535104107</v>
      </c>
      <c r="N30" s="53">
        <f t="shared" si="13"/>
        <v>26488407.126521312</v>
      </c>
      <c r="O30" s="53">
        <v>-1260765.5508679152</v>
      </c>
      <c r="P30" s="52">
        <f t="shared" ref="P30:V30" si="14">SUM(P15:P29)</f>
        <v>-6574130.9173244052</v>
      </c>
      <c r="Q30" s="52">
        <f t="shared" si="14"/>
        <v>-19662600.392835855</v>
      </c>
      <c r="R30" s="52">
        <f t="shared" si="14"/>
        <v>458934.46342071705</v>
      </c>
      <c r="S30" s="101">
        <f t="shared" si="14"/>
        <v>59630059.816701703</v>
      </c>
      <c r="T30" s="52">
        <f t="shared" si="14"/>
        <v>532192.18088372098</v>
      </c>
      <c r="U30" s="54">
        <f t="shared" si="14"/>
        <v>-53216392.421612553</v>
      </c>
      <c r="V30" s="52">
        <f t="shared" si="14"/>
        <v>804276063.68838739</v>
      </c>
      <c r="W30" s="55"/>
      <c r="X30" s="2">
        <f t="shared" si="6"/>
        <v>16</v>
      </c>
      <c r="Y30" s="22" t="s">
        <v>181</v>
      </c>
      <c r="Z30" s="52">
        <f>SUM(Z15:Z29)</f>
        <v>375192259.10559541</v>
      </c>
      <c r="AA30" s="53">
        <f>SUM(AA15:AA29)</f>
        <v>358130693.40851009</v>
      </c>
      <c r="AB30" s="53">
        <f>SUM(AB15:AB29)</f>
        <v>429083804.58279198</v>
      </c>
      <c r="AC30" s="39">
        <f t="shared" si="10"/>
        <v>0</v>
      </c>
      <c r="AD30" s="40">
        <f t="shared" si="11"/>
        <v>532192.18088385463</v>
      </c>
      <c r="AE30" s="41"/>
      <c r="AG30" s="49">
        <f t="shared" si="3"/>
        <v>-1.3411045074462891E-7</v>
      </c>
      <c r="AH30" s="50">
        <f t="shared" si="4"/>
        <v>0</v>
      </c>
    </row>
    <row r="31" spans="2:34">
      <c r="C31" s="22"/>
      <c r="D31" s="56"/>
      <c r="E31" s="15"/>
      <c r="F31" s="15"/>
      <c r="G31" s="15"/>
      <c r="H31" s="15"/>
      <c r="I31" s="15"/>
      <c r="J31" s="15"/>
      <c r="K31" s="15"/>
      <c r="L31" s="15"/>
      <c r="M31" s="15"/>
      <c r="N31" s="15"/>
      <c r="O31" s="56"/>
      <c r="P31" s="56"/>
      <c r="Q31" s="56"/>
      <c r="R31" s="56"/>
      <c r="S31" s="15"/>
      <c r="T31" s="15"/>
      <c r="U31" s="15"/>
      <c r="V31" s="15"/>
      <c r="W31" s="55"/>
      <c r="X31" s="2"/>
      <c r="Y31" s="22"/>
      <c r="Z31" s="15"/>
      <c r="AA31" s="15"/>
      <c r="AB31" s="15"/>
      <c r="AC31" s="57"/>
      <c r="AD31" s="40">
        <f t="shared" si="11"/>
        <v>0</v>
      </c>
      <c r="AE31" s="58"/>
      <c r="AG31" s="49"/>
      <c r="AH31" s="59"/>
    </row>
    <row r="32" spans="2:34">
      <c r="B32" s="2">
        <f>B30+1</f>
        <v>17</v>
      </c>
      <c r="C32" s="22" t="s">
        <v>182</v>
      </c>
      <c r="D32" s="44">
        <v>6966059.8900000006</v>
      </c>
      <c r="E32" s="46">
        <v>-367127.93</v>
      </c>
      <c r="F32" s="60"/>
      <c r="G32" s="60"/>
      <c r="H32" s="46">
        <v>53666.38</v>
      </c>
      <c r="I32" s="46"/>
      <c r="J32" s="61">
        <v>-270440.65000000002</v>
      </c>
      <c r="K32" s="61">
        <v>28151.220000000005</v>
      </c>
      <c r="L32" s="61">
        <v>-498561.63999999996</v>
      </c>
      <c r="M32" s="60"/>
      <c r="N32" s="60"/>
      <c r="O32" s="46">
        <v>129801.18999999948</v>
      </c>
      <c r="P32" s="46"/>
      <c r="Q32" s="46"/>
      <c r="R32" s="46"/>
      <c r="S32" s="62"/>
      <c r="T32" s="62"/>
      <c r="U32" s="47">
        <f>V32-D32</f>
        <v>-924511.43000000063</v>
      </c>
      <c r="V32" s="45">
        <v>6041548.46</v>
      </c>
      <c r="W32" s="63"/>
      <c r="X32" s="2">
        <f>X30+1</f>
        <v>17</v>
      </c>
      <c r="Y32" s="22" t="s">
        <v>182</v>
      </c>
      <c r="Z32" s="63"/>
      <c r="AA32" s="63"/>
      <c r="AB32" s="63"/>
      <c r="AC32" s="39">
        <f>V32-(U32+D32)</f>
        <v>0</v>
      </c>
      <c r="AD32" s="40">
        <f t="shared" si="11"/>
        <v>0</v>
      </c>
      <c r="AE32" s="64"/>
      <c r="AG32" s="49">
        <f>SUM(E32:T32)-U32</f>
        <v>0</v>
      </c>
      <c r="AH32" s="50">
        <f>U32+D32-V32</f>
        <v>0</v>
      </c>
    </row>
    <row r="33" spans="2:34">
      <c r="B33" s="2">
        <v>17</v>
      </c>
      <c r="C33" s="22" t="s">
        <v>183</v>
      </c>
      <c r="D33" s="44">
        <v>24029578.809999999</v>
      </c>
      <c r="E33" s="46"/>
      <c r="F33" s="60"/>
      <c r="G33" s="60"/>
      <c r="H33" s="46"/>
      <c r="I33" s="46"/>
      <c r="J33" s="60"/>
      <c r="K33" s="60"/>
      <c r="L33" s="60">
        <f>-D33</f>
        <v>-24029578.809999999</v>
      </c>
      <c r="M33" s="60"/>
      <c r="N33" s="60"/>
      <c r="O33" s="46"/>
      <c r="P33" s="46"/>
      <c r="Q33" s="46"/>
      <c r="R33" s="46"/>
      <c r="S33" s="62"/>
      <c r="T33" s="62"/>
      <c r="U33" s="47">
        <f>V33-D33</f>
        <v>-24029578.809999999</v>
      </c>
      <c r="V33" s="45">
        <v>0</v>
      </c>
      <c r="W33" s="63"/>
      <c r="X33" s="2"/>
      <c r="Y33" s="22"/>
      <c r="Z33" s="63"/>
      <c r="AA33" s="63"/>
      <c r="AB33" s="63"/>
      <c r="AC33" s="39"/>
      <c r="AD33" s="40"/>
      <c r="AE33" s="64"/>
      <c r="AG33" s="49"/>
      <c r="AH33" s="59"/>
    </row>
    <row r="34" spans="2:34">
      <c r="B34" s="2">
        <f>B33+1</f>
        <v>18</v>
      </c>
      <c r="C34" s="22" t="s">
        <v>184</v>
      </c>
      <c r="D34" s="44">
        <f>6984503.78</f>
        <v>6984503.7800000003</v>
      </c>
      <c r="E34" s="65"/>
      <c r="F34" s="60"/>
      <c r="G34" s="60"/>
      <c r="H34" s="60"/>
      <c r="I34" s="60">
        <v>25090.45</v>
      </c>
      <c r="J34" s="44"/>
      <c r="K34" s="44"/>
      <c r="L34" s="44"/>
      <c r="M34" s="44"/>
      <c r="N34" s="60"/>
      <c r="O34" s="45"/>
      <c r="P34" s="45"/>
      <c r="Q34" s="45"/>
      <c r="R34" s="45"/>
      <c r="S34" s="60"/>
      <c r="T34" s="60"/>
      <c r="U34" s="47">
        <f>V34-D34</f>
        <v>25090.450000000186</v>
      </c>
      <c r="V34" s="66">
        <f>SUM(D34:S34)</f>
        <v>7009594.2300000004</v>
      </c>
      <c r="W34" s="55"/>
      <c r="X34" s="2">
        <f>X32+1</f>
        <v>18</v>
      </c>
      <c r="Y34" s="22" t="s">
        <v>184</v>
      </c>
      <c r="Z34" s="55"/>
      <c r="AA34" s="55"/>
      <c r="AB34" s="55"/>
      <c r="AC34" s="39">
        <f>V34-(U34+D34)</f>
        <v>0</v>
      </c>
      <c r="AD34" s="40">
        <f>U34-SUM(E34:S34)</f>
        <v>1.8553691916167736E-10</v>
      </c>
      <c r="AE34" s="64"/>
      <c r="AG34" s="49">
        <f>SUM(E34:T34)-U34</f>
        <v>-1.8553691916167736E-10</v>
      </c>
      <c r="AH34" s="50">
        <f>U34+D34-V34</f>
        <v>0</v>
      </c>
    </row>
    <row r="35" spans="2:34">
      <c r="B35" s="2">
        <f>B34+1</f>
        <v>19</v>
      </c>
      <c r="C35" s="22" t="s">
        <v>185</v>
      </c>
      <c r="D35" s="53">
        <f>SUM(D32:D34)</f>
        <v>37980142.479999997</v>
      </c>
      <c r="E35" s="53">
        <f t="shared" ref="E35:T35" si="15">SUM(E32:E34)</f>
        <v>-367127.93</v>
      </c>
      <c r="F35" s="53">
        <f t="shared" si="15"/>
        <v>0</v>
      </c>
      <c r="G35" s="53">
        <f t="shared" si="15"/>
        <v>0</v>
      </c>
      <c r="H35" s="53">
        <f t="shared" si="15"/>
        <v>53666.38</v>
      </c>
      <c r="I35" s="53">
        <f t="shared" si="15"/>
        <v>25090.45</v>
      </c>
      <c r="J35" s="53">
        <f>SUM(J32:J34)</f>
        <v>-270440.65000000002</v>
      </c>
      <c r="K35" s="53">
        <f>SUM(K32:K34)</f>
        <v>28151.220000000005</v>
      </c>
      <c r="L35" s="53">
        <f>SUM(L32:L34)</f>
        <v>-24528140.449999999</v>
      </c>
      <c r="M35" s="53">
        <f>SUM(M32:M34)</f>
        <v>0</v>
      </c>
      <c r="N35" s="53">
        <f t="shared" si="15"/>
        <v>0</v>
      </c>
      <c r="O35" s="53">
        <f t="shared" si="15"/>
        <v>129801.18999999948</v>
      </c>
      <c r="P35" s="53">
        <f t="shared" si="15"/>
        <v>0</v>
      </c>
      <c r="Q35" s="53">
        <f t="shared" si="15"/>
        <v>0</v>
      </c>
      <c r="R35" s="53">
        <f t="shared" si="15"/>
        <v>0</v>
      </c>
      <c r="S35" s="53">
        <f t="shared" si="15"/>
        <v>0</v>
      </c>
      <c r="T35" s="53">
        <f t="shared" si="15"/>
        <v>0</v>
      </c>
      <c r="U35" s="53">
        <f>SUM(U32:U34)</f>
        <v>-24928999.789999999</v>
      </c>
      <c r="V35" s="53">
        <f>SUM(V32:V34)</f>
        <v>13051142.690000001</v>
      </c>
      <c r="W35" s="55"/>
      <c r="X35" s="2">
        <f>X34+1</f>
        <v>19</v>
      </c>
      <c r="Y35" s="22" t="s">
        <v>185</v>
      </c>
      <c r="Z35" s="67"/>
      <c r="AA35" s="67"/>
      <c r="AB35" s="55"/>
      <c r="AC35" s="39">
        <f>V35-(U35+D35)</f>
        <v>0</v>
      </c>
      <c r="AD35" s="40">
        <f>U35-SUM(E35:S35)</f>
        <v>0</v>
      </c>
      <c r="AE35" s="64"/>
      <c r="AG35" s="49">
        <f>SUM(E35:T35)-U35</f>
        <v>0</v>
      </c>
      <c r="AH35" s="50">
        <f>U35+D35-V35</f>
        <v>0</v>
      </c>
    </row>
    <row r="36" spans="2:34">
      <c r="B36" s="2">
        <f>B35+1</f>
        <v>20</v>
      </c>
      <c r="C36" s="22" t="s">
        <v>186</v>
      </c>
      <c r="D36" s="52">
        <f t="shared" ref="D36:V36" si="16">D30+D35</f>
        <v>895472598.59000003</v>
      </c>
      <c r="E36" s="52">
        <f>E30+E35</f>
        <v>-40434316.900000006</v>
      </c>
      <c r="F36" s="52">
        <f t="shared" si="16"/>
        <v>-12315699.729075179</v>
      </c>
      <c r="G36" s="52">
        <f t="shared" si="16"/>
        <v>-5670995.2945745047</v>
      </c>
      <c r="H36" s="52">
        <f t="shared" si="16"/>
        <v>2825973.4395804782</v>
      </c>
      <c r="I36" s="52">
        <f t="shared" si="16"/>
        <v>-72350.409999999989</v>
      </c>
      <c r="J36" s="52">
        <f>J30+J35</f>
        <v>-20420243.625724912</v>
      </c>
      <c r="K36" s="52">
        <f>K30+K35</f>
        <v>1946747.7097268589</v>
      </c>
      <c r="L36" s="52">
        <f>L30+L35</f>
        <v>-57427137.76453428</v>
      </c>
      <c r="M36" s="52">
        <f>M30+M35</f>
        <v>-6319267.5535104107</v>
      </c>
      <c r="N36" s="52">
        <f t="shared" si="16"/>
        <v>26488407.126521312</v>
      </c>
      <c r="O36" s="52">
        <f t="shared" si="16"/>
        <v>-1130964.3608679157</v>
      </c>
      <c r="P36" s="52">
        <f t="shared" si="16"/>
        <v>-6574130.9173244052</v>
      </c>
      <c r="Q36" s="52">
        <f t="shared" si="16"/>
        <v>-19662600.392835855</v>
      </c>
      <c r="R36" s="52">
        <f t="shared" si="16"/>
        <v>458934.46342071705</v>
      </c>
      <c r="S36" s="52">
        <f t="shared" si="16"/>
        <v>59630059.816701703</v>
      </c>
      <c r="T36" s="52">
        <f t="shared" si="16"/>
        <v>532192.18088372098</v>
      </c>
      <c r="U36" s="53">
        <f t="shared" si="16"/>
        <v>-78145392.211612552</v>
      </c>
      <c r="V36" s="53">
        <f t="shared" si="16"/>
        <v>817327206.37838745</v>
      </c>
      <c r="W36" s="55"/>
      <c r="X36" s="2">
        <f>X35+1</f>
        <v>20</v>
      </c>
      <c r="Y36" s="22" t="s">
        <v>186</v>
      </c>
      <c r="Z36" s="67"/>
      <c r="AA36" s="67"/>
      <c r="AB36" s="55"/>
      <c r="AC36" s="39">
        <f>V36-(U36+D36)</f>
        <v>0</v>
      </c>
      <c r="AD36" s="40">
        <f>U36-SUM(E36:S36)</f>
        <v>532192.18088382483</v>
      </c>
      <c r="AE36" s="64"/>
      <c r="AG36" s="49">
        <f>SUM(E36:T36)-U36</f>
        <v>0</v>
      </c>
      <c r="AH36" s="50">
        <f>U36+D36-V36</f>
        <v>0</v>
      </c>
    </row>
    <row r="37" spans="2:34">
      <c r="C37" s="22"/>
      <c r="D37" s="63"/>
      <c r="E37" s="55"/>
      <c r="F37" s="55"/>
      <c r="G37" s="55"/>
      <c r="H37" s="55"/>
      <c r="I37" s="55"/>
      <c r="J37" s="55"/>
      <c r="K37" s="55"/>
      <c r="L37" s="55"/>
      <c r="M37" s="55"/>
      <c r="N37" s="55"/>
      <c r="O37" s="63"/>
      <c r="P37" s="63"/>
      <c r="Q37" s="63"/>
      <c r="R37" s="63"/>
      <c r="S37" s="55"/>
      <c r="T37" s="55"/>
      <c r="U37" s="55"/>
      <c r="V37" s="55"/>
      <c r="W37" s="55"/>
      <c r="X37" s="2"/>
      <c r="Y37" s="2"/>
      <c r="Z37" s="62"/>
      <c r="AA37" s="60"/>
      <c r="AB37" s="55"/>
      <c r="AC37" s="57"/>
      <c r="AD37" s="40">
        <f>U37-SUM(E37:S37)</f>
        <v>0</v>
      </c>
      <c r="AE37" s="68"/>
      <c r="AG37" s="49"/>
      <c r="AH37" s="59"/>
    </row>
    <row r="38" spans="2:34" ht="15.75" thickBot="1">
      <c r="B38" s="2">
        <f>B36+1</f>
        <v>21</v>
      </c>
      <c r="C38" s="22" t="s">
        <v>187</v>
      </c>
      <c r="D38" s="69">
        <v>326393369.1500001</v>
      </c>
      <c r="E38" s="63"/>
      <c r="F38" s="63"/>
      <c r="G38" s="63"/>
      <c r="H38" s="63"/>
      <c r="I38" s="63">
        <v>-45481.5</v>
      </c>
      <c r="J38" s="63"/>
      <c r="K38" s="63"/>
      <c r="L38" s="63"/>
      <c r="M38" s="63"/>
      <c r="N38" s="63">
        <v>25320257.07</v>
      </c>
      <c r="O38" s="35">
        <v>-610931.78843075037</v>
      </c>
      <c r="P38" s="35">
        <v>-6284122.0758568048</v>
      </c>
      <c r="Q38" s="35">
        <v>-18796362.05136019</v>
      </c>
      <c r="R38" s="35">
        <v>519928.25640650652</v>
      </c>
      <c r="S38" s="35">
        <v>31634036.347751237</v>
      </c>
      <c r="T38" s="35">
        <v>0</v>
      </c>
      <c r="U38" s="47">
        <f>V38-D38</f>
        <v>31737324.258509994</v>
      </c>
      <c r="V38" s="67">
        <f>AA30</f>
        <v>358130693.40851009</v>
      </c>
      <c r="W38" s="70"/>
      <c r="X38" s="2"/>
      <c r="Y38" s="2"/>
      <c r="Z38" s="62"/>
      <c r="AA38" s="60"/>
      <c r="AB38" s="70"/>
      <c r="AC38" s="71">
        <f>V38-(U38+D38)</f>
        <v>0</v>
      </c>
      <c r="AD38" s="72">
        <f>U38-SUM(E38:S38)</f>
        <v>0</v>
      </c>
      <c r="AE38" s="73"/>
      <c r="AG38" s="74">
        <f>SUM(E38:T38)-U38</f>
        <v>0</v>
      </c>
      <c r="AH38" s="75">
        <f>U38+D38-V38</f>
        <v>0</v>
      </c>
    </row>
    <row r="39" spans="2:34">
      <c r="B39" s="2">
        <f>B38+1</f>
        <v>22</v>
      </c>
      <c r="C39" s="22" t="s">
        <v>188</v>
      </c>
      <c r="D39" s="67"/>
      <c r="E39" s="55" t="s">
        <v>6</v>
      </c>
      <c r="F39" s="55"/>
      <c r="G39" s="55"/>
      <c r="H39" s="55"/>
      <c r="I39" s="55"/>
      <c r="J39" s="55"/>
      <c r="K39" s="55"/>
      <c r="L39" s="55"/>
      <c r="M39" s="55"/>
      <c r="N39" s="55"/>
      <c r="O39" s="63"/>
      <c r="P39" s="63"/>
      <c r="Q39" s="63"/>
      <c r="R39" s="63"/>
      <c r="S39" s="55"/>
      <c r="T39" s="55"/>
      <c r="U39" s="63"/>
      <c r="V39" s="67">
        <f>Z30</f>
        <v>375192259.10559541</v>
      </c>
      <c r="W39" s="70"/>
      <c r="X39" s="76"/>
      <c r="Y39" s="77"/>
      <c r="Z39" s="62"/>
      <c r="AA39" s="60"/>
      <c r="AB39" s="70"/>
      <c r="AD39" s="78"/>
      <c r="AE39" s="1"/>
      <c r="AG39" s="15"/>
      <c r="AH39" s="15"/>
    </row>
    <row r="40" spans="2:34">
      <c r="C40" s="22"/>
      <c r="D40" s="63"/>
      <c r="E40" s="55"/>
      <c r="F40" s="55"/>
      <c r="G40" s="55"/>
      <c r="H40" s="55"/>
      <c r="I40" s="55"/>
      <c r="J40" s="55"/>
      <c r="K40" s="55"/>
      <c r="L40" s="55"/>
      <c r="M40" s="55"/>
      <c r="N40" s="55"/>
      <c r="O40" s="63"/>
      <c r="P40" s="63"/>
      <c r="Q40" s="63"/>
      <c r="R40" s="63"/>
      <c r="S40" s="63"/>
      <c r="T40" s="63"/>
      <c r="U40" s="63"/>
      <c r="V40" s="55"/>
      <c r="W40" s="55"/>
      <c r="X40" s="55"/>
      <c r="Y40" s="79"/>
      <c r="Z40" s="55"/>
      <c r="AA40" s="55"/>
      <c r="AB40" s="55"/>
    </row>
    <row r="41" spans="2:34">
      <c r="D41" s="62"/>
      <c r="E41" s="60"/>
      <c r="F41" s="15"/>
      <c r="G41" s="15"/>
      <c r="H41" s="15"/>
      <c r="I41" s="15"/>
      <c r="J41" s="15"/>
      <c r="K41" s="15"/>
      <c r="L41" s="15"/>
      <c r="M41" s="15"/>
      <c r="N41" s="15"/>
      <c r="O41" s="56"/>
      <c r="P41" s="56"/>
      <c r="Q41" s="56"/>
      <c r="R41" s="56"/>
      <c r="S41" s="56"/>
      <c r="T41" s="56"/>
      <c r="U41" s="56"/>
      <c r="V41" s="80"/>
      <c r="W41" s="81"/>
      <c r="X41" s="81"/>
      <c r="Y41" s="81"/>
      <c r="Z41" s="81"/>
      <c r="AA41" s="81"/>
      <c r="AB41" s="81"/>
      <c r="AC41" s="82"/>
    </row>
    <row r="42" spans="2:34">
      <c r="F42" s="15"/>
      <c r="G42" s="15"/>
      <c r="H42" s="15"/>
      <c r="I42" s="15"/>
      <c r="J42" s="15"/>
      <c r="K42" s="15"/>
      <c r="L42" s="15"/>
      <c r="M42" s="15"/>
      <c r="N42" s="15"/>
      <c r="O42" s="56"/>
      <c r="P42" s="56"/>
      <c r="Q42" s="56"/>
      <c r="R42" s="56"/>
      <c r="S42" s="56"/>
      <c r="T42" s="56"/>
      <c r="U42" s="56"/>
      <c r="V42" s="60"/>
      <c r="W42" s="81"/>
      <c r="X42" s="81"/>
      <c r="Y42" s="81"/>
      <c r="Z42" s="81"/>
      <c r="AA42" s="81"/>
      <c r="AB42" s="81"/>
      <c r="AC42" s="82"/>
    </row>
    <row r="43" spans="2:34">
      <c r="C43" s="1" t="s">
        <v>189</v>
      </c>
      <c r="F43" s="15"/>
      <c r="G43" s="15"/>
      <c r="H43" s="15"/>
      <c r="I43" s="15"/>
      <c r="J43" s="15"/>
      <c r="K43" s="15"/>
      <c r="L43" s="15"/>
      <c r="M43" s="15"/>
      <c r="N43" s="15"/>
      <c r="O43" s="83"/>
      <c r="P43" s="56"/>
      <c r="Q43" s="56"/>
      <c r="R43" s="56"/>
      <c r="S43" s="56"/>
      <c r="T43" s="56"/>
      <c r="U43" s="56"/>
      <c r="V43" s="84"/>
      <c r="W43" s="81"/>
      <c r="X43" s="81"/>
      <c r="Y43" s="81"/>
      <c r="Z43" s="81"/>
      <c r="AA43" s="81"/>
      <c r="AB43" s="81"/>
      <c r="AC43" s="82"/>
    </row>
    <row r="44" spans="2:34">
      <c r="F44" s="15"/>
      <c r="G44" s="15"/>
      <c r="H44" s="15"/>
      <c r="I44" s="15"/>
      <c r="J44" s="15"/>
      <c r="K44" s="15"/>
      <c r="L44" s="15"/>
      <c r="M44" s="15"/>
      <c r="N44" s="15"/>
      <c r="O44" s="56"/>
      <c r="P44" s="56"/>
      <c r="Q44" s="56"/>
      <c r="R44" s="56"/>
      <c r="S44" s="56"/>
      <c r="T44" s="56"/>
      <c r="U44" s="56"/>
      <c r="V44" s="60"/>
      <c r="W44" s="81"/>
      <c r="X44" s="81"/>
      <c r="Y44" s="81"/>
      <c r="Z44" s="81"/>
      <c r="AA44" s="81"/>
      <c r="AB44" s="81"/>
      <c r="AC44" s="82"/>
    </row>
    <row r="45" spans="2:34">
      <c r="F45" s="15"/>
      <c r="G45" s="15"/>
      <c r="H45" s="15"/>
      <c r="I45" s="15"/>
      <c r="J45" s="15"/>
      <c r="K45" s="15"/>
      <c r="L45" s="15"/>
      <c r="M45" s="15"/>
      <c r="N45" s="15"/>
      <c r="O45" s="56"/>
      <c r="P45" s="56"/>
      <c r="Q45" s="56"/>
      <c r="R45" s="56"/>
      <c r="S45" s="56"/>
      <c r="T45" s="56"/>
      <c r="U45" s="56"/>
      <c r="V45" s="60"/>
      <c r="W45" s="81"/>
      <c r="X45" s="81"/>
      <c r="Y45" s="81"/>
      <c r="Z45" s="81"/>
      <c r="AA45" s="81"/>
      <c r="AB45" s="81"/>
      <c r="AC45" s="82"/>
    </row>
    <row r="46" spans="2:34">
      <c r="F46" s="15"/>
      <c r="G46" s="15"/>
      <c r="H46" s="15"/>
      <c r="I46" s="15"/>
      <c r="J46" s="15"/>
      <c r="K46" s="15"/>
      <c r="L46" s="15"/>
      <c r="M46" s="15"/>
      <c r="N46" s="15"/>
      <c r="O46" s="56" t="s">
        <v>190</v>
      </c>
      <c r="P46" s="56"/>
      <c r="Q46" s="56"/>
      <c r="R46" s="56"/>
      <c r="S46" s="56"/>
      <c r="T46" s="56"/>
      <c r="U46" s="56"/>
      <c r="V46" s="60"/>
      <c r="W46" s="81"/>
      <c r="X46" s="81"/>
      <c r="Y46" s="81"/>
      <c r="Z46" s="81"/>
      <c r="AA46" s="81"/>
      <c r="AB46" s="81"/>
      <c r="AC46" s="82"/>
    </row>
    <row r="47" spans="2:34">
      <c r="F47" s="15"/>
      <c r="G47" s="15"/>
      <c r="H47" s="15"/>
      <c r="I47" s="15"/>
      <c r="J47" s="15"/>
      <c r="K47" s="15"/>
      <c r="L47" s="15"/>
      <c r="M47" s="15"/>
      <c r="N47" s="15"/>
      <c r="O47" s="56"/>
      <c r="P47" s="56"/>
      <c r="Q47" s="56"/>
      <c r="R47" s="56"/>
      <c r="S47" s="56"/>
      <c r="T47" s="56"/>
      <c r="U47" s="56"/>
      <c r="V47" s="60"/>
      <c r="W47" s="81"/>
      <c r="X47" s="81"/>
      <c r="Y47" s="81"/>
      <c r="Z47" s="81"/>
      <c r="AA47" s="81"/>
      <c r="AB47" s="81"/>
      <c r="AC47" s="82"/>
    </row>
    <row r="48" spans="2:34">
      <c r="F48" s="15"/>
      <c r="G48" s="15"/>
      <c r="H48" s="15"/>
      <c r="I48" s="15"/>
      <c r="J48" s="15"/>
      <c r="K48" s="15"/>
      <c r="L48" s="15"/>
      <c r="M48" s="15"/>
      <c r="N48" s="15"/>
      <c r="O48" s="56"/>
      <c r="P48" s="56"/>
      <c r="Q48" s="56"/>
      <c r="R48" s="56"/>
      <c r="S48" s="56"/>
      <c r="T48" s="56"/>
      <c r="U48" s="56"/>
      <c r="V48" s="60"/>
      <c r="W48" s="81"/>
      <c r="X48" s="81"/>
      <c r="Y48" s="81"/>
      <c r="Z48" s="81"/>
      <c r="AA48" s="81"/>
      <c r="AB48" s="81"/>
      <c r="AC48" s="82"/>
    </row>
    <row r="49" spans="6:29">
      <c r="F49" s="15"/>
      <c r="G49" s="15"/>
      <c r="H49" s="15"/>
      <c r="I49" s="15"/>
      <c r="J49" s="15"/>
      <c r="K49" s="15"/>
      <c r="L49" s="15"/>
      <c r="M49" s="15"/>
      <c r="N49" s="15"/>
      <c r="O49" s="56"/>
      <c r="P49" s="56"/>
      <c r="Q49" s="56"/>
      <c r="R49" s="56"/>
      <c r="S49" s="56"/>
      <c r="T49" s="56"/>
      <c r="U49" s="56"/>
      <c r="V49" s="60"/>
      <c r="W49" s="81"/>
      <c r="X49" s="81"/>
      <c r="Y49" s="81"/>
      <c r="Z49" s="81"/>
      <c r="AA49" s="81"/>
      <c r="AB49" s="81"/>
      <c r="AC49" s="82"/>
    </row>
    <row r="50" spans="6:29">
      <c r="F50" s="15"/>
      <c r="G50" s="15"/>
      <c r="H50" s="15"/>
      <c r="I50" s="15"/>
      <c r="J50" s="15"/>
      <c r="K50" s="15"/>
      <c r="L50" s="15"/>
      <c r="M50" s="15"/>
      <c r="N50" s="15"/>
      <c r="O50" s="56"/>
      <c r="P50" s="56"/>
      <c r="Q50" s="56"/>
      <c r="R50" s="56"/>
      <c r="S50" s="56"/>
      <c r="T50" s="56"/>
      <c r="U50" s="56"/>
      <c r="V50" s="60"/>
      <c r="W50" s="81"/>
      <c r="X50" s="81"/>
      <c r="Y50" s="81"/>
      <c r="Z50" s="81"/>
      <c r="AA50" s="81"/>
      <c r="AB50" s="81"/>
      <c r="AC50" s="82"/>
    </row>
    <row r="51" spans="6:29">
      <c r="F51" s="15"/>
      <c r="G51" s="15"/>
      <c r="H51" s="15"/>
      <c r="I51" s="15"/>
      <c r="J51" s="15"/>
      <c r="K51" s="15"/>
      <c r="L51" s="15"/>
      <c r="M51" s="15"/>
      <c r="N51" s="15"/>
      <c r="O51" s="56"/>
      <c r="P51" s="56"/>
      <c r="Q51" s="56"/>
      <c r="R51" s="56"/>
      <c r="S51" s="56"/>
      <c r="T51" s="56"/>
      <c r="U51" s="56"/>
      <c r="V51" s="60"/>
      <c r="W51" s="81"/>
      <c r="X51" s="81"/>
      <c r="Y51" s="81"/>
      <c r="Z51" s="81"/>
      <c r="AA51" s="81"/>
      <c r="AB51" s="81"/>
      <c r="AC51" s="82"/>
    </row>
    <row r="52" spans="6:29">
      <c r="F52" s="15"/>
      <c r="G52" s="15"/>
      <c r="H52" s="15"/>
      <c r="I52" s="15"/>
      <c r="J52" s="15"/>
      <c r="K52" s="15"/>
      <c r="L52" s="15"/>
      <c r="M52" s="15"/>
      <c r="N52" s="15"/>
      <c r="O52" s="56"/>
      <c r="P52" s="56"/>
      <c r="Q52" s="56"/>
      <c r="R52" s="56"/>
      <c r="S52" s="56"/>
      <c r="T52" s="56"/>
      <c r="U52" s="56"/>
      <c r="V52" s="60"/>
      <c r="W52" s="81"/>
      <c r="X52" s="81"/>
      <c r="Y52" s="81"/>
      <c r="Z52" s="81"/>
      <c r="AA52" s="81"/>
      <c r="AB52" s="81"/>
      <c r="AC52" s="82"/>
    </row>
    <row r="53" spans="6:29">
      <c r="F53" s="15"/>
      <c r="G53" s="15"/>
      <c r="H53" s="15"/>
      <c r="I53" s="15"/>
      <c r="J53" s="15"/>
      <c r="K53" s="15"/>
      <c r="L53" s="15"/>
      <c r="M53" s="15"/>
      <c r="N53" s="15"/>
      <c r="O53" s="56"/>
      <c r="P53" s="56"/>
      <c r="Q53" s="56"/>
      <c r="R53" s="56"/>
      <c r="S53" s="56"/>
      <c r="T53" s="56"/>
      <c r="U53" s="56"/>
      <c r="V53" s="60"/>
      <c r="W53" s="81"/>
      <c r="X53" s="81"/>
      <c r="Y53" s="81"/>
      <c r="Z53" s="81"/>
      <c r="AA53" s="81"/>
      <c r="AB53" s="81"/>
      <c r="AC53" s="82"/>
    </row>
    <row r="54" spans="6:29">
      <c r="F54" s="15"/>
      <c r="G54" s="15"/>
      <c r="H54" s="15"/>
      <c r="I54" s="15"/>
      <c r="J54" s="15"/>
      <c r="K54" s="15"/>
      <c r="L54" s="15"/>
      <c r="M54" s="15"/>
      <c r="N54" s="15"/>
      <c r="O54" s="56"/>
      <c r="P54" s="56"/>
      <c r="Q54" s="56"/>
      <c r="R54" s="56"/>
      <c r="S54" s="56"/>
      <c r="T54" s="56"/>
      <c r="U54" s="56"/>
      <c r="V54" s="60"/>
      <c r="W54" s="81"/>
      <c r="X54" s="81"/>
      <c r="Y54" s="81"/>
      <c r="Z54" s="81"/>
      <c r="AA54" s="81"/>
      <c r="AB54" s="81"/>
      <c r="AC54" s="82"/>
    </row>
    <row r="55" spans="6:29">
      <c r="F55" s="15"/>
      <c r="G55" s="15"/>
      <c r="H55" s="15"/>
      <c r="I55" s="15"/>
      <c r="J55" s="15"/>
      <c r="K55" s="15"/>
      <c r="L55" s="15"/>
      <c r="M55" s="15"/>
      <c r="N55" s="15"/>
      <c r="O55" s="56"/>
      <c r="P55" s="56"/>
      <c r="Q55" s="56"/>
      <c r="R55" s="56"/>
      <c r="S55" s="56"/>
      <c r="T55" s="56"/>
      <c r="U55" s="56"/>
      <c r="V55" s="60"/>
      <c r="W55" s="81"/>
      <c r="X55" s="81"/>
      <c r="Y55" s="81"/>
      <c r="Z55" s="81"/>
      <c r="AA55" s="81"/>
      <c r="AB55" s="81"/>
      <c r="AC55" s="82"/>
    </row>
    <row r="56" spans="6:29">
      <c r="F56" s="15"/>
      <c r="G56" s="15"/>
      <c r="H56" s="15"/>
      <c r="I56" s="15"/>
      <c r="J56" s="15"/>
      <c r="K56" s="15"/>
      <c r="L56" s="15"/>
      <c r="M56" s="15"/>
      <c r="N56" s="15"/>
      <c r="O56" s="56"/>
      <c r="P56" s="56"/>
      <c r="Q56" s="56"/>
      <c r="R56" s="56"/>
      <c r="S56" s="56"/>
      <c r="T56" s="56"/>
      <c r="U56" s="56"/>
      <c r="V56" s="60"/>
      <c r="W56" s="81"/>
      <c r="X56" s="81"/>
      <c r="Y56" s="81"/>
      <c r="Z56" s="81"/>
      <c r="AA56" s="81"/>
      <c r="AB56" s="81"/>
      <c r="AC56" s="82"/>
    </row>
    <row r="57" spans="6:29">
      <c r="F57" s="15"/>
      <c r="G57" s="15"/>
      <c r="H57" s="15"/>
      <c r="I57" s="15"/>
      <c r="J57" s="15"/>
      <c r="K57" s="15"/>
      <c r="L57" s="15"/>
      <c r="M57" s="15"/>
      <c r="N57" s="15"/>
      <c r="O57" s="56"/>
      <c r="P57" s="56"/>
      <c r="Q57" s="56"/>
      <c r="R57" s="56"/>
      <c r="S57" s="56"/>
      <c r="T57" s="56"/>
      <c r="U57" s="56"/>
      <c r="V57" s="60"/>
      <c r="W57" s="81"/>
      <c r="X57" s="81"/>
      <c r="Y57" s="81"/>
      <c r="Z57" s="81"/>
      <c r="AA57" s="81"/>
      <c r="AB57" s="81"/>
      <c r="AC57" s="82"/>
    </row>
    <row r="58" spans="6:29">
      <c r="F58" s="15"/>
      <c r="G58" s="15"/>
      <c r="H58" s="15"/>
      <c r="I58" s="15"/>
      <c r="J58" s="15"/>
      <c r="K58" s="15"/>
      <c r="L58" s="15"/>
      <c r="M58" s="15"/>
      <c r="N58" s="15"/>
      <c r="O58" s="56"/>
      <c r="P58" s="56"/>
      <c r="Q58" s="56"/>
      <c r="R58" s="56"/>
      <c r="S58" s="56"/>
      <c r="T58" s="56"/>
      <c r="U58" s="56"/>
      <c r="V58" s="60"/>
      <c r="W58" s="81"/>
      <c r="X58" s="81"/>
      <c r="Y58" s="81"/>
      <c r="Z58" s="81"/>
      <c r="AA58" s="81"/>
      <c r="AB58" s="81"/>
      <c r="AC58" s="82"/>
    </row>
    <row r="59" spans="6:29">
      <c r="F59" s="15"/>
      <c r="G59" s="15"/>
      <c r="H59" s="15"/>
      <c r="I59" s="15"/>
      <c r="J59" s="15"/>
      <c r="K59" s="15"/>
      <c r="L59" s="15"/>
      <c r="M59" s="15"/>
      <c r="N59" s="15"/>
      <c r="O59" s="56"/>
      <c r="P59" s="56"/>
      <c r="Q59" s="56"/>
      <c r="R59" s="56"/>
      <c r="S59" s="56"/>
      <c r="T59" s="56"/>
      <c r="U59" s="56"/>
      <c r="V59" s="60"/>
      <c r="W59" s="81"/>
      <c r="X59" s="81"/>
      <c r="Y59" s="81"/>
      <c r="Z59" s="81"/>
      <c r="AA59" s="81"/>
      <c r="AB59" s="81"/>
      <c r="AC59" s="82"/>
    </row>
    <row r="60" spans="6:29">
      <c r="F60" s="15"/>
      <c r="G60" s="15"/>
      <c r="H60" s="15"/>
      <c r="I60" s="15"/>
      <c r="J60" s="15"/>
      <c r="K60" s="15"/>
      <c r="L60" s="15"/>
      <c r="M60" s="15"/>
      <c r="N60" s="15"/>
      <c r="O60" s="56"/>
      <c r="P60" s="56"/>
      <c r="Q60" s="56"/>
      <c r="R60" s="56"/>
      <c r="S60" s="56"/>
      <c r="T60" s="56"/>
      <c r="U60" s="56"/>
      <c r="V60" s="60"/>
      <c r="W60" s="81"/>
      <c r="X60" s="81"/>
      <c r="Y60" s="81"/>
      <c r="Z60" s="81"/>
      <c r="AA60" s="81"/>
      <c r="AB60" s="81"/>
      <c r="AC60" s="82"/>
    </row>
    <row r="61" spans="6:29">
      <c r="F61" s="15"/>
      <c r="G61" s="15"/>
      <c r="H61" s="15"/>
      <c r="I61" s="15"/>
      <c r="J61" s="15"/>
      <c r="K61" s="15"/>
      <c r="L61" s="15"/>
      <c r="M61" s="15"/>
      <c r="N61" s="15"/>
      <c r="O61" s="56"/>
      <c r="P61" s="56"/>
      <c r="Q61" s="56"/>
      <c r="R61" s="56"/>
      <c r="S61" s="56"/>
      <c r="T61" s="56"/>
      <c r="U61" s="56"/>
      <c r="V61" s="60"/>
      <c r="W61" s="81"/>
      <c r="X61" s="81"/>
      <c r="Y61" s="81"/>
      <c r="Z61" s="81"/>
      <c r="AA61" s="81"/>
      <c r="AB61" s="81"/>
      <c r="AC61" s="82"/>
    </row>
    <row r="62" spans="6:29">
      <c r="F62" s="15"/>
      <c r="G62" s="15"/>
      <c r="H62" s="15"/>
      <c r="I62" s="15"/>
      <c r="J62" s="15"/>
      <c r="K62" s="15"/>
      <c r="L62" s="15"/>
      <c r="M62" s="15"/>
      <c r="N62" s="15"/>
      <c r="O62" s="56"/>
      <c r="P62" s="56"/>
      <c r="Q62" s="56"/>
      <c r="R62" s="56"/>
      <c r="S62" s="56"/>
      <c r="T62" s="56"/>
      <c r="U62" s="56"/>
      <c r="V62" s="60"/>
      <c r="W62" s="81"/>
      <c r="X62" s="81"/>
      <c r="Y62" s="81"/>
      <c r="Z62" s="81"/>
      <c r="AA62" s="81"/>
      <c r="AB62" s="81"/>
      <c r="AC62" s="82"/>
    </row>
    <row r="63" spans="6:29">
      <c r="F63" s="15"/>
      <c r="G63" s="15"/>
      <c r="H63" s="15"/>
      <c r="I63" s="15"/>
      <c r="J63" s="15"/>
      <c r="K63" s="15"/>
      <c r="L63" s="15"/>
      <c r="M63" s="15"/>
      <c r="N63" s="15"/>
      <c r="O63" s="56"/>
      <c r="P63" s="56"/>
      <c r="Q63" s="56"/>
      <c r="R63" s="56"/>
      <c r="S63" s="56"/>
      <c r="T63" s="56"/>
      <c r="U63" s="56"/>
      <c r="V63" s="60"/>
      <c r="W63" s="81"/>
      <c r="X63" s="81"/>
      <c r="Y63" s="81"/>
      <c r="Z63" s="81"/>
      <c r="AA63" s="81"/>
      <c r="AB63" s="81"/>
      <c r="AC63" s="82"/>
    </row>
    <row r="64" spans="6:29">
      <c r="F64" s="15"/>
      <c r="G64" s="15"/>
      <c r="H64" s="15"/>
      <c r="I64" s="15"/>
      <c r="J64" s="15"/>
      <c r="K64" s="15"/>
      <c r="L64" s="15"/>
      <c r="M64" s="15"/>
      <c r="N64" s="15"/>
      <c r="O64" s="56"/>
      <c r="P64" s="56"/>
      <c r="Q64" s="56"/>
      <c r="R64" s="56"/>
      <c r="S64" s="56"/>
      <c r="T64" s="56"/>
      <c r="U64" s="56"/>
      <c r="V64" s="60"/>
      <c r="W64" s="81"/>
      <c r="X64" s="81"/>
      <c r="Y64" s="81"/>
      <c r="Z64" s="81"/>
      <c r="AA64" s="81"/>
      <c r="AB64" s="81"/>
      <c r="AC64" s="82"/>
    </row>
    <row r="65" spans="2:29">
      <c r="F65" s="15"/>
      <c r="G65" s="15"/>
      <c r="H65" s="15"/>
      <c r="I65" s="15"/>
      <c r="J65" s="15"/>
      <c r="K65" s="15"/>
      <c r="L65" s="15"/>
      <c r="M65" s="15"/>
      <c r="N65" s="15"/>
      <c r="O65" s="56"/>
      <c r="P65" s="56"/>
      <c r="Q65" s="56"/>
      <c r="R65" s="56"/>
      <c r="S65" s="56"/>
      <c r="T65" s="56"/>
      <c r="U65" s="56"/>
      <c r="V65" s="60"/>
      <c r="W65" s="81"/>
      <c r="X65" s="81"/>
      <c r="Y65" s="81"/>
      <c r="Z65" s="81"/>
      <c r="AA65" s="81"/>
      <c r="AB65" s="81"/>
      <c r="AC65" s="82"/>
    </row>
    <row r="66" spans="2:29">
      <c r="F66" s="15"/>
      <c r="G66" s="15"/>
      <c r="H66" s="15"/>
      <c r="I66" s="15"/>
      <c r="J66" s="15"/>
      <c r="K66" s="15"/>
      <c r="L66" s="15"/>
      <c r="M66" s="15"/>
      <c r="N66" s="15"/>
      <c r="O66" s="56"/>
      <c r="P66" s="56"/>
      <c r="Q66" s="56"/>
      <c r="R66" s="56"/>
      <c r="S66" s="56"/>
      <c r="T66" s="56"/>
      <c r="U66" s="56"/>
      <c r="V66" s="60"/>
      <c r="W66" s="81"/>
      <c r="X66" s="81"/>
      <c r="Y66" s="81"/>
      <c r="Z66" s="81"/>
      <c r="AA66" s="81"/>
      <c r="AB66" s="81"/>
      <c r="AC66" s="82"/>
    </row>
    <row r="67" spans="2:29">
      <c r="F67" s="15"/>
      <c r="G67" s="15"/>
      <c r="H67" s="15"/>
      <c r="I67" s="15"/>
      <c r="J67" s="15"/>
      <c r="K67" s="15"/>
      <c r="L67" s="15"/>
      <c r="M67" s="15"/>
      <c r="N67" s="15"/>
      <c r="O67" s="56"/>
      <c r="P67" s="56"/>
      <c r="Q67" s="56"/>
      <c r="R67" s="56"/>
      <c r="S67" s="56"/>
      <c r="T67" s="56"/>
      <c r="U67" s="56"/>
      <c r="V67" s="60"/>
      <c r="W67" s="81"/>
      <c r="X67" s="81"/>
      <c r="Y67" s="81"/>
      <c r="Z67" s="81"/>
      <c r="AA67" s="81"/>
      <c r="AB67" s="81"/>
      <c r="AC67" s="82"/>
    </row>
    <row r="68" spans="2:29">
      <c r="F68" s="15"/>
      <c r="G68" s="15"/>
      <c r="H68" s="15"/>
      <c r="I68" s="15"/>
      <c r="J68" s="15"/>
      <c r="K68" s="15"/>
      <c r="L68" s="15"/>
      <c r="M68" s="15"/>
      <c r="N68" s="15"/>
      <c r="O68" s="56"/>
      <c r="P68" s="56"/>
      <c r="Q68" s="56"/>
      <c r="R68" s="56"/>
      <c r="S68" s="56"/>
      <c r="T68" s="56"/>
      <c r="U68" s="56"/>
      <c r="V68" s="60"/>
      <c r="W68" s="81"/>
      <c r="X68" s="81"/>
      <c r="Y68" s="81"/>
      <c r="Z68" s="81"/>
      <c r="AA68" s="81"/>
      <c r="AB68" s="81"/>
      <c r="AC68" s="82"/>
    </row>
    <row r="69" spans="2:29">
      <c r="F69" s="15"/>
      <c r="G69" s="15"/>
      <c r="H69" s="15"/>
      <c r="I69" s="15"/>
      <c r="J69" s="15"/>
      <c r="K69" s="15"/>
      <c r="L69" s="15"/>
      <c r="M69" s="15"/>
      <c r="N69" s="15"/>
      <c r="O69" s="56"/>
      <c r="P69" s="56"/>
      <c r="Q69" s="56"/>
      <c r="R69" s="56"/>
      <c r="S69" s="56"/>
      <c r="T69" s="56"/>
      <c r="U69" s="56"/>
      <c r="V69" s="60"/>
      <c r="W69" s="81"/>
      <c r="X69" s="81"/>
      <c r="Y69" s="81"/>
      <c r="Z69" s="81"/>
      <c r="AA69" s="81"/>
      <c r="AB69" s="81"/>
      <c r="AC69" s="82"/>
    </row>
    <row r="70" spans="2:29">
      <c r="F70" s="15"/>
      <c r="G70" s="15"/>
      <c r="H70" s="15"/>
      <c r="I70" s="15"/>
      <c r="J70" s="15"/>
      <c r="K70" s="15"/>
      <c r="L70" s="15"/>
      <c r="M70" s="15"/>
      <c r="N70" s="15"/>
      <c r="O70" s="56"/>
      <c r="P70" s="56"/>
      <c r="Q70" s="56"/>
      <c r="R70" s="56"/>
      <c r="S70" s="56"/>
      <c r="T70" s="56"/>
      <c r="U70" s="56"/>
      <c r="V70" s="60"/>
      <c r="W70" s="81"/>
      <c r="X70" s="81"/>
      <c r="Y70" s="81"/>
      <c r="Z70" s="81"/>
      <c r="AA70" s="81"/>
      <c r="AB70" s="81"/>
      <c r="AC70" s="82"/>
    </row>
    <row r="71" spans="2:29">
      <c r="S71" s="1"/>
      <c r="T71" s="1"/>
      <c r="U71" s="1"/>
      <c r="V71" s="15"/>
      <c r="Z71" s="55"/>
    </row>
    <row r="72" spans="2:29">
      <c r="B72" s="76"/>
      <c r="C72" s="85"/>
      <c r="V72" s="15"/>
      <c r="Z72" s="55"/>
    </row>
    <row r="73" spans="2:29">
      <c r="B73" s="76"/>
      <c r="C73" s="86"/>
      <c r="E73" s="1"/>
      <c r="F73" s="1"/>
    </row>
    <row r="74" spans="2:29">
      <c r="B74" s="76"/>
      <c r="C74" s="85"/>
      <c r="E74" s="1"/>
      <c r="F74" s="1"/>
    </row>
    <row r="75" spans="2:29">
      <c r="B75" s="76"/>
      <c r="C75" s="86"/>
    </row>
    <row r="77" spans="2:29">
      <c r="U77" s="15"/>
      <c r="V77" s="15"/>
      <c r="X77" s="55"/>
      <c r="Y77" s="55"/>
    </row>
    <row r="79" spans="2:29" ht="13.5" thickBot="1"/>
    <row r="80" spans="2:29">
      <c r="C80" s="87" t="s">
        <v>82</v>
      </c>
      <c r="D80" s="88">
        <f t="shared" ref="D80:O80" si="17">SUM(D15:D29)-D30</f>
        <v>0</v>
      </c>
      <c r="E80" s="88">
        <f t="shared" si="17"/>
        <v>0</v>
      </c>
      <c r="F80" s="88">
        <f t="shared" si="17"/>
        <v>0</v>
      </c>
      <c r="G80" s="88">
        <f t="shared" si="17"/>
        <v>0</v>
      </c>
      <c r="H80" s="88">
        <f t="shared" si="17"/>
        <v>0</v>
      </c>
      <c r="I80" s="88"/>
      <c r="J80" s="88">
        <f t="shared" si="17"/>
        <v>0</v>
      </c>
      <c r="K80" s="88"/>
      <c r="L80" s="88"/>
      <c r="M80" s="88"/>
      <c r="N80" s="88">
        <f t="shared" si="17"/>
        <v>0</v>
      </c>
      <c r="O80" s="89">
        <f t="shared" si="17"/>
        <v>8.1025063991546631E-8</v>
      </c>
      <c r="P80" s="89"/>
      <c r="Q80" s="89"/>
      <c r="R80" s="89"/>
      <c r="S80" s="88">
        <f>SUM(S15:S29)-S30</f>
        <v>0</v>
      </c>
      <c r="T80" s="88"/>
      <c r="U80" s="88">
        <f>SUM(U15:U29)-U30</f>
        <v>0</v>
      </c>
      <c r="V80" s="90">
        <f>SUM(V15:V29)-V30</f>
        <v>0</v>
      </c>
    </row>
    <row r="81" spans="3:22">
      <c r="C81" s="57" t="s">
        <v>82</v>
      </c>
      <c r="D81" s="55">
        <f>SUM(D15:D29,D32:D34)-D36</f>
        <v>0</v>
      </c>
      <c r="E81" s="55">
        <f t="shared" ref="E81:O81" si="18">SUM(E15:E29,E32:E34)-E36</f>
        <v>0</v>
      </c>
      <c r="F81" s="55">
        <f t="shared" si="18"/>
        <v>0</v>
      </c>
      <c r="G81" s="55">
        <f t="shared" si="18"/>
        <v>0</v>
      </c>
      <c r="H81" s="55">
        <f t="shared" si="18"/>
        <v>0</v>
      </c>
      <c r="I81" s="55"/>
      <c r="J81" s="55">
        <f t="shared" si="18"/>
        <v>0</v>
      </c>
      <c r="K81" s="55"/>
      <c r="L81" s="55"/>
      <c r="M81" s="55"/>
      <c r="N81" s="55">
        <f t="shared" si="18"/>
        <v>0</v>
      </c>
      <c r="O81" s="55">
        <f t="shared" si="18"/>
        <v>8.1025063991546631E-8</v>
      </c>
      <c r="P81" s="55"/>
      <c r="Q81" s="55"/>
      <c r="R81" s="55"/>
      <c r="S81" s="55">
        <f>SUM(S15:S29,S32:S34)-S36</f>
        <v>0</v>
      </c>
      <c r="T81" s="55"/>
      <c r="U81" s="55">
        <f>SUM(U15:U29,U32:U34)-U36</f>
        <v>0</v>
      </c>
      <c r="V81" s="91">
        <f>SUM(V15:V29,V32:V34)-V36</f>
        <v>0</v>
      </c>
    </row>
    <row r="82" spans="3:22" ht="13.5" thickBot="1">
      <c r="C82" s="92" t="s">
        <v>191</v>
      </c>
      <c r="D82" s="93"/>
      <c r="E82" s="94"/>
      <c r="F82" s="94"/>
      <c r="G82" s="94"/>
      <c r="H82" s="94"/>
      <c r="I82" s="94"/>
      <c r="J82" s="94"/>
      <c r="K82" s="94"/>
      <c r="L82" s="94"/>
      <c r="M82" s="94"/>
      <c r="N82" s="94"/>
      <c r="O82" s="93"/>
      <c r="P82" s="93"/>
      <c r="Q82" s="93"/>
      <c r="R82" s="93"/>
      <c r="S82" s="94"/>
      <c r="T82" s="94"/>
      <c r="U82" s="94"/>
      <c r="V82" s="95">
        <f>V39/V38</f>
        <v>1.0476406128017173</v>
      </c>
    </row>
  </sheetData>
  <printOptions horizontalCentered="1"/>
  <pageMargins left="0.25" right="0.25" top="0.7" bottom="0.75" header="0.5" footer="0.5"/>
  <pageSetup scale="39" orientation="landscape" blackAndWhite="1" horizontalDpi="300" verticalDpi="300" r:id="rId1"/>
  <headerFooter alignWithMargins="0">
    <oddHeader>&amp;R&amp;"Times New Roman,Regular"&amp;12Exh. JL-4
Dockets UE-170033/UG-170034
Page &amp;P of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5C12444-8F09-4B4C-94C7-031B59F1C224}"/>
</file>

<file path=customXml/itemProps2.xml><?xml version="1.0" encoding="utf-8"?>
<ds:datastoreItem xmlns:ds="http://schemas.openxmlformats.org/officeDocument/2006/customXml" ds:itemID="{59362F94-CEB3-452B-BA2D-22D612386AED}"/>
</file>

<file path=customXml/itemProps3.xml><?xml version="1.0" encoding="utf-8"?>
<ds:datastoreItem xmlns:ds="http://schemas.openxmlformats.org/officeDocument/2006/customXml" ds:itemID="{222A730F-14DE-4E33-A214-A67DE471CFF0}"/>
</file>

<file path=customXml/itemProps4.xml><?xml version="1.0" encoding="utf-8"?>
<ds:datastoreItem xmlns:ds="http://schemas.openxmlformats.org/officeDocument/2006/customXml" ds:itemID="{C54FF403-2781-41ED-B6DC-FD2B45715E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Weather Adj</vt:lpstr>
      <vt:lpstr>Revenue</vt:lpstr>
      <vt:lpstr>Revenue!Print_Area</vt:lpstr>
      <vt:lpstr>'Weather Adj'!Print_Area</vt:lpstr>
      <vt:lpstr>Revenue!Print_Titles</vt:lpstr>
      <vt:lpstr>'Weather Adj'!Print_Titles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Gas Temperature Normalization Adjustment</dc:title>
  <dc:creator>KXu</dc:creator>
  <dc:description/>
  <cp:lastModifiedBy>Liu, Jing (UTC)</cp:lastModifiedBy>
  <cp:lastPrinted>2017-06-26T22:26:45Z</cp:lastPrinted>
  <dcterms:created xsi:type="dcterms:W3CDTF">2016-01-06T22:46:55Z</dcterms:created>
  <dcterms:modified xsi:type="dcterms:W3CDTF">2017-06-26T22:26:55Z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