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nergy Section Work\PSE\0000000000   UE-170033 PSE GRC\Jing Testimony\"/>
    </mc:Choice>
  </mc:AlternateContent>
  <bookViews>
    <workbookView xWindow="0" yWindow="0" windowWidth="28800" windowHeight="10875"/>
  </bookViews>
  <sheets>
    <sheet name="WN Electric" sheetId="1" r:id="rId1"/>
  </sheets>
  <externalReferences>
    <externalReference r:id="rId2"/>
  </externalReferences>
  <definedNames>
    <definedName name="_xlnm.Print_Area" localSheetId="0">'WN Electric'!$A$1:$N$205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8" i="1"/>
  <c r="B40" i="1"/>
  <c r="B42" i="1" s="1"/>
  <c r="B154" i="1" s="1"/>
  <c r="C34" i="1" l="1"/>
  <c r="D34" i="1"/>
  <c r="E34" i="1"/>
  <c r="F34" i="1"/>
  <c r="G34" i="1"/>
  <c r="H34" i="1"/>
  <c r="I34" i="1"/>
  <c r="J34" i="1"/>
  <c r="K34" i="1"/>
  <c r="L34" i="1"/>
  <c r="M34" i="1"/>
  <c r="C26" i="1"/>
  <c r="D26" i="1"/>
  <c r="E26" i="1"/>
  <c r="F26" i="1"/>
  <c r="G26" i="1"/>
  <c r="H26" i="1"/>
  <c r="I26" i="1"/>
  <c r="J26" i="1"/>
  <c r="K26" i="1"/>
  <c r="L26" i="1"/>
  <c r="M26" i="1"/>
  <c r="B26" i="1"/>
  <c r="I185" i="1" l="1"/>
  <c r="J185" i="1" s="1"/>
  <c r="K185" i="1" s="1"/>
  <c r="L185" i="1" s="1"/>
  <c r="M185" i="1" s="1"/>
  <c r="C185" i="1"/>
  <c r="D185" i="1" s="1"/>
  <c r="E185" i="1" s="1"/>
  <c r="F185" i="1" s="1"/>
  <c r="G185" i="1" s="1"/>
  <c r="I184" i="1"/>
  <c r="J184" i="1" s="1"/>
  <c r="K184" i="1" s="1"/>
  <c r="L184" i="1" s="1"/>
  <c r="M184" i="1" s="1"/>
  <c r="C184" i="1"/>
  <c r="D184" i="1" s="1"/>
  <c r="E184" i="1" s="1"/>
  <c r="F184" i="1" s="1"/>
  <c r="G184" i="1" s="1"/>
  <c r="I183" i="1"/>
  <c r="J183" i="1" s="1"/>
  <c r="K183" i="1" s="1"/>
  <c r="L183" i="1" s="1"/>
  <c r="M183" i="1" s="1"/>
  <c r="C183" i="1"/>
  <c r="D183" i="1" s="1"/>
  <c r="E183" i="1" s="1"/>
  <c r="F183" i="1" s="1"/>
  <c r="G183" i="1" s="1"/>
  <c r="I182" i="1"/>
  <c r="J182" i="1" s="1"/>
  <c r="K182" i="1" s="1"/>
  <c r="L182" i="1" s="1"/>
  <c r="M182" i="1" s="1"/>
  <c r="C182" i="1"/>
  <c r="D182" i="1" s="1"/>
  <c r="E182" i="1" s="1"/>
  <c r="F182" i="1" s="1"/>
  <c r="G182" i="1" s="1"/>
  <c r="I181" i="1"/>
  <c r="J181" i="1" s="1"/>
  <c r="K181" i="1" s="1"/>
  <c r="L181" i="1" s="1"/>
  <c r="M181" i="1" s="1"/>
  <c r="C181" i="1"/>
  <c r="D181" i="1" s="1"/>
  <c r="E181" i="1" s="1"/>
  <c r="F181" i="1" s="1"/>
  <c r="G181" i="1" s="1"/>
  <c r="I180" i="1"/>
  <c r="J180" i="1" s="1"/>
  <c r="K180" i="1" s="1"/>
  <c r="L180" i="1" s="1"/>
  <c r="M180" i="1" s="1"/>
  <c r="C180" i="1"/>
  <c r="D180" i="1" s="1"/>
  <c r="E180" i="1" s="1"/>
  <c r="F180" i="1" s="1"/>
  <c r="G180" i="1" s="1"/>
  <c r="I179" i="1"/>
  <c r="J179" i="1" s="1"/>
  <c r="K179" i="1" s="1"/>
  <c r="L179" i="1" s="1"/>
  <c r="M179" i="1" s="1"/>
  <c r="C179" i="1"/>
  <c r="D179" i="1" s="1"/>
  <c r="E179" i="1" s="1"/>
  <c r="F179" i="1" s="1"/>
  <c r="G179" i="1" s="1"/>
  <c r="I178" i="1"/>
  <c r="J178" i="1" s="1"/>
  <c r="K178" i="1" s="1"/>
  <c r="L178" i="1" s="1"/>
  <c r="M178" i="1" s="1"/>
  <c r="C178" i="1"/>
  <c r="D178" i="1" s="1"/>
  <c r="E178" i="1" s="1"/>
  <c r="F178" i="1" s="1"/>
  <c r="G178" i="1" s="1"/>
  <c r="I177" i="1"/>
  <c r="J177" i="1" s="1"/>
  <c r="K177" i="1" s="1"/>
  <c r="L177" i="1" s="1"/>
  <c r="M177" i="1" s="1"/>
  <c r="C177" i="1"/>
  <c r="D177" i="1" s="1"/>
  <c r="E177" i="1" s="1"/>
  <c r="F177" i="1" s="1"/>
  <c r="G177" i="1" s="1"/>
  <c r="I176" i="1"/>
  <c r="J176" i="1" s="1"/>
  <c r="K176" i="1" s="1"/>
  <c r="L176" i="1" s="1"/>
  <c r="M176" i="1" s="1"/>
  <c r="C176" i="1"/>
  <c r="D176" i="1" s="1"/>
  <c r="E176" i="1" s="1"/>
  <c r="F176" i="1" s="1"/>
  <c r="G176" i="1" s="1"/>
  <c r="I175" i="1"/>
  <c r="J175" i="1" s="1"/>
  <c r="K175" i="1" s="1"/>
  <c r="L175" i="1" s="1"/>
  <c r="M175" i="1" s="1"/>
  <c r="C175" i="1"/>
  <c r="D175" i="1" s="1"/>
  <c r="E175" i="1" s="1"/>
  <c r="F175" i="1" s="1"/>
  <c r="G175" i="1" s="1"/>
  <c r="M40" i="1" l="1"/>
  <c r="L40" i="1"/>
  <c r="K40" i="1"/>
  <c r="K42" i="1" s="1"/>
  <c r="J40" i="1"/>
  <c r="J42" i="1" s="1"/>
  <c r="I40" i="1"/>
  <c r="I42" i="1" s="1"/>
  <c r="H40" i="1"/>
  <c r="H42" i="1" s="1"/>
  <c r="G40" i="1"/>
  <c r="G42" i="1" s="1"/>
  <c r="F40" i="1"/>
  <c r="F42" i="1" s="1"/>
  <c r="E40" i="1"/>
  <c r="E42" i="1" s="1"/>
  <c r="D40" i="1"/>
  <c r="D42" i="1" s="1"/>
  <c r="C40" i="1"/>
  <c r="C42" i="1" s="1"/>
  <c r="M38" i="1"/>
  <c r="L38" i="1"/>
  <c r="K38" i="1"/>
  <c r="J38" i="1"/>
  <c r="I38" i="1"/>
  <c r="H38" i="1"/>
  <c r="G38" i="1"/>
  <c r="F38" i="1"/>
  <c r="E38" i="1"/>
  <c r="D38" i="1"/>
  <c r="C38" i="1"/>
  <c r="M30" i="1"/>
  <c r="L30" i="1"/>
  <c r="K30" i="1"/>
  <c r="J30" i="1"/>
  <c r="I30" i="1"/>
  <c r="G30" i="1"/>
  <c r="F30" i="1"/>
  <c r="E30" i="1"/>
  <c r="D30" i="1"/>
  <c r="B30" i="1"/>
  <c r="G159" i="1" l="1"/>
  <c r="G195" i="1" s="1"/>
  <c r="G160" i="1"/>
  <c r="G196" i="1" s="1"/>
  <c r="G161" i="1"/>
  <c r="G198" i="1" s="1"/>
  <c r="G158" i="1"/>
  <c r="G194" i="1" s="1"/>
  <c r="G163" i="1"/>
  <c r="G197" i="1" s="1"/>
  <c r="G162" i="1"/>
  <c r="G199" i="1" s="1"/>
  <c r="K154" i="1"/>
  <c r="K167" i="1"/>
  <c r="K203" i="1" s="1"/>
  <c r="K160" i="1"/>
  <c r="K196" i="1" s="1"/>
  <c r="K161" i="1"/>
  <c r="K198" i="1" s="1"/>
  <c r="K159" i="1"/>
  <c r="K195" i="1" s="1"/>
  <c r="K158" i="1"/>
  <c r="K194" i="1" s="1"/>
  <c r="K163" i="1"/>
  <c r="K197" i="1" s="1"/>
  <c r="K162" i="1"/>
  <c r="K199" i="1" s="1"/>
  <c r="J159" i="1"/>
  <c r="J195" i="1" s="1"/>
  <c r="J158" i="1"/>
  <c r="J194" i="1" s="1"/>
  <c r="J163" i="1"/>
  <c r="J197" i="1" s="1"/>
  <c r="J162" i="1"/>
  <c r="J199" i="1" s="1"/>
  <c r="J160" i="1"/>
  <c r="J196" i="1" s="1"/>
  <c r="J161" i="1"/>
  <c r="J198" i="1" s="1"/>
  <c r="D155" i="1"/>
  <c r="D191" i="1" s="1"/>
  <c r="D163" i="1"/>
  <c r="D197" i="1" s="1"/>
  <c r="D162" i="1"/>
  <c r="D199" i="1" s="1"/>
  <c r="D159" i="1"/>
  <c r="D195" i="1" s="1"/>
  <c r="D160" i="1"/>
  <c r="D196" i="1" s="1"/>
  <c r="D161" i="1"/>
  <c r="D198" i="1" s="1"/>
  <c r="D158" i="1"/>
  <c r="D194" i="1" s="1"/>
  <c r="F154" i="1"/>
  <c r="F158" i="1"/>
  <c r="F194" i="1" s="1"/>
  <c r="F163" i="1"/>
  <c r="F197" i="1" s="1"/>
  <c r="F162" i="1"/>
  <c r="F199" i="1" s="1"/>
  <c r="F159" i="1"/>
  <c r="F195" i="1" s="1"/>
  <c r="F160" i="1"/>
  <c r="F196" i="1" s="1"/>
  <c r="F161" i="1"/>
  <c r="F198" i="1" s="1"/>
  <c r="F155" i="1"/>
  <c r="F191" i="1" s="1"/>
  <c r="E154" i="1"/>
  <c r="E163" i="1"/>
  <c r="E197" i="1" s="1"/>
  <c r="E162" i="1"/>
  <c r="E199" i="1" s="1"/>
  <c r="E159" i="1"/>
  <c r="E195" i="1" s="1"/>
  <c r="E160" i="1"/>
  <c r="E196" i="1" s="1"/>
  <c r="E161" i="1"/>
  <c r="E198" i="1" s="1"/>
  <c r="E158" i="1"/>
  <c r="E194" i="1" s="1"/>
  <c r="I155" i="1"/>
  <c r="I191" i="1" s="1"/>
  <c r="I159" i="1"/>
  <c r="I195" i="1" s="1"/>
  <c r="I163" i="1"/>
  <c r="I197" i="1" s="1"/>
  <c r="I162" i="1"/>
  <c r="I199" i="1" s="1"/>
  <c r="I160" i="1"/>
  <c r="I196" i="1" s="1"/>
  <c r="I161" i="1"/>
  <c r="I198" i="1" s="1"/>
  <c r="I158" i="1"/>
  <c r="I194" i="1" s="1"/>
  <c r="B190" i="1"/>
  <c r="G154" i="1"/>
  <c r="J154" i="1"/>
  <c r="H30" i="1"/>
  <c r="M42" i="1"/>
  <c r="M161" i="1" s="1"/>
  <c r="C30" i="1"/>
  <c r="F168" i="1"/>
  <c r="F204" i="1" s="1"/>
  <c r="J167" i="1"/>
  <c r="J203" i="1" s="1"/>
  <c r="F166" i="1"/>
  <c r="F202" i="1" s="1"/>
  <c r="J165" i="1"/>
  <c r="J201" i="1" s="1"/>
  <c r="F164" i="1"/>
  <c r="F200" i="1" s="1"/>
  <c r="J157" i="1"/>
  <c r="J193" i="1" s="1"/>
  <c r="B157" i="1"/>
  <c r="B193" i="1" s="1"/>
  <c r="F156" i="1"/>
  <c r="F192" i="1" s="1"/>
  <c r="J155" i="1"/>
  <c r="J191" i="1" s="1"/>
  <c r="K168" i="1"/>
  <c r="K204" i="1" s="1"/>
  <c r="G167" i="1"/>
  <c r="G203" i="1" s="1"/>
  <c r="K166" i="1"/>
  <c r="K202" i="1" s="1"/>
  <c r="G165" i="1"/>
  <c r="G201" i="1" s="1"/>
  <c r="K164" i="1"/>
  <c r="K200" i="1" s="1"/>
  <c r="G157" i="1"/>
  <c r="G193" i="1" s="1"/>
  <c r="K156" i="1"/>
  <c r="K192" i="1" s="1"/>
  <c r="G155" i="1"/>
  <c r="G191" i="1" s="1"/>
  <c r="E155" i="1"/>
  <c r="E191" i="1" s="1"/>
  <c r="J168" i="1"/>
  <c r="J204" i="1" s="1"/>
  <c r="F167" i="1"/>
  <c r="F203" i="1" s="1"/>
  <c r="J166" i="1"/>
  <c r="J202" i="1" s="1"/>
  <c r="B166" i="1"/>
  <c r="B202" i="1" s="1"/>
  <c r="F165" i="1"/>
  <c r="F201" i="1" s="1"/>
  <c r="J164" i="1"/>
  <c r="J200" i="1" s="1"/>
  <c r="F157" i="1"/>
  <c r="F193" i="1" s="1"/>
  <c r="J156" i="1"/>
  <c r="J192" i="1" s="1"/>
  <c r="I154" i="1"/>
  <c r="G168" i="1"/>
  <c r="G204" i="1" s="1"/>
  <c r="G166" i="1"/>
  <c r="G202" i="1" s="1"/>
  <c r="K165" i="1"/>
  <c r="K201" i="1" s="1"/>
  <c r="G164" i="1"/>
  <c r="G200" i="1" s="1"/>
  <c r="K157" i="1"/>
  <c r="K193" i="1" s="1"/>
  <c r="G156" i="1"/>
  <c r="G192" i="1" s="1"/>
  <c r="K155" i="1"/>
  <c r="K191" i="1" s="1"/>
  <c r="D154" i="1"/>
  <c r="I168" i="1"/>
  <c r="I204" i="1" s="1"/>
  <c r="E168" i="1"/>
  <c r="E204" i="1" s="1"/>
  <c r="I167" i="1"/>
  <c r="I203" i="1" s="1"/>
  <c r="E167" i="1"/>
  <c r="E203" i="1" s="1"/>
  <c r="I166" i="1"/>
  <c r="I202" i="1" s="1"/>
  <c r="E166" i="1"/>
  <c r="E202" i="1" s="1"/>
  <c r="I165" i="1"/>
  <c r="I201" i="1" s="1"/>
  <c r="E165" i="1"/>
  <c r="E201" i="1" s="1"/>
  <c r="I164" i="1"/>
  <c r="I200" i="1" s="1"/>
  <c r="E164" i="1"/>
  <c r="E200" i="1" s="1"/>
  <c r="I157" i="1"/>
  <c r="I193" i="1" s="1"/>
  <c r="E157" i="1"/>
  <c r="E193" i="1" s="1"/>
  <c r="I156" i="1"/>
  <c r="I192" i="1" s="1"/>
  <c r="E156" i="1"/>
  <c r="E192" i="1" s="1"/>
  <c r="D168" i="1"/>
  <c r="D204" i="1" s="1"/>
  <c r="D167" i="1"/>
  <c r="D203" i="1" s="1"/>
  <c r="D166" i="1"/>
  <c r="D202" i="1" s="1"/>
  <c r="D165" i="1"/>
  <c r="D201" i="1" s="1"/>
  <c r="D164" i="1"/>
  <c r="D200" i="1" s="1"/>
  <c r="D157" i="1"/>
  <c r="D193" i="1" s="1"/>
  <c r="D156" i="1"/>
  <c r="D192" i="1" s="1"/>
  <c r="L42" i="1"/>
  <c r="L161" i="1" s="1"/>
  <c r="J190" i="1" l="1"/>
  <c r="J169" i="1"/>
  <c r="E190" i="1"/>
  <c r="E169" i="1"/>
  <c r="F190" i="1"/>
  <c r="F169" i="1"/>
  <c r="G190" i="1"/>
  <c r="G169" i="1"/>
  <c r="K190" i="1"/>
  <c r="K169" i="1"/>
  <c r="D190" i="1"/>
  <c r="D169" i="1"/>
  <c r="I190" i="1"/>
  <c r="I169" i="1"/>
  <c r="L163" i="1"/>
  <c r="B161" i="1"/>
  <c r="B198" i="1" s="1"/>
  <c r="B163" i="1"/>
  <c r="B197" i="1" s="1"/>
  <c r="B155" i="1"/>
  <c r="H163" i="1"/>
  <c r="H197" i="1" s="1"/>
  <c r="H162" i="1"/>
  <c r="H160" i="1"/>
  <c r="H161" i="1"/>
  <c r="H198" i="1" s="1"/>
  <c r="H158" i="1"/>
  <c r="H194" i="1" s="1"/>
  <c r="H159" i="1"/>
  <c r="H195" i="1" s="1"/>
  <c r="M159" i="1"/>
  <c r="M195" i="1" s="1"/>
  <c r="M162" i="1"/>
  <c r="M199" i="1" s="1"/>
  <c r="L158" i="1"/>
  <c r="L160" i="1"/>
  <c r="B168" i="1"/>
  <c r="B204" i="1" s="1"/>
  <c r="B164" i="1"/>
  <c r="B200" i="1" s="1"/>
  <c r="B159" i="1"/>
  <c r="B195" i="1" s="1"/>
  <c r="M154" i="1"/>
  <c r="L159" i="1"/>
  <c r="L162" i="1"/>
  <c r="L199" i="1" s="1"/>
  <c r="B156" i="1"/>
  <c r="B192" i="1" s="1"/>
  <c r="B158" i="1"/>
  <c r="B194" i="1" s="1"/>
  <c r="B167" i="1"/>
  <c r="B203" i="1" s="1"/>
  <c r="M160" i="1"/>
  <c r="M196" i="1" s="1"/>
  <c r="M158" i="1"/>
  <c r="M194" i="1" s="1"/>
  <c r="M163" i="1"/>
  <c r="M197" i="1" s="1"/>
  <c r="C154" i="1"/>
  <c r="C160" i="1"/>
  <c r="C196" i="1" s="1"/>
  <c r="C161" i="1"/>
  <c r="C198" i="1" s="1"/>
  <c r="C158" i="1"/>
  <c r="C194" i="1" s="1"/>
  <c r="C163" i="1"/>
  <c r="C197" i="1" s="1"/>
  <c r="C162" i="1"/>
  <c r="C199" i="1" s="1"/>
  <c r="C159" i="1"/>
  <c r="C195" i="1" s="1"/>
  <c r="L156" i="1"/>
  <c r="B160" i="1"/>
  <c r="B196" i="1" s="1"/>
  <c r="B162" i="1"/>
  <c r="B199" i="1" s="1"/>
  <c r="B165" i="1"/>
  <c r="B201" i="1" s="1"/>
  <c r="M168" i="1"/>
  <c r="M204" i="1" s="1"/>
  <c r="H155" i="1"/>
  <c r="H191" i="1" s="1"/>
  <c r="H154" i="1"/>
  <c r="M155" i="1"/>
  <c r="M191" i="1" s="1"/>
  <c r="L155" i="1"/>
  <c r="L191" i="1" s="1"/>
  <c r="M156" i="1"/>
  <c r="M192" i="1" s="1"/>
  <c r="M165" i="1"/>
  <c r="M201" i="1" s="1"/>
  <c r="H164" i="1"/>
  <c r="H200" i="1" s="1"/>
  <c r="H199" i="1"/>
  <c r="H156" i="1"/>
  <c r="H192" i="1" s="1"/>
  <c r="H196" i="1"/>
  <c r="H168" i="1"/>
  <c r="H204" i="1" s="1"/>
  <c r="H166" i="1"/>
  <c r="H202" i="1" s="1"/>
  <c r="H157" i="1"/>
  <c r="H193" i="1" s="1"/>
  <c r="H165" i="1"/>
  <c r="H201" i="1" s="1"/>
  <c r="H167" i="1"/>
  <c r="H203" i="1" s="1"/>
  <c r="M198" i="1"/>
  <c r="M164" i="1"/>
  <c r="M200" i="1" s="1"/>
  <c r="M167" i="1"/>
  <c r="M203" i="1" s="1"/>
  <c r="M157" i="1"/>
  <c r="M193" i="1" s="1"/>
  <c r="C165" i="1"/>
  <c r="C201" i="1" s="1"/>
  <c r="C157" i="1"/>
  <c r="C193" i="1" s="1"/>
  <c r="M166" i="1"/>
  <c r="M202" i="1" s="1"/>
  <c r="C155" i="1"/>
  <c r="C191" i="1" s="1"/>
  <c r="C168" i="1"/>
  <c r="C204" i="1" s="1"/>
  <c r="C166" i="1"/>
  <c r="C202" i="1" s="1"/>
  <c r="C167" i="1"/>
  <c r="C203" i="1" s="1"/>
  <c r="C156" i="1"/>
  <c r="C192" i="1" s="1"/>
  <c r="C164" i="1"/>
  <c r="C200" i="1" s="1"/>
  <c r="L157" i="1"/>
  <c r="L193" i="1" s="1"/>
  <c r="L165" i="1"/>
  <c r="L201" i="1" s="1"/>
  <c r="L154" i="1"/>
  <c r="L198" i="1"/>
  <c r="L166" i="1"/>
  <c r="L164" i="1"/>
  <c r="L168" i="1"/>
  <c r="L167" i="1"/>
  <c r="H190" i="1" l="1"/>
  <c r="H169" i="1"/>
  <c r="M190" i="1"/>
  <c r="M169" i="1"/>
  <c r="L169" i="1"/>
  <c r="B191" i="1"/>
  <c r="B169" i="1"/>
  <c r="C190" i="1"/>
  <c r="C169" i="1"/>
  <c r="N191" i="1"/>
  <c r="N201" i="1"/>
  <c r="N193" i="1"/>
  <c r="N199" i="1"/>
  <c r="N198" i="1"/>
  <c r="N155" i="1"/>
  <c r="N157" i="1"/>
  <c r="N165" i="1"/>
  <c r="N156" i="1"/>
  <c r="L192" i="1"/>
  <c r="N192" i="1" s="1"/>
  <c r="N154" i="1"/>
  <c r="L190" i="1"/>
  <c r="N190" i="1" s="1"/>
  <c r="N168" i="1"/>
  <c r="L204" i="1"/>
  <c r="N204" i="1" s="1"/>
  <c r="N161" i="1"/>
  <c r="N158" i="1"/>
  <c r="L194" i="1"/>
  <c r="N194" i="1" s="1"/>
  <c r="N167" i="1"/>
  <c r="L203" i="1"/>
  <c r="N203" i="1" s="1"/>
  <c r="N164" i="1"/>
  <c r="L200" i="1"/>
  <c r="N200" i="1" s="1"/>
  <c r="N166" i="1"/>
  <c r="L202" i="1"/>
  <c r="N202" i="1" s="1"/>
  <c r="N159" i="1"/>
  <c r="L195" i="1"/>
  <c r="N195" i="1" s="1"/>
  <c r="N163" i="1"/>
  <c r="L197" i="1"/>
  <c r="N197" i="1" s="1"/>
  <c r="N160" i="1"/>
  <c r="L196" i="1"/>
  <c r="N196" i="1" s="1"/>
  <c r="N162" i="1"/>
  <c r="N169" i="1" l="1"/>
  <c r="N205" i="1"/>
  <c r="N171" i="1" l="1"/>
  <c r="O204" i="1"/>
  <c r="O158" i="1"/>
  <c r="O162" i="1"/>
  <c r="O166" i="1"/>
  <c r="O155" i="1"/>
  <c r="O159" i="1"/>
  <c r="O163" i="1"/>
  <c r="O167" i="1"/>
  <c r="O156" i="1"/>
  <c r="O160" i="1"/>
  <c r="O164" i="1"/>
  <c r="O157" i="1"/>
  <c r="O161" i="1"/>
  <c r="O165" i="1"/>
  <c r="O154" i="1"/>
  <c r="O194" i="1"/>
  <c r="O199" i="1"/>
  <c r="O202" i="1"/>
  <c r="O196" i="1"/>
  <c r="O193" i="1"/>
  <c r="O201" i="1"/>
  <c r="O191" i="1"/>
  <c r="O195" i="1"/>
  <c r="O197" i="1"/>
  <c r="O203" i="1"/>
  <c r="O192" i="1"/>
  <c r="O200" i="1"/>
  <c r="O198" i="1"/>
  <c r="O190" i="1"/>
  <c r="O168" i="1"/>
  <c r="O205" i="1" l="1"/>
</calcChain>
</file>

<file path=xl/comments1.xml><?xml version="1.0" encoding="utf-8"?>
<comments xmlns="http://schemas.openxmlformats.org/spreadsheetml/2006/main">
  <authors>
    <author>Liu, Jing (UTC)</author>
  </authors>
  <commentList>
    <comment ref="M17" authorId="0" shapeId="0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5 customers left. 4 customers moved to schedule 25. </t>
        </r>
      </text>
    </comment>
  </commentList>
</comments>
</file>

<file path=xl/sharedStrings.xml><?xml version="1.0" encoding="utf-8"?>
<sst xmlns="http://schemas.openxmlformats.org/spreadsheetml/2006/main" count="187" uniqueCount="68">
  <si>
    <t>Rate Schedule</t>
  </si>
  <si>
    <t>Schedule 7, 17, 27, 37 &amp; 47</t>
  </si>
  <si>
    <t>Schedule 8</t>
  </si>
  <si>
    <t>Schedule 24 &amp; 24L</t>
  </si>
  <si>
    <t>Schedule 11</t>
  </si>
  <si>
    <t>Schedule 25, 25L &amp; 7A</t>
  </si>
  <si>
    <t>Schedule 12</t>
  </si>
  <si>
    <t>Schedule 26 &amp; 26L</t>
  </si>
  <si>
    <t>Schedule 10</t>
  </si>
  <si>
    <t>Schedule 31</t>
  </si>
  <si>
    <t>Schedule 29</t>
  </si>
  <si>
    <t>Schedule 43</t>
  </si>
  <si>
    <t>Schedule 40-25</t>
  </si>
  <si>
    <t>Schedule 40-26</t>
  </si>
  <si>
    <t>Schedule 40-31</t>
  </si>
  <si>
    <t>Resale</t>
  </si>
  <si>
    <t>Normal HDD65</t>
  </si>
  <si>
    <t>Actual HDD65</t>
  </si>
  <si>
    <t>Difference</t>
  </si>
  <si>
    <t>Normal HDD60</t>
  </si>
  <si>
    <t>Actual HDD60</t>
  </si>
  <si>
    <t>Normal HDD55</t>
  </si>
  <si>
    <t>Actual HDD55</t>
  </si>
  <si>
    <t>Normal HDD45</t>
  </si>
  <si>
    <t>Actual HDD45</t>
  </si>
  <si>
    <t>Normal CDD60</t>
  </si>
  <si>
    <t>Actual CDD60</t>
  </si>
  <si>
    <t>Temperature Coefficients</t>
  </si>
  <si>
    <t>Schedule 7</t>
  </si>
  <si>
    <t>Schedule 24</t>
  </si>
  <si>
    <t>Schedule 26</t>
  </si>
  <si>
    <t>Schedule 25 and 7A</t>
  </si>
  <si>
    <t>HDD65</t>
  </si>
  <si>
    <t>HDD60</t>
  </si>
  <si>
    <t>HDD55</t>
  </si>
  <si>
    <t>HDD45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</si>
  <si>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</si>
  <si>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</si>
  <si>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</si>
  <si>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</si>
  <si>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</si>
  <si>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</si>
  <si>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</si>
  <si>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</si>
  <si>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</si>
  <si>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</si>
  <si>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</si>
  <si>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</si>
  <si>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CDD60</t>
  </si>
  <si>
    <t>Number of Customers by Rate Schedule</t>
  </si>
  <si>
    <t>Temperature Adjustment to Sales (KWH)</t>
  </si>
  <si>
    <t>Effective September 30, 2015
End-Step Base Rates Only</t>
  </si>
  <si>
    <t>Schedule 40 Med Sec Voltage</t>
  </si>
  <si>
    <t>Schedule 40 Large Sec Voltage</t>
  </si>
  <si>
    <t>Schedule 40 Primary Voltage</t>
  </si>
  <si>
    <t>Firm Resale</t>
  </si>
  <si>
    <t>Revenue Adjustment</t>
  </si>
  <si>
    <t>Schedule 8 and 24</t>
  </si>
  <si>
    <t>Schedule11 and  25</t>
  </si>
  <si>
    <t>Schedule 12 and 26</t>
  </si>
  <si>
    <t>Schedule 10 and 31</t>
  </si>
  <si>
    <t>Test Year</t>
  </si>
  <si>
    <t>Test Year Total Adjustment</t>
  </si>
  <si>
    <t>Applicable Rates</t>
  </si>
  <si>
    <t>Temperature Deviation</t>
  </si>
  <si>
    <t>weather sensitive actual</t>
  </si>
  <si>
    <t>Total</t>
  </si>
  <si>
    <t>Calculation of Electric Temperature Normalization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</si>
</sst>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(&quot;$&quot;* #,##0.000000_);_(&quot;$&quot;* \(#,##0.000000\);_(&quot;$&quot;* &quot;-&quot;??_);_(@_)"/>
    <numFmt numFmtId="167" formatCode="_(&quot;$&quot;* #,##0_);_(&quot;$&quot;* \(#,##0\);_(&quot;$&quot;* &quot;-&quot;??_);_(@_)"/>
    <numFmt numFmtId="168" formatCode="0.0%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61">
    <xf numFmtId="0" fontId="0" fillId="0" borderId="0" xfId="0"/>
    <xf numFmtId="0" fontId="5" fillId="0" borderId="0" xfId="0" applyFont="1" applyFill="1"/>
    <xf numFmtId="0" fontId="5" fillId="0" borderId="0" xfId="0" applyFont="1"/>
    <xf numFmtId="169" fontId="5" fillId="0" borderId="1" xfId="0" applyNumberFormat="1" applyFont="1" applyFill="1" applyBorder="1"/>
    <xf numFmtId="0" fontId="6" fillId="0" borderId="0" xfId="0" applyFont="1" applyFill="1"/>
    <xf numFmtId="0" fontId="7" fillId="0" borderId="0" xfId="4" applyFont="1" applyFill="1" applyBorder="1" applyAlignment="1">
      <alignment horizontal="center" vertical="center" wrapText="1"/>
    </xf>
    <xf numFmtId="17" fontId="7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left" indent="2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0" fontId="8" fillId="0" borderId="3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indent="2"/>
    </xf>
    <xf numFmtId="0" fontId="8" fillId="0" borderId="0" xfId="0" applyFont="1" applyFill="1"/>
    <xf numFmtId="165" fontId="5" fillId="0" borderId="0" xfId="0" applyNumberFormat="1" applyFont="1" applyFill="1" applyBorder="1"/>
    <xf numFmtId="165" fontId="8" fillId="0" borderId="0" xfId="0" applyNumberFormat="1" applyFont="1" applyFill="1" applyBorder="1"/>
    <xf numFmtId="0" fontId="8" fillId="0" borderId="1" xfId="0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9" fontId="5" fillId="0" borderId="0" xfId="3" applyFont="1" applyFill="1" applyBorder="1"/>
    <xf numFmtId="165" fontId="5" fillId="0" borderId="0" xfId="3" applyNumberFormat="1" applyFont="1" applyFill="1" applyBorder="1"/>
    <xf numFmtId="3" fontId="5" fillId="0" borderId="0" xfId="0" applyNumberFormat="1" applyFont="1" applyFill="1" applyBorder="1"/>
    <xf numFmtId="3" fontId="8" fillId="0" borderId="0" xfId="0" applyNumberFormat="1" applyFont="1" applyFill="1" applyBorder="1"/>
    <xf numFmtId="3" fontId="5" fillId="0" borderId="0" xfId="3" applyNumberFormat="1" applyFont="1" applyFill="1" applyBorder="1"/>
    <xf numFmtId="165" fontId="5" fillId="0" borderId="0" xfId="0" applyNumberFormat="1" applyFont="1" applyFill="1"/>
    <xf numFmtId="165" fontId="8" fillId="0" borderId="0" xfId="0" applyNumberFormat="1" applyFont="1" applyFill="1"/>
    <xf numFmtId="0" fontId="8" fillId="0" borderId="2" xfId="0" applyFont="1" applyFill="1" applyBorder="1" applyAlignment="1">
      <alignment horizontal="left" indent="1"/>
    </xf>
    <xf numFmtId="17" fontId="6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9" fillId="0" borderId="0" xfId="0" applyFont="1" applyFill="1"/>
    <xf numFmtId="0" fontId="9" fillId="0" borderId="0" xfId="0" applyFont="1"/>
    <xf numFmtId="0" fontId="8" fillId="0" borderId="2" xfId="0" applyFont="1" applyFill="1" applyBorder="1"/>
    <xf numFmtId="0" fontId="10" fillId="0" borderId="0" xfId="0" applyFont="1"/>
    <xf numFmtId="0" fontId="8" fillId="0" borderId="0" xfId="0" applyFont="1" applyFill="1" applyAlignment="1">
      <alignment horizontal="left" indent="1"/>
    </xf>
    <xf numFmtId="43" fontId="5" fillId="0" borderId="0" xfId="1" applyNumberFormat="1" applyFont="1" applyFill="1"/>
    <xf numFmtId="164" fontId="5" fillId="0" borderId="0" xfId="1" applyNumberFormat="1" applyFont="1" applyFill="1"/>
    <xf numFmtId="164" fontId="5" fillId="0" borderId="0" xfId="0" applyNumberFormat="1" applyFont="1"/>
    <xf numFmtId="168" fontId="5" fillId="0" borderId="0" xfId="3" applyNumberFormat="1" applyFont="1"/>
    <xf numFmtId="10" fontId="5" fillId="0" borderId="0" xfId="3" applyNumberFormat="1" applyFont="1"/>
    <xf numFmtId="0" fontId="10" fillId="0" borderId="0" xfId="0" applyFont="1" applyFill="1"/>
    <xf numFmtId="164" fontId="10" fillId="0" borderId="0" xfId="0" applyNumberFormat="1" applyFont="1" applyFill="1"/>
    <xf numFmtId="164" fontId="10" fillId="0" borderId="0" xfId="0" applyNumberFormat="1" applyFont="1"/>
    <xf numFmtId="9" fontId="5" fillId="0" borderId="0" xfId="0" applyNumberFormat="1" applyFont="1"/>
    <xf numFmtId="164" fontId="5" fillId="0" borderId="0" xfId="3" applyNumberFormat="1" applyFont="1"/>
    <xf numFmtId="0" fontId="8" fillId="0" borderId="2" xfId="0" quotePrefix="1" applyFont="1" applyFill="1" applyBorder="1" applyAlignment="1">
      <alignment horizontal="left" wrapText="1"/>
    </xf>
    <xf numFmtId="0" fontId="6" fillId="0" borderId="2" xfId="5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left" indent="2"/>
    </xf>
    <xf numFmtId="166" fontId="5" fillId="0" borderId="2" xfId="2" applyNumberFormat="1" applyFont="1" applyFill="1" applyBorder="1"/>
    <xf numFmtId="0" fontId="5" fillId="0" borderId="2" xfId="0" applyFont="1" applyFill="1" applyBorder="1" applyAlignment="1">
      <alignment horizontal="left" indent="2"/>
    </xf>
    <xf numFmtId="0" fontId="10" fillId="0" borderId="0" xfId="0" applyFont="1" applyAlignment="1">
      <alignment horizontal="center" vertical="center"/>
    </xf>
    <xf numFmtId="167" fontId="5" fillId="0" borderId="2" xfId="2" applyNumberFormat="1" applyFont="1" applyFill="1" applyBorder="1"/>
    <xf numFmtId="167" fontId="5" fillId="0" borderId="0" xfId="2" applyNumberFormat="1" applyFont="1"/>
    <xf numFmtId="167" fontId="10" fillId="0" borderId="0" xfId="0" applyNumberFormat="1" applyFont="1"/>
    <xf numFmtId="167" fontId="5" fillId="0" borderId="0" xfId="0" applyNumberFormat="1" applyFont="1"/>
    <xf numFmtId="0" fontId="11" fillId="0" borderId="0" xfId="0" applyFont="1" applyFill="1"/>
    <xf numFmtId="0" fontId="8" fillId="0" borderId="1" xfId="0" applyFont="1" applyFill="1" applyBorder="1" applyAlignment="1">
      <alignment horizontal="left" indent="1"/>
    </xf>
    <xf numFmtId="164" fontId="5" fillId="0" borderId="1" xfId="1" applyNumberFormat="1" applyFont="1" applyFill="1" applyBorder="1"/>
    <xf numFmtId="164" fontId="5" fillId="0" borderId="1" xfId="0" applyNumberFormat="1" applyFont="1" applyBorder="1"/>
    <xf numFmtId="0" fontId="12" fillId="0" borderId="0" xfId="0" applyFont="1" applyFill="1"/>
    <xf numFmtId="0" fontId="12" fillId="0" borderId="0" xfId="0" applyFont="1"/>
    <xf numFmtId="0" fontId="13" fillId="0" borderId="0" xfId="0" applyFont="1"/>
  </cellXfs>
  <cellStyles count="6">
    <cellStyle name="Comma" xfId="1" builtinId="3"/>
    <cellStyle name="Currency" xfId="2" builtinId="4"/>
    <cellStyle name="Normal" xfId="0" builtinId="0"/>
    <cellStyle name="Normal 154" xfId="5"/>
    <cellStyle name="Normal_WeathAdjustmentSummary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%20Section%20Work/PSE/0000000000%20%20%20UE-170033%20PSE%20GRC/Weather%20Normalization/Jing%20Replication/Electric/Weather%20Normalization%20Workpaper%20Jing_System%20Allocate_REV2%20Schedule%20Adjust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 Sheet"/>
      <sheetName val="System GPI Adj. "/>
      <sheetName val="Sales &amp; Revenue Adj."/>
      <sheetName val="Temp Adj. by Schedule"/>
      <sheetName val="Normalized Total Usage"/>
      <sheetName val="Actual Total Usage"/>
      <sheetName val="SAP BW Actual Usage"/>
      <sheetName val="TABLE-HDD"/>
    </sheetNames>
    <sheetDataSet>
      <sheetData sheetId="0" refreshError="1"/>
      <sheetData sheetId="1" refreshError="1"/>
      <sheetData sheetId="2" refreshError="1">
        <row r="4">
          <cell r="C4">
            <v>231.50416666666663</v>
          </cell>
          <cell r="I4">
            <v>2.2361111111111107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0.10277777777777786</v>
          </cell>
        </row>
        <row r="10">
          <cell r="I10">
            <v>2.7444444444444449</v>
          </cell>
        </row>
        <row r="11">
          <cell r="I11">
            <v>25.566666666666666</v>
          </cell>
        </row>
        <row r="12">
          <cell r="I12">
            <v>70.19027777777778</v>
          </cell>
        </row>
        <row r="13">
          <cell r="I13">
            <v>172.51527777777778</v>
          </cell>
        </row>
        <row r="14">
          <cell r="I14">
            <v>174.38055555555556</v>
          </cell>
        </row>
        <row r="15">
          <cell r="I15">
            <v>71.243055555555571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8"/>
  <sheetViews>
    <sheetView tabSelected="1" topLeftCell="A169" zoomScaleNormal="100" workbookViewId="0">
      <selection activeCell="A188" sqref="A188"/>
    </sheetView>
  </sheetViews>
  <sheetFormatPr defaultRowHeight="15" x14ac:dyDescent="0.25"/>
  <cols>
    <col min="1" max="1" width="33.7109375" style="1" customWidth="1"/>
    <col min="2" max="2" width="16.5703125" style="1" bestFit="1" customWidth="1"/>
    <col min="3" max="3" width="18" style="1" bestFit="1" customWidth="1"/>
    <col min="4" max="5" width="16.5703125" style="1" bestFit="1" customWidth="1"/>
    <col min="6" max="7" width="17" style="1" bestFit="1" customWidth="1"/>
    <col min="8" max="8" width="16.5703125" style="1" bestFit="1" customWidth="1"/>
    <col min="9" max="10" width="17" style="1" bestFit="1" customWidth="1"/>
    <col min="11" max="11" width="16.5703125" style="1" bestFit="1" customWidth="1"/>
    <col min="12" max="12" width="18" style="1" bestFit="1" customWidth="1"/>
    <col min="13" max="13" width="16.5703125" style="1" bestFit="1" customWidth="1"/>
    <col min="14" max="14" width="22.42578125" style="2" customWidth="1"/>
    <col min="15" max="16384" width="9.140625" style="2"/>
  </cols>
  <sheetData>
    <row r="1" spans="1:13" ht="18.75" x14ac:dyDescent="0.3">
      <c r="A1" s="54" t="s">
        <v>67</v>
      </c>
    </row>
    <row r="3" spans="1:13" x14ac:dyDescent="0.25">
      <c r="A3" s="4" t="s">
        <v>49</v>
      </c>
    </row>
    <row r="4" spans="1:13" x14ac:dyDescent="0.25">
      <c r="A4" s="5" t="s">
        <v>0</v>
      </c>
      <c r="B4" s="6">
        <v>42278</v>
      </c>
      <c r="C4" s="6">
        <v>42309</v>
      </c>
      <c r="D4" s="6">
        <v>42339</v>
      </c>
      <c r="E4" s="6">
        <v>42370</v>
      </c>
      <c r="F4" s="6">
        <v>42401</v>
      </c>
      <c r="G4" s="6">
        <v>42430</v>
      </c>
      <c r="H4" s="6">
        <v>42461</v>
      </c>
      <c r="I4" s="6">
        <v>42491</v>
      </c>
      <c r="J4" s="6">
        <v>42522</v>
      </c>
      <c r="K4" s="6">
        <v>42552</v>
      </c>
      <c r="L4" s="6">
        <v>42583</v>
      </c>
      <c r="M4" s="6">
        <v>42614</v>
      </c>
    </row>
    <row r="5" spans="1:13" x14ac:dyDescent="0.25">
      <c r="A5" s="7" t="s">
        <v>1</v>
      </c>
      <c r="B5" s="8">
        <v>973096</v>
      </c>
      <c r="C5" s="9">
        <v>975038</v>
      </c>
      <c r="D5" s="9">
        <v>976579</v>
      </c>
      <c r="E5" s="9">
        <v>977562</v>
      </c>
      <c r="F5" s="9">
        <v>978353</v>
      </c>
      <c r="G5" s="9">
        <v>979711</v>
      </c>
      <c r="H5" s="9">
        <v>980335</v>
      </c>
      <c r="I5" s="9">
        <v>982766</v>
      </c>
      <c r="J5" s="9">
        <v>985020</v>
      </c>
      <c r="K5" s="9">
        <v>985347</v>
      </c>
      <c r="L5" s="9">
        <v>986331</v>
      </c>
      <c r="M5" s="9">
        <v>987781</v>
      </c>
    </row>
    <row r="6" spans="1:13" x14ac:dyDescent="0.25">
      <c r="A6" s="10" t="s">
        <v>2</v>
      </c>
      <c r="B6" s="8">
        <v>29507</v>
      </c>
      <c r="C6" s="9">
        <v>29516</v>
      </c>
      <c r="D6" s="9">
        <v>29558</v>
      </c>
      <c r="E6" s="9">
        <v>29543</v>
      </c>
      <c r="F6" s="9">
        <v>29511</v>
      </c>
      <c r="G6" s="9">
        <v>29569</v>
      </c>
      <c r="H6" s="9">
        <v>29599</v>
      </c>
      <c r="I6" s="9">
        <v>29667</v>
      </c>
      <c r="J6" s="9">
        <v>29748</v>
      </c>
      <c r="K6" s="9">
        <v>29766</v>
      </c>
      <c r="L6" s="9">
        <v>29741</v>
      </c>
      <c r="M6" s="9">
        <v>29742</v>
      </c>
    </row>
    <row r="7" spans="1:13" x14ac:dyDescent="0.25">
      <c r="A7" s="10" t="s">
        <v>3</v>
      </c>
      <c r="B7" s="8">
        <v>87422</v>
      </c>
      <c r="C7" s="9">
        <v>87496</v>
      </c>
      <c r="D7" s="9">
        <v>87582</v>
      </c>
      <c r="E7" s="9">
        <v>87778</v>
      </c>
      <c r="F7" s="9">
        <v>87893</v>
      </c>
      <c r="G7" s="9">
        <v>88069</v>
      </c>
      <c r="H7" s="9">
        <v>88166</v>
      </c>
      <c r="I7" s="9">
        <v>88413</v>
      </c>
      <c r="J7" s="9">
        <v>88906</v>
      </c>
      <c r="K7" s="9">
        <v>89078</v>
      </c>
      <c r="L7" s="9">
        <v>89316</v>
      </c>
      <c r="M7" s="9">
        <v>89528</v>
      </c>
    </row>
    <row r="8" spans="1:13" x14ac:dyDescent="0.25">
      <c r="A8" s="10" t="s">
        <v>4</v>
      </c>
      <c r="B8" s="8">
        <v>312</v>
      </c>
      <c r="C8" s="9">
        <v>308</v>
      </c>
      <c r="D8" s="9">
        <v>305</v>
      </c>
      <c r="E8" s="9">
        <v>309</v>
      </c>
      <c r="F8" s="9">
        <v>310</v>
      </c>
      <c r="G8" s="9">
        <v>310</v>
      </c>
      <c r="H8" s="9">
        <v>313</v>
      </c>
      <c r="I8" s="9">
        <v>312</v>
      </c>
      <c r="J8" s="9">
        <v>313</v>
      </c>
      <c r="K8" s="9">
        <v>309</v>
      </c>
      <c r="L8" s="9">
        <v>308</v>
      </c>
      <c r="M8" s="9">
        <v>309</v>
      </c>
    </row>
    <row r="9" spans="1:13" x14ac:dyDescent="0.25">
      <c r="A9" s="10" t="s">
        <v>5</v>
      </c>
      <c r="B9" s="8">
        <v>6768</v>
      </c>
      <c r="C9" s="9">
        <v>6772</v>
      </c>
      <c r="D9" s="9">
        <v>6760</v>
      </c>
      <c r="E9" s="9">
        <v>6761</v>
      </c>
      <c r="F9" s="9">
        <v>6767</v>
      </c>
      <c r="G9" s="9">
        <v>6756</v>
      </c>
      <c r="H9" s="9">
        <v>6753</v>
      </c>
      <c r="I9" s="9">
        <v>6755</v>
      </c>
      <c r="J9" s="9">
        <v>6752</v>
      </c>
      <c r="K9" s="9">
        <v>6732</v>
      </c>
      <c r="L9" s="9">
        <v>6707</v>
      </c>
      <c r="M9" s="9">
        <v>6698</v>
      </c>
    </row>
    <row r="10" spans="1:13" x14ac:dyDescent="0.25">
      <c r="A10" s="10" t="s">
        <v>6</v>
      </c>
      <c r="B10" s="8">
        <v>13</v>
      </c>
      <c r="C10" s="9">
        <v>13</v>
      </c>
      <c r="D10" s="9">
        <v>12</v>
      </c>
      <c r="E10" s="9">
        <v>12</v>
      </c>
      <c r="F10" s="9">
        <v>11</v>
      </c>
      <c r="G10" s="9">
        <v>11</v>
      </c>
      <c r="H10" s="9">
        <v>11</v>
      </c>
      <c r="I10" s="9">
        <v>11</v>
      </c>
      <c r="J10" s="9">
        <v>11</v>
      </c>
      <c r="K10" s="9">
        <v>11</v>
      </c>
      <c r="L10" s="9">
        <v>12</v>
      </c>
      <c r="M10" s="9">
        <v>12</v>
      </c>
    </row>
    <row r="11" spans="1:13" x14ac:dyDescent="0.25">
      <c r="A11" s="10" t="s">
        <v>7</v>
      </c>
      <c r="B11" s="8">
        <v>767</v>
      </c>
      <c r="C11" s="9">
        <v>769</v>
      </c>
      <c r="D11" s="9">
        <v>771</v>
      </c>
      <c r="E11" s="9">
        <v>774</v>
      </c>
      <c r="F11" s="9">
        <v>768</v>
      </c>
      <c r="G11" s="9">
        <v>773</v>
      </c>
      <c r="H11" s="9">
        <v>774</v>
      </c>
      <c r="I11" s="9">
        <v>776</v>
      </c>
      <c r="J11" s="9">
        <v>775</v>
      </c>
      <c r="K11" s="9">
        <v>775</v>
      </c>
      <c r="L11" s="9">
        <v>777</v>
      </c>
      <c r="M11" s="9">
        <v>781</v>
      </c>
    </row>
    <row r="12" spans="1:13" x14ac:dyDescent="0.25">
      <c r="A12" s="10" t="s">
        <v>8</v>
      </c>
      <c r="B12" s="8">
        <v>13</v>
      </c>
      <c r="C12" s="9">
        <v>13</v>
      </c>
      <c r="D12" s="9">
        <v>13</v>
      </c>
      <c r="E12" s="9">
        <v>13</v>
      </c>
      <c r="F12" s="9">
        <v>13</v>
      </c>
      <c r="G12" s="9">
        <v>13</v>
      </c>
      <c r="H12" s="9">
        <v>13</v>
      </c>
      <c r="I12" s="9">
        <v>13</v>
      </c>
      <c r="J12" s="9">
        <v>13</v>
      </c>
      <c r="K12" s="9">
        <v>13</v>
      </c>
      <c r="L12" s="9">
        <v>13</v>
      </c>
      <c r="M12" s="9">
        <v>13</v>
      </c>
    </row>
    <row r="13" spans="1:13" x14ac:dyDescent="0.25">
      <c r="A13" s="10" t="s">
        <v>9</v>
      </c>
      <c r="B13" s="8">
        <v>461</v>
      </c>
      <c r="C13" s="9">
        <v>463</v>
      </c>
      <c r="D13" s="9">
        <v>462</v>
      </c>
      <c r="E13" s="9">
        <v>463</v>
      </c>
      <c r="F13" s="9">
        <v>462</v>
      </c>
      <c r="G13" s="9">
        <v>463</v>
      </c>
      <c r="H13" s="9">
        <v>464</v>
      </c>
      <c r="I13" s="9">
        <v>463</v>
      </c>
      <c r="J13" s="9">
        <v>464</v>
      </c>
      <c r="K13" s="9">
        <v>465</v>
      </c>
      <c r="L13" s="9">
        <v>465</v>
      </c>
      <c r="M13" s="9">
        <v>466</v>
      </c>
    </row>
    <row r="14" spans="1:13" x14ac:dyDescent="0.25">
      <c r="A14" s="10" t="s">
        <v>10</v>
      </c>
      <c r="B14" s="8">
        <v>556</v>
      </c>
      <c r="C14" s="9">
        <v>518</v>
      </c>
      <c r="D14" s="9">
        <v>501</v>
      </c>
      <c r="E14" s="9">
        <v>496</v>
      </c>
      <c r="F14" s="9">
        <v>493</v>
      </c>
      <c r="G14" s="9">
        <v>500</v>
      </c>
      <c r="H14" s="9">
        <v>538</v>
      </c>
      <c r="I14" s="9">
        <v>610</v>
      </c>
      <c r="J14" s="9">
        <v>642</v>
      </c>
      <c r="K14" s="9">
        <v>658</v>
      </c>
      <c r="L14" s="9">
        <v>663</v>
      </c>
      <c r="M14" s="9">
        <v>656</v>
      </c>
    </row>
    <row r="15" spans="1:13" x14ac:dyDescent="0.25">
      <c r="A15" s="10" t="s">
        <v>11</v>
      </c>
      <c r="B15" s="8">
        <v>159</v>
      </c>
      <c r="C15" s="9">
        <v>158</v>
      </c>
      <c r="D15" s="9">
        <v>158</v>
      </c>
      <c r="E15" s="9">
        <v>158</v>
      </c>
      <c r="F15" s="9">
        <v>158</v>
      </c>
      <c r="G15" s="9">
        <v>158</v>
      </c>
      <c r="H15" s="9">
        <v>158</v>
      </c>
      <c r="I15" s="9">
        <v>158</v>
      </c>
      <c r="J15" s="9">
        <v>157</v>
      </c>
      <c r="K15" s="9">
        <v>157</v>
      </c>
      <c r="L15" s="9">
        <v>157</v>
      </c>
      <c r="M15" s="9">
        <v>157</v>
      </c>
    </row>
    <row r="16" spans="1:13" x14ac:dyDescent="0.25">
      <c r="A16" s="10" t="s">
        <v>12</v>
      </c>
      <c r="B16" s="8">
        <v>38</v>
      </c>
      <c r="C16" s="9">
        <v>37</v>
      </c>
      <c r="D16" s="9">
        <v>39</v>
      </c>
      <c r="E16" s="9">
        <v>39</v>
      </c>
      <c r="F16" s="9">
        <v>39</v>
      </c>
      <c r="G16" s="9">
        <v>39</v>
      </c>
      <c r="H16" s="9">
        <v>41</v>
      </c>
      <c r="I16" s="9">
        <v>39</v>
      </c>
      <c r="J16" s="9">
        <v>39</v>
      </c>
      <c r="K16" s="9">
        <v>40</v>
      </c>
      <c r="L16" s="9">
        <v>39</v>
      </c>
      <c r="M16" s="9">
        <v>43</v>
      </c>
    </row>
    <row r="17" spans="1:13" x14ac:dyDescent="0.25">
      <c r="A17" s="10" t="s">
        <v>13</v>
      </c>
      <c r="B17" s="8">
        <v>62</v>
      </c>
      <c r="C17" s="9">
        <v>63</v>
      </c>
      <c r="D17" s="9">
        <v>61</v>
      </c>
      <c r="E17" s="9">
        <v>61</v>
      </c>
      <c r="F17" s="9">
        <v>61</v>
      </c>
      <c r="G17" s="9">
        <v>61</v>
      </c>
      <c r="H17" s="9">
        <v>60</v>
      </c>
      <c r="I17" s="9">
        <v>61</v>
      </c>
      <c r="J17" s="9">
        <v>61</v>
      </c>
      <c r="K17" s="9">
        <v>60</v>
      </c>
      <c r="L17" s="9">
        <v>62</v>
      </c>
      <c r="M17" s="9">
        <v>57</v>
      </c>
    </row>
    <row r="18" spans="1:13" x14ac:dyDescent="0.25">
      <c r="A18" s="10" t="s">
        <v>14</v>
      </c>
      <c r="B18" s="8">
        <v>31</v>
      </c>
      <c r="C18" s="9">
        <v>31</v>
      </c>
      <c r="D18" s="9">
        <v>31</v>
      </c>
      <c r="E18" s="9">
        <v>31</v>
      </c>
      <c r="F18" s="9">
        <v>31</v>
      </c>
      <c r="G18" s="9">
        <v>31</v>
      </c>
      <c r="H18" s="9">
        <v>30</v>
      </c>
      <c r="I18" s="9">
        <v>31</v>
      </c>
      <c r="J18" s="9">
        <v>31</v>
      </c>
      <c r="K18" s="9">
        <v>31</v>
      </c>
      <c r="L18" s="9">
        <v>31</v>
      </c>
      <c r="M18" s="9">
        <v>31</v>
      </c>
    </row>
    <row r="19" spans="1:13" x14ac:dyDescent="0.25">
      <c r="A19" s="11" t="s">
        <v>15</v>
      </c>
      <c r="B19" s="8">
        <v>8</v>
      </c>
      <c r="C19" s="9">
        <v>8</v>
      </c>
      <c r="D19" s="9">
        <v>8</v>
      </c>
      <c r="E19" s="9">
        <v>8</v>
      </c>
      <c r="F19" s="9">
        <v>8</v>
      </c>
      <c r="G19" s="9">
        <v>8</v>
      </c>
      <c r="H19" s="9">
        <v>8</v>
      </c>
      <c r="I19" s="9">
        <v>8</v>
      </c>
      <c r="J19" s="9">
        <v>8</v>
      </c>
      <c r="K19" s="9">
        <v>8</v>
      </c>
      <c r="L19" s="9">
        <v>8</v>
      </c>
      <c r="M19" s="9">
        <v>8</v>
      </c>
    </row>
    <row r="22" spans="1:13" x14ac:dyDescent="0.25">
      <c r="A22" s="4" t="s">
        <v>64</v>
      </c>
    </row>
    <row r="23" spans="1:13" s="59" customFormat="1" x14ac:dyDescent="0.25">
      <c r="A23" s="58"/>
      <c r="B23" s="6">
        <v>42278</v>
      </c>
      <c r="C23" s="6">
        <v>42309</v>
      </c>
      <c r="D23" s="6">
        <v>42339</v>
      </c>
      <c r="E23" s="6">
        <v>42370</v>
      </c>
      <c r="F23" s="6">
        <v>42401</v>
      </c>
      <c r="G23" s="6">
        <v>42430</v>
      </c>
      <c r="H23" s="6">
        <v>42461</v>
      </c>
      <c r="I23" s="6">
        <v>42491</v>
      </c>
      <c r="J23" s="6">
        <v>42522</v>
      </c>
      <c r="K23" s="6">
        <v>42552</v>
      </c>
      <c r="L23" s="6">
        <v>42583</v>
      </c>
      <c r="M23" s="6">
        <v>42614</v>
      </c>
    </row>
    <row r="24" spans="1:13" x14ac:dyDescent="0.25">
      <c r="A24" s="12" t="s">
        <v>16</v>
      </c>
      <c r="B24" s="13">
        <v>384.32222222222214</v>
      </c>
      <c r="C24" s="13">
        <v>586.84513888888887</v>
      </c>
      <c r="D24" s="13">
        <v>744.02361111111088</v>
      </c>
      <c r="E24" s="13">
        <v>719.23055555555561</v>
      </c>
      <c r="F24" s="13">
        <v>636.27083333333337</v>
      </c>
      <c r="G24" s="14">
        <v>588.96111111111099</v>
      </c>
      <c r="H24" s="13">
        <v>456.2902777777777</v>
      </c>
      <c r="I24" s="13">
        <v>301.5986111111111</v>
      </c>
      <c r="J24" s="13">
        <v>162.02638888888887</v>
      </c>
      <c r="K24" s="13">
        <v>62.526388888888867</v>
      </c>
      <c r="L24" s="13">
        <v>48.662499999999994</v>
      </c>
      <c r="M24" s="13">
        <v>140.65</v>
      </c>
    </row>
    <row r="25" spans="1:13" x14ac:dyDescent="0.25">
      <c r="A25" s="15" t="s">
        <v>17</v>
      </c>
      <c r="B25" s="3">
        <v>259.66666666666703</v>
      </c>
      <c r="C25" s="3">
        <v>635.52083333333303</v>
      </c>
      <c r="D25" s="3">
        <v>693.83333333333405</v>
      </c>
      <c r="E25" s="3">
        <v>664.25</v>
      </c>
      <c r="F25" s="3">
        <v>516.16666666666697</v>
      </c>
      <c r="G25" s="3">
        <v>510.125</v>
      </c>
      <c r="H25" s="3">
        <v>287.5</v>
      </c>
      <c r="I25" s="3">
        <v>188.75</v>
      </c>
      <c r="J25" s="3">
        <v>122.958333333333</v>
      </c>
      <c r="K25" s="3">
        <v>33.625</v>
      </c>
      <c r="L25" s="3">
        <v>32.1666666666667</v>
      </c>
      <c r="M25" s="3">
        <v>137.375</v>
      </c>
    </row>
    <row r="26" spans="1:13" x14ac:dyDescent="0.25">
      <c r="A26" s="12" t="s">
        <v>18</v>
      </c>
      <c r="B26" s="13">
        <f>B24-B25</f>
        <v>124.65555555555511</v>
      </c>
      <c r="C26" s="13">
        <f t="shared" ref="C26:M26" si="0">C24-C25</f>
        <v>-48.675694444444161</v>
      </c>
      <c r="D26" s="13">
        <f t="shared" si="0"/>
        <v>50.190277777776828</v>
      </c>
      <c r="E26" s="13">
        <f t="shared" si="0"/>
        <v>54.980555555555611</v>
      </c>
      <c r="F26" s="13">
        <f t="shared" si="0"/>
        <v>120.1041666666664</v>
      </c>
      <c r="G26" s="13">
        <f t="shared" si="0"/>
        <v>78.836111111110995</v>
      </c>
      <c r="H26" s="13">
        <f t="shared" si="0"/>
        <v>168.7902777777777</v>
      </c>
      <c r="I26" s="13">
        <f t="shared" si="0"/>
        <v>112.8486111111111</v>
      </c>
      <c r="J26" s="13">
        <f t="shared" si="0"/>
        <v>39.068055555555873</v>
      </c>
      <c r="K26" s="13">
        <f t="shared" si="0"/>
        <v>28.901388888888867</v>
      </c>
      <c r="L26" s="13">
        <f t="shared" si="0"/>
        <v>16.495833333333294</v>
      </c>
      <c r="M26" s="13">
        <f t="shared" si="0"/>
        <v>3.2750000000000057</v>
      </c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25">
      <c r="A28" s="12" t="s">
        <v>19</v>
      </c>
      <c r="B28" s="13">
        <v>231.50416666666663</v>
      </c>
      <c r="C28" s="13">
        <v>436.84513888888881</v>
      </c>
      <c r="D28" s="13">
        <v>589.02361111111122</v>
      </c>
      <c r="E28" s="13">
        <v>564.23055555555561</v>
      </c>
      <c r="F28" s="13">
        <v>491.2708260317458</v>
      </c>
      <c r="G28" s="14">
        <v>434.06388888888898</v>
      </c>
      <c r="H28" s="13">
        <v>308.76111111111112</v>
      </c>
      <c r="I28" s="13">
        <v>165.92361111111111</v>
      </c>
      <c r="J28" s="13">
        <v>57.043055555555512</v>
      </c>
      <c r="K28" s="13">
        <v>8.7666666666666675</v>
      </c>
      <c r="L28" s="13">
        <v>3.7625000000000028</v>
      </c>
      <c r="M28" s="13">
        <v>44.338888888888881</v>
      </c>
    </row>
    <row r="29" spans="1:13" x14ac:dyDescent="0.25">
      <c r="A29" s="15" t="s">
        <v>20</v>
      </c>
      <c r="B29" s="3">
        <v>108.125</v>
      </c>
      <c r="C29" s="3">
        <v>485.52083333333297</v>
      </c>
      <c r="D29" s="3">
        <v>538.83333333333303</v>
      </c>
      <c r="E29" s="3">
        <v>509.25</v>
      </c>
      <c r="F29" s="3">
        <v>371.16666666666703</v>
      </c>
      <c r="G29" s="3">
        <v>355.125</v>
      </c>
      <c r="H29" s="3">
        <v>161.25</v>
      </c>
      <c r="I29" s="3">
        <v>78</v>
      </c>
      <c r="J29" s="3">
        <v>34.875</v>
      </c>
      <c r="K29" s="3">
        <v>0.70833333333333603</v>
      </c>
      <c r="L29" s="3">
        <v>0</v>
      </c>
      <c r="M29" s="3">
        <v>23.875</v>
      </c>
    </row>
    <row r="30" spans="1:13" x14ac:dyDescent="0.25">
      <c r="A30" s="12" t="s">
        <v>18</v>
      </c>
      <c r="B30" s="13">
        <f t="shared" ref="B30:L30" si="1">B28-B29</f>
        <v>123.37916666666663</v>
      </c>
      <c r="C30" s="13">
        <f t="shared" si="1"/>
        <v>-48.675694444444161</v>
      </c>
      <c r="D30" s="13">
        <f t="shared" si="1"/>
        <v>50.190277777778192</v>
      </c>
      <c r="E30" s="13">
        <f t="shared" si="1"/>
        <v>54.980555555555611</v>
      </c>
      <c r="F30" s="13">
        <f t="shared" si="1"/>
        <v>120.10415936507877</v>
      </c>
      <c r="G30" s="14">
        <f t="shared" si="1"/>
        <v>78.938888888888982</v>
      </c>
      <c r="H30" s="13">
        <f t="shared" si="1"/>
        <v>147.51111111111112</v>
      </c>
      <c r="I30" s="13">
        <f t="shared" si="1"/>
        <v>87.923611111111114</v>
      </c>
      <c r="J30" s="13">
        <f t="shared" si="1"/>
        <v>22.168055555555512</v>
      </c>
      <c r="K30" s="13">
        <f t="shared" si="1"/>
        <v>8.0583333333333318</v>
      </c>
      <c r="L30" s="13">
        <f t="shared" si="1"/>
        <v>3.7625000000000028</v>
      </c>
      <c r="M30" s="13">
        <f>M28-M29</f>
        <v>20.463888888888881</v>
      </c>
    </row>
    <row r="31" spans="1:13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 s="12" t="s">
        <v>21</v>
      </c>
      <c r="B32" s="13">
        <v>99.974999999999994</v>
      </c>
      <c r="C32" s="13">
        <v>288.07013888888895</v>
      </c>
      <c r="D32" s="13">
        <v>434.20000000000005</v>
      </c>
      <c r="E32" s="13">
        <v>409.29583333333329</v>
      </c>
      <c r="F32" s="13">
        <v>346.35277777777776</v>
      </c>
      <c r="G32" s="14">
        <v>280.54305555555555</v>
      </c>
      <c r="H32" s="13">
        <v>171.11666666666665</v>
      </c>
      <c r="I32" s="13">
        <v>60.352777777777767</v>
      </c>
      <c r="J32" s="13">
        <v>7.9513888888888902</v>
      </c>
      <c r="K32" s="13">
        <v>0.14861111111111119</v>
      </c>
      <c r="L32" s="13">
        <v>0</v>
      </c>
      <c r="M32" s="13">
        <v>4.5874999999999986</v>
      </c>
    </row>
    <row r="33" spans="1:13" x14ac:dyDescent="0.25">
      <c r="A33" s="15" t="s">
        <v>22</v>
      </c>
      <c r="B33" s="3">
        <v>18.9166666666667</v>
      </c>
      <c r="C33" s="3">
        <v>335.52083333333297</v>
      </c>
      <c r="D33" s="3">
        <v>383.83333333333297</v>
      </c>
      <c r="E33" s="3">
        <v>354.25</v>
      </c>
      <c r="F33" s="3">
        <v>226.166666666667</v>
      </c>
      <c r="G33" s="3">
        <v>205.5</v>
      </c>
      <c r="H33" s="3">
        <v>54.3333333333333</v>
      </c>
      <c r="I33" s="3">
        <v>6.875</v>
      </c>
      <c r="J33" s="3">
        <v>2.7916666666666701</v>
      </c>
      <c r="K33" s="3">
        <v>0</v>
      </c>
      <c r="L33" s="3">
        <v>0</v>
      </c>
      <c r="M33" s="3">
        <v>0.375</v>
      </c>
    </row>
    <row r="34" spans="1:13" x14ac:dyDescent="0.25">
      <c r="A34" s="12" t="s">
        <v>18</v>
      </c>
      <c r="B34" s="13">
        <f t="shared" ref="B34:M34" si="2">B32-B33</f>
        <v>81.058333333333294</v>
      </c>
      <c r="C34" s="13">
        <f t="shared" si="2"/>
        <v>-47.450694444444025</v>
      </c>
      <c r="D34" s="13">
        <f t="shared" si="2"/>
        <v>50.366666666667072</v>
      </c>
      <c r="E34" s="13">
        <f t="shared" si="2"/>
        <v>55.045833333333292</v>
      </c>
      <c r="F34" s="13">
        <f t="shared" si="2"/>
        <v>120.18611111111076</v>
      </c>
      <c r="G34" s="13">
        <f t="shared" si="2"/>
        <v>75.043055555555554</v>
      </c>
      <c r="H34" s="13">
        <f t="shared" si="2"/>
        <v>116.78333333333335</v>
      </c>
      <c r="I34" s="13">
        <f t="shared" si="2"/>
        <v>53.477777777777767</v>
      </c>
      <c r="J34" s="13">
        <f t="shared" si="2"/>
        <v>5.1597222222222197</v>
      </c>
      <c r="K34" s="13">
        <f t="shared" si="2"/>
        <v>0.14861111111111119</v>
      </c>
      <c r="L34" s="13">
        <f t="shared" si="2"/>
        <v>0</v>
      </c>
      <c r="M34" s="13">
        <f t="shared" si="2"/>
        <v>4.2124999999999986</v>
      </c>
    </row>
    <row r="35" spans="1:13" x14ac:dyDescent="0.25">
      <c r="B35" s="16"/>
      <c r="C35" s="16"/>
      <c r="D35" s="16"/>
      <c r="E35" s="16"/>
      <c r="F35" s="16"/>
      <c r="G35" s="17"/>
      <c r="H35" s="16"/>
      <c r="I35" s="16"/>
      <c r="J35" s="16"/>
      <c r="K35" s="18"/>
      <c r="L35" s="16"/>
      <c r="M35" s="16"/>
    </row>
    <row r="36" spans="1:13" x14ac:dyDescent="0.25">
      <c r="A36" s="12" t="s">
        <v>23</v>
      </c>
      <c r="B36" s="13">
        <v>2.8333333333333335</v>
      </c>
      <c r="C36" s="13">
        <v>55.591666666666669</v>
      </c>
      <c r="D36" s="13">
        <v>145.74583333333331</v>
      </c>
      <c r="E36" s="13">
        <v>128.35138888888892</v>
      </c>
      <c r="F36" s="13">
        <v>92.253769841269829</v>
      </c>
      <c r="G36" s="14">
        <v>41.459027777777784</v>
      </c>
      <c r="H36" s="13">
        <v>9.1166666666666654</v>
      </c>
      <c r="I36" s="13">
        <v>0.41666666666666663</v>
      </c>
      <c r="J36" s="13">
        <v>0</v>
      </c>
      <c r="K36" s="13">
        <v>0</v>
      </c>
      <c r="L36" s="19">
        <v>0</v>
      </c>
      <c r="M36" s="13">
        <v>0</v>
      </c>
    </row>
    <row r="37" spans="1:13" x14ac:dyDescent="0.25">
      <c r="A37" s="15" t="s">
        <v>24</v>
      </c>
      <c r="B37" s="3">
        <v>0</v>
      </c>
      <c r="C37" s="3">
        <v>91.5416666666667</v>
      </c>
      <c r="D37" s="3">
        <v>107.25</v>
      </c>
      <c r="E37" s="3">
        <v>79.9166666666667</v>
      </c>
      <c r="F37" s="3">
        <v>16.25</v>
      </c>
      <c r="G37" s="3">
        <v>7.25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</row>
    <row r="38" spans="1:13" x14ac:dyDescent="0.25">
      <c r="A38" s="12" t="s">
        <v>18</v>
      </c>
      <c r="B38" s="13">
        <f t="shared" ref="B38:D38" si="3">B36-B37</f>
        <v>2.8333333333333335</v>
      </c>
      <c r="C38" s="13">
        <f t="shared" si="3"/>
        <v>-35.950000000000031</v>
      </c>
      <c r="D38" s="13">
        <f t="shared" si="3"/>
        <v>38.495833333333309</v>
      </c>
      <c r="E38" s="13">
        <f>E36-E37</f>
        <v>48.43472222222222</v>
      </c>
      <c r="F38" s="13">
        <f t="shared" ref="F38:M38" si="4">F36-F37</f>
        <v>76.003769841269829</v>
      </c>
      <c r="G38" s="14">
        <f t="shared" si="4"/>
        <v>34.209027777777784</v>
      </c>
      <c r="H38" s="13">
        <f t="shared" si="4"/>
        <v>9.1166666666666654</v>
      </c>
      <c r="I38" s="13">
        <f t="shared" si="4"/>
        <v>0.41666666666666663</v>
      </c>
      <c r="J38" s="13">
        <f t="shared" si="4"/>
        <v>0</v>
      </c>
      <c r="K38" s="13">
        <f t="shared" si="4"/>
        <v>0</v>
      </c>
      <c r="L38" s="13">
        <f t="shared" si="4"/>
        <v>0</v>
      </c>
      <c r="M38" s="13">
        <f t="shared" si="4"/>
        <v>0</v>
      </c>
    </row>
    <row r="39" spans="1:13" x14ac:dyDescent="0.25">
      <c r="B39" s="20"/>
      <c r="C39" s="20"/>
      <c r="D39" s="20"/>
      <c r="E39" s="20"/>
      <c r="F39" s="20"/>
      <c r="G39" s="21"/>
      <c r="H39" s="20"/>
      <c r="I39" s="20"/>
      <c r="J39" s="20"/>
      <c r="K39" s="20"/>
      <c r="L39" s="22"/>
      <c r="M39" s="20"/>
    </row>
    <row r="40" spans="1:13" x14ac:dyDescent="0.25">
      <c r="A40" s="12" t="s">
        <v>25</v>
      </c>
      <c r="B40" s="13">
        <f>'[1]System GPI Adj. '!$I$4</f>
        <v>2.2361111111111107</v>
      </c>
      <c r="C40" s="13">
        <f>'[1]System GPI Adj. '!$I$5</f>
        <v>0</v>
      </c>
      <c r="D40" s="13">
        <f>'[1]System GPI Adj. '!$I$6</f>
        <v>0</v>
      </c>
      <c r="E40" s="13">
        <f>'[1]System GPI Adj. '!$I$7</f>
        <v>0</v>
      </c>
      <c r="F40" s="13">
        <f>'[1]System GPI Adj. '!$I$8</f>
        <v>0</v>
      </c>
      <c r="G40" s="14">
        <f>'[1]System GPI Adj. '!$I$9</f>
        <v>0.10277777777777786</v>
      </c>
      <c r="H40" s="13">
        <f>'[1]System GPI Adj. '!$I$10</f>
        <v>2.7444444444444449</v>
      </c>
      <c r="I40" s="13">
        <f>'[1]System GPI Adj. '!$I$11</f>
        <v>25.566666666666666</v>
      </c>
      <c r="J40" s="13">
        <f>'[1]System GPI Adj. '!$I$12</f>
        <v>70.19027777777778</v>
      </c>
      <c r="K40" s="13">
        <f>'[1]System GPI Adj. '!$I$13</f>
        <v>172.51527777777778</v>
      </c>
      <c r="L40" s="19">
        <f>'[1]System GPI Adj. '!$I$14</f>
        <v>174.38055555555556</v>
      </c>
      <c r="M40" s="13">
        <f>'[1]System GPI Adj. '!$I$15</f>
        <v>71.243055555555571</v>
      </c>
    </row>
    <row r="41" spans="1:13" x14ac:dyDescent="0.25">
      <c r="A41" s="15" t="s">
        <v>26</v>
      </c>
      <c r="B41" s="3">
        <v>3.4583333333333401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36.0833333333333</v>
      </c>
      <c r="I41" s="3">
        <v>58.75</v>
      </c>
      <c r="J41" s="3">
        <v>111.666666666667</v>
      </c>
      <c r="K41" s="3">
        <v>178.166666666667</v>
      </c>
      <c r="L41" s="3">
        <v>249.416666666667</v>
      </c>
      <c r="M41" s="3">
        <v>36.8333333333333</v>
      </c>
    </row>
    <row r="42" spans="1:13" x14ac:dyDescent="0.25">
      <c r="A42" s="12" t="s">
        <v>18</v>
      </c>
      <c r="B42" s="13">
        <f>B40-B41</f>
        <v>-1.2222222222222294</v>
      </c>
      <c r="C42" s="13">
        <f t="shared" ref="C42:D42" si="5">C40-C41</f>
        <v>0</v>
      </c>
      <c r="D42" s="13">
        <f t="shared" si="5"/>
        <v>0</v>
      </c>
      <c r="E42" s="13">
        <f>E40-E41</f>
        <v>0</v>
      </c>
      <c r="F42" s="13">
        <f t="shared" ref="F42:M42" si="6">F40-F41</f>
        <v>0</v>
      </c>
      <c r="G42" s="14">
        <f t="shared" si="6"/>
        <v>0.10277777777777786</v>
      </c>
      <c r="H42" s="13">
        <f t="shared" si="6"/>
        <v>-33.338888888888853</v>
      </c>
      <c r="I42" s="13">
        <f t="shared" si="6"/>
        <v>-33.183333333333337</v>
      </c>
      <c r="J42" s="13">
        <f t="shared" si="6"/>
        <v>-41.476388888889218</v>
      </c>
      <c r="K42" s="13">
        <f t="shared" si="6"/>
        <v>-5.6513888888892154</v>
      </c>
      <c r="L42" s="13">
        <f t="shared" si="6"/>
        <v>-75.036111111111438</v>
      </c>
      <c r="M42" s="13">
        <f t="shared" si="6"/>
        <v>34.409722222222271</v>
      </c>
    </row>
    <row r="43" spans="1:13" x14ac:dyDescent="0.25">
      <c r="A43" s="12"/>
      <c r="B43" s="23"/>
      <c r="C43" s="23"/>
      <c r="D43" s="23"/>
      <c r="E43" s="23"/>
      <c r="F43" s="23"/>
      <c r="G43" s="24"/>
      <c r="H43" s="23"/>
      <c r="I43" s="23"/>
      <c r="J43" s="23"/>
      <c r="K43" s="23"/>
      <c r="L43" s="23"/>
      <c r="M43" s="23"/>
    </row>
    <row r="45" spans="1:13" x14ac:dyDescent="0.25">
      <c r="A45" s="4" t="s">
        <v>27</v>
      </c>
    </row>
    <row r="46" spans="1:13" x14ac:dyDescent="0.25">
      <c r="A46" s="25" t="s">
        <v>28</v>
      </c>
      <c r="B46" s="26" t="s">
        <v>36</v>
      </c>
      <c r="C46" s="26" t="s">
        <v>37</v>
      </c>
      <c r="D46" s="26" t="s">
        <v>38</v>
      </c>
      <c r="E46" s="26" t="s">
        <v>39</v>
      </c>
      <c r="F46" s="26" t="s">
        <v>40</v>
      </c>
      <c r="G46" s="26" t="s">
        <v>41</v>
      </c>
      <c r="H46" s="26" t="s">
        <v>42</v>
      </c>
      <c r="I46" s="26" t="s">
        <v>43</v>
      </c>
      <c r="J46" s="26" t="s">
        <v>44</v>
      </c>
      <c r="K46" s="26" t="s">
        <v>45</v>
      </c>
      <c r="L46" s="26" t="s">
        <v>46</v>
      </c>
      <c r="M46" s="26" t="s">
        <v>47</v>
      </c>
    </row>
    <row r="47" spans="1:13" x14ac:dyDescent="0.25">
      <c r="A47" s="27" t="s">
        <v>32</v>
      </c>
      <c r="B47" s="28">
        <v>0.47490900000000003</v>
      </c>
      <c r="C47" s="28">
        <v>0.60368900000000003</v>
      </c>
      <c r="D47" s="28">
        <v>0.53151000000000004</v>
      </c>
      <c r="E47" s="28">
        <v>0.65593900000000005</v>
      </c>
      <c r="F47" s="28">
        <v>0.477404</v>
      </c>
      <c r="G47" s="28">
        <v>0.57725800000000005</v>
      </c>
      <c r="H47" s="28">
        <v>0.39457500000000001</v>
      </c>
      <c r="I47" s="28">
        <v>0.219445</v>
      </c>
      <c r="J47" s="28"/>
      <c r="K47" s="28"/>
      <c r="L47" s="28"/>
      <c r="M47" s="28">
        <v>0.28394200000000003</v>
      </c>
    </row>
    <row r="48" spans="1:13" x14ac:dyDescent="0.25">
      <c r="A48" s="27" t="s">
        <v>33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x14ac:dyDescent="0.25">
      <c r="A49" s="27" t="s">
        <v>34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x14ac:dyDescent="0.25">
      <c r="A50" s="27" t="s">
        <v>35</v>
      </c>
      <c r="B50" s="28"/>
      <c r="C50" s="28">
        <v>0.27298600000000001</v>
      </c>
      <c r="D50" s="28">
        <v>0.26012200000000002</v>
      </c>
      <c r="E50" s="28"/>
      <c r="F50" s="28">
        <v>0.26387699999999997</v>
      </c>
      <c r="G50" s="28"/>
      <c r="H50" s="28">
        <v>0.896671</v>
      </c>
      <c r="I50" s="28"/>
      <c r="J50" s="28"/>
      <c r="K50" s="28"/>
      <c r="L50" s="28"/>
      <c r="M50" s="28"/>
    </row>
    <row r="51" spans="1:13" x14ac:dyDescent="0.25">
      <c r="A51" s="27" t="s">
        <v>48</v>
      </c>
      <c r="B51" s="28"/>
      <c r="C51" s="28"/>
      <c r="D51" s="28"/>
      <c r="E51" s="28"/>
      <c r="F51" s="28"/>
      <c r="G51" s="28"/>
      <c r="H51" s="28"/>
      <c r="I51" s="28"/>
      <c r="J51" s="28">
        <v>0.18770899999999999</v>
      </c>
      <c r="K51" s="28">
        <v>0.284026</v>
      </c>
      <c r="L51" s="28">
        <v>0.210531</v>
      </c>
      <c r="M51" s="28">
        <v>0.20022400000000001</v>
      </c>
    </row>
    <row r="52" spans="1:13" x14ac:dyDescent="0.25">
      <c r="A52" s="25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x14ac:dyDescent="0.25">
      <c r="A53" s="25" t="s">
        <v>2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x14ac:dyDescent="0.25">
      <c r="A54" s="27" t="s">
        <v>32</v>
      </c>
      <c r="B54" s="1">
        <v>0.26660600000000001</v>
      </c>
      <c r="C54" s="1">
        <v>0.32219799999999998</v>
      </c>
      <c r="D54" s="28"/>
      <c r="E54" s="1">
        <v>0.29444300000000001</v>
      </c>
      <c r="F54" s="1">
        <v>0.44343500000000002</v>
      </c>
      <c r="G54" s="1">
        <v>0.24180299999999999</v>
      </c>
      <c r="H54" s="1">
        <v>0.22972100000000001</v>
      </c>
      <c r="I54" s="28"/>
      <c r="J54" s="28"/>
      <c r="K54" s="28"/>
      <c r="L54" s="28"/>
      <c r="M54" s="28"/>
    </row>
    <row r="55" spans="1:13" x14ac:dyDescent="0.25">
      <c r="A55" s="27" t="s">
        <v>33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 x14ac:dyDescent="0.25">
      <c r="A56" s="27" t="s">
        <v>34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x14ac:dyDescent="0.25">
      <c r="A57" s="27" t="s">
        <v>35</v>
      </c>
      <c r="B57" s="28"/>
      <c r="C57" s="28"/>
      <c r="D57" s="1">
        <v>0.53284699999999996</v>
      </c>
      <c r="E57" s="28"/>
      <c r="F57" s="28"/>
      <c r="G57" s="28"/>
      <c r="H57" s="28"/>
      <c r="I57" s="28"/>
      <c r="J57" s="28"/>
      <c r="K57" s="28"/>
      <c r="L57" s="28"/>
      <c r="M57" s="28"/>
    </row>
    <row r="58" spans="1:13" x14ac:dyDescent="0.25">
      <c r="A58" s="27" t="s">
        <v>48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1">
        <v>0.15793699999999999</v>
      </c>
      <c r="M58" s="1">
        <v>0.160109</v>
      </c>
    </row>
    <row r="59" spans="1:13" x14ac:dyDescent="0.25">
      <c r="A59" s="25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x14ac:dyDescent="0.25">
      <c r="A60" s="25" t="s">
        <v>29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 x14ac:dyDescent="0.25">
      <c r="A61" s="27" t="s">
        <v>32</v>
      </c>
      <c r="B61" s="1">
        <v>0.37864599999999998</v>
      </c>
      <c r="C61" s="1">
        <v>0.68627899999999997</v>
      </c>
      <c r="D61" s="1">
        <v>0.43962099999999998</v>
      </c>
      <c r="E61" s="1">
        <v>0.80607799999999996</v>
      </c>
      <c r="F61" s="1">
        <v>0.56823400000000002</v>
      </c>
      <c r="G61" s="1">
        <v>0.68670900000000001</v>
      </c>
      <c r="H61" s="1">
        <v>0.25055899999999998</v>
      </c>
      <c r="I61" s="29"/>
      <c r="J61" s="28"/>
      <c r="K61" s="28"/>
      <c r="L61" s="28"/>
      <c r="M61" s="28"/>
    </row>
    <row r="62" spans="1:13" x14ac:dyDescent="0.25">
      <c r="A62" s="27" t="s">
        <v>33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 x14ac:dyDescent="0.25">
      <c r="A63" s="27" t="s">
        <v>34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x14ac:dyDescent="0.25">
      <c r="A64" s="27" t="s">
        <v>35</v>
      </c>
      <c r="B64" s="28"/>
      <c r="C64" s="1">
        <v>0.50731400000000004</v>
      </c>
      <c r="D64" s="1">
        <v>0.55873700000000004</v>
      </c>
      <c r="E64" s="28"/>
      <c r="F64" s="1">
        <v>0.47633700000000001</v>
      </c>
      <c r="G64" s="28"/>
      <c r="H64" s="1">
        <v>2.0253899999999998</v>
      </c>
      <c r="I64" s="28"/>
      <c r="J64" s="28"/>
      <c r="K64" s="28"/>
      <c r="L64" s="28"/>
      <c r="M64" s="28"/>
    </row>
    <row r="65" spans="1:14" x14ac:dyDescent="0.25">
      <c r="A65" s="27" t="s">
        <v>48</v>
      </c>
      <c r="B65" s="28"/>
      <c r="C65" s="28"/>
      <c r="D65" s="28"/>
      <c r="E65" s="28"/>
      <c r="F65" s="28"/>
      <c r="G65" s="28"/>
      <c r="H65" s="28"/>
      <c r="I65" s="28"/>
      <c r="J65" s="1">
        <v>0.83323000000000003</v>
      </c>
      <c r="K65" s="1">
        <v>0.783084</v>
      </c>
      <c r="L65" s="1">
        <v>0.52423299999999995</v>
      </c>
      <c r="M65" s="1">
        <v>0.63714800000000005</v>
      </c>
    </row>
    <row r="66" spans="1:14" x14ac:dyDescent="0.25">
      <c r="A66" s="2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4" x14ac:dyDescent="0.25">
      <c r="A67" s="25" t="s">
        <v>4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4" x14ac:dyDescent="0.25">
      <c r="A68" s="27" t="s">
        <v>32</v>
      </c>
      <c r="B68" s="1">
        <v>7.3867979999999998</v>
      </c>
      <c r="C68" s="1">
        <v>11.70172</v>
      </c>
      <c r="D68" s="1">
        <v>9.5001149999999992</v>
      </c>
      <c r="E68" s="1">
        <v>17.062989999999999</v>
      </c>
      <c r="F68" s="1">
        <v>11.9247</v>
      </c>
      <c r="G68" s="1">
        <v>12.84066</v>
      </c>
      <c r="H68" s="1">
        <v>7.1230989999999998</v>
      </c>
      <c r="I68" s="28"/>
      <c r="J68" s="28"/>
      <c r="K68" s="28"/>
      <c r="L68" s="28"/>
      <c r="M68" s="28"/>
    </row>
    <row r="69" spans="1:14" x14ac:dyDescent="0.25">
      <c r="A69" s="27" t="s">
        <v>33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4" x14ac:dyDescent="0.25">
      <c r="A70" s="27" t="s">
        <v>34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4" x14ac:dyDescent="0.25">
      <c r="A71" s="27" t="s">
        <v>35</v>
      </c>
      <c r="B71" s="28"/>
      <c r="C71" s="1">
        <v>10.028879999999999</v>
      </c>
      <c r="D71" s="1">
        <v>12.465310000000001</v>
      </c>
      <c r="E71" s="28"/>
      <c r="F71" s="1">
        <v>9.0147860000000009</v>
      </c>
      <c r="G71" s="28"/>
      <c r="H71" s="1">
        <v>25.171669999999999</v>
      </c>
      <c r="I71" s="28"/>
      <c r="J71" s="28"/>
      <c r="K71" s="28"/>
      <c r="L71" s="28"/>
      <c r="M71" s="28"/>
    </row>
    <row r="72" spans="1:14" x14ac:dyDescent="0.25">
      <c r="A72" s="27" t="s">
        <v>48</v>
      </c>
      <c r="B72" s="28"/>
      <c r="C72" s="28"/>
      <c r="D72" s="28"/>
      <c r="E72" s="28"/>
      <c r="F72" s="28"/>
      <c r="G72" s="28"/>
      <c r="H72" s="28"/>
      <c r="I72" s="28"/>
      <c r="J72" s="1">
        <v>9.5308519999999994</v>
      </c>
      <c r="K72" s="1">
        <v>9.4716229999999992</v>
      </c>
      <c r="L72" s="1">
        <v>8.3184660000000008</v>
      </c>
      <c r="M72" s="1">
        <v>5.4419009999999997</v>
      </c>
    </row>
    <row r="73" spans="1:14" x14ac:dyDescent="0.25">
      <c r="A73" s="25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4" x14ac:dyDescent="0.25">
      <c r="A74" s="25" t="s">
        <v>31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4" x14ac:dyDescent="0.25">
      <c r="A75" s="27" t="s">
        <v>32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4" x14ac:dyDescent="0.25">
      <c r="A76" s="27" t="s">
        <v>33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4" x14ac:dyDescent="0.25">
      <c r="A77" s="27" t="s">
        <v>34</v>
      </c>
      <c r="B77" s="28"/>
      <c r="C77" s="28">
        <v>7.3666210000000003</v>
      </c>
      <c r="D77" s="28"/>
      <c r="E77" s="28">
        <v>8.856204</v>
      </c>
      <c r="F77" s="28"/>
      <c r="G77" s="28"/>
      <c r="H77" s="28"/>
      <c r="I77" s="28"/>
      <c r="J77" s="28"/>
      <c r="K77" s="28"/>
      <c r="L77" s="28"/>
      <c r="M77" s="28"/>
      <c r="N77" s="30"/>
    </row>
    <row r="78" spans="1:14" x14ac:dyDescent="0.25">
      <c r="A78" s="27" t="s">
        <v>35</v>
      </c>
      <c r="B78" s="28"/>
      <c r="C78" s="28"/>
      <c r="D78" s="28">
        <v>8.9334819999999997</v>
      </c>
      <c r="E78" s="28"/>
      <c r="F78" s="28">
        <v>6.6975899999999999</v>
      </c>
      <c r="G78" s="28">
        <v>6.9379080000000002</v>
      </c>
      <c r="H78" s="28"/>
      <c r="I78" s="28"/>
      <c r="J78" s="28"/>
      <c r="K78" s="28"/>
      <c r="L78" s="28"/>
      <c r="M78" s="28"/>
    </row>
    <row r="79" spans="1:14" x14ac:dyDescent="0.25">
      <c r="A79" s="27" t="s">
        <v>48</v>
      </c>
      <c r="B79" s="28"/>
      <c r="C79" s="28"/>
      <c r="D79" s="28"/>
      <c r="E79" s="28"/>
      <c r="F79" s="28"/>
      <c r="G79" s="28"/>
      <c r="H79" s="28"/>
      <c r="I79" s="28"/>
      <c r="J79" s="28">
        <v>9.3967569999999991</v>
      </c>
      <c r="K79" s="28">
        <v>8.5476639999999993</v>
      </c>
      <c r="L79" s="28">
        <v>8.8599429999999995</v>
      </c>
      <c r="M79" s="28">
        <v>6.2621279999999997</v>
      </c>
    </row>
    <row r="80" spans="1:14" x14ac:dyDescent="0.25">
      <c r="A80" s="2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x14ac:dyDescent="0.25">
      <c r="A81" s="25" t="s">
        <v>6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x14ac:dyDescent="0.25">
      <c r="A82" s="27" t="s">
        <v>32</v>
      </c>
      <c r="B82" s="1">
        <v>36.875880000000002</v>
      </c>
      <c r="C82" s="1">
        <v>67.210059999999999</v>
      </c>
      <c r="D82" s="1">
        <v>56.376469999999998</v>
      </c>
      <c r="E82" s="1">
        <v>79.322909999999993</v>
      </c>
      <c r="F82" s="1">
        <v>70.058440000000004</v>
      </c>
      <c r="G82" s="1">
        <v>56.950920000000004</v>
      </c>
      <c r="H82" s="1">
        <v>38.108699999999999</v>
      </c>
      <c r="I82" s="1">
        <v>20.52666</v>
      </c>
      <c r="J82" s="28"/>
      <c r="K82" s="28"/>
      <c r="L82" s="28"/>
      <c r="M82" s="28"/>
    </row>
    <row r="83" spans="1:13" x14ac:dyDescent="0.25">
      <c r="A83" s="27" t="s">
        <v>33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 x14ac:dyDescent="0.25">
      <c r="A84" s="27" t="s">
        <v>34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 x14ac:dyDescent="0.25">
      <c r="A85" s="27" t="s">
        <v>35</v>
      </c>
      <c r="B85" s="28"/>
      <c r="C85" s="1">
        <v>31.96435</v>
      </c>
      <c r="D85" s="1">
        <v>33.335149999999999</v>
      </c>
      <c r="E85" s="28"/>
      <c r="F85" s="28"/>
      <c r="G85" s="28"/>
      <c r="H85" s="1">
        <v>113.5548</v>
      </c>
      <c r="I85" s="28"/>
      <c r="J85" s="28"/>
      <c r="K85" s="28"/>
      <c r="L85" s="28"/>
      <c r="M85" s="28"/>
    </row>
    <row r="86" spans="1:13" x14ac:dyDescent="0.25">
      <c r="A86" s="27" t="s">
        <v>48</v>
      </c>
      <c r="B86" s="28"/>
      <c r="C86" s="28"/>
      <c r="D86" s="28"/>
      <c r="E86" s="28"/>
      <c r="F86" s="28"/>
      <c r="G86" s="28"/>
      <c r="H86" s="28"/>
      <c r="I86" s="28"/>
      <c r="J86" s="1">
        <v>33.30509</v>
      </c>
      <c r="K86" s="1">
        <v>37.37885</v>
      </c>
      <c r="L86" s="1">
        <v>21.75339</v>
      </c>
      <c r="M86" s="28"/>
    </row>
    <row r="87" spans="1:13" x14ac:dyDescent="0.25">
      <c r="A87" s="25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 x14ac:dyDescent="0.25">
      <c r="A88" s="25" t="s">
        <v>30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 x14ac:dyDescent="0.25">
      <c r="A89" s="27" t="s">
        <v>32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 x14ac:dyDescent="0.25">
      <c r="A90" s="27" t="s">
        <v>33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 x14ac:dyDescent="0.25">
      <c r="A91" s="27" t="s">
        <v>34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 x14ac:dyDescent="0.25">
      <c r="A92" s="27" t="s">
        <v>35</v>
      </c>
      <c r="B92" s="28"/>
      <c r="C92" s="28">
        <v>15.947509999999999</v>
      </c>
      <c r="D92" s="28">
        <v>13.90981</v>
      </c>
      <c r="E92" s="28">
        <v>12.16081</v>
      </c>
      <c r="F92" s="28">
        <v>26.988959999999999</v>
      </c>
      <c r="G92" s="28">
        <v>18.302610000000001</v>
      </c>
      <c r="H92" s="28"/>
      <c r="I92" s="28"/>
      <c r="J92" s="28"/>
      <c r="K92" s="28"/>
      <c r="L92" s="28"/>
      <c r="M92" s="28"/>
    </row>
    <row r="93" spans="1:13" x14ac:dyDescent="0.25">
      <c r="A93" s="27" t="s">
        <v>48</v>
      </c>
      <c r="B93" s="28"/>
      <c r="C93" s="28"/>
      <c r="D93" s="28"/>
      <c r="E93" s="28"/>
      <c r="F93" s="28"/>
      <c r="G93" s="28"/>
      <c r="H93" s="28"/>
      <c r="I93" s="28"/>
      <c r="J93" s="28">
        <v>48.459739999999996</v>
      </c>
      <c r="K93" s="28">
        <v>43.173780000000001</v>
      </c>
      <c r="L93" s="28">
        <v>47.954439999999998</v>
      </c>
      <c r="M93" s="28">
        <v>44.78584</v>
      </c>
    </row>
    <row r="94" spans="1:13" x14ac:dyDescent="0.25">
      <c r="A94" s="25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3" x14ac:dyDescent="0.25">
      <c r="A95" s="25" t="s">
        <v>8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 x14ac:dyDescent="0.25">
      <c r="A96" s="27" t="s">
        <v>32</v>
      </c>
      <c r="B96" s="28"/>
      <c r="C96" s="1">
        <v>98.630610000000004</v>
      </c>
      <c r="D96" s="1">
        <v>100.7268</v>
      </c>
      <c r="E96" s="1">
        <v>60.942129999999999</v>
      </c>
      <c r="F96" s="1">
        <v>83.300880000000006</v>
      </c>
      <c r="G96" s="1">
        <v>50.12218</v>
      </c>
      <c r="H96" s="1">
        <v>40.550139999999999</v>
      </c>
      <c r="I96" s="1">
        <v>32.979430000000001</v>
      </c>
      <c r="J96" s="28"/>
      <c r="K96" s="28"/>
      <c r="L96" s="28"/>
      <c r="M96" s="28"/>
    </row>
    <row r="97" spans="1:13" x14ac:dyDescent="0.25">
      <c r="A97" s="27" t="s">
        <v>33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1:13" x14ac:dyDescent="0.25">
      <c r="A98" s="27" t="s">
        <v>34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1:13" x14ac:dyDescent="0.25">
      <c r="A99" s="27" t="s">
        <v>35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1:13" x14ac:dyDescent="0.25">
      <c r="A100" s="27" t="s">
        <v>48</v>
      </c>
      <c r="B100" s="28"/>
      <c r="C100" s="28"/>
      <c r="D100" s="28"/>
      <c r="E100" s="28"/>
      <c r="F100" s="28"/>
      <c r="G100" s="28"/>
      <c r="H100" s="28"/>
      <c r="I100" s="28"/>
      <c r="J100" s="1">
        <v>41.7256</v>
      </c>
      <c r="K100" s="1">
        <v>57.291609999999999</v>
      </c>
      <c r="L100" s="1">
        <v>41.591320000000003</v>
      </c>
      <c r="M100" s="28"/>
    </row>
    <row r="101" spans="1:13" x14ac:dyDescent="0.25">
      <c r="A101" s="25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1:13" x14ac:dyDescent="0.25">
      <c r="A102" s="25" t="s">
        <v>9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1:13" x14ac:dyDescent="0.25">
      <c r="A103" s="27" t="s">
        <v>32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1:13" x14ac:dyDescent="0.25">
      <c r="A104" s="27" t="s">
        <v>33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1:13" x14ac:dyDescent="0.25">
      <c r="A105" s="27" t="s">
        <v>34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1:13" x14ac:dyDescent="0.25">
      <c r="A106" s="27" t="s">
        <v>35</v>
      </c>
      <c r="B106" s="28"/>
      <c r="C106" s="28">
        <v>33.736170000000001</v>
      </c>
      <c r="D106" s="28">
        <v>15.8292</v>
      </c>
      <c r="E106" s="28"/>
      <c r="F106" s="28">
        <v>32.669910000000002</v>
      </c>
      <c r="G106" s="28">
        <v>41.47757</v>
      </c>
      <c r="H106" s="28"/>
      <c r="I106" s="28"/>
      <c r="J106" s="28"/>
      <c r="K106" s="28"/>
      <c r="L106" s="28"/>
      <c r="M106" s="28"/>
    </row>
    <row r="107" spans="1:13" x14ac:dyDescent="0.25">
      <c r="A107" s="27" t="s">
        <v>48</v>
      </c>
      <c r="B107" s="28"/>
      <c r="C107" s="28"/>
      <c r="D107" s="28"/>
      <c r="E107" s="28"/>
      <c r="F107" s="28"/>
      <c r="G107" s="28"/>
      <c r="H107" s="28"/>
      <c r="I107" s="28"/>
      <c r="J107" s="28">
        <v>28.12828</v>
      </c>
      <c r="K107" s="28">
        <v>35.646970000000003</v>
      </c>
      <c r="L107" s="28">
        <v>31.751149999999999</v>
      </c>
      <c r="M107" s="28">
        <v>36.454929999999997</v>
      </c>
    </row>
    <row r="108" spans="1:13" x14ac:dyDescent="0.25">
      <c r="A108" s="25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1:13" x14ac:dyDescent="0.25">
      <c r="A109" s="25" t="s">
        <v>10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1:13" x14ac:dyDescent="0.25">
      <c r="A110" s="27" t="s">
        <v>32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1:13" x14ac:dyDescent="0.25">
      <c r="A111" s="27" t="s">
        <v>33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1:13" x14ac:dyDescent="0.25">
      <c r="A112" s="27" t="s">
        <v>34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4" x14ac:dyDescent="0.25">
      <c r="A113" s="27" t="s">
        <v>35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4" x14ac:dyDescent="0.25">
      <c r="A114" s="27" t="s">
        <v>48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30"/>
    </row>
    <row r="115" spans="1:14" x14ac:dyDescent="0.25">
      <c r="A115" s="25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1:14" x14ac:dyDescent="0.25">
      <c r="A116" s="25" t="s">
        <v>11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4" x14ac:dyDescent="0.25">
      <c r="A117" s="27" t="s">
        <v>32</v>
      </c>
      <c r="B117" s="28">
        <v>36.015790000000003</v>
      </c>
      <c r="C117" s="28">
        <v>71.541679999999999</v>
      </c>
      <c r="D117" s="28">
        <v>38.770200000000003</v>
      </c>
      <c r="E117" s="28">
        <v>76.0411</v>
      </c>
      <c r="F117" s="28"/>
      <c r="G117" s="28">
        <v>55.049550000000004</v>
      </c>
      <c r="H117" s="28">
        <v>29.497199999999999</v>
      </c>
      <c r="I117" s="28"/>
      <c r="J117" s="28"/>
      <c r="K117" s="28"/>
      <c r="L117" s="28"/>
      <c r="M117" s="28"/>
    </row>
    <row r="118" spans="1:14" x14ac:dyDescent="0.25">
      <c r="A118" s="27" t="s">
        <v>33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1:14" x14ac:dyDescent="0.25">
      <c r="A119" s="27" t="s">
        <v>34</v>
      </c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1:14" x14ac:dyDescent="0.25">
      <c r="A120" s="27" t="s">
        <v>35</v>
      </c>
      <c r="B120" s="28"/>
      <c r="C120" s="28"/>
      <c r="D120" s="28">
        <v>63.33811</v>
      </c>
      <c r="E120" s="28"/>
      <c r="F120" s="28">
        <v>113.2728</v>
      </c>
      <c r="G120" s="28"/>
      <c r="H120" s="28"/>
      <c r="I120" s="28"/>
      <c r="J120" s="28"/>
      <c r="K120" s="28"/>
      <c r="L120" s="28"/>
      <c r="M120" s="28"/>
    </row>
    <row r="121" spans="1:14" x14ac:dyDescent="0.25">
      <c r="A121" s="27" t="s">
        <v>48</v>
      </c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4" x14ac:dyDescent="0.25">
      <c r="A122" s="25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4" x14ac:dyDescent="0.25">
      <c r="A123" s="25" t="s">
        <v>12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4" x14ac:dyDescent="0.25">
      <c r="A124" s="27" t="s">
        <v>32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4" x14ac:dyDescent="0.25">
      <c r="A125" s="27" t="s">
        <v>33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4" x14ac:dyDescent="0.25">
      <c r="A126" s="27" t="s">
        <v>34</v>
      </c>
      <c r="B126" s="28">
        <v>8.838203</v>
      </c>
      <c r="C126" s="28">
        <v>9.3037639999999993</v>
      </c>
      <c r="D126" s="28">
        <v>6.8709470000000001</v>
      </c>
      <c r="E126" s="28">
        <v>10.637119999999999</v>
      </c>
      <c r="F126" s="28">
        <v>11.18127</v>
      </c>
      <c r="G126" s="28">
        <v>5.4844400000000002</v>
      </c>
      <c r="H126" s="28">
        <v>9.7192810000000005</v>
      </c>
      <c r="I126" s="28"/>
      <c r="J126" s="28"/>
      <c r="K126" s="28"/>
      <c r="L126" s="28"/>
      <c r="M126" s="28"/>
    </row>
    <row r="127" spans="1:14" x14ac:dyDescent="0.25">
      <c r="A127" s="27" t="s">
        <v>35</v>
      </c>
      <c r="B127" s="28"/>
      <c r="C127" s="28">
        <v>8.8387729999999998</v>
      </c>
      <c r="D127" s="28">
        <v>8.6801270000000006</v>
      </c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4" x14ac:dyDescent="0.25">
      <c r="A128" s="27" t="s">
        <v>48</v>
      </c>
      <c r="B128" s="28"/>
      <c r="C128" s="28"/>
      <c r="D128" s="28"/>
      <c r="E128" s="28"/>
      <c r="F128" s="28"/>
      <c r="G128" s="28"/>
      <c r="H128" s="28"/>
      <c r="I128" s="28"/>
      <c r="J128" s="28">
        <v>6.8741099999999999</v>
      </c>
      <c r="K128" s="28">
        <v>8.8105630000000001</v>
      </c>
      <c r="L128" s="28">
        <v>7.412617</v>
      </c>
      <c r="M128" s="28">
        <v>4.3003629999999999</v>
      </c>
    </row>
    <row r="129" spans="1:14" x14ac:dyDescent="0.25">
      <c r="A129" s="25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4" x14ac:dyDescent="0.25">
      <c r="A130" s="25" t="s">
        <v>13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4" x14ac:dyDescent="0.25">
      <c r="A131" s="27" t="s">
        <v>32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1:14" x14ac:dyDescent="0.25">
      <c r="A132" s="27" t="s">
        <v>33</v>
      </c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1:14" x14ac:dyDescent="0.25">
      <c r="A133" s="27" t="s">
        <v>34</v>
      </c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1:14" x14ac:dyDescent="0.25">
      <c r="A134" s="27" t="s">
        <v>35</v>
      </c>
      <c r="B134" s="28"/>
      <c r="C134" s="28">
        <v>68.194659999999999</v>
      </c>
      <c r="D134" s="28">
        <v>83.572779999999995</v>
      </c>
      <c r="E134" s="28">
        <v>45.36589</v>
      </c>
      <c r="F134" s="28">
        <v>81.884739999999994</v>
      </c>
      <c r="G134" s="28"/>
      <c r="H134" s="28"/>
      <c r="I134" s="28"/>
      <c r="J134" s="28"/>
      <c r="K134" s="28"/>
      <c r="L134" s="28"/>
      <c r="M134" s="28"/>
    </row>
    <row r="135" spans="1:14" x14ac:dyDescent="0.25">
      <c r="A135" s="27" t="s">
        <v>48</v>
      </c>
      <c r="B135" s="28"/>
      <c r="C135" s="28"/>
      <c r="D135" s="28"/>
      <c r="E135" s="28"/>
      <c r="F135" s="28"/>
      <c r="G135" s="28"/>
      <c r="H135" s="28"/>
      <c r="I135" s="28"/>
      <c r="J135" s="28">
        <v>78.235240000000005</v>
      </c>
      <c r="K135" s="28">
        <v>67.037419999999997</v>
      </c>
      <c r="L135" s="28">
        <v>76.256559999999993</v>
      </c>
      <c r="M135" s="28">
        <v>86.001980000000003</v>
      </c>
    </row>
    <row r="136" spans="1:14" x14ac:dyDescent="0.25">
      <c r="A136" s="25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4" x14ac:dyDescent="0.25">
      <c r="A137" s="25" t="s">
        <v>14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1:14" x14ac:dyDescent="0.25">
      <c r="A138" s="27" t="s">
        <v>32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  <row r="139" spans="1:14" x14ac:dyDescent="0.25">
      <c r="A139" s="27" t="s">
        <v>33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0" spans="1:14" x14ac:dyDescent="0.25">
      <c r="A140" s="27" t="s">
        <v>34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</row>
    <row r="141" spans="1:14" x14ac:dyDescent="0.25">
      <c r="A141" s="27" t="s">
        <v>35</v>
      </c>
      <c r="B141" s="28"/>
      <c r="C141" s="28">
        <v>127.93770000000001</v>
      </c>
      <c r="D141" s="28"/>
      <c r="E141" s="28"/>
      <c r="F141" s="28">
        <v>144.09219999999999</v>
      </c>
      <c r="G141" s="28"/>
      <c r="H141" s="28"/>
      <c r="I141" s="28"/>
      <c r="J141" s="28"/>
      <c r="K141" s="28"/>
      <c r="L141" s="28"/>
      <c r="M141" s="28"/>
      <c r="N141" s="30"/>
    </row>
    <row r="142" spans="1:14" x14ac:dyDescent="0.25">
      <c r="A142" s="27" t="s">
        <v>48</v>
      </c>
      <c r="B142" s="28"/>
      <c r="C142" s="28"/>
      <c r="D142" s="28"/>
      <c r="E142" s="28"/>
      <c r="F142" s="28"/>
      <c r="G142" s="28"/>
      <c r="H142" s="28"/>
      <c r="I142" s="28"/>
      <c r="J142" s="28">
        <v>207.61660000000001</v>
      </c>
      <c r="K142" s="28">
        <v>139.43539999999999</v>
      </c>
      <c r="L142" s="28">
        <v>180.35910000000001</v>
      </c>
      <c r="M142" s="28">
        <v>250.0437</v>
      </c>
    </row>
    <row r="143" spans="1:14" x14ac:dyDescent="0.25">
      <c r="A143" s="25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</row>
    <row r="144" spans="1:14" x14ac:dyDescent="0.25">
      <c r="A144" s="25" t="s">
        <v>15</v>
      </c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</row>
    <row r="145" spans="1:15" x14ac:dyDescent="0.25">
      <c r="A145" s="27" t="s">
        <v>32</v>
      </c>
      <c r="B145" s="28">
        <v>29.285499999999999</v>
      </c>
      <c r="C145" s="28">
        <v>52.641979999999997</v>
      </c>
      <c r="D145" s="28">
        <v>33.033700000000003</v>
      </c>
      <c r="E145" s="28">
        <v>39.105460000000001</v>
      </c>
      <c r="F145" s="28">
        <v>38.883099999999999</v>
      </c>
      <c r="G145" s="28">
        <v>39.954450000000001</v>
      </c>
      <c r="H145" s="28">
        <v>33.942889999999998</v>
      </c>
      <c r="I145" s="28">
        <v>23.60887</v>
      </c>
      <c r="J145" s="28"/>
      <c r="K145" s="28"/>
      <c r="L145" s="28"/>
      <c r="M145" s="28">
        <v>26.174759999999999</v>
      </c>
    </row>
    <row r="146" spans="1:15" x14ac:dyDescent="0.25">
      <c r="A146" s="27" t="s">
        <v>33</v>
      </c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1:15" x14ac:dyDescent="0.25">
      <c r="A147" s="27" t="s">
        <v>34</v>
      </c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</row>
    <row r="148" spans="1:15" x14ac:dyDescent="0.25">
      <c r="A148" s="27" t="s">
        <v>35</v>
      </c>
      <c r="B148" s="28"/>
      <c r="C148" s="28"/>
      <c r="D148" s="28">
        <v>22.077750000000002</v>
      </c>
      <c r="E148" s="28"/>
      <c r="F148" s="28"/>
      <c r="G148" s="28"/>
      <c r="H148" s="28"/>
      <c r="I148" s="28"/>
      <c r="J148" s="28"/>
      <c r="K148" s="28"/>
      <c r="L148" s="28"/>
      <c r="M148" s="28"/>
    </row>
    <row r="149" spans="1:15" x14ac:dyDescent="0.25">
      <c r="A149" s="27" t="s">
        <v>48</v>
      </c>
      <c r="B149" s="28"/>
      <c r="C149" s="28"/>
      <c r="D149" s="28"/>
      <c r="E149" s="28"/>
      <c r="F149" s="28"/>
      <c r="G149" s="28"/>
      <c r="H149" s="28"/>
      <c r="I149" s="28"/>
      <c r="J149" s="31"/>
      <c r="K149" s="28"/>
      <c r="L149" s="28"/>
      <c r="M149" s="28"/>
    </row>
    <row r="150" spans="1:15" ht="12" customHeight="1" x14ac:dyDescent="0.25">
      <c r="A150" s="31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</row>
    <row r="152" spans="1:15" x14ac:dyDescent="0.25">
      <c r="A152" s="4" t="s">
        <v>50</v>
      </c>
    </row>
    <row r="153" spans="1:15" s="59" customFormat="1" x14ac:dyDescent="0.25">
      <c r="A153" s="58"/>
      <c r="B153" s="6">
        <v>42278</v>
      </c>
      <c r="C153" s="6">
        <v>42309</v>
      </c>
      <c r="D153" s="6">
        <v>42339</v>
      </c>
      <c r="E153" s="6">
        <v>42370</v>
      </c>
      <c r="F153" s="6">
        <v>42401</v>
      </c>
      <c r="G153" s="6">
        <v>42430</v>
      </c>
      <c r="H153" s="6">
        <v>42461</v>
      </c>
      <c r="I153" s="6">
        <v>42491</v>
      </c>
      <c r="J153" s="6">
        <v>42522</v>
      </c>
      <c r="K153" s="6">
        <v>42552</v>
      </c>
      <c r="L153" s="6">
        <v>42583</v>
      </c>
      <c r="M153" s="6">
        <v>42614</v>
      </c>
      <c r="N153" s="60" t="s">
        <v>62</v>
      </c>
    </row>
    <row r="154" spans="1:15" x14ac:dyDescent="0.25">
      <c r="A154" s="33" t="s">
        <v>28</v>
      </c>
      <c r="B154" s="34">
        <f>(B47*B$26+B48*B$30+B49*B$34+B50*B$38+B51*B$42)*B5</f>
        <v>57607327.216375537</v>
      </c>
      <c r="C154" s="35">
        <f t="shared" ref="C154:M154" si="7">(C47*C$26+C48*C$30+C49*C$34+C50*C$38+C51*C$42)*C5</f>
        <v>-38220346.858849391</v>
      </c>
      <c r="D154" s="35">
        <f t="shared" si="7"/>
        <v>35830925.408617802</v>
      </c>
      <c r="E154" s="35">
        <f t="shared" si="7"/>
        <v>35254689.052587189</v>
      </c>
      <c r="F154" s="35">
        <f t="shared" si="7"/>
        <v>75718511.549162</v>
      </c>
      <c r="G154" s="35">
        <f t="shared" si="7"/>
        <v>44585448.275007926</v>
      </c>
      <c r="H154" s="35">
        <f t="shared" si="7"/>
        <v>73304622.63136436</v>
      </c>
      <c r="I154" s="35">
        <f t="shared" si="7"/>
        <v>24337279.595517177</v>
      </c>
      <c r="J154" s="35">
        <f t="shared" si="7"/>
        <v>-7668864.8195449775</v>
      </c>
      <c r="K154" s="35">
        <f t="shared" si="7"/>
        <v>-1581621.2439063664</v>
      </c>
      <c r="L154" s="35">
        <f t="shared" si="7"/>
        <v>-15581492.471721992</v>
      </c>
      <c r="M154" s="35">
        <f t="shared" si="7"/>
        <v>7724015.0408179509</v>
      </c>
      <c r="N154" s="36">
        <f>SUM(B154:M154)</f>
        <v>291310493.37542719</v>
      </c>
      <c r="O154" s="37">
        <f>N154/$N$169</f>
        <v>0.89261625291076419</v>
      </c>
    </row>
    <row r="155" spans="1:15" x14ac:dyDescent="0.25">
      <c r="A155" s="33" t="s">
        <v>2</v>
      </c>
      <c r="B155" s="35">
        <f t="shared" ref="B155:M155" si="8">(B54*B$26+B55*B$30+B56*B$34+B57*B$38+B58*B$42)*B6</f>
        <v>980633.24924441881</v>
      </c>
      <c r="C155" s="35">
        <f t="shared" si="8"/>
        <v>-462905.66764140286</v>
      </c>
      <c r="D155" s="35">
        <f t="shared" si="8"/>
        <v>606305.20305255789</v>
      </c>
      <c r="E155" s="35">
        <f t="shared" si="8"/>
        <v>478260.9832315477</v>
      </c>
      <c r="F155" s="35">
        <f t="shared" si="8"/>
        <v>1571708.381104684</v>
      </c>
      <c r="G155" s="35">
        <f t="shared" si="8"/>
        <v>563668.17492657423</v>
      </c>
      <c r="H155" s="35">
        <f t="shared" si="8"/>
        <v>1147691.4988097092</v>
      </c>
      <c r="I155" s="35">
        <f t="shared" si="8"/>
        <v>0</v>
      </c>
      <c r="J155" s="35">
        <f t="shared" si="8"/>
        <v>0</v>
      </c>
      <c r="K155" s="35">
        <f t="shared" si="8"/>
        <v>0</v>
      </c>
      <c r="L155" s="35">
        <f t="shared" si="8"/>
        <v>-352459.94504200428</v>
      </c>
      <c r="M155" s="35">
        <f t="shared" si="8"/>
        <v>163857.78545479188</v>
      </c>
      <c r="N155" s="36">
        <f t="shared" ref="N155:N167" si="9">SUM(B155:M155)</f>
        <v>4696759.6631408771</v>
      </c>
      <c r="O155" s="37">
        <f t="shared" ref="O155:O168" si="10">N155/$N$169</f>
        <v>1.4391531052512622E-2</v>
      </c>
    </row>
    <row r="156" spans="1:15" x14ac:dyDescent="0.25">
      <c r="A156" s="33" t="s">
        <v>29</v>
      </c>
      <c r="B156" s="35">
        <f t="shared" ref="B156:M156" si="11">(B61*B$26+B62*B$30+B63*B$34+B64*B$38+B65*B$42)*B7</f>
        <v>4126347.0297336294</v>
      </c>
      <c r="C156" s="35">
        <f t="shared" si="11"/>
        <v>-4518559.8834875571</v>
      </c>
      <c r="D156" s="35">
        <f t="shared" si="11"/>
        <v>3816275.8691256456</v>
      </c>
      <c r="E156" s="35">
        <f t="shared" si="11"/>
        <v>3890199.4981678147</v>
      </c>
      <c r="F156" s="35">
        <f t="shared" si="11"/>
        <v>9180483.5079492256</v>
      </c>
      <c r="G156" s="35">
        <f t="shared" si="11"/>
        <v>4767832.5834247181</v>
      </c>
      <c r="H156" s="35">
        <f t="shared" si="11"/>
        <v>5356677.7434213674</v>
      </c>
      <c r="I156" s="35">
        <f t="shared" si="11"/>
        <v>0</v>
      </c>
      <c r="J156" s="35">
        <f t="shared" si="11"/>
        <v>-3072535.4838138297</v>
      </c>
      <c r="K156" s="35">
        <f t="shared" si="11"/>
        <v>-394215.77723625611</v>
      </c>
      <c r="L156" s="35">
        <f t="shared" si="11"/>
        <v>-3513370.4057949153</v>
      </c>
      <c r="M156" s="35">
        <f t="shared" si="11"/>
        <v>1962819.5440522253</v>
      </c>
      <c r="N156" s="36">
        <f t="shared" si="9"/>
        <v>21601954.225542068</v>
      </c>
      <c r="O156" s="37">
        <f t="shared" si="10"/>
        <v>6.6191420751545507E-2</v>
      </c>
    </row>
    <row r="157" spans="1:15" x14ac:dyDescent="0.25">
      <c r="A157" s="33" t="s">
        <v>4</v>
      </c>
      <c r="B157" s="35">
        <f t="shared" ref="B157:M157" si="12">(B68*B$26+B69*B$30+B70*B$34+B71*B$38+B72*B$42)*B8</f>
        <v>287291.28744159895</v>
      </c>
      <c r="C157" s="35">
        <f t="shared" si="12"/>
        <v>-286479.29562388791</v>
      </c>
      <c r="D157" s="35">
        <f t="shared" si="12"/>
        <v>291786.15162864298</v>
      </c>
      <c r="E157" s="35">
        <f t="shared" si="12"/>
        <v>289882.99491841695</v>
      </c>
      <c r="F157" s="35">
        <f t="shared" si="12"/>
        <v>656382.80173431244</v>
      </c>
      <c r="G157" s="35">
        <f t="shared" si="12"/>
        <v>313815.38653499953</v>
      </c>
      <c r="H157" s="35">
        <f t="shared" si="12"/>
        <v>448150.76569244842</v>
      </c>
      <c r="I157" s="35">
        <f t="shared" si="12"/>
        <v>0</v>
      </c>
      <c r="J157" s="35">
        <f t="shared" si="12"/>
        <v>-123730.56641026209</v>
      </c>
      <c r="K157" s="35">
        <f t="shared" si="12"/>
        <v>-16540.097919421787</v>
      </c>
      <c r="L157" s="35">
        <f t="shared" si="12"/>
        <v>-192249.08442740084</v>
      </c>
      <c r="M157" s="35">
        <f t="shared" si="12"/>
        <v>57861.579247187583</v>
      </c>
      <c r="N157" s="36">
        <f t="shared" si="9"/>
        <v>1726171.9228166344</v>
      </c>
      <c r="O157" s="37">
        <f t="shared" si="10"/>
        <v>5.2892331332487601E-3</v>
      </c>
    </row>
    <row r="158" spans="1:15" x14ac:dyDescent="0.25">
      <c r="A158" s="33" t="s">
        <v>31</v>
      </c>
      <c r="B158" s="35">
        <f t="shared" ref="B158:M158" si="13">(B75*B$26+B76*B$30+B77*B$34+B78*B$38+B79*B$42)*B9</f>
        <v>0</v>
      </c>
      <c r="C158" s="35">
        <f t="shared" si="13"/>
        <v>-2367161.2827809155</v>
      </c>
      <c r="D158" s="35">
        <f t="shared" si="13"/>
        <v>2324776.3989103315</v>
      </c>
      <c r="E158" s="35">
        <f t="shared" si="13"/>
        <v>3295968.0915353475</v>
      </c>
      <c r="F158" s="35">
        <f t="shared" si="13"/>
        <v>3444687.8152560052</v>
      </c>
      <c r="G158" s="35">
        <f t="shared" si="13"/>
        <v>1603462.8750937004</v>
      </c>
      <c r="H158" s="35">
        <f t="shared" si="13"/>
        <v>0</v>
      </c>
      <c r="I158" s="35">
        <f t="shared" si="13"/>
        <v>0</v>
      </c>
      <c r="J158" s="35">
        <f t="shared" si="13"/>
        <v>-2631548.4335733983</v>
      </c>
      <c r="K158" s="35">
        <f t="shared" si="13"/>
        <v>-325197.15902961878</v>
      </c>
      <c r="L158" s="35">
        <f t="shared" si="13"/>
        <v>-4458918.6811586665</v>
      </c>
      <c r="M158" s="35">
        <f t="shared" si="13"/>
        <v>1443272.213330002</v>
      </c>
      <c r="N158" s="36">
        <f t="shared" si="9"/>
        <v>2329341.837582787</v>
      </c>
      <c r="O158" s="37">
        <f t="shared" si="10"/>
        <v>7.1374304396643745E-3</v>
      </c>
    </row>
    <row r="159" spans="1:15" x14ac:dyDescent="0.25">
      <c r="A159" s="33" t="s">
        <v>6</v>
      </c>
      <c r="B159" s="35">
        <f t="shared" ref="B159:M159" si="14">(B82*B$26+B83*B$30+B84*B$34+B85*B$38+B86*B$42)*B10</f>
        <v>59758.183003999788</v>
      </c>
      <c r="C159" s="35">
        <f t="shared" si="14"/>
        <v>-57467.991446485874</v>
      </c>
      <c r="D159" s="35">
        <f t="shared" si="14"/>
        <v>49353.78081566601</v>
      </c>
      <c r="E159" s="35">
        <f t="shared" si="14"/>
        <v>52334.611921000047</v>
      </c>
      <c r="F159" s="35">
        <f t="shared" si="14"/>
        <v>92557.416095833134</v>
      </c>
      <c r="G159" s="35">
        <f t="shared" si="14"/>
        <v>49387.679626999932</v>
      </c>
      <c r="H159" s="35">
        <f t="shared" si="14"/>
        <v>82143.81250624996</v>
      </c>
      <c r="I159" s="35">
        <f t="shared" si="14"/>
        <v>25480.455789249994</v>
      </c>
      <c r="J159" s="35">
        <f t="shared" si="14"/>
        <v>-15195.123513014008</v>
      </c>
      <c r="K159" s="35">
        <f t="shared" si="14"/>
        <v>-2323.666593264023</v>
      </c>
      <c r="L159" s="35">
        <f t="shared" si="14"/>
        <v>-19587.477469000085</v>
      </c>
      <c r="M159" s="35">
        <f t="shared" si="14"/>
        <v>0</v>
      </c>
      <c r="N159" s="36">
        <f t="shared" si="9"/>
        <v>316441.68073723483</v>
      </c>
      <c r="O159" s="37">
        <f t="shared" si="10"/>
        <v>9.6962173951088172E-4</v>
      </c>
    </row>
    <row r="160" spans="1:15" x14ac:dyDescent="0.25">
      <c r="A160" s="33" t="s">
        <v>30</v>
      </c>
      <c r="B160" s="35">
        <f t="shared" ref="B160:M160" si="15">(B89*B$26+B90*B$30+B91*B$34+B92*B$38+B93*B$42)*B11</f>
        <v>0</v>
      </c>
      <c r="C160" s="35">
        <f t="shared" si="15"/>
        <v>-440877.68508050032</v>
      </c>
      <c r="D160" s="35">
        <f t="shared" si="15"/>
        <v>412847.15987037471</v>
      </c>
      <c r="E160" s="35">
        <f t="shared" si="15"/>
        <v>455890.22166475002</v>
      </c>
      <c r="F160" s="35">
        <f t="shared" si="15"/>
        <v>1575369.7567451424</v>
      </c>
      <c r="G160" s="35">
        <f t="shared" si="15"/>
        <v>483986.50378147926</v>
      </c>
      <c r="H160" s="35">
        <f t="shared" si="15"/>
        <v>0</v>
      </c>
      <c r="I160" s="35">
        <f t="shared" si="15"/>
        <v>0</v>
      </c>
      <c r="J160" s="35">
        <f t="shared" si="15"/>
        <v>-1557699.6418132067</v>
      </c>
      <c r="K160" s="35">
        <f t="shared" si="15"/>
        <v>-189093.66095209427</v>
      </c>
      <c r="L160" s="35">
        <f t="shared" si="15"/>
        <v>-2795890.5126623455</v>
      </c>
      <c r="M160" s="35">
        <f t="shared" si="15"/>
        <v>1203574.3531472238</v>
      </c>
      <c r="N160" s="36">
        <f t="shared" si="9"/>
        <v>-851893.50529917679</v>
      </c>
      <c r="O160" s="37">
        <f t="shared" si="10"/>
        <v>-2.6103213096384473E-3</v>
      </c>
    </row>
    <row r="161" spans="1:15" x14ac:dyDescent="0.25">
      <c r="A161" s="33" t="s">
        <v>8</v>
      </c>
      <c r="B161" s="35">
        <f t="shared" ref="B161:M161" si="16">(B96*B$26+B97*B$30+B98*B$34+B99*B$38+B100*B$42)*B12</f>
        <v>0</v>
      </c>
      <c r="C161" s="35">
        <f t="shared" si="16"/>
        <v>-62411.874657978813</v>
      </c>
      <c r="D161" s="35">
        <f t="shared" si="16"/>
        <v>65721.578931665426</v>
      </c>
      <c r="E161" s="35">
        <f t="shared" si="16"/>
        <v>43558.218133805596</v>
      </c>
      <c r="F161" s="35">
        <f t="shared" si="16"/>
        <v>130062.1760749997</v>
      </c>
      <c r="G161" s="35">
        <f t="shared" si="16"/>
        <v>51368.690770944369</v>
      </c>
      <c r="H161" s="35">
        <f t="shared" si="16"/>
        <v>88978.102128861079</v>
      </c>
      <c r="I161" s="35">
        <f t="shared" si="16"/>
        <v>48381.877319569438</v>
      </c>
      <c r="J161" s="35">
        <f t="shared" si="16"/>
        <v>-22498.153758889068</v>
      </c>
      <c r="K161" s="35">
        <f t="shared" si="16"/>
        <v>-4209.1031863474655</v>
      </c>
      <c r="L161" s="35">
        <f t="shared" si="16"/>
        <v>-40571.061814111294</v>
      </c>
      <c r="M161" s="35">
        <f t="shared" si="16"/>
        <v>0</v>
      </c>
      <c r="N161" s="36">
        <f t="shared" si="9"/>
        <v>298380.44994251902</v>
      </c>
      <c r="O161" s="37">
        <f t="shared" si="10"/>
        <v>9.1427959248372749E-4</v>
      </c>
    </row>
    <row r="162" spans="1:15" x14ac:dyDescent="0.25">
      <c r="A162" s="33" t="s">
        <v>9</v>
      </c>
      <c r="B162" s="35">
        <f t="shared" ref="B162:M162" si="17">(B103*B$26+B104*B$30+B105*B$34+B106*B$38+B107*B$42)*B13</f>
        <v>0</v>
      </c>
      <c r="C162" s="35">
        <f t="shared" si="17"/>
        <v>-561533.48922450049</v>
      </c>
      <c r="D162" s="35">
        <f t="shared" si="17"/>
        <v>281523.50918999984</v>
      </c>
      <c r="E162" s="35">
        <f t="shared" si="17"/>
        <v>0</v>
      </c>
      <c r="F162" s="35">
        <f t="shared" si="17"/>
        <v>1147162.78001325</v>
      </c>
      <c r="G162" s="35">
        <f t="shared" si="17"/>
        <v>656954.10040382657</v>
      </c>
      <c r="H162" s="35">
        <f t="shared" si="17"/>
        <v>0</v>
      </c>
      <c r="I162" s="35">
        <f t="shared" si="17"/>
        <v>0</v>
      </c>
      <c r="J162" s="35">
        <f t="shared" si="17"/>
        <v>-541329.99874578207</v>
      </c>
      <c r="K162" s="35">
        <f t="shared" si="17"/>
        <v>-93676.523933963763</v>
      </c>
      <c r="L162" s="35">
        <f t="shared" si="17"/>
        <v>-1107854.5109770882</v>
      </c>
      <c r="M162" s="35">
        <f t="shared" si="17"/>
        <v>584552.27095763967</v>
      </c>
      <c r="N162" s="36">
        <f t="shared" si="9"/>
        <v>365798.13768338168</v>
      </c>
      <c r="O162" s="37">
        <f t="shared" si="10"/>
        <v>1.1208568534463185E-3</v>
      </c>
    </row>
    <row r="163" spans="1:15" x14ac:dyDescent="0.25">
      <c r="A163" s="33" t="s">
        <v>10</v>
      </c>
      <c r="B163" s="35">
        <f t="shared" ref="B163:M163" si="18">(B110*B$26+B111*B$30+B112*B$34+B113*B$38+B114*B$42)*B14</f>
        <v>0</v>
      </c>
      <c r="C163" s="35">
        <f t="shared" si="18"/>
        <v>0</v>
      </c>
      <c r="D163" s="35">
        <f t="shared" si="18"/>
        <v>0</v>
      </c>
      <c r="E163" s="35">
        <f t="shared" si="18"/>
        <v>0</v>
      </c>
      <c r="F163" s="35">
        <f t="shared" si="18"/>
        <v>0</v>
      </c>
      <c r="G163" s="35">
        <f t="shared" si="18"/>
        <v>0</v>
      </c>
      <c r="H163" s="35">
        <f t="shared" si="18"/>
        <v>0</v>
      </c>
      <c r="I163" s="35">
        <f t="shared" si="18"/>
        <v>0</v>
      </c>
      <c r="J163" s="35">
        <f t="shared" si="18"/>
        <v>0</v>
      </c>
      <c r="K163" s="35">
        <f t="shared" si="18"/>
        <v>0</v>
      </c>
      <c r="L163" s="35">
        <f t="shared" si="18"/>
        <v>0</v>
      </c>
      <c r="M163" s="35">
        <f t="shared" si="18"/>
        <v>0</v>
      </c>
      <c r="N163" s="36">
        <f t="shared" si="9"/>
        <v>0</v>
      </c>
      <c r="O163" s="37">
        <f t="shared" si="10"/>
        <v>0</v>
      </c>
    </row>
    <row r="164" spans="1:15" x14ac:dyDescent="0.25">
      <c r="A164" s="33" t="s">
        <v>11</v>
      </c>
      <c r="B164" s="35">
        <f t="shared" ref="B164:M164" si="19">(B117*B$26+B118*B$30+B119*B$34+B120*B$38+B121*B$42)*B15</f>
        <v>713841.36148433085</v>
      </c>
      <c r="C164" s="35">
        <f t="shared" si="19"/>
        <v>-550209.87100410799</v>
      </c>
      <c r="D164" s="35">
        <f t="shared" si="19"/>
        <v>692694.18852591061</v>
      </c>
      <c r="E164" s="35">
        <f t="shared" si="19"/>
        <v>660563.54384277842</v>
      </c>
      <c r="F164" s="35">
        <f t="shared" si="19"/>
        <v>1360247.2516352378</v>
      </c>
      <c r="G164" s="35">
        <f t="shared" si="19"/>
        <v>685703.0055858324</v>
      </c>
      <c r="H164" s="35">
        <f t="shared" si="19"/>
        <v>786656.81190333294</v>
      </c>
      <c r="I164" s="35">
        <f t="shared" si="19"/>
        <v>0</v>
      </c>
      <c r="J164" s="35">
        <f t="shared" si="19"/>
        <v>0</v>
      </c>
      <c r="K164" s="35">
        <f t="shared" si="19"/>
        <v>0</v>
      </c>
      <c r="L164" s="35">
        <f t="shared" si="19"/>
        <v>0</v>
      </c>
      <c r="M164" s="35">
        <f t="shared" si="19"/>
        <v>0</v>
      </c>
      <c r="N164" s="36">
        <f t="shared" si="9"/>
        <v>4349496.2919733152</v>
      </c>
      <c r="O164" s="37">
        <f t="shared" si="10"/>
        <v>1.332746732602931E-2</v>
      </c>
    </row>
    <row r="165" spans="1:15" x14ac:dyDescent="0.25">
      <c r="A165" s="33" t="s">
        <v>12</v>
      </c>
      <c r="B165" s="35">
        <f t="shared" ref="B165:M165" si="20">(B124*B$26+B125*B$30+B126*B$34+B127*B$38+B128*B$42)*B16</f>
        <v>27223.580183983322</v>
      </c>
      <c r="C165" s="35">
        <f t="shared" si="20"/>
        <v>-28091.286227597087</v>
      </c>
      <c r="D165" s="35">
        <f t="shared" si="20"/>
        <v>26528.401361962602</v>
      </c>
      <c r="E165" s="35">
        <f t="shared" si="20"/>
        <v>22835.636251999982</v>
      </c>
      <c r="F165" s="35">
        <f t="shared" si="20"/>
        <v>52409.500984749844</v>
      </c>
      <c r="G165" s="35">
        <f t="shared" si="20"/>
        <v>16051.196288833333</v>
      </c>
      <c r="H165" s="35">
        <f t="shared" si="20"/>
        <v>46537.051344116677</v>
      </c>
      <c r="I165" s="35">
        <f t="shared" si="20"/>
        <v>0</v>
      </c>
      <c r="J165" s="35">
        <f t="shared" si="20"/>
        <v>-11119.417125375088</v>
      </c>
      <c r="K165" s="35">
        <f t="shared" si="20"/>
        <v>-1991.6767137223374</v>
      </c>
      <c r="L165" s="35">
        <f t="shared" si="20"/>
        <v>-21692.344160608427</v>
      </c>
      <c r="M165" s="35">
        <f t="shared" si="20"/>
        <v>6362.8947402430649</v>
      </c>
      <c r="N165" s="36">
        <f t="shared" si="9"/>
        <v>135053.53692858588</v>
      </c>
      <c r="O165" s="38">
        <f t="shared" si="10"/>
        <v>4.1382299922914013E-4</v>
      </c>
    </row>
    <row r="166" spans="1:15" x14ac:dyDescent="0.25">
      <c r="A166" s="33" t="s">
        <v>13</v>
      </c>
      <c r="B166" s="35">
        <f t="shared" ref="B166:M166" si="21">(B131*B$26+B132*B$30+B133*B$34+B134*B$38+B135*B$42)*B17</f>
        <v>0</v>
      </c>
      <c r="C166" s="35">
        <f t="shared" si="21"/>
        <v>-154450.67570100015</v>
      </c>
      <c r="D166" s="35">
        <f t="shared" si="21"/>
        <v>196249.4324150832</v>
      </c>
      <c r="E166" s="35">
        <f t="shared" si="21"/>
        <v>134034.34111134722</v>
      </c>
      <c r="F166" s="35">
        <f t="shared" si="21"/>
        <v>379636.48488080548</v>
      </c>
      <c r="G166" s="35">
        <f t="shared" si="21"/>
        <v>0</v>
      </c>
      <c r="H166" s="35">
        <f t="shared" si="21"/>
        <v>0</v>
      </c>
      <c r="I166" s="35">
        <f t="shared" si="21"/>
        <v>0</v>
      </c>
      <c r="J166" s="35">
        <f t="shared" si="21"/>
        <v>-197939.82958239046</v>
      </c>
      <c r="K166" s="35">
        <f t="shared" si="21"/>
        <v>-22731.271831667978</v>
      </c>
      <c r="L166" s="35">
        <f t="shared" si="21"/>
        <v>-354763.73396489042</v>
      </c>
      <c r="M166" s="35">
        <f t="shared" si="21"/>
        <v>168680.34181458357</v>
      </c>
      <c r="N166" s="36">
        <f t="shared" si="9"/>
        <v>148715.0891418705</v>
      </c>
      <c r="O166" s="37">
        <f t="shared" si="10"/>
        <v>4.5568391334956337E-4</v>
      </c>
    </row>
    <row r="167" spans="1:15" x14ac:dyDescent="0.25">
      <c r="A167" s="33" t="s">
        <v>14</v>
      </c>
      <c r="B167" s="35">
        <f t="shared" ref="B167:M167" si="22">(B138*B$26+B139*B$30+B140*B$34+B141*B$38+B142*B$42)*B18</f>
        <v>0</v>
      </c>
      <c r="C167" s="35">
        <f t="shared" si="22"/>
        <v>-142580.16976500014</v>
      </c>
      <c r="D167" s="35">
        <f t="shared" si="22"/>
        <v>0</v>
      </c>
      <c r="E167" s="35">
        <f t="shared" si="22"/>
        <v>0</v>
      </c>
      <c r="F167" s="35">
        <f t="shared" si="22"/>
        <v>339498.06254638883</v>
      </c>
      <c r="G167" s="35">
        <f t="shared" si="22"/>
        <v>0</v>
      </c>
      <c r="H167" s="35">
        <f t="shared" si="22"/>
        <v>0</v>
      </c>
      <c r="I167" s="35">
        <f t="shared" si="22"/>
        <v>0</v>
      </c>
      <c r="J167" s="35">
        <f t="shared" si="22"/>
        <v>-266946.79208305769</v>
      </c>
      <c r="K167" s="35">
        <f t="shared" si="22"/>
        <v>-24428.113778612522</v>
      </c>
      <c r="L167" s="35">
        <f t="shared" si="22"/>
        <v>-419536.80949250184</v>
      </c>
      <c r="M167" s="35">
        <f t="shared" si="22"/>
        <v>266721.96207291709</v>
      </c>
      <c r="N167" s="36">
        <f t="shared" si="9"/>
        <v>-247271.86049986625</v>
      </c>
      <c r="O167" s="37">
        <f t="shared" si="10"/>
        <v>-7.5767569857228506E-4</v>
      </c>
    </row>
    <row r="168" spans="1:15" x14ac:dyDescent="0.25">
      <c r="A168" s="55" t="s">
        <v>15</v>
      </c>
      <c r="B168" s="56">
        <f t="shared" ref="B168:M168" si="23">(B145*B$26+B146*B$30+B147*B$34+B148*B$38+B149*B$42)*B19</f>
        <v>29204.802177777674</v>
      </c>
      <c r="C168" s="56">
        <f t="shared" si="23"/>
        <v>-20499.079467444324</v>
      </c>
      <c r="D168" s="56">
        <f t="shared" si="23"/>
        <v>20062.975707221969</v>
      </c>
      <c r="E168" s="56">
        <f t="shared" si="23"/>
        <v>17200.319328444461</v>
      </c>
      <c r="F168" s="56">
        <f t="shared" si="23"/>
        <v>37360.178583333247</v>
      </c>
      <c r="G168" s="56">
        <f t="shared" si="23"/>
        <v>25198.827676666631</v>
      </c>
      <c r="H168" s="56">
        <f t="shared" si="23"/>
        <v>45833.838653444422</v>
      </c>
      <c r="I168" s="56">
        <f t="shared" si="23"/>
        <v>21313.825515222219</v>
      </c>
      <c r="J168" s="56">
        <f t="shared" si="23"/>
        <v>0</v>
      </c>
      <c r="K168" s="56">
        <f t="shared" si="23"/>
        <v>0</v>
      </c>
      <c r="L168" s="56">
        <f t="shared" si="23"/>
        <v>0</v>
      </c>
      <c r="M168" s="56">
        <f t="shared" si="23"/>
        <v>685.77871200000118</v>
      </c>
      <c r="N168" s="57">
        <f>SUM(B168:M168)</f>
        <v>176361.46688666631</v>
      </c>
      <c r="O168" s="37">
        <f t="shared" si="10"/>
        <v>5.4039629642637841E-4</v>
      </c>
    </row>
    <row r="169" spans="1:15" x14ac:dyDescent="0.25">
      <c r="A169" s="39" t="s">
        <v>66</v>
      </c>
      <c r="B169" s="40">
        <f>SUM(B154:B168)</f>
        <v>63831626.709645279</v>
      </c>
      <c r="C169" s="40">
        <f t="shared" ref="C169:M169" si="24">SUM(C154:C168)</f>
        <v>-47873575.110957779</v>
      </c>
      <c r="D169" s="40">
        <f t="shared" si="24"/>
        <v>44615050.058152869</v>
      </c>
      <c r="E169" s="40">
        <f t="shared" si="24"/>
        <v>44595417.512694426</v>
      </c>
      <c r="F169" s="40">
        <f t="shared" si="24"/>
        <v>95686077.662765965</v>
      </c>
      <c r="G169" s="40">
        <f t="shared" si="24"/>
        <v>53802877.299122497</v>
      </c>
      <c r="H169" s="40">
        <f t="shared" si="24"/>
        <v>81307292.255823866</v>
      </c>
      <c r="I169" s="40">
        <f t="shared" si="24"/>
        <v>24432455.754141219</v>
      </c>
      <c r="J169" s="40">
        <f t="shared" si="24"/>
        <v>-16109408.259964187</v>
      </c>
      <c r="K169" s="40">
        <f t="shared" si="24"/>
        <v>-2656028.2950813356</v>
      </c>
      <c r="L169" s="40">
        <f t="shared" si="24"/>
        <v>-28858387.03868553</v>
      </c>
      <c r="M169" s="40">
        <f t="shared" si="24"/>
        <v>13582403.764346763</v>
      </c>
      <c r="N169" s="41">
        <f>SUM(N154:N168)</f>
        <v>326355802.31200409</v>
      </c>
      <c r="O169" s="42"/>
    </row>
    <row r="170" spans="1:15" x14ac:dyDescent="0.25">
      <c r="N170" s="36">
        <v>19714216853</v>
      </c>
      <c r="O170" s="32" t="s">
        <v>65</v>
      </c>
    </row>
    <row r="171" spans="1:15" x14ac:dyDescent="0.25">
      <c r="N171" s="38">
        <f>N169/N170</f>
        <v>1.6554337651122117E-2</v>
      </c>
    </row>
    <row r="172" spans="1:15" x14ac:dyDescent="0.25">
      <c r="N172" s="43"/>
    </row>
    <row r="173" spans="1:15" x14ac:dyDescent="0.25">
      <c r="A173" s="4" t="s">
        <v>63</v>
      </c>
      <c r="N173" s="43"/>
    </row>
    <row r="174" spans="1:15" ht="33.75" customHeight="1" x14ac:dyDescent="0.25">
      <c r="A174" s="44" t="s">
        <v>0</v>
      </c>
      <c r="B174" s="45" t="s">
        <v>51</v>
      </c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30"/>
    </row>
    <row r="175" spans="1:15" x14ac:dyDescent="0.25">
      <c r="A175" s="46" t="s">
        <v>28</v>
      </c>
      <c r="B175" s="47">
        <v>0.104157</v>
      </c>
      <c r="C175" s="47">
        <f t="shared" ref="C175:M185" si="25">B175</f>
        <v>0.104157</v>
      </c>
      <c r="D175" s="47">
        <f t="shared" si="25"/>
        <v>0.104157</v>
      </c>
      <c r="E175" s="47">
        <f t="shared" si="25"/>
        <v>0.104157</v>
      </c>
      <c r="F175" s="47">
        <f t="shared" si="25"/>
        <v>0.104157</v>
      </c>
      <c r="G175" s="47">
        <f t="shared" si="25"/>
        <v>0.104157</v>
      </c>
      <c r="H175" s="47">
        <v>0.104157</v>
      </c>
      <c r="I175" s="47">
        <f>H175</f>
        <v>0.104157</v>
      </c>
      <c r="J175" s="47">
        <f t="shared" ref="J175:M175" si="26">I175</f>
        <v>0.104157</v>
      </c>
      <c r="K175" s="47">
        <f t="shared" si="26"/>
        <v>0.104157</v>
      </c>
      <c r="L175" s="47">
        <f t="shared" si="26"/>
        <v>0.104157</v>
      </c>
      <c r="M175" s="47">
        <f t="shared" si="26"/>
        <v>0.104157</v>
      </c>
    </row>
    <row r="176" spans="1:15" x14ac:dyDescent="0.25">
      <c r="A176" s="48" t="s">
        <v>57</v>
      </c>
      <c r="B176" s="47">
        <v>8.9456999999999995E-2</v>
      </c>
      <c r="C176" s="47">
        <f t="shared" si="25"/>
        <v>8.9456999999999995E-2</v>
      </c>
      <c r="D176" s="47">
        <f t="shared" si="25"/>
        <v>8.9456999999999995E-2</v>
      </c>
      <c r="E176" s="47">
        <f t="shared" si="25"/>
        <v>8.9456999999999995E-2</v>
      </c>
      <c r="F176" s="47">
        <f t="shared" si="25"/>
        <v>8.9456999999999995E-2</v>
      </c>
      <c r="G176" s="47">
        <f t="shared" si="25"/>
        <v>8.9456999999999995E-2</v>
      </c>
      <c r="H176" s="47">
        <v>8.6359000000000005E-2</v>
      </c>
      <c r="I176" s="47">
        <f t="shared" ref="I176:I185" si="27">H176</f>
        <v>8.6359000000000005E-2</v>
      </c>
      <c r="J176" s="47">
        <f t="shared" si="25"/>
        <v>8.6359000000000005E-2</v>
      </c>
      <c r="K176" s="47">
        <f t="shared" si="25"/>
        <v>8.6359000000000005E-2</v>
      </c>
      <c r="L176" s="47">
        <f t="shared" si="25"/>
        <v>8.6359000000000005E-2</v>
      </c>
      <c r="M176" s="47">
        <f t="shared" si="25"/>
        <v>8.6359000000000005E-2</v>
      </c>
    </row>
    <row r="177" spans="1:15" x14ac:dyDescent="0.25">
      <c r="A177" s="48" t="s">
        <v>58</v>
      </c>
      <c r="B177" s="47">
        <v>6.4072000000000004E-2</v>
      </c>
      <c r="C177" s="47">
        <f t="shared" si="25"/>
        <v>6.4072000000000004E-2</v>
      </c>
      <c r="D177" s="47">
        <f t="shared" si="25"/>
        <v>6.4072000000000004E-2</v>
      </c>
      <c r="E177" s="47">
        <f t="shared" si="25"/>
        <v>6.4072000000000004E-2</v>
      </c>
      <c r="F177" s="47">
        <f t="shared" si="25"/>
        <v>6.4072000000000004E-2</v>
      </c>
      <c r="G177" s="47">
        <f t="shared" si="25"/>
        <v>6.4072000000000004E-2</v>
      </c>
      <c r="H177" s="47">
        <v>6.4072000000000004E-2</v>
      </c>
      <c r="I177" s="47">
        <f t="shared" si="27"/>
        <v>6.4072000000000004E-2</v>
      </c>
      <c r="J177" s="47">
        <f t="shared" si="25"/>
        <v>6.4072000000000004E-2</v>
      </c>
      <c r="K177" s="47">
        <f t="shared" si="25"/>
        <v>6.4072000000000004E-2</v>
      </c>
      <c r="L177" s="47">
        <f t="shared" si="25"/>
        <v>6.4072000000000004E-2</v>
      </c>
      <c r="M177" s="47">
        <f t="shared" si="25"/>
        <v>6.4072000000000004E-2</v>
      </c>
    </row>
    <row r="178" spans="1:15" x14ac:dyDescent="0.25">
      <c r="A178" s="48" t="s">
        <v>59</v>
      </c>
      <c r="B178" s="47">
        <v>5.6732999999999999E-2</v>
      </c>
      <c r="C178" s="47">
        <f t="shared" si="25"/>
        <v>5.6732999999999999E-2</v>
      </c>
      <c r="D178" s="47">
        <f t="shared" si="25"/>
        <v>5.6732999999999999E-2</v>
      </c>
      <c r="E178" s="47">
        <f t="shared" si="25"/>
        <v>5.6732999999999999E-2</v>
      </c>
      <c r="F178" s="47">
        <f t="shared" si="25"/>
        <v>5.6732999999999999E-2</v>
      </c>
      <c r="G178" s="47">
        <f t="shared" si="25"/>
        <v>5.6732999999999999E-2</v>
      </c>
      <c r="H178" s="47">
        <v>5.6732999999999999E-2</v>
      </c>
      <c r="I178" s="47">
        <f t="shared" si="27"/>
        <v>5.6732999999999999E-2</v>
      </c>
      <c r="J178" s="47">
        <f t="shared" si="25"/>
        <v>5.6732999999999999E-2</v>
      </c>
      <c r="K178" s="47">
        <f t="shared" si="25"/>
        <v>5.6732999999999999E-2</v>
      </c>
      <c r="L178" s="47">
        <f t="shared" si="25"/>
        <v>5.6732999999999999E-2</v>
      </c>
      <c r="M178" s="47">
        <f t="shared" si="25"/>
        <v>5.6732999999999999E-2</v>
      </c>
    </row>
    <row r="179" spans="1:15" x14ac:dyDescent="0.25">
      <c r="A179" s="46" t="s">
        <v>10</v>
      </c>
      <c r="B179" s="47">
        <v>6.8035999999999999E-2</v>
      </c>
      <c r="C179" s="47">
        <f t="shared" si="25"/>
        <v>6.8035999999999999E-2</v>
      </c>
      <c r="D179" s="47">
        <f t="shared" si="25"/>
        <v>6.8035999999999999E-2</v>
      </c>
      <c r="E179" s="47">
        <f t="shared" si="25"/>
        <v>6.8035999999999999E-2</v>
      </c>
      <c r="F179" s="47">
        <f t="shared" si="25"/>
        <v>6.8035999999999999E-2</v>
      </c>
      <c r="G179" s="47">
        <f t="shared" si="25"/>
        <v>6.8035999999999999E-2</v>
      </c>
      <c r="H179" s="47">
        <v>5.3189E-2</v>
      </c>
      <c r="I179" s="47">
        <f t="shared" si="27"/>
        <v>5.3189E-2</v>
      </c>
      <c r="J179" s="47">
        <f t="shared" si="25"/>
        <v>5.3189E-2</v>
      </c>
      <c r="K179" s="47">
        <f t="shared" si="25"/>
        <v>5.3189E-2</v>
      </c>
      <c r="L179" s="47">
        <f t="shared" si="25"/>
        <v>5.3189E-2</v>
      </c>
      <c r="M179" s="47">
        <f t="shared" si="25"/>
        <v>5.3189E-2</v>
      </c>
    </row>
    <row r="180" spans="1:15" x14ac:dyDescent="0.25">
      <c r="A180" s="48" t="s">
        <v>60</v>
      </c>
      <c r="B180" s="47">
        <v>5.4346999999999999E-2</v>
      </c>
      <c r="C180" s="47">
        <f t="shared" si="25"/>
        <v>5.4346999999999999E-2</v>
      </c>
      <c r="D180" s="47">
        <f t="shared" si="25"/>
        <v>5.4346999999999999E-2</v>
      </c>
      <c r="E180" s="47">
        <f t="shared" si="25"/>
        <v>5.4346999999999999E-2</v>
      </c>
      <c r="F180" s="47">
        <f t="shared" si="25"/>
        <v>5.4346999999999999E-2</v>
      </c>
      <c r="G180" s="47">
        <f t="shared" si="25"/>
        <v>5.4346999999999999E-2</v>
      </c>
      <c r="H180" s="47">
        <v>5.4346999999999999E-2</v>
      </c>
      <c r="I180" s="47">
        <f t="shared" si="27"/>
        <v>5.4346999999999999E-2</v>
      </c>
      <c r="J180" s="47">
        <f t="shared" si="25"/>
        <v>5.4346999999999999E-2</v>
      </c>
      <c r="K180" s="47">
        <f t="shared" si="25"/>
        <v>5.4346999999999999E-2</v>
      </c>
      <c r="L180" s="47">
        <f t="shared" si="25"/>
        <v>5.4346999999999999E-2</v>
      </c>
      <c r="M180" s="47">
        <f t="shared" si="25"/>
        <v>5.4346999999999999E-2</v>
      </c>
    </row>
    <row r="181" spans="1:15" x14ac:dyDescent="0.25">
      <c r="A181" s="48" t="s">
        <v>11</v>
      </c>
      <c r="B181" s="47">
        <v>5.5893999999999999E-2</v>
      </c>
      <c r="C181" s="47">
        <f t="shared" si="25"/>
        <v>5.5893999999999999E-2</v>
      </c>
      <c r="D181" s="47">
        <f t="shared" si="25"/>
        <v>5.5893999999999999E-2</v>
      </c>
      <c r="E181" s="47">
        <f t="shared" si="25"/>
        <v>5.5893999999999999E-2</v>
      </c>
      <c r="F181" s="47">
        <f t="shared" si="25"/>
        <v>5.5893999999999999E-2</v>
      </c>
      <c r="G181" s="47">
        <f t="shared" si="25"/>
        <v>5.5893999999999999E-2</v>
      </c>
      <c r="H181" s="47">
        <v>5.5893999999999999E-2</v>
      </c>
      <c r="I181" s="47">
        <f t="shared" si="27"/>
        <v>5.5893999999999999E-2</v>
      </c>
      <c r="J181" s="47">
        <f t="shared" si="25"/>
        <v>5.5893999999999999E-2</v>
      </c>
      <c r="K181" s="47">
        <f t="shared" si="25"/>
        <v>5.5893999999999999E-2</v>
      </c>
      <c r="L181" s="47">
        <f t="shared" si="25"/>
        <v>5.5893999999999999E-2</v>
      </c>
      <c r="M181" s="47">
        <f t="shared" si="25"/>
        <v>5.5893999999999999E-2</v>
      </c>
    </row>
    <row r="182" spans="1:15" x14ac:dyDescent="0.25">
      <c r="A182" s="46" t="s">
        <v>52</v>
      </c>
      <c r="B182" s="47">
        <v>5.6638000000000001E-2</v>
      </c>
      <c r="C182" s="47">
        <f t="shared" si="25"/>
        <v>5.6638000000000001E-2</v>
      </c>
      <c r="D182" s="47">
        <f t="shared" si="25"/>
        <v>5.6638000000000001E-2</v>
      </c>
      <c r="E182" s="47">
        <f t="shared" si="25"/>
        <v>5.6638000000000001E-2</v>
      </c>
      <c r="F182" s="47">
        <f t="shared" si="25"/>
        <v>5.6638000000000001E-2</v>
      </c>
      <c r="G182" s="47">
        <f t="shared" si="25"/>
        <v>5.6638000000000001E-2</v>
      </c>
      <c r="H182" s="47">
        <v>5.6638000000000001E-2</v>
      </c>
      <c r="I182" s="47">
        <f t="shared" si="27"/>
        <v>5.6638000000000001E-2</v>
      </c>
      <c r="J182" s="47">
        <f t="shared" si="25"/>
        <v>5.6638000000000001E-2</v>
      </c>
      <c r="K182" s="47">
        <f t="shared" si="25"/>
        <v>5.6638000000000001E-2</v>
      </c>
      <c r="L182" s="47">
        <f t="shared" si="25"/>
        <v>5.6638000000000001E-2</v>
      </c>
      <c r="M182" s="47">
        <f t="shared" si="25"/>
        <v>5.6638000000000001E-2</v>
      </c>
    </row>
    <row r="183" spans="1:15" x14ac:dyDescent="0.25">
      <c r="A183" s="46" t="s">
        <v>53</v>
      </c>
      <c r="B183" s="47">
        <v>5.6638000000000001E-2</v>
      </c>
      <c r="C183" s="47">
        <f t="shared" si="25"/>
        <v>5.6638000000000001E-2</v>
      </c>
      <c r="D183" s="47">
        <f t="shared" si="25"/>
        <v>5.6638000000000001E-2</v>
      </c>
      <c r="E183" s="47">
        <f t="shared" si="25"/>
        <v>5.6638000000000001E-2</v>
      </c>
      <c r="F183" s="47">
        <f t="shared" si="25"/>
        <v>5.6638000000000001E-2</v>
      </c>
      <c r="G183" s="47">
        <f t="shared" si="25"/>
        <v>5.6638000000000001E-2</v>
      </c>
      <c r="H183" s="47">
        <v>5.6638000000000001E-2</v>
      </c>
      <c r="I183" s="47">
        <f t="shared" si="27"/>
        <v>5.6638000000000001E-2</v>
      </c>
      <c r="J183" s="47">
        <f t="shared" si="25"/>
        <v>5.6638000000000001E-2</v>
      </c>
      <c r="K183" s="47">
        <f t="shared" si="25"/>
        <v>5.6638000000000001E-2</v>
      </c>
      <c r="L183" s="47">
        <f t="shared" si="25"/>
        <v>5.6638000000000001E-2</v>
      </c>
      <c r="M183" s="47">
        <f t="shared" si="25"/>
        <v>5.6638000000000001E-2</v>
      </c>
    </row>
    <row r="184" spans="1:15" x14ac:dyDescent="0.25">
      <c r="A184" s="46" t="s">
        <v>54</v>
      </c>
      <c r="B184" s="47">
        <v>5.5190999999999997E-2</v>
      </c>
      <c r="C184" s="47">
        <f t="shared" si="25"/>
        <v>5.5190999999999997E-2</v>
      </c>
      <c r="D184" s="47">
        <f t="shared" si="25"/>
        <v>5.5190999999999997E-2</v>
      </c>
      <c r="E184" s="47">
        <f t="shared" si="25"/>
        <v>5.5190999999999997E-2</v>
      </c>
      <c r="F184" s="47">
        <f t="shared" si="25"/>
        <v>5.5190999999999997E-2</v>
      </c>
      <c r="G184" s="47">
        <f t="shared" si="25"/>
        <v>5.5190999999999997E-2</v>
      </c>
      <c r="H184" s="47">
        <v>5.5190999999999997E-2</v>
      </c>
      <c r="I184" s="47">
        <f t="shared" si="27"/>
        <v>5.5190999999999997E-2</v>
      </c>
      <c r="J184" s="47">
        <f t="shared" si="25"/>
        <v>5.5190999999999997E-2</v>
      </c>
      <c r="K184" s="47">
        <f t="shared" si="25"/>
        <v>5.5190999999999997E-2</v>
      </c>
      <c r="L184" s="47">
        <f t="shared" si="25"/>
        <v>5.5190999999999997E-2</v>
      </c>
      <c r="M184" s="47">
        <f t="shared" si="25"/>
        <v>5.5190999999999997E-2</v>
      </c>
    </row>
    <row r="185" spans="1:15" x14ac:dyDescent="0.25">
      <c r="A185" s="48" t="s">
        <v>55</v>
      </c>
      <c r="B185" s="47">
        <v>3.5139999999999998E-2</v>
      </c>
      <c r="C185" s="47">
        <f t="shared" si="25"/>
        <v>3.5139999999999998E-2</v>
      </c>
      <c r="D185" s="47">
        <f t="shared" si="25"/>
        <v>3.5139999999999998E-2</v>
      </c>
      <c r="E185" s="47">
        <f t="shared" si="25"/>
        <v>3.5139999999999998E-2</v>
      </c>
      <c r="F185" s="47">
        <f t="shared" si="25"/>
        <v>3.5139999999999998E-2</v>
      </c>
      <c r="G185" s="47">
        <f t="shared" si="25"/>
        <v>3.5139999999999998E-2</v>
      </c>
      <c r="H185" s="47">
        <v>3.5139999999999998E-2</v>
      </c>
      <c r="I185" s="47">
        <f t="shared" si="27"/>
        <v>3.5139999999999998E-2</v>
      </c>
      <c r="J185" s="47">
        <f t="shared" si="25"/>
        <v>3.5139999999999998E-2</v>
      </c>
      <c r="K185" s="47">
        <f t="shared" si="25"/>
        <v>3.5139999999999998E-2</v>
      </c>
      <c r="L185" s="47">
        <f t="shared" si="25"/>
        <v>3.5139999999999998E-2</v>
      </c>
      <c r="M185" s="47">
        <f t="shared" si="25"/>
        <v>3.5139999999999998E-2</v>
      </c>
    </row>
    <row r="188" spans="1:15" x14ac:dyDescent="0.25">
      <c r="A188" s="4" t="s">
        <v>56</v>
      </c>
    </row>
    <row r="189" spans="1:15" x14ac:dyDescent="0.25">
      <c r="A189" s="28"/>
      <c r="B189" s="26">
        <v>42278</v>
      </c>
      <c r="C189" s="26">
        <v>42309</v>
      </c>
      <c r="D189" s="26">
        <v>42339</v>
      </c>
      <c r="E189" s="26">
        <v>42370</v>
      </c>
      <c r="F189" s="26">
        <v>42401</v>
      </c>
      <c r="G189" s="26">
        <v>42430</v>
      </c>
      <c r="H189" s="26">
        <v>42461</v>
      </c>
      <c r="I189" s="26">
        <v>42491</v>
      </c>
      <c r="J189" s="26">
        <v>42522</v>
      </c>
      <c r="K189" s="26">
        <v>42552</v>
      </c>
      <c r="L189" s="26">
        <v>42583</v>
      </c>
      <c r="M189" s="26">
        <v>42614</v>
      </c>
      <c r="N189" s="49" t="s">
        <v>61</v>
      </c>
    </row>
    <row r="190" spans="1:15" x14ac:dyDescent="0.25">
      <c r="A190" s="25" t="s">
        <v>28</v>
      </c>
      <c r="B190" s="50">
        <f>B154*B175</f>
        <v>6000206.380876027</v>
      </c>
      <c r="C190" s="50">
        <f t="shared" ref="C190:L190" si="28">C154*C175</f>
        <v>-3980916.667777176</v>
      </c>
      <c r="D190" s="50">
        <f t="shared" si="28"/>
        <v>3732041.6977854045</v>
      </c>
      <c r="E190" s="50">
        <f t="shared" si="28"/>
        <v>3672022.6476503238</v>
      </c>
      <c r="F190" s="50">
        <f t="shared" si="28"/>
        <v>7886613.0074260663</v>
      </c>
      <c r="G190" s="50">
        <f t="shared" si="28"/>
        <v>4643886.5359800002</v>
      </c>
      <c r="H190" s="50">
        <f t="shared" si="28"/>
        <v>7635189.5794150177</v>
      </c>
      <c r="I190" s="50">
        <f t="shared" si="28"/>
        <v>2534898.0308302827</v>
      </c>
      <c r="J190" s="50">
        <f t="shared" si="28"/>
        <v>-798765.95300934627</v>
      </c>
      <c r="K190" s="50">
        <f t="shared" si="28"/>
        <v>-164736.92390155542</v>
      </c>
      <c r="L190" s="50">
        <f t="shared" si="28"/>
        <v>-1622921.5113771474</v>
      </c>
      <c r="M190" s="50">
        <f>M154*M175</f>
        <v>804510.23460647534</v>
      </c>
      <c r="N190" s="51">
        <f>SUM(B190:M190)</f>
        <v>30342027.058504373</v>
      </c>
      <c r="O190" s="37">
        <f t="shared" ref="O190:O204" si="29">N190/$N$205</f>
        <v>0.91369893312526296</v>
      </c>
    </row>
    <row r="191" spans="1:15" x14ac:dyDescent="0.25">
      <c r="A191" s="25" t="s">
        <v>2</v>
      </c>
      <c r="B191" s="50">
        <f t="shared" ref="B191:M191" si="30">B155*B176</f>
        <v>87724.508577657965</v>
      </c>
      <c r="C191" s="50">
        <f t="shared" si="30"/>
        <v>-41410.152310196972</v>
      </c>
      <c r="D191" s="50">
        <f t="shared" si="30"/>
        <v>54238.244549472671</v>
      </c>
      <c r="E191" s="50">
        <f>E155*E176</f>
        <v>42783.79277694456</v>
      </c>
      <c r="F191" s="50">
        <f t="shared" si="30"/>
        <v>140600.3166484817</v>
      </c>
      <c r="G191" s="50">
        <f t="shared" si="30"/>
        <v>50424.063924406546</v>
      </c>
      <c r="H191" s="50">
        <f t="shared" si="30"/>
        <v>99113.490145707678</v>
      </c>
      <c r="I191" s="50">
        <f t="shared" si="30"/>
        <v>0</v>
      </c>
      <c r="J191" s="50">
        <f t="shared" si="30"/>
        <v>0</v>
      </c>
      <c r="K191" s="50">
        <f t="shared" si="30"/>
        <v>0</v>
      </c>
      <c r="L191" s="50">
        <f t="shared" si="30"/>
        <v>-30438.088393882448</v>
      </c>
      <c r="M191" s="50">
        <f t="shared" si="30"/>
        <v>14150.594494090374</v>
      </c>
      <c r="N191" s="51">
        <f t="shared" ref="N191:N204" si="31">SUM(B191:M191)</f>
        <v>417186.77041268203</v>
      </c>
      <c r="O191" s="37">
        <f t="shared" si="29"/>
        <v>1.256287545670757E-2</v>
      </c>
    </row>
    <row r="192" spans="1:15" x14ac:dyDescent="0.25">
      <c r="A192" s="25" t="s">
        <v>29</v>
      </c>
      <c r="B192" s="50">
        <f t="shared" ref="B192:M192" si="32">B156*B176</f>
        <v>369130.62623888126</v>
      </c>
      <c r="C192" s="50">
        <f t="shared" si="32"/>
        <v>-404216.81149714638</v>
      </c>
      <c r="D192" s="50">
        <f t="shared" si="32"/>
        <v>341392.59042437287</v>
      </c>
      <c r="E192" s="50">
        <f t="shared" si="32"/>
        <v>348005.57650759816</v>
      </c>
      <c r="F192" s="50">
        <f>F156*F176</f>
        <v>821258.51317061379</v>
      </c>
      <c r="G192" s="50">
        <f t="shared" si="32"/>
        <v>426515.999415425</v>
      </c>
      <c r="H192" s="50">
        <f t="shared" si="32"/>
        <v>462597.33324412588</v>
      </c>
      <c r="I192" s="50">
        <f t="shared" si="32"/>
        <v>0</v>
      </c>
      <c r="J192" s="50">
        <f t="shared" si="32"/>
        <v>-265341.09184667852</v>
      </c>
      <c r="K192" s="50">
        <f t="shared" si="32"/>
        <v>-34044.080306345844</v>
      </c>
      <c r="L192" s="50">
        <f t="shared" si="32"/>
        <v>-303411.15487404313</v>
      </c>
      <c r="M192" s="50">
        <f t="shared" si="32"/>
        <v>169507.13300480612</v>
      </c>
      <c r="N192" s="51">
        <f t="shared" si="31"/>
        <v>1931394.6334816096</v>
      </c>
      <c r="O192" s="37">
        <f t="shared" si="29"/>
        <v>5.8160689549625354E-2</v>
      </c>
    </row>
    <row r="193" spans="1:15" x14ac:dyDescent="0.25">
      <c r="A193" s="25" t="s">
        <v>4</v>
      </c>
      <c r="B193" s="50">
        <f t="shared" ref="B193:M193" si="33">B157*B177</f>
        <v>18407.327368958129</v>
      </c>
      <c r="C193" s="50">
        <f t="shared" si="33"/>
        <v>-18355.301429213749</v>
      </c>
      <c r="D193" s="50">
        <f t="shared" si="33"/>
        <v>18695.322307150414</v>
      </c>
      <c r="E193" s="50">
        <f t="shared" si="33"/>
        <v>18573.383250412811</v>
      </c>
      <c r="F193" s="50">
        <f t="shared" si="33"/>
        <v>42055.758872720871</v>
      </c>
      <c r="G193" s="50">
        <f>G157*G177</f>
        <v>20106.77944607049</v>
      </c>
      <c r="H193" s="50">
        <f t="shared" si="33"/>
        <v>28713.915859446555</v>
      </c>
      <c r="I193" s="50">
        <f t="shared" si="33"/>
        <v>0</v>
      </c>
      <c r="J193" s="50">
        <f>J157*J177</f>
        <v>-7927.6648510383138</v>
      </c>
      <c r="K193" s="50">
        <f t="shared" si="33"/>
        <v>-1059.7571538931927</v>
      </c>
      <c r="L193" s="50">
        <f t="shared" si="33"/>
        <v>-12317.783337432427</v>
      </c>
      <c r="M193" s="50">
        <f t="shared" si="33"/>
        <v>3707.3071055258029</v>
      </c>
      <c r="N193" s="51">
        <f t="shared" si="31"/>
        <v>110599.2874387074</v>
      </c>
      <c r="O193" s="37">
        <f t="shared" si="29"/>
        <v>3.3305108700322425E-3</v>
      </c>
    </row>
    <row r="194" spans="1:15" x14ac:dyDescent="0.25">
      <c r="A194" s="25" t="s">
        <v>31</v>
      </c>
      <c r="B194" s="50">
        <f t="shared" ref="B194:M194" si="34">B158*B177</f>
        <v>0</v>
      </c>
      <c r="C194" s="50">
        <f t="shared" si="34"/>
        <v>-151668.75771033883</v>
      </c>
      <c r="D194" s="50">
        <f>D158*D177</f>
        <v>148953.07343098277</v>
      </c>
      <c r="E194" s="50">
        <f>E158*E177</f>
        <v>211179.26756085281</v>
      </c>
      <c r="F194" s="50">
        <f t="shared" si="34"/>
        <v>220708.03769908278</v>
      </c>
      <c r="G194" s="50">
        <f>G158*G177</f>
        <v>102737.07333300357</v>
      </c>
      <c r="H194" s="50">
        <f t="shared" si="34"/>
        <v>0</v>
      </c>
      <c r="I194" s="50">
        <f t="shared" si="34"/>
        <v>0</v>
      </c>
      <c r="J194" s="50">
        <f t="shared" si="34"/>
        <v>-168608.57123591477</v>
      </c>
      <c r="K194" s="50">
        <f t="shared" si="34"/>
        <v>-20836.032373345737</v>
      </c>
      <c r="L194" s="50">
        <f t="shared" si="34"/>
        <v>-285691.83773919812</v>
      </c>
      <c r="M194" s="50">
        <f t="shared" si="34"/>
        <v>92473.337252479891</v>
      </c>
      <c r="N194" s="51">
        <f t="shared" si="31"/>
        <v>149245.59021760433</v>
      </c>
      <c r="O194" s="37">
        <f t="shared" si="29"/>
        <v>4.4942790503923911E-3</v>
      </c>
    </row>
    <row r="195" spans="1:15" ht="13.5" customHeight="1" x14ac:dyDescent="0.25">
      <c r="A195" s="25" t="s">
        <v>6</v>
      </c>
      <c r="B195" s="50">
        <f t="shared" ref="B195:M195" si="35">B159*B178</f>
        <v>3390.2609963659197</v>
      </c>
      <c r="C195" s="50">
        <f>C159*C178</f>
        <v>-3260.3315587334832</v>
      </c>
      <c r="D195" s="50">
        <f>D159*D178</f>
        <v>2799.9880470151797</v>
      </c>
      <c r="E195" s="50">
        <f t="shared" si="35"/>
        <v>2969.0995381140956</v>
      </c>
      <c r="F195" s="50">
        <f t="shared" si="35"/>
        <v>5251.0598873649014</v>
      </c>
      <c r="G195" s="50">
        <f t="shared" si="35"/>
        <v>2801.9112282785873</v>
      </c>
      <c r="H195" s="50">
        <f t="shared" si="35"/>
        <v>4660.2649149170793</v>
      </c>
      <c r="I195" s="50">
        <f t="shared" si="35"/>
        <v>1445.5826982915198</v>
      </c>
      <c r="J195" s="50">
        <f t="shared" si="35"/>
        <v>-862.0649422638237</v>
      </c>
      <c r="K195" s="50">
        <f t="shared" si="35"/>
        <v>-131.82857683564782</v>
      </c>
      <c r="L195" s="50">
        <f t="shared" si="35"/>
        <v>-1111.2563592487818</v>
      </c>
      <c r="M195" s="50">
        <f t="shared" si="35"/>
        <v>0</v>
      </c>
      <c r="N195" s="51">
        <f t="shared" si="31"/>
        <v>17952.685873265546</v>
      </c>
      <c r="O195" s="37">
        <f t="shared" si="29"/>
        <v>5.4061483425307669E-4</v>
      </c>
    </row>
    <row r="196" spans="1:15" x14ac:dyDescent="0.25">
      <c r="A196" s="25" t="s">
        <v>30</v>
      </c>
      <c r="B196" s="50">
        <f t="shared" ref="B196:M196" si="36">B160*B178</f>
        <v>0</v>
      </c>
      <c r="C196" s="50">
        <f t="shared" si="36"/>
        <v>-25012.313707672023</v>
      </c>
      <c r="D196" s="50">
        <f>D160*D178</f>
        <v>23422.057920925967</v>
      </c>
      <c r="E196" s="50">
        <f t="shared" si="36"/>
        <v>25864.019945706263</v>
      </c>
      <c r="F196" s="50">
        <f>F160*F178</f>
        <v>89375.452409422156</v>
      </c>
      <c r="G196" s="50">
        <f t="shared" si="36"/>
        <v>27458.006319034663</v>
      </c>
      <c r="H196" s="50">
        <f t="shared" si="36"/>
        <v>0</v>
      </c>
      <c r="I196" s="50">
        <f t="shared" si="36"/>
        <v>0</v>
      </c>
      <c r="J196" s="50">
        <f t="shared" si="36"/>
        <v>-88372.973778988657</v>
      </c>
      <c r="K196" s="50">
        <f t="shared" si="36"/>
        <v>-10727.850666795164</v>
      </c>
      <c r="L196" s="50">
        <f t="shared" si="36"/>
        <v>-158619.25645487284</v>
      </c>
      <c r="M196" s="50">
        <f t="shared" si="36"/>
        <v>68282.383777101451</v>
      </c>
      <c r="N196" s="51">
        <f t="shared" si="31"/>
        <v>-48330.47423613818</v>
      </c>
      <c r="O196" s="37">
        <f t="shared" si="29"/>
        <v>-1.4553906587009083E-3</v>
      </c>
    </row>
    <row r="197" spans="1:15" x14ac:dyDescent="0.25">
      <c r="A197" s="25" t="s">
        <v>10</v>
      </c>
      <c r="B197" s="50">
        <f t="shared" ref="B197:M197" si="37">B163*B179</f>
        <v>0</v>
      </c>
      <c r="C197" s="50">
        <f t="shared" si="37"/>
        <v>0</v>
      </c>
      <c r="D197" s="50">
        <f t="shared" si="37"/>
        <v>0</v>
      </c>
      <c r="E197" s="50">
        <f t="shared" si="37"/>
        <v>0</v>
      </c>
      <c r="F197" s="50">
        <f t="shared" si="37"/>
        <v>0</v>
      </c>
      <c r="G197" s="50">
        <f t="shared" si="37"/>
        <v>0</v>
      </c>
      <c r="H197" s="50">
        <f t="shared" si="37"/>
        <v>0</v>
      </c>
      <c r="I197" s="50">
        <f t="shared" si="37"/>
        <v>0</v>
      </c>
      <c r="J197" s="50">
        <f t="shared" si="37"/>
        <v>0</v>
      </c>
      <c r="K197" s="50">
        <f t="shared" si="37"/>
        <v>0</v>
      </c>
      <c r="L197" s="50">
        <f t="shared" si="37"/>
        <v>0</v>
      </c>
      <c r="M197" s="50">
        <f t="shared" si="37"/>
        <v>0</v>
      </c>
      <c r="N197" s="51">
        <f>SUM(B197:M197)</f>
        <v>0</v>
      </c>
      <c r="O197" s="37">
        <f t="shared" si="29"/>
        <v>0</v>
      </c>
    </row>
    <row r="198" spans="1:15" x14ac:dyDescent="0.25">
      <c r="A198" s="25" t="s">
        <v>8</v>
      </c>
      <c r="B198" s="50">
        <f t="shared" ref="B198:M198" si="38">B161*B180</f>
        <v>0</v>
      </c>
      <c r="C198" s="50">
        <f t="shared" si="38"/>
        <v>-3391.8981520371744</v>
      </c>
      <c r="D198" s="50">
        <f t="shared" si="38"/>
        <v>3571.7706501992211</v>
      </c>
      <c r="E198" s="50">
        <f t="shared" si="38"/>
        <v>2367.2584809179325</v>
      </c>
      <c r="F198" s="50">
        <f t="shared" si="38"/>
        <v>7068.4890831480088</v>
      </c>
      <c r="G198" s="50">
        <f t="shared" si="38"/>
        <v>2791.7342373285137</v>
      </c>
      <c r="H198" s="50">
        <f t="shared" si="38"/>
        <v>4835.6929163972127</v>
      </c>
      <c r="I198" s="50">
        <f t="shared" si="38"/>
        <v>2629.4098866866402</v>
      </c>
      <c r="J198" s="50">
        <f t="shared" si="38"/>
        <v>-1222.707162334344</v>
      </c>
      <c r="K198" s="50">
        <f t="shared" si="38"/>
        <v>-228.7521308684257</v>
      </c>
      <c r="L198" s="50">
        <f t="shared" si="38"/>
        <v>-2204.9154964115064</v>
      </c>
      <c r="M198" s="50">
        <f t="shared" si="38"/>
        <v>0</v>
      </c>
      <c r="N198" s="51">
        <f t="shared" si="31"/>
        <v>16216.082313026081</v>
      </c>
      <c r="O198" s="37">
        <f t="shared" si="29"/>
        <v>4.8831994910275849E-4</v>
      </c>
    </row>
    <row r="199" spans="1:15" x14ac:dyDescent="0.25">
      <c r="A199" s="25" t="s">
        <v>9</v>
      </c>
      <c r="B199" s="50">
        <f t="shared" ref="B199:M199" si="39">B162*B180</f>
        <v>0</v>
      </c>
      <c r="C199" s="50">
        <f t="shared" si="39"/>
        <v>-30517.660538883927</v>
      </c>
      <c r="D199" s="50">
        <f t="shared" si="39"/>
        <v>15299.958153948921</v>
      </c>
      <c r="E199" s="50">
        <f t="shared" si="39"/>
        <v>0</v>
      </c>
      <c r="F199" s="50">
        <f>F162*F180</f>
        <v>62344.855605380093</v>
      </c>
      <c r="G199" s="50">
        <f t="shared" si="39"/>
        <v>35703.484494646764</v>
      </c>
      <c r="H199" s="50">
        <f t="shared" si="39"/>
        <v>0</v>
      </c>
      <c r="I199" s="50">
        <f t="shared" si="39"/>
        <v>0</v>
      </c>
      <c r="J199" s="50">
        <f t="shared" si="39"/>
        <v>-29419.661441837019</v>
      </c>
      <c r="K199" s="50">
        <f t="shared" si="39"/>
        <v>-5091.0380462391286</v>
      </c>
      <c r="L199" s="50">
        <f t="shared" si="39"/>
        <v>-60208.569108071817</v>
      </c>
      <c r="M199" s="50">
        <f t="shared" si="39"/>
        <v>31768.662269734843</v>
      </c>
      <c r="N199" s="51">
        <f t="shared" si="31"/>
        <v>19880.031388678726</v>
      </c>
      <c r="O199" s="37">
        <f t="shared" si="29"/>
        <v>5.9865359144623529E-4</v>
      </c>
    </row>
    <row r="200" spans="1:15" x14ac:dyDescent="0.25">
      <c r="A200" s="25" t="s">
        <v>11</v>
      </c>
      <c r="B200" s="50">
        <f t="shared" ref="B200:M200" si="40">B164*B181</f>
        <v>39899.449058805185</v>
      </c>
      <c r="C200" s="50">
        <f t="shared" si="40"/>
        <v>-30753.430529903613</v>
      </c>
      <c r="D200" s="50">
        <f t="shared" si="40"/>
        <v>38717.448973467246</v>
      </c>
      <c r="E200" s="50">
        <f t="shared" si="40"/>
        <v>36921.538719548254</v>
      </c>
      <c r="F200" s="50">
        <f t="shared" si="40"/>
        <v>76029.659882899985</v>
      </c>
      <c r="G200" s="50">
        <f t="shared" si="40"/>
        <v>38326.683794214514</v>
      </c>
      <c r="H200" s="50">
        <f t="shared" si="40"/>
        <v>43969.395844524894</v>
      </c>
      <c r="I200" s="50">
        <f t="shared" si="40"/>
        <v>0</v>
      </c>
      <c r="J200" s="50">
        <f t="shared" si="40"/>
        <v>0</v>
      </c>
      <c r="K200" s="50">
        <f t="shared" si="40"/>
        <v>0</v>
      </c>
      <c r="L200" s="50">
        <f t="shared" si="40"/>
        <v>0</v>
      </c>
      <c r="M200" s="50">
        <f t="shared" si="40"/>
        <v>0</v>
      </c>
      <c r="N200" s="51">
        <f t="shared" si="31"/>
        <v>243110.74574355647</v>
      </c>
      <c r="O200" s="37">
        <f t="shared" si="29"/>
        <v>7.3208697819981414E-3</v>
      </c>
    </row>
    <row r="201" spans="1:15" x14ac:dyDescent="0.25">
      <c r="A201" s="25" t="s">
        <v>12</v>
      </c>
      <c r="B201" s="50">
        <f t="shared" ref="B201:M201" si="41">B165*B182</f>
        <v>1541.8891344604474</v>
      </c>
      <c r="C201" s="50">
        <f t="shared" si="41"/>
        <v>-1591.0342693586438</v>
      </c>
      <c r="D201" s="50">
        <f t="shared" si="41"/>
        <v>1502.5155963388379</v>
      </c>
      <c r="E201" s="50">
        <f t="shared" si="41"/>
        <v>1293.3647660407751</v>
      </c>
      <c r="F201" s="50">
        <f t="shared" si="41"/>
        <v>2968.3693167742617</v>
      </c>
      <c r="G201" s="50">
        <f t="shared" si="41"/>
        <v>909.10765540694229</v>
      </c>
      <c r="H201" s="50">
        <f t="shared" si="41"/>
        <v>2635.7655140280804</v>
      </c>
      <c r="I201" s="50">
        <f t="shared" si="41"/>
        <v>0</v>
      </c>
      <c r="J201" s="50">
        <f t="shared" si="41"/>
        <v>-629.78154714699428</v>
      </c>
      <c r="K201" s="50">
        <f t="shared" si="41"/>
        <v>-112.80458571180574</v>
      </c>
      <c r="L201" s="50">
        <f t="shared" si="41"/>
        <v>-1228.6109885685401</v>
      </c>
      <c r="M201" s="50">
        <f t="shared" si="41"/>
        <v>360.38163229788671</v>
      </c>
      <c r="N201" s="51">
        <f t="shared" si="31"/>
        <v>7649.162224561248</v>
      </c>
      <c r="O201" s="38">
        <f t="shared" si="29"/>
        <v>2.3034161001859514E-4</v>
      </c>
    </row>
    <row r="202" spans="1:15" x14ac:dyDescent="0.25">
      <c r="A202" s="25" t="s">
        <v>13</v>
      </c>
      <c r="B202" s="50">
        <f t="shared" ref="B202:M202" si="42">B166*B183</f>
        <v>0</v>
      </c>
      <c r="C202" s="50">
        <f t="shared" si="42"/>
        <v>-8747.7773703532457</v>
      </c>
      <c r="D202" s="50">
        <f t="shared" si="42"/>
        <v>11115.175353125482</v>
      </c>
      <c r="E202" s="50">
        <f t="shared" si="42"/>
        <v>7591.4370118644838</v>
      </c>
      <c r="F202" s="50">
        <f>F166*F183</f>
        <v>21501.851230679062</v>
      </c>
      <c r="G202" s="50">
        <f t="shared" si="42"/>
        <v>0</v>
      </c>
      <c r="H202" s="50">
        <f t="shared" si="42"/>
        <v>0</v>
      </c>
      <c r="I202" s="50">
        <f t="shared" si="42"/>
        <v>0</v>
      </c>
      <c r="J202" s="50">
        <f t="shared" si="42"/>
        <v>-11210.91606788743</v>
      </c>
      <c r="K202" s="50">
        <f t="shared" si="42"/>
        <v>-1287.453774002011</v>
      </c>
      <c r="L202" s="50">
        <f t="shared" si="42"/>
        <v>-20093.108364303465</v>
      </c>
      <c r="M202" s="50">
        <f t="shared" si="42"/>
        <v>9553.7171996943853</v>
      </c>
      <c r="N202" s="51">
        <f t="shared" si="31"/>
        <v>8422.9252188172595</v>
      </c>
      <c r="O202" s="38">
        <f t="shared" si="29"/>
        <v>2.5364217662149027E-4</v>
      </c>
    </row>
    <row r="203" spans="1:15" x14ac:dyDescent="0.25">
      <c r="A203" s="25" t="s">
        <v>14</v>
      </c>
      <c r="B203" s="50">
        <f t="shared" ref="B203:M203" si="43">B167*B184</f>
        <v>0</v>
      </c>
      <c r="C203" s="50">
        <f t="shared" si="43"/>
        <v>-7869.1421495001223</v>
      </c>
      <c r="D203" s="50">
        <f t="shared" si="43"/>
        <v>0</v>
      </c>
      <c r="E203" s="50">
        <f t="shared" si="43"/>
        <v>0</v>
      </c>
      <c r="F203" s="50">
        <f>F167*F184</f>
        <v>18737.237569997746</v>
      </c>
      <c r="G203" s="50">
        <f t="shared" si="43"/>
        <v>0</v>
      </c>
      <c r="H203" s="50">
        <f t="shared" si="43"/>
        <v>0</v>
      </c>
      <c r="I203" s="50">
        <f t="shared" si="43"/>
        <v>0</v>
      </c>
      <c r="J203" s="50">
        <f t="shared" si="43"/>
        <v>-14733.060401856037</v>
      </c>
      <c r="K203" s="50">
        <f t="shared" si="43"/>
        <v>-1348.2120275554037</v>
      </c>
      <c r="L203" s="50">
        <f t="shared" si="43"/>
        <v>-23154.656052700666</v>
      </c>
      <c r="M203" s="50">
        <f t="shared" si="43"/>
        <v>14720.651808766366</v>
      </c>
      <c r="N203" s="51">
        <f t="shared" si="31"/>
        <v>-13647.181252848119</v>
      </c>
      <c r="O203" s="38">
        <f t="shared" si="29"/>
        <v>-4.1096182950635932E-4</v>
      </c>
    </row>
    <row r="204" spans="1:15" x14ac:dyDescent="0.25">
      <c r="A204" s="25" t="s">
        <v>15</v>
      </c>
      <c r="B204" s="50">
        <f>B168*B185</f>
        <v>1026.2567485271074</v>
      </c>
      <c r="C204" s="50">
        <f>C168*C185</f>
        <v>-720.33765248599354</v>
      </c>
      <c r="D204" s="50">
        <f>D168*D185</f>
        <v>705.01296635177994</v>
      </c>
      <c r="E204" s="50">
        <f>E168*E185</f>
        <v>604.41922120153833</v>
      </c>
      <c r="F204" s="50">
        <f>F168*F185</f>
        <v>1312.8366754183303</v>
      </c>
      <c r="G204" s="50">
        <f t="shared" ref="G204:M204" si="44">G168*G185</f>
        <v>885.48680455806539</v>
      </c>
      <c r="H204" s="50">
        <f t="shared" si="44"/>
        <v>1610.6010902820369</v>
      </c>
      <c r="I204" s="50">
        <f t="shared" si="44"/>
        <v>748.96782860490873</v>
      </c>
      <c r="J204" s="50">
        <f t="shared" si="44"/>
        <v>0</v>
      </c>
      <c r="K204" s="50">
        <f t="shared" si="44"/>
        <v>0</v>
      </c>
      <c r="L204" s="50">
        <f t="shared" si="44"/>
        <v>0</v>
      </c>
      <c r="M204" s="50">
        <f t="shared" si="44"/>
        <v>24.098263939680042</v>
      </c>
      <c r="N204" s="51">
        <f t="shared" si="31"/>
        <v>6197.3419463974533</v>
      </c>
      <c r="O204" s="38">
        <f t="shared" si="29"/>
        <v>1.8662249274636669E-4</v>
      </c>
    </row>
    <row r="205" spans="1:15" x14ac:dyDescent="0.25">
      <c r="N205" s="52">
        <f>SUM(N190:N204)</f>
        <v>33207904.659274295</v>
      </c>
      <c r="O205" s="42">
        <f>SUM(O190:O204)</f>
        <v>0.99999999999999978</v>
      </c>
    </row>
    <row r="207" spans="1:15" x14ac:dyDescent="0.25">
      <c r="N207" s="53"/>
    </row>
    <row r="208" spans="1:15" x14ac:dyDescent="0.25">
      <c r="N208" s="53"/>
    </row>
  </sheetData>
  <mergeCells count="1">
    <mergeCell ref="B174:M174"/>
  </mergeCells>
  <printOptions horizontalCentered="1"/>
  <pageMargins left="0.7" right="0.7" top="1" bottom="1" header="0.55000000000000004" footer="0.3"/>
  <pageSetup scale="47" orientation="landscape" r:id="rId1"/>
  <headerFooter>
    <oddHeader>&amp;R&amp;"Times New Roman,Regular"&amp;12Exh. JL-3
Dockets UE-170033/UG-170034
Page &amp;P of &amp;N</oddHeader>
  </headerFooter>
  <rowBreaks count="2" manualBreakCount="2">
    <brk id="44" max="13" man="1"/>
    <brk id="151" max="1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DBF7DDBF-AD19-44EC-8B86-2F2A259E3D4C}"/>
</file>

<file path=customXml/itemProps2.xml><?xml version="1.0" encoding="utf-8"?>
<ds:datastoreItem xmlns:ds="http://schemas.openxmlformats.org/officeDocument/2006/customXml" ds:itemID="{5833F6AE-52BF-4BF3-B940-4466662D137E}"/>
</file>

<file path=customXml/itemProps3.xml><?xml version="1.0" encoding="utf-8"?>
<ds:datastoreItem xmlns:ds="http://schemas.openxmlformats.org/officeDocument/2006/customXml" ds:itemID="{CF91CD6E-5D43-47A3-8DD5-DCAF13B5E204}"/>
</file>

<file path=customXml/itemProps4.xml><?xml version="1.0" encoding="utf-8"?>
<ds:datastoreItem xmlns:ds="http://schemas.openxmlformats.org/officeDocument/2006/customXml" ds:itemID="{72023F84-D6FC-44A8-A8F0-7DE2C440F3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WN Electric</vt:lpstr>
      <vt:lpstr>'WN Electric'!Print_Area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Electric Temperature Normalization Adjustment</dc:title>
  <dc:creator>Liu, Jing (UTC)</dc:creator>
  <dc:description/>
  <cp:lastModifiedBy>Liu, Jing (UTC)</cp:lastModifiedBy>
  <cp:lastPrinted>2017-06-26T17:11:04Z</cp:lastPrinted>
  <dcterms:created xsi:type="dcterms:W3CDTF">2017-05-17T21:28:38Z</dcterms:created>
  <dcterms:modified xsi:type="dcterms:W3CDTF">2017-06-26T17:12:01Z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