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 Burgess\Strategen\File Vault - Consulting\Client Work\Sierra Club\PSE GRC\Project Work\Strategen Testimony\"/>
    </mc:Choice>
  </mc:AlternateContent>
  <xr:revisionPtr revIDLastSave="0" documentId="13_ncr:1_{E9FBDC65-06EB-43BC-9B88-F968000D9AA7}" xr6:coauthVersionLast="47" xr6:coauthVersionMax="47" xr10:uidLastSave="{00000000-0000-0000-0000-000000000000}"/>
  <bookViews>
    <workbookView xWindow="-120" yWindow="-120" windowWidth="29040" windowHeight="15840" xr2:uid="{D3ACB1AC-E3A6-4109-A8E8-AA5BAE251050}"/>
  </bookViews>
  <sheets>
    <sheet name="Summary Calcs" sheetId="4" r:id="rId1"/>
    <sheet name="Incremental TRC" sheetId="1" r:id="rId2"/>
    <sheet name="Gas Demand" sheetId="2" r:id="rId3"/>
    <sheet name="RR Adj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4" l="1"/>
  <c r="C17" i="4"/>
  <c r="D17" i="4"/>
  <c r="B17" i="4"/>
  <c r="E12" i="4"/>
  <c r="E11" i="4"/>
  <c r="E10" i="4"/>
  <c r="B11" i="4"/>
  <c r="C11" i="4"/>
  <c r="B10" i="4"/>
  <c r="C10" i="4"/>
  <c r="C15" i="4"/>
  <c r="D15" i="4"/>
  <c r="B15" i="4"/>
  <c r="C16" i="4"/>
  <c r="D16" i="4"/>
  <c r="B16" i="4"/>
  <c r="F11" i="4"/>
  <c r="G11" i="4"/>
  <c r="H11" i="4"/>
  <c r="I11" i="4"/>
  <c r="J11" i="4"/>
  <c r="K11" i="4"/>
  <c r="L11" i="4"/>
  <c r="M11" i="4"/>
  <c r="N11" i="4"/>
  <c r="O11" i="4"/>
  <c r="P11" i="4"/>
  <c r="Q11" i="4"/>
  <c r="F10" i="4"/>
  <c r="G10" i="4"/>
  <c r="G12" i="4" s="1"/>
  <c r="H10" i="4"/>
  <c r="I10" i="4"/>
  <c r="J10" i="4"/>
  <c r="J12" i="4" s="1"/>
  <c r="K10" i="4"/>
  <c r="L10" i="4"/>
  <c r="L12" i="4" s="1"/>
  <c r="M10" i="4"/>
  <c r="M12" i="4" s="1"/>
  <c r="N10" i="4"/>
  <c r="O10" i="4"/>
  <c r="O12" i="4" s="1"/>
  <c r="P10" i="4"/>
  <c r="Q10" i="4"/>
  <c r="D11" i="4"/>
  <c r="D10" i="4"/>
  <c r="B5" i="4"/>
  <c r="B4" i="4"/>
  <c r="B6" i="4" s="1"/>
  <c r="B7" i="4" s="1"/>
  <c r="N12" i="4" l="1"/>
  <c r="F12" i="4"/>
  <c r="D12" i="4"/>
  <c r="K12" i="4"/>
  <c r="Q12" i="4"/>
  <c r="I12" i="4"/>
  <c r="P12" i="4"/>
  <c r="H12" i="4"/>
</calcChain>
</file>

<file path=xl/sharedStrings.xml><?xml version="1.0" encoding="utf-8"?>
<sst xmlns="http://schemas.openxmlformats.org/spreadsheetml/2006/main" count="142" uniqueCount="44">
  <si>
    <t>Scenario Incremental TRC - $2021</t>
  </si>
  <si>
    <t>Unit</t>
  </si>
  <si>
    <t>Equipment Costs</t>
  </si>
  <si>
    <t>($ millions)</t>
  </si>
  <si>
    <t>Gas Supply Costs v Baseline</t>
  </si>
  <si>
    <t>Gas Delivery Costs v Basline</t>
  </si>
  <si>
    <t>Electric Sector Costs v Baseline</t>
  </si>
  <si>
    <t>Total Incremental TRC</t>
  </si>
  <si>
    <t>Customers by Electrification Status</t>
  </si>
  <si>
    <t>Segment</t>
  </si>
  <si>
    <t>Customer type</t>
  </si>
  <si>
    <t>Residential</t>
  </si>
  <si>
    <t>All-electric</t>
  </si>
  <si>
    <t>Hybrid</t>
  </si>
  <si>
    <t>Gas</t>
  </si>
  <si>
    <t>Commercial</t>
  </si>
  <si>
    <t>Total</t>
  </si>
  <si>
    <t>"Carbon Out"</t>
  </si>
  <si>
    <t>"Carbon Out + Addl Electrification"</t>
  </si>
  <si>
    <t>"High Electrification"</t>
  </si>
  <si>
    <t>"High Electrification - Innovation"</t>
  </si>
  <si>
    <t>Source: Values pasted from E3 spreadsheet model "220066-67 PSE Resp WUTC DR 146_Attach B.xlsm" sheet 'Incremental TRC' after running indicated scenario</t>
  </si>
  <si>
    <t>Source: Values pasted from E3 spreadsheet model "220066-67 PSE Resp WUTC DR 146_Attach B.xlsm" sheet 'Gas Demand Model' after running indicated scenario</t>
  </si>
  <si>
    <t>Source: Values pasted from E3 spreadsheet model "220066-67 PSE Resp WUTC DR 146_Attach B.xlsm" sheet 'Gas Rates'</t>
  </si>
  <si>
    <t>PSE FP&amp;E Net RR Change</t>
  </si>
  <si>
    <t>Baseline</t>
  </si>
  <si>
    <t>Carbon Out</t>
  </si>
  <si>
    <t>Carbon Out + Addl Electrifcation</t>
  </si>
  <si>
    <t>High Electrification</t>
  </si>
  <si>
    <t>High Electrification - Innovation</t>
  </si>
  <si>
    <t>Incremental Electric Sector Cost</t>
  </si>
  <si>
    <t>% Change</t>
  </si>
  <si>
    <t>Innovation Scenario</t>
  </si>
  <si>
    <t>High Electrification Scenario ($millions)</t>
  </si>
  <si>
    <t>Innovation Scenario ($millions)</t>
  </si>
  <si>
    <t>Difference ($millions)</t>
  </si>
  <si>
    <t>Carbon Out Scenario ($millions)</t>
  </si>
  <si>
    <t>Summary Calculations</t>
  </si>
  <si>
    <t>Incremental Total Resource Cost</t>
  </si>
  <si>
    <t>Annual Growth in Total Customers</t>
  </si>
  <si>
    <t>2023-2025</t>
  </si>
  <si>
    <t>RR vs Baseline ($millions)</t>
  </si>
  <si>
    <t>Annual Growth in Al- Electric Customers</t>
  </si>
  <si>
    <t>Note: All data used to perform calculations were included in Attachment B to PSE response to WUTC 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</si>
</sst>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9C0006"/>
      <name val="Calibri"/>
      <family val="2"/>
      <scheme val="minor"/>
    </font>
    <font>
      <b/>
      <u/>
      <sz val="12"/>
      <color rgb="FFFF5D35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34E6E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66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" borderId="0" applyNumberFormat="0" applyBorder="0" applyAlignment="0" applyProtection="0"/>
    <xf numFmtId="0" fontId="6" fillId="4" borderId="0" applyNumberFormat="0" applyBorder="0" applyAlignment="0" applyProtection="0"/>
    <xf numFmtId="0" fontId="8" fillId="7" borderId="4" applyNumberFormat="0">
      <alignment vertical="center"/>
    </xf>
    <xf numFmtId="0" fontId="9" fillId="8" borderId="5" applyAlignment="0">
      <alignment horizontal="left"/>
    </xf>
    <xf numFmtId="0" fontId="9" fillId="5" borderId="5" applyNumberFormat="0">
      <alignment vertical="center"/>
    </xf>
    <xf numFmtId="0" fontId="10" fillId="0" borderId="5" applyNumberFormat="0">
      <alignment vertical="center"/>
    </xf>
    <xf numFmtId="0" fontId="9" fillId="0" borderId="0">
      <alignment vertical="center"/>
    </xf>
    <xf numFmtId="0" fontId="11" fillId="9" borderId="5" applyNumberFormat="0">
      <alignment vertical="center"/>
    </xf>
    <xf numFmtId="0" fontId="12" fillId="10" borderId="5" applyNumberFormat="0">
      <alignment vertical="center"/>
    </xf>
    <xf numFmtId="43" fontId="13" fillId="0" borderId="0" applyFont="0" applyFill="0" applyBorder="0" applyAlignment="0">
      <protection locked="0"/>
    </xf>
    <xf numFmtId="0" fontId="11" fillId="11" borderId="5" applyNumberFormat="0">
      <alignment vertical="center"/>
    </xf>
    <xf numFmtId="0" fontId="14" fillId="2" borderId="0" applyNumberFormat="0" applyBorder="0" applyProtection="0">
      <alignment vertical="center"/>
    </xf>
  </cellStyleXfs>
  <cellXfs count="57">
    <xf numFmtId="0" fontId="0" fillId="0" borderId="0" xfId="0"/>
    <xf numFmtId="0" fontId="4" fillId="0" borderId="0" xfId="0" applyFont="1"/>
    <xf numFmtId="0" fontId="3" fillId="15" borderId="0" xfId="0" applyFont="1" applyFill="1"/>
    <xf numFmtId="0" fontId="5" fillId="14" borderId="9" xfId="0" applyFont="1" applyFill="1" applyBorder="1"/>
    <xf numFmtId="0" fontId="5" fillId="14" borderId="6" xfId="0" applyFont="1" applyFill="1" applyBorder="1"/>
    <xf numFmtId="164" fontId="0" fillId="14" borderId="7" xfId="0" applyNumberFormat="1" applyFill="1" applyBorder="1"/>
    <xf numFmtId="0" fontId="3" fillId="16" borderId="0" xfId="0" applyFont="1" applyFill="1"/>
    <xf numFmtId="164" fontId="0" fillId="14" borderId="1" xfId="0" applyNumberFormat="1" applyFill="1" applyBorder="1"/>
    <xf numFmtId="0" fontId="0" fillId="0" borderId="0" xfId="0" applyFill="1"/>
    <xf numFmtId="0" fontId="6" fillId="17" borderId="0" xfId="0" applyFont="1" applyFill="1"/>
    <xf numFmtId="164" fontId="0" fillId="14" borderId="8" xfId="0" applyNumberFormat="1" applyFill="1" applyBorder="1"/>
    <xf numFmtId="0" fontId="5" fillId="14" borderId="0" xfId="0" applyFont="1" applyFill="1"/>
    <xf numFmtId="0" fontId="5" fillId="14" borderId="10" xfId="0" applyFont="1" applyFill="1" applyBorder="1"/>
    <xf numFmtId="164" fontId="0" fillId="14" borderId="0" xfId="0" applyNumberFormat="1" applyFill="1"/>
    <xf numFmtId="0" fontId="3" fillId="12" borderId="0" xfId="0" applyFont="1" applyFill="1"/>
    <xf numFmtId="0" fontId="8" fillId="13" borderId="4" xfId="6" applyFill="1">
      <alignment vertical="center"/>
    </xf>
    <xf numFmtId="164" fontId="0" fillId="14" borderId="10" xfId="0" applyNumberFormat="1" applyFill="1" applyBorder="1"/>
    <xf numFmtId="0" fontId="15" fillId="0" borderId="0" xfId="0" applyFont="1"/>
    <xf numFmtId="0" fontId="5" fillId="14" borderId="7" xfId="0" applyFont="1" applyFill="1" applyBorder="1"/>
    <xf numFmtId="0" fontId="3" fillId="0" borderId="0" xfId="0" applyFont="1" applyFill="1"/>
    <xf numFmtId="0" fontId="6" fillId="13" borderId="0" xfId="5" applyFill="1"/>
    <xf numFmtId="164" fontId="0" fillId="14" borderId="11" xfId="0" applyNumberFormat="1" applyFill="1" applyBorder="1"/>
    <xf numFmtId="0" fontId="0" fillId="0" borderId="0" xfId="0"/>
    <xf numFmtId="0" fontId="5" fillId="0" borderId="0" xfId="0" applyFont="1"/>
    <xf numFmtId="6" fontId="0" fillId="0" borderId="0" xfId="0" applyNumberFormat="1"/>
    <xf numFmtId="166" fontId="0" fillId="0" borderId="0" xfId="0" applyNumberFormat="1"/>
    <xf numFmtId="0" fontId="4" fillId="0" borderId="0" xfId="0" applyFont="1"/>
    <xf numFmtId="166" fontId="5" fillId="0" borderId="0" xfId="0" applyNumberFormat="1" applyFont="1"/>
    <xf numFmtId="0" fontId="3" fillId="16" borderId="0" xfId="0" applyFont="1" applyFill="1" applyAlignment="1">
      <alignment horizontal="center"/>
    </xf>
    <xf numFmtId="0" fontId="5" fillId="14" borderId="3" xfId="0" applyFont="1" applyFill="1" applyBorder="1"/>
    <xf numFmtId="0" fontId="0" fillId="0" borderId="0" xfId="0"/>
    <xf numFmtId="0" fontId="5" fillId="0" borderId="0" xfId="0" applyFont="1"/>
    <xf numFmtId="164" fontId="0" fillId="0" borderId="0" xfId="1" applyNumberFormat="1" applyFont="1"/>
    <xf numFmtId="166" fontId="0" fillId="0" borderId="0" xfId="2" applyNumberFormat="1" applyFont="1"/>
    <xf numFmtId="0" fontId="0" fillId="0" borderId="7" xfId="0" applyBorder="1"/>
    <xf numFmtId="0" fontId="0" fillId="0" borderId="10" xfId="0" applyBorder="1"/>
    <xf numFmtId="0" fontId="5" fillId="0" borderId="6" xfId="0" applyFont="1" applyBorder="1"/>
    <xf numFmtId="0" fontId="5" fillId="0" borderId="3" xfId="0" applyFont="1" applyBorder="1"/>
    <xf numFmtId="0" fontId="5" fillId="0" borderId="9" xfId="0" applyFont="1" applyBorder="1"/>
    <xf numFmtId="164" fontId="0" fillId="0" borderId="0" xfId="0" applyNumberFormat="1"/>
    <xf numFmtId="6" fontId="0" fillId="0" borderId="0" xfId="0" applyNumberFormat="1"/>
    <xf numFmtId="164" fontId="7" fillId="0" borderId="0" xfId="0" applyNumberFormat="1" applyFont="1"/>
    <xf numFmtId="0" fontId="7" fillId="0" borderId="0" xfId="0" applyFont="1"/>
    <xf numFmtId="166" fontId="0" fillId="0" borderId="0" xfId="0" applyNumberFormat="1"/>
    <xf numFmtId="0" fontId="4" fillId="0" borderId="0" xfId="0" applyFont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0" fontId="5" fillId="6" borderId="2" xfId="0" applyFont="1" applyFill="1" applyBorder="1" applyAlignment="1">
      <alignment horizontal="left"/>
    </xf>
    <xf numFmtId="166" fontId="2" fillId="3" borderId="0" xfId="4" applyNumberFormat="1"/>
    <xf numFmtId="166" fontId="5" fillId="0" borderId="0" xfId="0" applyNumberFormat="1" applyFont="1"/>
    <xf numFmtId="0" fontId="5" fillId="6" borderId="0" xfId="0" applyFont="1" applyFill="1" applyAlignment="1">
      <alignment horizontal="left"/>
    </xf>
    <xf numFmtId="6" fontId="0" fillId="18" borderId="0" xfId="0" applyNumberFormat="1" applyFill="1"/>
    <xf numFmtId="164" fontId="0" fillId="18" borderId="0" xfId="1" applyNumberFormat="1" applyFont="1" applyFill="1"/>
    <xf numFmtId="165" fontId="0" fillId="18" borderId="0" xfId="3" applyNumberFormat="1" applyFont="1" applyFill="1"/>
  </cellXfs>
  <cellStyles count="16">
    <cellStyle name="Accent1" xfId="5" builtinId="29"/>
    <cellStyle name="Bad 2" xfId="15" xr:uid="{7537CC3E-755B-4013-A185-E86A9D26D2E6}"/>
    <cellStyle name="Calculation 2" xfId="11" xr:uid="{C60DF546-C86A-4274-AE7D-521B3ED6412D}"/>
    <cellStyle name="Calculation with Different Formula" xfId="14" xr:uid="{E99CFAD0-DAF3-4FC5-A39F-168C5D369E02}"/>
    <cellStyle name="Comma" xfId="1" builtinId="3"/>
    <cellStyle name="Comma 2" xfId="13" xr:uid="{CA4A8F36-BC06-4E19-83A0-19A3AB9B3AB9}"/>
    <cellStyle name="Currency" xfId="2" builtinId="4"/>
    <cellStyle name="Dropdown Input" xfId="12" xr:uid="{F73A3C5D-C05A-4CD2-9390-22907263F333}"/>
    <cellStyle name="Neutral" xfId="4" builtinId="28"/>
    <cellStyle name="Normal" xfId="0" builtinId="0"/>
    <cellStyle name="Normal 2" xfId="10" xr:uid="{066233A5-2FDA-4279-8E3E-6074795F7E6D}"/>
    <cellStyle name="Percent" xfId="3" builtinId="5"/>
    <cellStyle name="Table Header" xfId="6" xr:uid="{30EFFEC6-669E-4D90-A0A1-C93F66FF690C}"/>
    <cellStyle name="Table Index" xfId="8" xr:uid="{868641FA-F913-4230-AE4A-CC202B1268D1}"/>
    <cellStyle name="Table Sub-Header" xfId="7" xr:uid="{3959A8EB-CE6E-4162-9741-01E7830BED14}"/>
    <cellStyle name="Table Value" xfId="9" xr:uid="{8D33342A-CE56-4150-9BDF-3DACEAE1C02B}"/>
  </cellStyles>
  <dxfs count="0"/>
  <tableStyles count="0" defaultTableStyle="TableStyleMedium2" defaultPivotStyle="PivotStyleLight16"/>
  <colors>
    <mruColors>
      <color rgb="FFFFFF66"/>
      <color rgb="FF034E6E"/>
      <color rgb="FFFF5D35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B862B-C488-4465-A44B-F9500C464C7A}">
  <dimension ref="A1:Q20"/>
  <sheetViews>
    <sheetView tabSelected="1" workbookViewId="0">
      <selection activeCell="C25" sqref="C25"/>
    </sheetView>
  </sheetViews>
  <sheetFormatPr defaultRowHeight="15" x14ac:dyDescent="0.25"/>
  <cols>
    <col min="1" max="1" width="39.5703125" customWidth="1"/>
    <col min="2" max="3" width="8.7109375" customWidth="1"/>
    <col min="5" max="5" width="10.42578125" style="30" customWidth="1"/>
  </cols>
  <sheetData>
    <row r="1" spans="1:17" s="30" customFormat="1" x14ac:dyDescent="0.25">
      <c r="A1" s="31" t="s">
        <v>37</v>
      </c>
    </row>
    <row r="3" spans="1:17" x14ac:dyDescent="0.25">
      <c r="A3" s="6" t="s">
        <v>30</v>
      </c>
      <c r="B3" s="28">
        <v>2045</v>
      </c>
    </row>
    <row r="4" spans="1:17" x14ac:dyDescent="0.25">
      <c r="A4" t="s">
        <v>33</v>
      </c>
      <c r="B4" s="40">
        <f>'Incremental TRC'!AA29</f>
        <v>2432.3930180039174</v>
      </c>
    </row>
    <row r="5" spans="1:17" x14ac:dyDescent="0.25">
      <c r="A5" t="s">
        <v>34</v>
      </c>
      <c r="B5" s="40">
        <f>'Incremental TRC'!AA39</f>
        <v>1479.3089147967162</v>
      </c>
    </row>
    <row r="6" spans="1:17" x14ac:dyDescent="0.25">
      <c r="A6" t="s">
        <v>35</v>
      </c>
      <c r="B6" s="54">
        <f>B4-B5</f>
        <v>953.08410320720122</v>
      </c>
    </row>
    <row r="7" spans="1:17" x14ac:dyDescent="0.25">
      <c r="A7" t="s">
        <v>31</v>
      </c>
      <c r="B7" s="56">
        <f>B6/B4</f>
        <v>0.39182981374832504</v>
      </c>
    </row>
    <row r="9" spans="1:17" x14ac:dyDescent="0.25">
      <c r="A9" s="6" t="s">
        <v>38</v>
      </c>
      <c r="B9" s="28">
        <v>2023</v>
      </c>
      <c r="C9" s="28">
        <v>2024</v>
      </c>
      <c r="D9" s="28">
        <v>2025</v>
      </c>
      <c r="E9" s="28" t="s">
        <v>40</v>
      </c>
      <c r="F9" s="28">
        <v>2026</v>
      </c>
      <c r="G9" s="28">
        <v>2027</v>
      </c>
      <c r="H9" s="28">
        <v>2028</v>
      </c>
      <c r="I9" s="28">
        <v>2029</v>
      </c>
      <c r="J9" s="28">
        <v>2030</v>
      </c>
      <c r="K9" s="28">
        <v>2031</v>
      </c>
      <c r="L9" s="28">
        <v>2032</v>
      </c>
      <c r="M9" s="28">
        <v>2033</v>
      </c>
      <c r="N9" s="28">
        <v>2034</v>
      </c>
      <c r="O9" s="28">
        <v>2035</v>
      </c>
      <c r="P9" s="28">
        <v>2036</v>
      </c>
      <c r="Q9" s="28">
        <v>2037</v>
      </c>
    </row>
    <row r="10" spans="1:17" x14ac:dyDescent="0.25">
      <c r="A10" t="s">
        <v>36</v>
      </c>
      <c r="B10" s="40">
        <f>'Incremental TRC'!E11</f>
        <v>104.66484978262963</v>
      </c>
      <c r="C10" s="40">
        <f>'Incremental TRC'!F11</f>
        <v>-19.701512833085978</v>
      </c>
      <c r="D10" s="40">
        <f>'Incremental TRC'!G11</f>
        <v>171.0666410421955</v>
      </c>
      <c r="E10" s="40">
        <f>SUM(B10:D10)</f>
        <v>256.02997799173914</v>
      </c>
      <c r="F10" s="40">
        <f>'Incremental TRC'!H11</f>
        <v>330.58235509752774</v>
      </c>
      <c r="G10" s="40">
        <f>'Incremental TRC'!I11</f>
        <v>306.6585987798768</v>
      </c>
      <c r="H10" s="40">
        <f>'Incremental TRC'!J11</f>
        <v>361.56547542820329</v>
      </c>
      <c r="I10" s="40">
        <f>'Incremental TRC'!K11</f>
        <v>399.82179735964246</v>
      </c>
      <c r="J10" s="40">
        <f>'Incremental TRC'!L11</f>
        <v>444.05112175788918</v>
      </c>
      <c r="K10" s="40">
        <f>'Incremental TRC'!M11</f>
        <v>473.16272282133707</v>
      </c>
      <c r="L10" s="40">
        <f>'Incremental TRC'!N11</f>
        <v>587.19992527413274</v>
      </c>
      <c r="M10" s="40">
        <f>'Incremental TRC'!O11</f>
        <v>652.95425134183483</v>
      </c>
      <c r="N10" s="40">
        <f>'Incremental TRC'!P11</f>
        <v>788.28414553971913</v>
      </c>
      <c r="O10" s="40">
        <f>'Incremental TRC'!Q11</f>
        <v>814.57755484692404</v>
      </c>
      <c r="P10" s="40">
        <f>'Incremental TRC'!R11</f>
        <v>785.5375274012008</v>
      </c>
      <c r="Q10" s="40">
        <f>'Incremental TRC'!S11</f>
        <v>869.8477451031531</v>
      </c>
    </row>
    <row r="11" spans="1:17" x14ac:dyDescent="0.25">
      <c r="A11" t="s">
        <v>34</v>
      </c>
      <c r="B11" s="40">
        <f>'Incremental TRC'!E41</f>
        <v>118.06199708743173</v>
      </c>
      <c r="C11" s="40">
        <f>'Incremental TRC'!F41</f>
        <v>-44.325324439406018</v>
      </c>
      <c r="D11" s="40">
        <f>'Incremental TRC'!G41</f>
        <v>115.27396077528365</v>
      </c>
      <c r="E11" s="40">
        <f>SUM(B11:D11)</f>
        <v>189.01063342330937</v>
      </c>
      <c r="F11" s="40">
        <f>'Incremental TRC'!H41</f>
        <v>223.98039907668328</v>
      </c>
      <c r="G11" s="40">
        <f>'Incremental TRC'!I41</f>
        <v>214.2884591299908</v>
      </c>
      <c r="H11" s="40">
        <f>'Incremental TRC'!J41</f>
        <v>269.55427510646217</v>
      </c>
      <c r="I11" s="40">
        <f>'Incremental TRC'!K41</f>
        <v>316.63453841829755</v>
      </c>
      <c r="J11" s="40">
        <f>'Incremental TRC'!L41</f>
        <v>388.17200134346047</v>
      </c>
      <c r="K11" s="40">
        <f>'Incremental TRC'!M41</f>
        <v>429.62542315452299</v>
      </c>
      <c r="L11" s="40">
        <f>'Incremental TRC'!N41</f>
        <v>485.42054797351398</v>
      </c>
      <c r="M11" s="40">
        <f>'Incremental TRC'!O41</f>
        <v>540.20295055884435</v>
      </c>
      <c r="N11" s="40">
        <f>'Incremental TRC'!P41</f>
        <v>640.59026690661494</v>
      </c>
      <c r="O11" s="40">
        <f>'Incremental TRC'!Q41</f>
        <v>708.5736438971694</v>
      </c>
      <c r="P11" s="40">
        <f>'Incremental TRC'!R41</f>
        <v>753.81958351590276</v>
      </c>
      <c r="Q11" s="40">
        <f>'Incremental TRC'!S41</f>
        <v>848.47417944328026</v>
      </c>
    </row>
    <row r="12" spans="1:17" x14ac:dyDescent="0.25">
      <c r="A12" s="30" t="s">
        <v>35</v>
      </c>
      <c r="B12" s="30"/>
      <c r="C12" s="30"/>
      <c r="D12" s="54">
        <f>D10-D11</f>
        <v>55.792680266911844</v>
      </c>
      <c r="E12" s="54">
        <f>E10-E11</f>
        <v>67.019344568429773</v>
      </c>
      <c r="F12" s="40">
        <f t="shared" ref="F12:Q12" si="0">F10-F11</f>
        <v>106.60195602084445</v>
      </c>
      <c r="G12" s="40">
        <f t="shared" si="0"/>
        <v>92.370139649885999</v>
      </c>
      <c r="H12" s="40">
        <f t="shared" si="0"/>
        <v>92.011200321741114</v>
      </c>
      <c r="I12" s="40">
        <f t="shared" si="0"/>
        <v>83.187258941344908</v>
      </c>
      <c r="J12" s="40">
        <f t="shared" si="0"/>
        <v>55.879120414428712</v>
      </c>
      <c r="K12" s="40">
        <f t="shared" si="0"/>
        <v>43.537299666814079</v>
      </c>
      <c r="L12" s="40">
        <f t="shared" si="0"/>
        <v>101.77937730061876</v>
      </c>
      <c r="M12" s="40">
        <f t="shared" si="0"/>
        <v>112.75130078299048</v>
      </c>
      <c r="N12" s="40">
        <f t="shared" si="0"/>
        <v>147.69387863310419</v>
      </c>
      <c r="O12" s="40">
        <f t="shared" si="0"/>
        <v>106.00391094975464</v>
      </c>
      <c r="P12" s="40">
        <f t="shared" si="0"/>
        <v>31.717943885298041</v>
      </c>
      <c r="Q12" s="40">
        <f t="shared" si="0"/>
        <v>21.373565659872838</v>
      </c>
    </row>
    <row r="14" spans="1:17" x14ac:dyDescent="0.25">
      <c r="A14" s="6" t="s">
        <v>32</v>
      </c>
      <c r="B14" s="28">
        <v>2023</v>
      </c>
      <c r="C14" s="28">
        <v>2024</v>
      </c>
      <c r="D14" s="28">
        <v>2025</v>
      </c>
      <c r="E14" s="28" t="s">
        <v>40</v>
      </c>
    </row>
    <row r="15" spans="1:17" x14ac:dyDescent="0.25">
      <c r="A15" t="s">
        <v>42</v>
      </c>
      <c r="B15" s="55">
        <f>'Gas Demand'!F51-'Gas Demand'!E51</f>
        <v>11183.076948796224</v>
      </c>
      <c r="C15" s="32">
        <f>'Gas Demand'!G51-'Gas Demand'!F51</f>
        <v>13589.68882383552</v>
      </c>
      <c r="D15" s="32">
        <f>'Gas Demand'!H51-'Gas Demand'!G51</f>
        <v>16146.265845036702</v>
      </c>
      <c r="E15" s="32"/>
    </row>
    <row r="16" spans="1:17" x14ac:dyDescent="0.25">
      <c r="A16" t="s">
        <v>39</v>
      </c>
      <c r="B16" s="55">
        <f>SUM('Gas Demand'!F51:F53) - SUM('Gas Demand'!E51:E53)</f>
        <v>10166.083333333372</v>
      </c>
      <c r="C16" s="32">
        <f>SUM('Gas Demand'!G51:G53) - SUM('Gas Demand'!F51:F53)</f>
        <v>10148.083333333256</v>
      </c>
      <c r="D16" s="32">
        <f>SUM('Gas Demand'!H51:H53) - SUM('Gas Demand'!G51:G53)</f>
        <v>9787.8333333332557</v>
      </c>
      <c r="E16" s="32"/>
    </row>
    <row r="17" spans="1:5" x14ac:dyDescent="0.25">
      <c r="A17" t="s">
        <v>41</v>
      </c>
      <c r="B17" s="40">
        <f>'RR Adj'!F8</f>
        <v>-202.71442638396775</v>
      </c>
      <c r="C17" s="40">
        <f>'RR Adj'!G8</f>
        <v>-95.548281556770689</v>
      </c>
      <c r="D17" s="40">
        <f>'RR Adj'!H8</f>
        <v>-13.640442431412112</v>
      </c>
      <c r="E17" s="54">
        <f>SUM(B17:D17)</f>
        <v>-311.90315037215055</v>
      </c>
    </row>
    <row r="20" spans="1:5" x14ac:dyDescent="0.25">
      <c r="A20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AE6E4-F7BE-44B6-93D0-D68FA360E18B}">
  <dimension ref="A1:AA41"/>
  <sheetViews>
    <sheetView workbookViewId="0"/>
  </sheetViews>
  <sheetFormatPr defaultRowHeight="15" x14ac:dyDescent="0.25"/>
  <cols>
    <col min="1" max="1" width="31.42578125" customWidth="1"/>
    <col min="2" max="2" width="10.42578125" bestFit="1" customWidth="1"/>
  </cols>
  <sheetData>
    <row r="1" spans="1:27" x14ac:dyDescent="0.25">
      <c r="A1" s="1" t="s">
        <v>21</v>
      </c>
    </row>
    <row r="3" spans="1:27" x14ac:dyDescent="0.25">
      <c r="A3" s="14" t="s">
        <v>17</v>
      </c>
    </row>
    <row r="4" spans="1:27" x14ac:dyDescent="0.25">
      <c r="A4" s="23" t="s">
        <v>0</v>
      </c>
      <c r="B4" s="22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</row>
    <row r="5" spans="1:27" x14ac:dyDescent="0.25">
      <c r="A5" s="20"/>
      <c r="B5" s="20" t="s">
        <v>1</v>
      </c>
      <c r="C5" s="20">
        <v>2021</v>
      </c>
      <c r="D5" s="20">
        <v>2022</v>
      </c>
      <c r="E5" s="20">
        <v>2023</v>
      </c>
      <c r="F5" s="20">
        <v>2024</v>
      </c>
      <c r="G5" s="20">
        <v>2025</v>
      </c>
      <c r="H5" s="20">
        <v>2026</v>
      </c>
      <c r="I5" s="20">
        <v>2027</v>
      </c>
      <c r="J5" s="20">
        <v>2028</v>
      </c>
      <c r="K5" s="20">
        <v>2029</v>
      </c>
      <c r="L5" s="20">
        <v>2030</v>
      </c>
      <c r="M5" s="20">
        <v>2031</v>
      </c>
      <c r="N5" s="20">
        <v>2032</v>
      </c>
      <c r="O5" s="20">
        <v>2033</v>
      </c>
      <c r="P5" s="20">
        <v>2034</v>
      </c>
      <c r="Q5" s="20">
        <v>2035</v>
      </c>
      <c r="R5" s="20">
        <v>2036</v>
      </c>
      <c r="S5" s="20">
        <v>2037</v>
      </c>
      <c r="T5" s="20">
        <v>2038</v>
      </c>
      <c r="U5" s="20">
        <v>2039</v>
      </c>
      <c r="V5" s="20">
        <v>2040</v>
      </c>
      <c r="W5" s="20">
        <v>2041</v>
      </c>
      <c r="X5" s="20">
        <v>2042</v>
      </c>
      <c r="Y5" s="20">
        <v>2043</v>
      </c>
      <c r="Z5" s="20">
        <v>2044</v>
      </c>
      <c r="AA5" s="20">
        <v>2045</v>
      </c>
    </row>
    <row r="6" spans="1:27" x14ac:dyDescent="0.25">
      <c r="A6" s="22" t="s">
        <v>2</v>
      </c>
      <c r="B6" s="22" t="s">
        <v>3</v>
      </c>
      <c r="C6" s="25">
        <v>8.6125678865720907</v>
      </c>
      <c r="D6" s="25">
        <v>21.224373708132628</v>
      </c>
      <c r="E6" s="25">
        <v>37.808040958079403</v>
      </c>
      <c r="F6" s="25">
        <v>58.305362448951207</v>
      </c>
      <c r="G6" s="25">
        <v>82.812046850526642</v>
      </c>
      <c r="H6" s="25">
        <v>111.49913505305062</v>
      </c>
      <c r="I6" s="25">
        <v>144.46014769219533</v>
      </c>
      <c r="J6" s="25">
        <v>181.75971747203891</v>
      </c>
      <c r="K6" s="25">
        <v>223.42976264935407</v>
      </c>
      <c r="L6" s="25">
        <v>269.44706934713679</v>
      </c>
      <c r="M6" s="25">
        <v>318.21355016814573</v>
      </c>
      <c r="N6" s="25">
        <v>370.12628312670734</v>
      </c>
      <c r="O6" s="25">
        <v>424.79235690969045</v>
      </c>
      <c r="P6" s="25">
        <v>482.13388754486681</v>
      </c>
      <c r="Q6" s="25">
        <v>542.75247770990677</v>
      </c>
      <c r="R6" s="25">
        <v>607.75701571597392</v>
      </c>
      <c r="S6" s="25">
        <v>672.8904401291793</v>
      </c>
      <c r="T6" s="25">
        <v>739.18369376083933</v>
      </c>
      <c r="U6" s="25">
        <v>805.30404651616652</v>
      </c>
      <c r="V6" s="25">
        <v>870.57802492632641</v>
      </c>
      <c r="W6" s="25">
        <v>930.7704786344533</v>
      </c>
      <c r="X6" s="25">
        <v>985.79887931806775</v>
      </c>
      <c r="Y6" s="25">
        <v>1035.4784302060418</v>
      </c>
      <c r="Z6" s="25">
        <v>1079.9692144477206</v>
      </c>
      <c r="AA6" s="25">
        <v>1119.27367352996</v>
      </c>
    </row>
    <row r="7" spans="1:27" x14ac:dyDescent="0.25">
      <c r="A7" s="22" t="s">
        <v>4</v>
      </c>
      <c r="B7" s="22" t="s">
        <v>3</v>
      </c>
      <c r="C7" s="25">
        <v>28.73697615849494</v>
      </c>
      <c r="D7" s="25">
        <v>63.117841614963879</v>
      </c>
      <c r="E7" s="25">
        <v>42.743063573305136</v>
      </c>
      <c r="F7" s="25">
        <v>47.04448027173629</v>
      </c>
      <c r="G7" s="25">
        <v>59.633434295808343</v>
      </c>
      <c r="H7" s="25">
        <v>46.839621538214374</v>
      </c>
      <c r="I7" s="25">
        <v>26.010188853483612</v>
      </c>
      <c r="J7" s="25">
        <v>14.177670035201004</v>
      </c>
      <c r="K7" s="25">
        <v>2.4814098882558824</v>
      </c>
      <c r="L7" s="25">
        <v>-6.7149353578363389</v>
      </c>
      <c r="M7" s="25">
        <v>-15.769735774048911</v>
      </c>
      <c r="N7" s="25">
        <v>32.075822757879337</v>
      </c>
      <c r="O7" s="25">
        <v>13.168477711374749</v>
      </c>
      <c r="P7" s="25">
        <v>47.490286543419813</v>
      </c>
      <c r="Q7" s="25">
        <v>31.40327608288078</v>
      </c>
      <c r="R7" s="25">
        <v>-29.830364422152456</v>
      </c>
      <c r="S7" s="25">
        <v>-50.525457356432639</v>
      </c>
      <c r="T7" s="25">
        <v>-71.809011223558684</v>
      </c>
      <c r="U7" s="25">
        <v>-94.106845623853644</v>
      </c>
      <c r="V7" s="25">
        <v>-114.37506933220362</v>
      </c>
      <c r="W7" s="25">
        <v>-126.01890503297642</v>
      </c>
      <c r="X7" s="25">
        <v>-122.1993542335444</v>
      </c>
      <c r="Y7" s="25">
        <v>-108.46496369027176</v>
      </c>
      <c r="Z7" s="25">
        <v>-84.014407169461947</v>
      </c>
      <c r="AA7" s="25">
        <v>-78.723040702178139</v>
      </c>
    </row>
    <row r="8" spans="1:27" x14ac:dyDescent="0.25">
      <c r="A8" s="22" t="s">
        <v>5</v>
      </c>
      <c r="B8" s="22" t="s">
        <v>3</v>
      </c>
      <c r="C8" s="25">
        <v>0</v>
      </c>
      <c r="D8" s="25">
        <v>-1.7766210409236543E-4</v>
      </c>
      <c r="E8" s="25">
        <v>1.3352672662483031E-2</v>
      </c>
      <c r="F8" s="25">
        <v>-161.22625515023972</v>
      </c>
      <c r="G8" s="25">
        <v>-21.296844586941798</v>
      </c>
      <c r="H8" s="25">
        <v>106.61810799470248</v>
      </c>
      <c r="I8" s="25">
        <v>52.994627929875172</v>
      </c>
      <c r="J8" s="25">
        <v>62.867617151221268</v>
      </c>
      <c r="K8" s="25">
        <v>49.555169199556232</v>
      </c>
      <c r="L8" s="25">
        <v>33.302118306658919</v>
      </c>
      <c r="M8" s="25">
        <v>-3.0359872824019334</v>
      </c>
      <c r="N8" s="25">
        <v>-16.756959163337296</v>
      </c>
      <c r="O8" s="25">
        <v>-16.439589721660077</v>
      </c>
      <c r="P8" s="25">
        <v>-4.2466891406287051</v>
      </c>
      <c r="Q8" s="25">
        <v>-55.921799937094157</v>
      </c>
      <c r="R8" s="25">
        <v>-125.06335246169178</v>
      </c>
      <c r="S8" s="25">
        <v>-124.80692518449679</v>
      </c>
      <c r="T8" s="25">
        <v>-134.49539997170754</v>
      </c>
      <c r="U8" s="25">
        <v>-226.66682365470891</v>
      </c>
      <c r="V8" s="25">
        <v>-265.35258652647678</v>
      </c>
      <c r="W8" s="25">
        <v>-315.02135885405988</v>
      </c>
      <c r="X8" s="25">
        <v>-352.204665685284</v>
      </c>
      <c r="Y8" s="25">
        <v>-387.80868814294445</v>
      </c>
      <c r="Z8" s="25">
        <v>-421.88106317408955</v>
      </c>
      <c r="AA8" s="25">
        <v>-454.46816679373143</v>
      </c>
    </row>
    <row r="9" spans="1:27" x14ac:dyDescent="0.25">
      <c r="A9" s="22" t="s">
        <v>6</v>
      </c>
      <c r="B9" s="22" t="s">
        <v>3</v>
      </c>
      <c r="C9" s="24">
        <v>5.9246832793879998</v>
      </c>
      <c r="D9" s="24">
        <v>14.130732929852639</v>
      </c>
      <c r="E9" s="24">
        <v>24.100392578582614</v>
      </c>
      <c r="F9" s="24">
        <v>36.174899596466254</v>
      </c>
      <c r="G9" s="24">
        <v>49.918004482802289</v>
      </c>
      <c r="H9" s="24">
        <v>65.625490511560258</v>
      </c>
      <c r="I9" s="24">
        <v>83.193634304322643</v>
      </c>
      <c r="J9" s="24">
        <v>102.7604707697421</v>
      </c>
      <c r="K9" s="24">
        <v>124.35545562247626</v>
      </c>
      <c r="L9" s="24">
        <v>148.01686946192982</v>
      </c>
      <c r="M9" s="24">
        <v>173.75489570964223</v>
      </c>
      <c r="N9" s="24">
        <v>201.75477855288335</v>
      </c>
      <c r="O9" s="24">
        <v>231.43300644242967</v>
      </c>
      <c r="P9" s="24">
        <v>262.90666059206126</v>
      </c>
      <c r="Q9" s="24">
        <v>296.34360099123069</v>
      </c>
      <c r="R9" s="24">
        <v>332.67422856907115</v>
      </c>
      <c r="S9" s="24">
        <v>372.28968751490328</v>
      </c>
      <c r="T9" s="24">
        <v>415.19878276676906</v>
      </c>
      <c r="U9" s="24">
        <v>460.06779438174669</v>
      </c>
      <c r="V9" s="24">
        <v>506.18198654085012</v>
      </c>
      <c r="W9" s="24">
        <v>550.84220368777983</v>
      </c>
      <c r="X9" s="24">
        <v>593.36384069362839</v>
      </c>
      <c r="Y9" s="24">
        <v>633.01547016673385</v>
      </c>
      <c r="Z9" s="24">
        <v>670.56436921806198</v>
      </c>
      <c r="AA9" s="24">
        <v>705.94039565463527</v>
      </c>
    </row>
    <row r="10" spans="1:27" x14ac:dyDescent="0.25">
      <c r="A10" s="22"/>
      <c r="B10" s="22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</row>
    <row r="11" spans="1:27" x14ac:dyDescent="0.25">
      <c r="A11" s="23" t="s">
        <v>7</v>
      </c>
      <c r="B11" s="23" t="s">
        <v>3</v>
      </c>
      <c r="C11" s="27">
        <v>43.274227324455033</v>
      </c>
      <c r="D11" s="27">
        <v>98.472770590845059</v>
      </c>
      <c r="E11" s="27">
        <v>104.66484978262963</v>
      </c>
      <c r="F11" s="27">
        <v>-19.701512833085978</v>
      </c>
      <c r="G11" s="27">
        <v>171.0666410421955</v>
      </c>
      <c r="H11" s="27">
        <v>330.58235509752774</v>
      </c>
      <c r="I11" s="27">
        <v>306.6585987798768</v>
      </c>
      <c r="J11" s="27">
        <v>361.56547542820329</v>
      </c>
      <c r="K11" s="27">
        <v>399.82179735964246</v>
      </c>
      <c r="L11" s="27">
        <v>444.05112175788918</v>
      </c>
      <c r="M11" s="27">
        <v>473.16272282133707</v>
      </c>
      <c r="N11" s="27">
        <v>587.19992527413274</v>
      </c>
      <c r="O11" s="27">
        <v>652.95425134183483</v>
      </c>
      <c r="P11" s="27">
        <v>788.28414553971913</v>
      </c>
      <c r="Q11" s="27">
        <v>814.57755484692404</v>
      </c>
      <c r="R11" s="27">
        <v>785.5375274012008</v>
      </c>
      <c r="S11" s="27">
        <v>869.8477451031531</v>
      </c>
      <c r="T11" s="27">
        <v>948.07806533234225</v>
      </c>
      <c r="U11" s="27">
        <v>944.59817161935064</v>
      </c>
      <c r="V11" s="27">
        <v>997.03235560849612</v>
      </c>
      <c r="W11" s="27">
        <v>1040.5724184351968</v>
      </c>
      <c r="X11" s="27">
        <v>1104.7587000928677</v>
      </c>
      <c r="Y11" s="27">
        <v>1172.2202485395594</v>
      </c>
      <c r="Z11" s="27">
        <v>1244.638113322231</v>
      </c>
      <c r="AA11" s="27">
        <v>1292.0228616886857</v>
      </c>
    </row>
    <row r="13" spans="1:27" x14ac:dyDescent="0.25">
      <c r="A13" s="2" t="s">
        <v>18</v>
      </c>
    </row>
    <row r="14" spans="1:27" x14ac:dyDescent="0.25">
      <c r="A14" s="31" t="s">
        <v>0</v>
      </c>
    </row>
    <row r="15" spans="1:27" x14ac:dyDescent="0.25">
      <c r="A15" s="20"/>
      <c r="B15" s="20" t="s">
        <v>1</v>
      </c>
      <c r="C15" s="20">
        <v>2021</v>
      </c>
      <c r="D15" s="20">
        <v>2022</v>
      </c>
      <c r="E15" s="20">
        <v>2023</v>
      </c>
      <c r="F15" s="20">
        <v>2024</v>
      </c>
      <c r="G15" s="20">
        <v>2025</v>
      </c>
      <c r="H15" s="20">
        <v>2026</v>
      </c>
      <c r="I15" s="20">
        <v>2027</v>
      </c>
      <c r="J15" s="20">
        <v>2028</v>
      </c>
      <c r="K15" s="20">
        <v>2029</v>
      </c>
      <c r="L15" s="20">
        <v>2030</v>
      </c>
      <c r="M15" s="20">
        <v>2031</v>
      </c>
      <c r="N15" s="20">
        <v>2032</v>
      </c>
      <c r="O15" s="20">
        <v>2033</v>
      </c>
      <c r="P15" s="20">
        <v>2034</v>
      </c>
      <c r="Q15" s="20">
        <v>2035</v>
      </c>
      <c r="R15" s="20">
        <v>2036</v>
      </c>
      <c r="S15" s="20">
        <v>2037</v>
      </c>
      <c r="T15" s="20">
        <v>2038</v>
      </c>
      <c r="U15" s="20">
        <v>2039</v>
      </c>
      <c r="V15" s="20">
        <v>2040</v>
      </c>
      <c r="W15" s="20">
        <v>2041</v>
      </c>
      <c r="X15" s="20">
        <v>2042</v>
      </c>
      <c r="Y15" s="20">
        <v>2043</v>
      </c>
      <c r="Z15" s="20">
        <v>2044</v>
      </c>
      <c r="AA15" s="20">
        <v>2045</v>
      </c>
    </row>
    <row r="16" spans="1:27" x14ac:dyDescent="0.25">
      <c r="A16" s="30" t="s">
        <v>2</v>
      </c>
      <c r="B16" s="30" t="s">
        <v>3</v>
      </c>
      <c r="C16" s="43">
        <v>8.8125231739581213</v>
      </c>
      <c r="D16" s="43">
        <v>21.69423939161781</v>
      </c>
      <c r="E16" s="43">
        <v>38.604764011298819</v>
      </c>
      <c r="F16" s="43">
        <v>59.488876846039012</v>
      </c>
      <c r="G16" s="43">
        <v>84.447819656958245</v>
      </c>
      <c r="H16" s="43">
        <v>113.67134254024273</v>
      </c>
      <c r="I16" s="43">
        <v>147.27602381017545</v>
      </c>
      <c r="J16" s="43">
        <v>185.35799360164901</v>
      </c>
      <c r="K16" s="43">
        <v>227.98747217872267</v>
      </c>
      <c r="L16" s="43">
        <v>275.18375012583351</v>
      </c>
      <c r="M16" s="43">
        <v>325.40331490540001</v>
      </c>
      <c r="N16" s="43">
        <v>379.08818114474855</v>
      </c>
      <c r="O16" s="43">
        <v>435.89640272165212</v>
      </c>
      <c r="P16" s="43">
        <v>495.83364102861754</v>
      </c>
      <c r="Q16" s="43">
        <v>559.67066828334464</v>
      </c>
      <c r="R16" s="43">
        <v>628.79818755236738</v>
      </c>
      <c r="S16" s="43">
        <v>699.11593221559633</v>
      </c>
      <c r="T16" s="43">
        <v>771.87929697135348</v>
      </c>
      <c r="U16" s="43">
        <v>845.27222816672975</v>
      </c>
      <c r="V16" s="43">
        <v>917.99569724961759</v>
      </c>
      <c r="W16" s="43">
        <v>985.42378132876865</v>
      </c>
      <c r="X16" s="43">
        <v>1047.5296603141244</v>
      </c>
      <c r="Y16" s="43">
        <v>1104.1435855394241</v>
      </c>
      <c r="Z16" s="43">
        <v>1155.44916308047</v>
      </c>
      <c r="AA16" s="43">
        <v>1201.4300227519682</v>
      </c>
    </row>
    <row r="17" spans="1:27" x14ac:dyDescent="0.25">
      <c r="A17" s="30" t="s">
        <v>4</v>
      </c>
      <c r="B17" s="30" t="s">
        <v>3</v>
      </c>
      <c r="C17" s="43">
        <v>28.654177421098666</v>
      </c>
      <c r="D17" s="43">
        <v>62.192828931034967</v>
      </c>
      <c r="E17" s="43">
        <v>41.460387214391488</v>
      </c>
      <c r="F17" s="43">
        <v>32.426091229322651</v>
      </c>
      <c r="G17" s="43">
        <v>53.137562189295522</v>
      </c>
      <c r="H17" s="43">
        <v>42.074475192277134</v>
      </c>
      <c r="I17" s="43">
        <v>16.831043188061244</v>
      </c>
      <c r="J17" s="43">
        <v>1.5485284408943585</v>
      </c>
      <c r="K17" s="43">
        <v>-7.4798712127600595</v>
      </c>
      <c r="L17" s="43">
        <v>-16.49692737179717</v>
      </c>
      <c r="M17" s="43">
        <v>-30.039618545823146</v>
      </c>
      <c r="N17" s="43">
        <v>7.339699515181394</v>
      </c>
      <c r="O17" s="43">
        <v>-9.4752342173759985</v>
      </c>
      <c r="P17" s="43">
        <v>-24.822851767292548</v>
      </c>
      <c r="Q17" s="43">
        <v>-30.578887108060201</v>
      </c>
      <c r="R17" s="43">
        <v>3.6363541766207845</v>
      </c>
      <c r="S17" s="43">
        <v>-20.852215278427934</v>
      </c>
      <c r="T17" s="43">
        <v>-48.212841254173554</v>
      </c>
      <c r="U17" s="43">
        <v>-88.105176047146927</v>
      </c>
      <c r="V17" s="43">
        <v>-125.46523984346078</v>
      </c>
      <c r="W17" s="43">
        <v>-153.170062811196</v>
      </c>
      <c r="X17" s="43">
        <v>-160.74100947505303</v>
      </c>
      <c r="Y17" s="43">
        <v>-155.33837508942008</v>
      </c>
      <c r="Z17" s="43">
        <v>-136.96709096053627</v>
      </c>
      <c r="AA17" s="43">
        <v>-108.41988447407419</v>
      </c>
    </row>
    <row r="18" spans="1:27" x14ac:dyDescent="0.25">
      <c r="A18" s="30" t="s">
        <v>5</v>
      </c>
      <c r="B18" s="30" t="s">
        <v>3</v>
      </c>
      <c r="C18" s="43">
        <v>0</v>
      </c>
      <c r="D18" s="43">
        <v>0</v>
      </c>
      <c r="E18" s="43">
        <v>0</v>
      </c>
      <c r="F18" s="43">
        <v>-160.78161173488374</v>
      </c>
      <c r="G18" s="43">
        <v>-20.684434848365896</v>
      </c>
      <c r="H18" s="43">
        <v>89.597482024760694</v>
      </c>
      <c r="I18" s="43">
        <v>17.295123610704987</v>
      </c>
      <c r="J18" s="43">
        <v>16.468878131476259</v>
      </c>
      <c r="K18" s="43">
        <v>-0.54431376667204123</v>
      </c>
      <c r="L18" s="43">
        <v>-9.3866162028778231</v>
      </c>
      <c r="M18" s="43">
        <v>-57.921371588211777</v>
      </c>
      <c r="N18" s="43">
        <v>-83.252741334548659</v>
      </c>
      <c r="O18" s="43">
        <v>-102.43860656864692</v>
      </c>
      <c r="P18" s="43">
        <v>-110.10843261848616</v>
      </c>
      <c r="Q18" s="43">
        <v>-159.40615263775976</v>
      </c>
      <c r="R18" s="43">
        <v>-241.00088848585895</v>
      </c>
      <c r="S18" s="43">
        <v>-281.05351981133009</v>
      </c>
      <c r="T18" s="43">
        <v>-294.67825794225428</v>
      </c>
      <c r="U18" s="43">
        <v>-371.93991699590077</v>
      </c>
      <c r="V18" s="43">
        <v>-438.493354040697</v>
      </c>
      <c r="W18" s="43">
        <v>-488.3880203426022</v>
      </c>
      <c r="X18" s="43">
        <v>-535.48497397246422</v>
      </c>
      <c r="Y18" s="43">
        <v>-580.54721891697886</v>
      </c>
      <c r="Z18" s="43">
        <v>-623.63644042500255</v>
      </c>
      <c r="AA18" s="43">
        <v>-664.8126869954117</v>
      </c>
    </row>
    <row r="19" spans="1:27" x14ac:dyDescent="0.25">
      <c r="A19" s="30" t="s">
        <v>6</v>
      </c>
      <c r="B19" s="30" t="s">
        <v>3</v>
      </c>
      <c r="C19" s="40">
        <v>6.0345221100796875</v>
      </c>
      <c r="D19" s="40">
        <v>14.869119692706088</v>
      </c>
      <c r="E19" s="40">
        <v>29.285286033935218</v>
      </c>
      <c r="F19" s="40">
        <v>47.993699276909872</v>
      </c>
      <c r="G19" s="40">
        <v>70.805573076890113</v>
      </c>
      <c r="H19" s="40">
        <v>97.569474559375607</v>
      </c>
      <c r="I19" s="40">
        <v>128.06088148556941</v>
      </c>
      <c r="J19" s="40">
        <v>162.47970116300806</v>
      </c>
      <c r="K19" s="40">
        <v>200.8587765144502</v>
      </c>
      <c r="L19" s="40">
        <v>243.3989026100555</v>
      </c>
      <c r="M19" s="40">
        <v>290.2320552407491</v>
      </c>
      <c r="N19" s="40">
        <v>342.41035861172583</v>
      </c>
      <c r="O19" s="40">
        <v>398.04253069465824</v>
      </c>
      <c r="P19" s="40">
        <v>457.36635418004806</v>
      </c>
      <c r="Q19" s="40">
        <v>520.09261743702484</v>
      </c>
      <c r="R19" s="40">
        <v>587.90212103879878</v>
      </c>
      <c r="S19" s="40">
        <v>661.61680840580732</v>
      </c>
      <c r="T19" s="40">
        <v>742.73066081551212</v>
      </c>
      <c r="U19" s="40">
        <v>829.12072336259848</v>
      </c>
      <c r="V19" s="40">
        <v>919.81388400933622</v>
      </c>
      <c r="W19" s="40">
        <v>1009.2005773914522</v>
      </c>
      <c r="X19" s="40">
        <v>1094.3279513233456</v>
      </c>
      <c r="Y19" s="40">
        <v>1172.5176569193268</v>
      </c>
      <c r="Z19" s="40">
        <v>1246.0659951439679</v>
      </c>
      <c r="AA19" s="40">
        <v>1314.6683474168765</v>
      </c>
    </row>
    <row r="20" spans="1:27" x14ac:dyDescent="0.25">
      <c r="A20" s="30"/>
      <c r="B20" s="3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x14ac:dyDescent="0.25">
      <c r="A21" s="31" t="s">
        <v>7</v>
      </c>
      <c r="B21" s="31" t="s">
        <v>3</v>
      </c>
      <c r="C21" s="52">
        <v>43.50122270513647</v>
      </c>
      <c r="D21" s="52">
        <v>98.756188015358873</v>
      </c>
      <c r="E21" s="52">
        <v>109.35043725962552</v>
      </c>
      <c r="F21" s="52">
        <v>-20.872944382612211</v>
      </c>
      <c r="G21" s="52">
        <v>187.70652007477798</v>
      </c>
      <c r="H21" s="52">
        <v>342.91277431665617</v>
      </c>
      <c r="I21" s="52">
        <v>309.46307209451106</v>
      </c>
      <c r="J21" s="52">
        <v>365.85510133702769</v>
      </c>
      <c r="K21" s="52">
        <v>420.82206371374076</v>
      </c>
      <c r="L21" s="52">
        <v>492.69910916121404</v>
      </c>
      <c r="M21" s="52">
        <v>527.67438001211417</v>
      </c>
      <c r="N21" s="52">
        <v>645.58549793710711</v>
      </c>
      <c r="O21" s="52">
        <v>722.02509263028742</v>
      </c>
      <c r="P21" s="52">
        <v>818.26871082288687</v>
      </c>
      <c r="Q21" s="52">
        <v>889.77824597454958</v>
      </c>
      <c r="R21" s="52">
        <v>979.33577428192802</v>
      </c>
      <c r="S21" s="52">
        <v>1058.8270055316457</v>
      </c>
      <c r="T21" s="52">
        <v>1171.7188585904378</v>
      </c>
      <c r="U21" s="52">
        <v>1214.3478584862805</v>
      </c>
      <c r="V21" s="52">
        <v>1273.850987374796</v>
      </c>
      <c r="W21" s="52">
        <v>1353.0662755664225</v>
      </c>
      <c r="X21" s="52">
        <v>1445.6316281899526</v>
      </c>
      <c r="Y21" s="52">
        <v>1540.775648452352</v>
      </c>
      <c r="Z21" s="52">
        <v>1640.9116268388991</v>
      </c>
      <c r="AA21" s="52">
        <v>1742.8657986993587</v>
      </c>
    </row>
    <row r="23" spans="1:27" x14ac:dyDescent="0.25">
      <c r="A23" s="6" t="s">
        <v>19</v>
      </c>
    </row>
    <row r="24" spans="1:27" x14ac:dyDescent="0.25">
      <c r="A24" s="31" t="s">
        <v>0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</row>
    <row r="25" spans="1:27" x14ac:dyDescent="0.25">
      <c r="A25" s="20"/>
      <c r="B25" s="20" t="s">
        <v>1</v>
      </c>
      <c r="C25" s="20">
        <v>2021</v>
      </c>
      <c r="D25" s="20">
        <v>2022</v>
      </c>
      <c r="E25" s="20">
        <v>2023</v>
      </c>
      <c r="F25" s="20">
        <v>2024</v>
      </c>
      <c r="G25" s="20">
        <v>2025</v>
      </c>
      <c r="H25" s="20">
        <v>2026</v>
      </c>
      <c r="I25" s="20">
        <v>2027</v>
      </c>
      <c r="J25" s="20">
        <v>2028</v>
      </c>
      <c r="K25" s="20">
        <v>2029</v>
      </c>
      <c r="L25" s="20">
        <v>2030</v>
      </c>
      <c r="M25" s="20">
        <v>2031</v>
      </c>
      <c r="N25" s="20">
        <v>2032</v>
      </c>
      <c r="O25" s="20">
        <v>2033</v>
      </c>
      <c r="P25" s="20">
        <v>2034</v>
      </c>
      <c r="Q25" s="20">
        <v>2035</v>
      </c>
      <c r="R25" s="20">
        <v>2036</v>
      </c>
      <c r="S25" s="20">
        <v>2037</v>
      </c>
      <c r="T25" s="20">
        <v>2038</v>
      </c>
      <c r="U25" s="20">
        <v>2039</v>
      </c>
      <c r="V25" s="20">
        <v>2040</v>
      </c>
      <c r="W25" s="20">
        <v>2041</v>
      </c>
      <c r="X25" s="20">
        <v>2042</v>
      </c>
      <c r="Y25" s="20">
        <v>2043</v>
      </c>
      <c r="Z25" s="20">
        <v>2044</v>
      </c>
      <c r="AA25" s="20">
        <v>2045</v>
      </c>
    </row>
    <row r="26" spans="1:27" x14ac:dyDescent="0.25">
      <c r="A26" s="30" t="s">
        <v>2</v>
      </c>
      <c r="B26" s="30" t="s">
        <v>3</v>
      </c>
      <c r="C26" s="43">
        <v>10.120867220680482</v>
      </c>
      <c r="D26" s="43">
        <v>24.993398875816347</v>
      </c>
      <c r="E26" s="43">
        <v>44.539523369834839</v>
      </c>
      <c r="F26" s="43">
        <v>68.689965146362155</v>
      </c>
      <c r="G26" s="43">
        <v>97.549216369636227</v>
      </c>
      <c r="H26" s="43">
        <v>131.32812751849323</v>
      </c>
      <c r="I26" s="43">
        <v>170.17021173199583</v>
      </c>
      <c r="J26" s="43">
        <v>214.21815077259333</v>
      </c>
      <c r="K26" s="43">
        <v>263.6217889415521</v>
      </c>
      <c r="L26" s="43">
        <v>318.51304907069402</v>
      </c>
      <c r="M26" s="43">
        <v>375.81449513254586</v>
      </c>
      <c r="N26" s="43">
        <v>436.14341929380902</v>
      </c>
      <c r="O26" s="43">
        <v>499.03306220677814</v>
      </c>
      <c r="P26" s="43">
        <v>564.41796050990013</v>
      </c>
      <c r="Q26" s="43">
        <v>633.12113409541246</v>
      </c>
      <c r="R26" s="43">
        <v>706.73303548057288</v>
      </c>
      <c r="S26" s="43">
        <v>781.0088636821265</v>
      </c>
      <c r="T26" s="43">
        <v>857.4644152267141</v>
      </c>
      <c r="U26" s="43">
        <v>933.72821159499313</v>
      </c>
      <c r="V26" s="43">
        <v>1007.8074148139855</v>
      </c>
      <c r="W26" s="43">
        <v>1075.8349478822424</v>
      </c>
      <c r="X26" s="43">
        <v>1138.0440847029279</v>
      </c>
      <c r="Y26" s="43">
        <v>1194.533658574637</v>
      </c>
      <c r="Z26" s="43">
        <v>1245.784435553581</v>
      </c>
      <c r="AA26" s="43">
        <v>1291.9933273528331</v>
      </c>
    </row>
    <row r="27" spans="1:27" x14ac:dyDescent="0.25">
      <c r="A27" s="30" t="s">
        <v>4</v>
      </c>
      <c r="B27" s="30" t="s">
        <v>3</v>
      </c>
      <c r="C27" s="43">
        <v>28.165320559923885</v>
      </c>
      <c r="D27" s="43">
        <v>56.629113585587334</v>
      </c>
      <c r="E27" s="43">
        <v>33.658305931990839</v>
      </c>
      <c r="F27" s="43">
        <v>12.695793981145982</v>
      </c>
      <c r="G27" s="43">
        <v>9.5810738588502602</v>
      </c>
      <c r="H27" s="43">
        <v>-28.032998070767718</v>
      </c>
      <c r="I27" s="43">
        <v>-33.739481795273718</v>
      </c>
      <c r="J27" s="43">
        <v>-53.48809028192224</v>
      </c>
      <c r="K27" s="43">
        <v>-76.163560769045461</v>
      </c>
      <c r="L27" s="43">
        <v>-89.729810811631125</v>
      </c>
      <c r="M27" s="43">
        <v>-105.41572562676654</v>
      </c>
      <c r="N27" s="43">
        <v>-121.06907289073038</v>
      </c>
      <c r="O27" s="43">
        <v>-138.20360075378557</v>
      </c>
      <c r="P27" s="43">
        <v>-157.08762420468099</v>
      </c>
      <c r="Q27" s="43">
        <v>-177.15031823912446</v>
      </c>
      <c r="R27" s="43">
        <v>-197.77529353016101</v>
      </c>
      <c r="S27" s="43">
        <v>-219.93791285580886</v>
      </c>
      <c r="T27" s="43">
        <v>-244.50766888418417</v>
      </c>
      <c r="U27" s="43">
        <v>-271.14157575344507</v>
      </c>
      <c r="V27" s="43">
        <v>-297.42231007717209</v>
      </c>
      <c r="W27" s="43">
        <v>-313.98743960748703</v>
      </c>
      <c r="X27" s="43">
        <v>-328.16295978263469</v>
      </c>
      <c r="Y27" s="43">
        <v>-341.04454682274877</v>
      </c>
      <c r="Z27" s="43">
        <v>-353.26209472114181</v>
      </c>
      <c r="AA27" s="43">
        <v>-353.08458322159021</v>
      </c>
    </row>
    <row r="28" spans="1:27" x14ac:dyDescent="0.25">
      <c r="A28" s="30" t="s">
        <v>5</v>
      </c>
      <c r="B28" s="30" t="s">
        <v>3</v>
      </c>
      <c r="C28" s="43">
        <v>0</v>
      </c>
      <c r="D28" s="43">
        <v>2.3851944384731206E-9</v>
      </c>
      <c r="E28" s="43">
        <v>6.565619916853065E-5</v>
      </c>
      <c r="F28" s="43">
        <v>-191.02233151650549</v>
      </c>
      <c r="G28" s="43">
        <v>-88.271842880916154</v>
      </c>
      <c r="H28" s="43">
        <v>-12.354568969841239</v>
      </c>
      <c r="I28" s="43">
        <v>-96.972390922889247</v>
      </c>
      <c r="J28" s="43">
        <v>-113.28751283217915</v>
      </c>
      <c r="K28" s="43">
        <v>-145.78882611040802</v>
      </c>
      <c r="L28" s="43">
        <v>-174.24711623221509</v>
      </c>
      <c r="M28" s="43">
        <v>-239.09038758072492</v>
      </c>
      <c r="N28" s="43">
        <v>-297.07809590439842</v>
      </c>
      <c r="O28" s="43">
        <v>-358.86632180531899</v>
      </c>
      <c r="P28" s="43">
        <v>-377.8152235261702</v>
      </c>
      <c r="Q28" s="43">
        <v>-432.9323351233233</v>
      </c>
      <c r="R28" s="43">
        <v>-518.67031191495198</v>
      </c>
      <c r="S28" s="43">
        <v>-558.05379230506333</v>
      </c>
      <c r="T28" s="43">
        <v>-583.04609778704014</v>
      </c>
      <c r="U28" s="43">
        <v>-668.73992191750597</v>
      </c>
      <c r="V28" s="43">
        <v>-700.72479947107149</v>
      </c>
      <c r="W28" s="43">
        <v>-750.64074314263451</v>
      </c>
      <c r="X28" s="43">
        <v>-795.76040489965499</v>
      </c>
      <c r="Y28" s="43">
        <v>-838.82207117710641</v>
      </c>
      <c r="Z28" s="43">
        <v>-879.88910063595006</v>
      </c>
      <c r="AA28" s="43">
        <v>-919.02315851617777</v>
      </c>
    </row>
    <row r="29" spans="1:27" x14ac:dyDescent="0.25">
      <c r="A29" s="30" t="s">
        <v>6</v>
      </c>
      <c r="B29" s="30" t="s">
        <v>3</v>
      </c>
      <c r="C29" s="40">
        <v>10.707597039282485</v>
      </c>
      <c r="D29" s="40">
        <v>32.677635484372644</v>
      </c>
      <c r="E29" s="40">
        <v>64.155807355976791</v>
      </c>
      <c r="F29" s="40">
        <v>104.90650572093058</v>
      </c>
      <c r="G29" s="40">
        <v>154.79619506296825</v>
      </c>
      <c r="H29" s="40">
        <v>213.75286269626659</v>
      </c>
      <c r="I29" s="40">
        <v>281.30079745438456</v>
      </c>
      <c r="J29" s="40">
        <v>358.05835293731263</v>
      </c>
      <c r="K29" s="40">
        <v>444.19554386143761</v>
      </c>
      <c r="L29" s="40">
        <v>540.04483874936125</v>
      </c>
      <c r="M29" s="40">
        <v>645.77413034037454</v>
      </c>
      <c r="N29" s="40">
        <v>758.57331336826314</v>
      </c>
      <c r="O29" s="40">
        <v>873.93791703489399</v>
      </c>
      <c r="P29" s="40">
        <v>992.46859278705665</v>
      </c>
      <c r="Q29" s="40">
        <v>1113.8342427881514</v>
      </c>
      <c r="R29" s="40">
        <v>1241.5795311136337</v>
      </c>
      <c r="S29" s="40">
        <v>1376.7353052157189</v>
      </c>
      <c r="T29" s="40">
        <v>1521.4955934702209</v>
      </c>
      <c r="U29" s="40">
        <v>1671.1033571957576</v>
      </c>
      <c r="V29" s="40">
        <v>1823.64444114291</v>
      </c>
      <c r="W29" s="40">
        <v>1967.6762931093647</v>
      </c>
      <c r="X29" s="40">
        <v>2102.3088461030766</v>
      </c>
      <c r="Y29" s="40">
        <v>2222.3674040159758</v>
      </c>
      <c r="Z29" s="40">
        <v>2332.4735756481355</v>
      </c>
      <c r="AA29" s="40">
        <v>2432.3930180039174</v>
      </c>
    </row>
    <row r="30" spans="1:27" x14ac:dyDescent="0.25">
      <c r="A30" s="30"/>
      <c r="B30" s="3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x14ac:dyDescent="0.25">
      <c r="A31" s="31" t="s">
        <v>7</v>
      </c>
      <c r="B31" s="31" t="s">
        <v>3</v>
      </c>
      <c r="C31" s="52">
        <v>48.993784819886848</v>
      </c>
      <c r="D31" s="52">
        <v>114.30014794816152</v>
      </c>
      <c r="E31" s="52">
        <v>142.35370231400162</v>
      </c>
      <c r="F31" s="52">
        <v>-4.7300666680667689</v>
      </c>
      <c r="G31" s="52">
        <v>173.6546424105386</v>
      </c>
      <c r="H31" s="52">
        <v>304.69342317415089</v>
      </c>
      <c r="I31" s="52">
        <v>320.75913646821743</v>
      </c>
      <c r="J31" s="52">
        <v>405.50090059580458</v>
      </c>
      <c r="K31" s="52">
        <v>485.8649459235362</v>
      </c>
      <c r="L31" s="52">
        <v>594.58096077620905</v>
      </c>
      <c r="M31" s="52">
        <v>677.08251226542893</v>
      </c>
      <c r="N31" s="52">
        <v>776.56956386694333</v>
      </c>
      <c r="O31" s="52">
        <v>875.90105668256751</v>
      </c>
      <c r="P31" s="52">
        <v>1021.9837055661055</v>
      </c>
      <c r="Q31" s="52">
        <v>1136.8727235211161</v>
      </c>
      <c r="R31" s="52">
        <v>1231.8669611490936</v>
      </c>
      <c r="S31" s="52">
        <v>1379.7524637369731</v>
      </c>
      <c r="T31" s="52">
        <v>1551.4062420257105</v>
      </c>
      <c r="U31" s="52">
        <v>1664.9500711197998</v>
      </c>
      <c r="V31" s="52">
        <v>1833.3047464086519</v>
      </c>
      <c r="W31" s="52">
        <v>1978.8830582414857</v>
      </c>
      <c r="X31" s="52">
        <v>2116.4295661237147</v>
      </c>
      <c r="Y31" s="52">
        <v>2237.0344445907576</v>
      </c>
      <c r="Z31" s="52">
        <v>2345.1068158446246</v>
      </c>
      <c r="AA31" s="52">
        <v>2452.2786036189827</v>
      </c>
    </row>
    <row r="33" spans="1:27" x14ac:dyDescent="0.25">
      <c r="A33" s="9" t="s">
        <v>20</v>
      </c>
    </row>
    <row r="34" spans="1:27" x14ac:dyDescent="0.25">
      <c r="A34" s="31" t="s">
        <v>0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</row>
    <row r="35" spans="1:27" x14ac:dyDescent="0.25">
      <c r="A35" s="20"/>
      <c r="B35" s="20" t="s">
        <v>1</v>
      </c>
      <c r="C35" s="20">
        <v>2021</v>
      </c>
      <c r="D35" s="20">
        <v>2022</v>
      </c>
      <c r="E35" s="20">
        <v>2023</v>
      </c>
      <c r="F35" s="20">
        <v>2024</v>
      </c>
      <c r="G35" s="20">
        <v>2025</v>
      </c>
      <c r="H35" s="20">
        <v>2026</v>
      </c>
      <c r="I35" s="20">
        <v>2027</v>
      </c>
      <c r="J35" s="20">
        <v>2028</v>
      </c>
      <c r="K35" s="20">
        <v>2029</v>
      </c>
      <c r="L35" s="20">
        <v>2030</v>
      </c>
      <c r="M35" s="20">
        <v>2031</v>
      </c>
      <c r="N35" s="20">
        <v>2032</v>
      </c>
      <c r="O35" s="20">
        <v>2033</v>
      </c>
      <c r="P35" s="20">
        <v>2034</v>
      </c>
      <c r="Q35" s="20">
        <v>2035</v>
      </c>
      <c r="R35" s="20">
        <v>2036</v>
      </c>
      <c r="S35" s="20">
        <v>2037</v>
      </c>
      <c r="T35" s="20">
        <v>2038</v>
      </c>
      <c r="U35" s="20">
        <v>2039</v>
      </c>
      <c r="V35" s="20">
        <v>2040</v>
      </c>
      <c r="W35" s="20">
        <v>2041</v>
      </c>
      <c r="X35" s="20">
        <v>2042</v>
      </c>
      <c r="Y35" s="20">
        <v>2043</v>
      </c>
      <c r="Z35" s="20">
        <v>2044</v>
      </c>
      <c r="AA35" s="20">
        <v>2045</v>
      </c>
    </row>
    <row r="36" spans="1:27" x14ac:dyDescent="0.25">
      <c r="A36" s="30" t="s">
        <v>2</v>
      </c>
      <c r="B36" s="30" t="s">
        <v>3</v>
      </c>
      <c r="C36" s="43">
        <v>10.120867220680482</v>
      </c>
      <c r="D36" s="43">
        <v>24.993398875816347</v>
      </c>
      <c r="E36" s="43">
        <v>44.539523369834839</v>
      </c>
      <c r="F36" s="43">
        <v>68.689965146362155</v>
      </c>
      <c r="G36" s="43">
        <v>97.549216369636227</v>
      </c>
      <c r="H36" s="43">
        <v>131.32812751849323</v>
      </c>
      <c r="I36" s="43">
        <v>170.17021173199583</v>
      </c>
      <c r="J36" s="43">
        <v>214.21815077259333</v>
      </c>
      <c r="K36" s="43">
        <v>263.6217889415521</v>
      </c>
      <c r="L36" s="43">
        <v>318.51304907069402</v>
      </c>
      <c r="M36" s="43">
        <v>375.81449513254586</v>
      </c>
      <c r="N36" s="43">
        <v>436.14341929380902</v>
      </c>
      <c r="O36" s="43">
        <v>499.03306220677814</v>
      </c>
      <c r="P36" s="43">
        <v>564.41796050990013</v>
      </c>
      <c r="Q36" s="43">
        <v>633.12113409541246</v>
      </c>
      <c r="R36" s="43">
        <v>706.73303548057288</v>
      </c>
      <c r="S36" s="43">
        <v>781.0088636821265</v>
      </c>
      <c r="T36" s="43">
        <v>857.4644152267141</v>
      </c>
      <c r="U36" s="43">
        <v>933.72821159499313</v>
      </c>
      <c r="V36" s="43">
        <v>1007.8074148139855</v>
      </c>
      <c r="W36" s="43">
        <v>1075.8349478822424</v>
      </c>
      <c r="X36" s="43">
        <v>1138.0440847029279</v>
      </c>
      <c r="Y36" s="43">
        <v>1194.533658574637</v>
      </c>
      <c r="Z36" s="43">
        <v>1245.784435553581</v>
      </c>
      <c r="AA36" s="43">
        <v>1291.9933273528331</v>
      </c>
    </row>
    <row r="37" spans="1:27" x14ac:dyDescent="0.25">
      <c r="A37" s="30" t="s">
        <v>4</v>
      </c>
      <c r="B37" s="30" t="s">
        <v>3</v>
      </c>
      <c r="C37" s="43">
        <v>28.165320559923885</v>
      </c>
      <c r="D37" s="43">
        <v>56.629113585587334</v>
      </c>
      <c r="E37" s="43">
        <v>33.658305931990839</v>
      </c>
      <c r="F37" s="43">
        <v>12.695793981145982</v>
      </c>
      <c r="G37" s="43">
        <v>9.5810738588502602</v>
      </c>
      <c r="H37" s="43">
        <v>-28.032998070767718</v>
      </c>
      <c r="I37" s="43">
        <v>-33.739481795273718</v>
      </c>
      <c r="J37" s="43">
        <v>-53.48809028192224</v>
      </c>
      <c r="K37" s="43">
        <v>-76.163560769045461</v>
      </c>
      <c r="L37" s="43">
        <v>-89.729810811631125</v>
      </c>
      <c r="M37" s="43">
        <v>-105.41572562676654</v>
      </c>
      <c r="N37" s="43">
        <v>-121.06907289073038</v>
      </c>
      <c r="O37" s="43">
        <v>-138.20360075378557</v>
      </c>
      <c r="P37" s="43">
        <v>-157.08762420468099</v>
      </c>
      <c r="Q37" s="43">
        <v>-177.15031823912446</v>
      </c>
      <c r="R37" s="43">
        <v>-197.77529353016101</v>
      </c>
      <c r="S37" s="43">
        <v>-219.93791285580886</v>
      </c>
      <c r="T37" s="43">
        <v>-244.50766888418417</v>
      </c>
      <c r="U37" s="43">
        <v>-271.14157575344507</v>
      </c>
      <c r="V37" s="43">
        <v>-297.42231007717209</v>
      </c>
      <c r="W37" s="43">
        <v>-313.98743960748703</v>
      </c>
      <c r="X37" s="43">
        <v>-328.16295978263469</v>
      </c>
      <c r="Y37" s="43">
        <v>-341.04454682274877</v>
      </c>
      <c r="Z37" s="43">
        <v>-353.26209472114181</v>
      </c>
      <c r="AA37" s="43">
        <v>-353.08458322159021</v>
      </c>
    </row>
    <row r="38" spans="1:27" x14ac:dyDescent="0.25">
      <c r="A38" s="30" t="s">
        <v>5</v>
      </c>
      <c r="B38" s="30" t="s">
        <v>3</v>
      </c>
      <c r="C38" s="43">
        <v>0</v>
      </c>
      <c r="D38" s="43">
        <v>2.3851944384731206E-9</v>
      </c>
      <c r="E38" s="43">
        <v>6.565619916853065E-5</v>
      </c>
      <c r="F38" s="43">
        <v>-191.02233151650549</v>
      </c>
      <c r="G38" s="43">
        <v>-88.271842880916154</v>
      </c>
      <c r="H38" s="43">
        <v>-12.354568969841239</v>
      </c>
      <c r="I38" s="43">
        <v>-96.972390922889247</v>
      </c>
      <c r="J38" s="43">
        <v>-113.28751283217915</v>
      </c>
      <c r="K38" s="43">
        <v>-145.78882611040802</v>
      </c>
      <c r="L38" s="43">
        <v>-174.24711623221509</v>
      </c>
      <c r="M38" s="43">
        <v>-239.09038758072492</v>
      </c>
      <c r="N38" s="43">
        <v>-297.07809590439842</v>
      </c>
      <c r="O38" s="43">
        <v>-358.86632180531899</v>
      </c>
      <c r="P38" s="43">
        <v>-377.8152235261702</v>
      </c>
      <c r="Q38" s="43">
        <v>-432.9323351233233</v>
      </c>
      <c r="R38" s="43">
        <v>-518.67031191495198</v>
      </c>
      <c r="S38" s="43">
        <v>-558.05379230506333</v>
      </c>
      <c r="T38" s="43">
        <v>-583.04609778704014</v>
      </c>
      <c r="U38" s="43">
        <v>-668.73992191750597</v>
      </c>
      <c r="V38" s="43">
        <v>-700.72479947107149</v>
      </c>
      <c r="W38" s="43">
        <v>-750.64074314263451</v>
      </c>
      <c r="X38" s="43">
        <v>-795.76040489965499</v>
      </c>
      <c r="Y38" s="43">
        <v>-838.82207117710641</v>
      </c>
      <c r="Z38" s="43">
        <v>-879.88910063595006</v>
      </c>
      <c r="AA38" s="43">
        <v>-919.02315851617777</v>
      </c>
    </row>
    <row r="39" spans="1:27" x14ac:dyDescent="0.25">
      <c r="A39" s="30" t="s">
        <v>6</v>
      </c>
      <c r="B39" s="30" t="s">
        <v>3</v>
      </c>
      <c r="C39" s="40">
        <v>6.6165246723046405</v>
      </c>
      <c r="D39" s="40">
        <v>20.245496546238932</v>
      </c>
      <c r="E39" s="40">
        <v>39.864102129406895</v>
      </c>
      <c r="F39" s="40">
        <v>65.311247949591333</v>
      </c>
      <c r="G39" s="40">
        <v>96.415513427713321</v>
      </c>
      <c r="H39" s="40">
        <v>133.03983859879901</v>
      </c>
      <c r="I39" s="40">
        <v>174.83012011615793</v>
      </c>
      <c r="J39" s="40">
        <v>222.11172744797022</v>
      </c>
      <c r="K39" s="40">
        <v>274.96513635619891</v>
      </c>
      <c r="L39" s="40">
        <v>333.63587931661266</v>
      </c>
      <c r="M39" s="40">
        <v>398.31704122946854</v>
      </c>
      <c r="N39" s="40">
        <v>467.42429747483379</v>
      </c>
      <c r="O39" s="40">
        <v>538.23981091117082</v>
      </c>
      <c r="P39" s="40">
        <v>611.07515412756595</v>
      </c>
      <c r="Q39" s="40">
        <v>685.53516316420462</v>
      </c>
      <c r="R39" s="40">
        <v>763.53215348044284</v>
      </c>
      <c r="S39" s="40">
        <v>845.457020922026</v>
      </c>
      <c r="T39" s="40">
        <v>932.60196842203254</v>
      </c>
      <c r="U39" s="40">
        <v>1022.2583653617377</v>
      </c>
      <c r="V39" s="40">
        <v>1113.5970936440506</v>
      </c>
      <c r="W39" s="40">
        <v>1199.9474228050083</v>
      </c>
      <c r="X39" s="40">
        <v>1280.7538212695831</v>
      </c>
      <c r="Y39" s="40">
        <v>1352.8775397934062</v>
      </c>
      <c r="Z39" s="40">
        <v>1419.1162109823633</v>
      </c>
      <c r="AA39" s="40">
        <v>1479.3089147967162</v>
      </c>
    </row>
    <row r="40" spans="1:27" x14ac:dyDescent="0.25">
      <c r="A40" s="30"/>
      <c r="B40" s="3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x14ac:dyDescent="0.25">
      <c r="A41" s="31" t="s">
        <v>7</v>
      </c>
      <c r="B41" s="31" t="s">
        <v>3</v>
      </c>
      <c r="C41" s="52">
        <v>44.902712452909007</v>
      </c>
      <c r="D41" s="52">
        <v>101.86800901002781</v>
      </c>
      <c r="E41" s="52">
        <v>118.06199708743173</v>
      </c>
      <c r="F41" s="52">
        <v>-44.325324439406018</v>
      </c>
      <c r="G41" s="52">
        <v>115.27396077528365</v>
      </c>
      <c r="H41" s="52">
        <v>223.98039907668328</v>
      </c>
      <c r="I41" s="52">
        <v>214.2884591299908</v>
      </c>
      <c r="J41" s="52">
        <v>269.55427510646217</v>
      </c>
      <c r="K41" s="52">
        <v>316.63453841829755</v>
      </c>
      <c r="L41" s="52">
        <v>388.17200134346047</v>
      </c>
      <c r="M41" s="52">
        <v>429.62542315452299</v>
      </c>
      <c r="N41" s="52">
        <v>485.42054797351398</v>
      </c>
      <c r="O41" s="52">
        <v>540.20295055884435</v>
      </c>
      <c r="P41" s="52">
        <v>640.59026690661494</v>
      </c>
      <c r="Q41" s="52">
        <v>708.5736438971694</v>
      </c>
      <c r="R41" s="52">
        <v>753.81958351590276</v>
      </c>
      <c r="S41" s="52">
        <v>848.47417944328026</v>
      </c>
      <c r="T41" s="52">
        <v>962.51261697752227</v>
      </c>
      <c r="U41" s="52">
        <v>1016.1050792857798</v>
      </c>
      <c r="V41" s="52">
        <v>1123.2573989097925</v>
      </c>
      <c r="W41" s="52">
        <v>1211.1541879371293</v>
      </c>
      <c r="X41" s="52">
        <v>1294.8745412902213</v>
      </c>
      <c r="Y41" s="52">
        <v>1367.544580368188</v>
      </c>
      <c r="Z41" s="52">
        <v>1431.7494511788525</v>
      </c>
      <c r="AA41" s="52">
        <v>1499.1945004117813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9C8B4-7991-4A04-9EC1-909FEFA1C635}">
  <dimension ref="A1:AG53"/>
  <sheetViews>
    <sheetView workbookViewId="0">
      <selection activeCell="M12" sqref="M12:M14"/>
    </sheetView>
  </sheetViews>
  <sheetFormatPr defaultRowHeight="15" x14ac:dyDescent="0.25"/>
  <cols>
    <col min="1" max="1" width="34.28515625" customWidth="1"/>
    <col min="2" max="2" width="13.42578125" bestFit="1" customWidth="1"/>
  </cols>
  <sheetData>
    <row r="1" spans="1:33" x14ac:dyDescent="0.25">
      <c r="A1" s="26" t="s">
        <v>22</v>
      </c>
    </row>
    <row r="3" spans="1:33" x14ac:dyDescent="0.25">
      <c r="A3" s="14" t="s">
        <v>17</v>
      </c>
      <c r="B3" s="8"/>
    </row>
    <row r="4" spans="1:33" ht="15.75" x14ac:dyDescent="0.25">
      <c r="A4" s="17" t="s">
        <v>8</v>
      </c>
      <c r="B4" s="30"/>
      <c r="C4" s="30"/>
      <c r="D4" s="41"/>
      <c r="E4" s="42"/>
      <c r="F4" s="42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x14ac:dyDescent="0.25">
      <c r="A5" s="20" t="s">
        <v>9</v>
      </c>
      <c r="B5" s="20" t="s">
        <v>10</v>
      </c>
      <c r="C5" s="20">
        <v>2020</v>
      </c>
      <c r="D5" s="20">
        <v>2021</v>
      </c>
      <c r="E5" s="20">
        <v>2022</v>
      </c>
      <c r="F5" s="20">
        <v>2023</v>
      </c>
      <c r="G5" s="20">
        <v>2024</v>
      </c>
      <c r="H5" s="20">
        <v>2025</v>
      </c>
      <c r="I5" s="20">
        <v>2026</v>
      </c>
      <c r="J5" s="20">
        <v>2027</v>
      </c>
      <c r="K5" s="20">
        <v>2028</v>
      </c>
      <c r="L5" s="20">
        <v>2029</v>
      </c>
      <c r="M5" s="20">
        <v>2030</v>
      </c>
      <c r="N5" s="20">
        <v>2031</v>
      </c>
      <c r="O5" s="20">
        <v>2032</v>
      </c>
      <c r="P5" s="20">
        <v>2033</v>
      </c>
      <c r="Q5" s="20">
        <v>2034</v>
      </c>
      <c r="R5" s="20">
        <v>2035</v>
      </c>
      <c r="S5" s="20">
        <v>2036</v>
      </c>
      <c r="T5" s="20">
        <v>2037</v>
      </c>
      <c r="U5" s="20">
        <v>2038</v>
      </c>
      <c r="V5" s="20">
        <v>2039</v>
      </c>
      <c r="W5" s="20">
        <v>2040</v>
      </c>
      <c r="X5" s="20">
        <v>2041</v>
      </c>
      <c r="Y5" s="20">
        <v>2042</v>
      </c>
      <c r="Z5" s="20">
        <v>2043</v>
      </c>
      <c r="AA5" s="20">
        <v>2044</v>
      </c>
      <c r="AB5" s="20">
        <v>2045</v>
      </c>
      <c r="AC5" s="20">
        <v>2046</v>
      </c>
      <c r="AD5" s="20">
        <v>2047</v>
      </c>
      <c r="AE5" s="20">
        <v>2048</v>
      </c>
      <c r="AF5" s="20">
        <v>2049</v>
      </c>
      <c r="AG5" s="20">
        <v>2050</v>
      </c>
    </row>
    <row r="6" spans="1:33" x14ac:dyDescent="0.25">
      <c r="A6" s="36" t="s">
        <v>11</v>
      </c>
      <c r="B6" s="34" t="s">
        <v>12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v>0</v>
      </c>
      <c r="O6" s="45">
        <v>0</v>
      </c>
      <c r="P6" s="45">
        <v>0</v>
      </c>
      <c r="Q6" s="45">
        <v>0</v>
      </c>
      <c r="R6" s="45">
        <v>0</v>
      </c>
      <c r="S6" s="45">
        <v>0</v>
      </c>
      <c r="T6" s="45">
        <v>0</v>
      </c>
      <c r="U6" s="45">
        <v>0</v>
      </c>
      <c r="V6" s="45">
        <v>0</v>
      </c>
      <c r="W6" s="45">
        <v>0</v>
      </c>
      <c r="X6" s="45">
        <v>0</v>
      </c>
      <c r="Y6" s="45">
        <v>0</v>
      </c>
      <c r="Z6" s="45">
        <v>0</v>
      </c>
      <c r="AA6" s="45">
        <v>0</v>
      </c>
      <c r="AB6" s="45">
        <v>0</v>
      </c>
      <c r="AC6" s="45">
        <v>0</v>
      </c>
      <c r="AD6" s="45">
        <v>0</v>
      </c>
      <c r="AE6" s="45">
        <v>0</v>
      </c>
      <c r="AF6" s="45">
        <v>0</v>
      </c>
      <c r="AG6" s="46">
        <v>0</v>
      </c>
    </row>
    <row r="7" spans="1:33" x14ac:dyDescent="0.25">
      <c r="A7" s="37"/>
      <c r="B7" s="30" t="s">
        <v>13</v>
      </c>
      <c r="C7" s="39">
        <v>2815.7644156744605</v>
      </c>
      <c r="D7" s="39">
        <v>8556.343515895489</v>
      </c>
      <c r="E7" s="39">
        <v>16798.554534833776</v>
      </c>
      <c r="F7" s="39">
        <v>27253.657535807175</v>
      </c>
      <c r="G7" s="39">
        <v>39958.306806568857</v>
      </c>
      <c r="H7" s="39">
        <v>55070.399156100648</v>
      </c>
      <c r="I7" s="39">
        <v>72737.267442871133</v>
      </c>
      <c r="J7" s="39">
        <v>93070.186311666446</v>
      </c>
      <c r="K7" s="39">
        <v>116124.82424649267</v>
      </c>
      <c r="L7" s="39">
        <v>141873.61694278446</v>
      </c>
      <c r="M7" s="39">
        <v>170184.15972782508</v>
      </c>
      <c r="N7" s="39">
        <v>201050.73561207243</v>
      </c>
      <c r="O7" s="39">
        <v>234140.32245935165</v>
      </c>
      <c r="P7" s="39">
        <v>269201.13046346005</v>
      </c>
      <c r="Q7" s="39">
        <v>306462.98732833401</v>
      </c>
      <c r="R7" s="39">
        <v>346951.59549414052</v>
      </c>
      <c r="S7" s="39">
        <v>392245.31038712431</v>
      </c>
      <c r="T7" s="39">
        <v>443126.98841396044</v>
      </c>
      <c r="U7" s="39">
        <v>498319.35561242723</v>
      </c>
      <c r="V7" s="39">
        <v>555250.16088897293</v>
      </c>
      <c r="W7" s="39">
        <v>612111.33215804223</v>
      </c>
      <c r="X7" s="39">
        <v>665219.4596396999</v>
      </c>
      <c r="Y7" s="39">
        <v>715035.37973391067</v>
      </c>
      <c r="Z7" s="39">
        <v>761714.02313317801</v>
      </c>
      <c r="AA7" s="39">
        <v>805605.08141409373</v>
      </c>
      <c r="AB7" s="39">
        <v>846758.93832650152</v>
      </c>
      <c r="AC7" s="39">
        <v>885127.10096943693</v>
      </c>
      <c r="AD7" s="39">
        <v>920630.57207391073</v>
      </c>
      <c r="AE7" s="39">
        <v>953215.70972148527</v>
      </c>
      <c r="AF7" s="39">
        <v>982892.63096488407</v>
      </c>
      <c r="AG7" s="47">
        <v>1009743.7292870181</v>
      </c>
    </row>
    <row r="8" spans="1:33" x14ac:dyDescent="0.25">
      <c r="A8" s="38"/>
      <c r="B8" s="35" t="s">
        <v>14</v>
      </c>
      <c r="C8" s="48">
        <v>788688.31891765888</v>
      </c>
      <c r="D8" s="48">
        <v>792849.48981743783</v>
      </c>
      <c r="E8" s="48">
        <v>794345.02879849949</v>
      </c>
      <c r="F8" s="48">
        <v>793592.09246419277</v>
      </c>
      <c r="G8" s="48">
        <v>790468.19319343101</v>
      </c>
      <c r="H8" s="48">
        <v>784826.76751056593</v>
      </c>
      <c r="I8" s="48">
        <v>776545.14922379539</v>
      </c>
      <c r="J8" s="48">
        <v>765577.98035500036</v>
      </c>
      <c r="K8" s="48">
        <v>751903.50908684067</v>
      </c>
      <c r="L8" s="48">
        <v>735530.88305721548</v>
      </c>
      <c r="M8" s="48">
        <v>716584.25693884189</v>
      </c>
      <c r="N8" s="48">
        <v>695085.34772126097</v>
      </c>
      <c r="O8" s="48">
        <v>671363.84420731489</v>
      </c>
      <c r="P8" s="48">
        <v>645611.61953654001</v>
      </c>
      <c r="Q8" s="48">
        <v>617626.34600499936</v>
      </c>
      <c r="R8" s="48">
        <v>586352.32117252599</v>
      </c>
      <c r="S8" s="48">
        <v>550209.85627954244</v>
      </c>
      <c r="T8" s="48">
        <v>508405.1782527063</v>
      </c>
      <c r="U8" s="48">
        <v>462239.22772090603</v>
      </c>
      <c r="V8" s="48">
        <v>414289.08911102707</v>
      </c>
      <c r="W8" s="48">
        <v>366370.75117529102</v>
      </c>
      <c r="X8" s="48">
        <v>322159.87369363348</v>
      </c>
      <c r="Y8" s="48">
        <v>281364.34765742708</v>
      </c>
      <c r="Z8" s="48">
        <v>243508.0630969851</v>
      </c>
      <c r="AA8" s="48">
        <v>208439.36365489499</v>
      </c>
      <c r="AB8" s="48">
        <v>176107.8655813128</v>
      </c>
      <c r="AC8" s="48">
        <v>146562.06177720276</v>
      </c>
      <c r="AD8" s="48">
        <v>119880.94951155444</v>
      </c>
      <c r="AE8" s="48">
        <v>96118.170702805393</v>
      </c>
      <c r="AF8" s="48">
        <v>75263.60829823208</v>
      </c>
      <c r="AG8" s="49">
        <v>57234.868814923568</v>
      </c>
    </row>
    <row r="9" spans="1:33" x14ac:dyDescent="0.25">
      <c r="A9" s="36" t="s">
        <v>15</v>
      </c>
      <c r="B9" s="34" t="s">
        <v>12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45">
        <v>0</v>
      </c>
      <c r="O9" s="45">
        <v>0</v>
      </c>
      <c r="P9" s="45">
        <v>0</v>
      </c>
      <c r="Q9" s="45">
        <v>0</v>
      </c>
      <c r="R9" s="45">
        <v>0</v>
      </c>
      <c r="S9" s="45">
        <v>0</v>
      </c>
      <c r="T9" s="45">
        <v>0</v>
      </c>
      <c r="U9" s="45">
        <v>0</v>
      </c>
      <c r="V9" s="45">
        <v>0</v>
      </c>
      <c r="W9" s="45">
        <v>0</v>
      </c>
      <c r="X9" s="45">
        <v>0</v>
      </c>
      <c r="Y9" s="45">
        <v>0</v>
      </c>
      <c r="Z9" s="45">
        <v>0</v>
      </c>
      <c r="AA9" s="45">
        <v>0</v>
      </c>
      <c r="AB9" s="45">
        <v>0</v>
      </c>
      <c r="AC9" s="45">
        <v>0</v>
      </c>
      <c r="AD9" s="45">
        <v>0</v>
      </c>
      <c r="AE9" s="45">
        <v>0</v>
      </c>
      <c r="AF9" s="45">
        <v>0</v>
      </c>
      <c r="AG9" s="46">
        <v>0</v>
      </c>
    </row>
    <row r="10" spans="1:33" x14ac:dyDescent="0.25">
      <c r="A10" s="37"/>
      <c r="B10" s="30" t="s">
        <v>13</v>
      </c>
      <c r="C10" s="39">
        <v>200.59238566853483</v>
      </c>
      <c r="D10" s="39">
        <v>604.36254377836497</v>
      </c>
      <c r="E10" s="39">
        <v>1181.3081784144715</v>
      </c>
      <c r="F10" s="39">
        <v>1909.2821262372956</v>
      </c>
      <c r="G10" s="39">
        <v>2794.3216793111374</v>
      </c>
      <c r="H10" s="39">
        <v>3828.495174816042</v>
      </c>
      <c r="I10" s="39">
        <v>5028.2150914379145</v>
      </c>
      <c r="J10" s="39">
        <v>6396.5453388523811</v>
      </c>
      <c r="K10" s="39">
        <v>7936.4980771631999</v>
      </c>
      <c r="L10" s="39">
        <v>9646.1114064610774</v>
      </c>
      <c r="M10" s="39">
        <v>11515.57163776061</v>
      </c>
      <c r="N10" s="39">
        <v>13540.071875707037</v>
      </c>
      <c r="O10" s="39">
        <v>15690.841723539188</v>
      </c>
      <c r="P10" s="39">
        <v>17953.014867348709</v>
      </c>
      <c r="Q10" s="39">
        <v>20338.381241424369</v>
      </c>
      <c r="R10" s="39">
        <v>22914.365890595513</v>
      </c>
      <c r="S10" s="39">
        <v>25786.136233292083</v>
      </c>
      <c r="T10" s="39">
        <v>29000.706867235844</v>
      </c>
      <c r="U10" s="39">
        <v>32467.76701837275</v>
      </c>
      <c r="V10" s="39">
        <v>36021.600955122056</v>
      </c>
      <c r="W10" s="39">
        <v>39550.456154125677</v>
      </c>
      <c r="X10" s="39">
        <v>42812.917695070995</v>
      </c>
      <c r="Y10" s="39">
        <v>45835.496469169077</v>
      </c>
      <c r="Z10" s="39">
        <v>48645.425883584481</v>
      </c>
      <c r="AA10" s="39">
        <v>51259.011941332072</v>
      </c>
      <c r="AB10" s="39">
        <v>53681.872331907522</v>
      </c>
      <c r="AC10" s="39">
        <v>55913.250058958314</v>
      </c>
      <c r="AD10" s="39">
        <v>57950.433076158522</v>
      </c>
      <c r="AE10" s="39">
        <v>59792.293146247233</v>
      </c>
      <c r="AF10" s="39">
        <v>61441.659402279554</v>
      </c>
      <c r="AG10" s="47">
        <v>62905.782463730102</v>
      </c>
    </row>
    <row r="11" spans="1:33" x14ac:dyDescent="0.25">
      <c r="A11" s="38"/>
      <c r="B11" s="35" t="s">
        <v>14</v>
      </c>
      <c r="C11" s="48">
        <v>56185.407614331467</v>
      </c>
      <c r="D11" s="48">
        <v>56001.554122888301</v>
      </c>
      <c r="E11" s="48">
        <v>55859.941821585526</v>
      </c>
      <c r="F11" s="48">
        <v>55595.884540429375</v>
      </c>
      <c r="G11" s="48">
        <v>55278.178320688865</v>
      </c>
      <c r="H11" s="48">
        <v>54561.171491850619</v>
      </c>
      <c r="I11" s="48">
        <v>53681.368241895412</v>
      </c>
      <c r="J11" s="48">
        <v>52616.787994480954</v>
      </c>
      <c r="K11" s="48">
        <v>51388.501922836804</v>
      </c>
      <c r="L11" s="48">
        <v>50009.388593538926</v>
      </c>
      <c r="M11" s="48">
        <v>48487.928362239392</v>
      </c>
      <c r="N11" s="48">
        <v>46811.594790959629</v>
      </c>
      <c r="O11" s="48">
        <v>44991.241609794146</v>
      </c>
      <c r="P11" s="48">
        <v>43055.81846598463</v>
      </c>
      <c r="Q11" s="48">
        <v>40988.70209190897</v>
      </c>
      <c r="R11" s="48">
        <v>38725.550776071148</v>
      </c>
      <c r="S11" s="48">
        <v>36170.697100041252</v>
      </c>
      <c r="T11" s="48">
        <v>33272.876466097492</v>
      </c>
      <c r="U11" s="48">
        <v>30116.98298162725</v>
      </c>
      <c r="V11" s="48">
        <v>26876.815711544608</v>
      </c>
      <c r="W11" s="48">
        <v>23672.377179207651</v>
      </c>
      <c r="X11" s="48">
        <v>20733.915638262341</v>
      </c>
      <c r="Y11" s="48">
        <v>18036.134895033138</v>
      </c>
      <c r="Z11" s="48">
        <v>15551.182039047912</v>
      </c>
      <c r="AA11" s="48">
        <v>13262.572539730514</v>
      </c>
      <c r="AB11" s="48">
        <v>11164.688707585243</v>
      </c>
      <c r="AC11" s="48">
        <v>9258.2875389646433</v>
      </c>
      <c r="AD11" s="48">
        <v>7546.0810801945991</v>
      </c>
      <c r="AE11" s="48">
        <v>6029.1975685360812</v>
      </c>
      <c r="AF11" s="48">
        <v>4704.8078709339388</v>
      </c>
      <c r="AG11" s="49">
        <v>3565.6613679135844</v>
      </c>
    </row>
    <row r="12" spans="1:33" x14ac:dyDescent="0.25">
      <c r="A12" s="4" t="s">
        <v>16</v>
      </c>
      <c r="B12" s="18" t="s">
        <v>12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10">
        <v>0</v>
      </c>
    </row>
    <row r="13" spans="1:33" x14ac:dyDescent="0.25">
      <c r="A13" s="29"/>
      <c r="B13" s="11" t="s">
        <v>13</v>
      </c>
      <c r="C13" s="13">
        <v>3016.3568013429954</v>
      </c>
      <c r="D13" s="13">
        <v>9160.7060596738538</v>
      </c>
      <c r="E13" s="13">
        <v>17979.862713248247</v>
      </c>
      <c r="F13" s="13">
        <v>29162.939662044471</v>
      </c>
      <c r="G13" s="13">
        <v>42752.628485879992</v>
      </c>
      <c r="H13" s="13">
        <v>58898.894330916693</v>
      </c>
      <c r="I13" s="13">
        <v>77765.482534309049</v>
      </c>
      <c r="J13" s="13">
        <v>99466.731650518821</v>
      </c>
      <c r="K13" s="13">
        <v>124061.32232365587</v>
      </c>
      <c r="L13" s="13">
        <v>151519.72834924553</v>
      </c>
      <c r="M13" s="13">
        <v>181699.7313655857</v>
      </c>
      <c r="N13" s="13">
        <v>214590.80748777947</v>
      </c>
      <c r="O13" s="13">
        <v>249831.16418289085</v>
      </c>
      <c r="P13" s="13">
        <v>287154.14533080877</v>
      </c>
      <c r="Q13" s="13">
        <v>326801.36856975837</v>
      </c>
      <c r="R13" s="13">
        <v>369865.96138473606</v>
      </c>
      <c r="S13" s="13">
        <v>418031.44662041636</v>
      </c>
      <c r="T13" s="13">
        <v>472127.69528119627</v>
      </c>
      <c r="U13" s="13">
        <v>530787.1226308</v>
      </c>
      <c r="V13" s="13">
        <v>591271.76184409496</v>
      </c>
      <c r="W13" s="13">
        <v>651661.78831216786</v>
      </c>
      <c r="X13" s="13">
        <v>708032.37733477086</v>
      </c>
      <c r="Y13" s="13">
        <v>760870.87620307971</v>
      </c>
      <c r="Z13" s="13">
        <v>810359.44901676243</v>
      </c>
      <c r="AA13" s="13">
        <v>856864.09335542575</v>
      </c>
      <c r="AB13" s="13">
        <v>900440.81065840903</v>
      </c>
      <c r="AC13" s="13">
        <v>941040.35102839523</v>
      </c>
      <c r="AD13" s="13">
        <v>978581.00515006925</v>
      </c>
      <c r="AE13" s="13">
        <v>1013008.0028677325</v>
      </c>
      <c r="AF13" s="13">
        <v>1044334.2903671636</v>
      </c>
      <c r="AG13" s="7">
        <v>1072649.5117507481</v>
      </c>
    </row>
    <row r="14" spans="1:33" x14ac:dyDescent="0.25">
      <c r="A14" s="3"/>
      <c r="B14" s="12" t="s">
        <v>14</v>
      </c>
      <c r="C14" s="16">
        <v>844873.72653199034</v>
      </c>
      <c r="D14" s="16">
        <v>848851.04394032608</v>
      </c>
      <c r="E14" s="16">
        <v>850204.97062008502</v>
      </c>
      <c r="F14" s="16">
        <v>849187.97700462211</v>
      </c>
      <c r="G14" s="16">
        <v>845746.37151411991</v>
      </c>
      <c r="H14" s="16">
        <v>839387.93900241656</v>
      </c>
      <c r="I14" s="16">
        <v>830226.51746569085</v>
      </c>
      <c r="J14" s="16">
        <v>818194.76834948128</v>
      </c>
      <c r="K14" s="16">
        <v>803292.01100967743</v>
      </c>
      <c r="L14" s="16">
        <v>785540.27165075438</v>
      </c>
      <c r="M14" s="16">
        <v>765072.18530108128</v>
      </c>
      <c r="N14" s="16">
        <v>741896.94251222059</v>
      </c>
      <c r="O14" s="16">
        <v>716355.08581710909</v>
      </c>
      <c r="P14" s="16">
        <v>688667.43800252466</v>
      </c>
      <c r="Q14" s="16">
        <v>658615.04809690837</v>
      </c>
      <c r="R14" s="16">
        <v>625077.87194859714</v>
      </c>
      <c r="S14" s="16">
        <v>586380.55337958364</v>
      </c>
      <c r="T14" s="16">
        <v>541678.05471880385</v>
      </c>
      <c r="U14" s="16">
        <v>492356.21070253325</v>
      </c>
      <c r="V14" s="16">
        <v>441165.90482257167</v>
      </c>
      <c r="W14" s="16">
        <v>390043.12835449865</v>
      </c>
      <c r="X14" s="16">
        <v>342893.78933189582</v>
      </c>
      <c r="Y14" s="16">
        <v>299400.48255246022</v>
      </c>
      <c r="Z14" s="16">
        <v>259059.24513603302</v>
      </c>
      <c r="AA14" s="16">
        <v>221701.93619462551</v>
      </c>
      <c r="AB14" s="16">
        <v>187272.55428889804</v>
      </c>
      <c r="AC14" s="16">
        <v>155820.34931616741</v>
      </c>
      <c r="AD14" s="16">
        <v>127427.03059174903</v>
      </c>
      <c r="AE14" s="16">
        <v>102147.36827134147</v>
      </c>
      <c r="AF14" s="16">
        <v>79968.416169166012</v>
      </c>
      <c r="AG14" s="21">
        <v>60800.530182837152</v>
      </c>
    </row>
    <row r="16" spans="1:33" x14ac:dyDescent="0.25">
      <c r="A16" s="2" t="s">
        <v>18</v>
      </c>
      <c r="B16" s="19"/>
    </row>
    <row r="17" spans="1:33" ht="15.75" x14ac:dyDescent="0.25">
      <c r="A17" s="17" t="s">
        <v>8</v>
      </c>
    </row>
    <row r="18" spans="1:33" x14ac:dyDescent="0.25">
      <c r="A18" s="20" t="s">
        <v>9</v>
      </c>
      <c r="B18" s="20" t="s">
        <v>10</v>
      </c>
      <c r="C18" s="20">
        <v>2020</v>
      </c>
      <c r="D18" s="20">
        <v>2021</v>
      </c>
      <c r="E18" s="20">
        <v>2022</v>
      </c>
      <c r="F18" s="20">
        <v>2023</v>
      </c>
      <c r="G18" s="20">
        <v>2024</v>
      </c>
      <c r="H18" s="20">
        <v>2025</v>
      </c>
      <c r="I18" s="20">
        <v>2026</v>
      </c>
      <c r="J18" s="20">
        <v>2027</v>
      </c>
      <c r="K18" s="20">
        <v>2028</v>
      </c>
      <c r="L18" s="20">
        <v>2029</v>
      </c>
      <c r="M18" s="20">
        <v>2030</v>
      </c>
      <c r="N18" s="20">
        <v>2031</v>
      </c>
      <c r="O18" s="20">
        <v>2032</v>
      </c>
      <c r="P18" s="20">
        <v>2033</v>
      </c>
      <c r="Q18" s="20">
        <v>2034</v>
      </c>
      <c r="R18" s="20">
        <v>2035</v>
      </c>
      <c r="S18" s="20">
        <v>2036</v>
      </c>
      <c r="T18" s="20">
        <v>2037</v>
      </c>
      <c r="U18" s="20">
        <v>2038</v>
      </c>
      <c r="V18" s="20">
        <v>2039</v>
      </c>
      <c r="W18" s="20">
        <v>2040</v>
      </c>
      <c r="X18" s="20">
        <v>2041</v>
      </c>
      <c r="Y18" s="20">
        <v>2042</v>
      </c>
      <c r="Z18" s="20">
        <v>2043</v>
      </c>
      <c r="AA18" s="20">
        <v>2044</v>
      </c>
      <c r="AB18" s="20">
        <v>2045</v>
      </c>
      <c r="AC18" s="20">
        <v>2046</v>
      </c>
      <c r="AD18" s="20">
        <v>2047</v>
      </c>
      <c r="AE18" s="20">
        <v>2048</v>
      </c>
      <c r="AF18" s="20">
        <v>2049</v>
      </c>
      <c r="AG18" s="20">
        <v>2050</v>
      </c>
    </row>
    <row r="19" spans="1:33" x14ac:dyDescent="0.25">
      <c r="A19" s="36" t="s">
        <v>11</v>
      </c>
      <c r="B19" s="34" t="s">
        <v>12</v>
      </c>
      <c r="C19" s="45">
        <v>1407.8822078372302</v>
      </c>
      <c r="D19" s="45">
        <v>4278.1717579477445</v>
      </c>
      <c r="E19" s="45">
        <v>8399.2772674168882</v>
      </c>
      <c r="F19" s="45">
        <v>13626.828767903588</v>
      </c>
      <c r="G19" s="45">
        <v>19979.153403284428</v>
      </c>
      <c r="H19" s="45">
        <v>27535.199578050324</v>
      </c>
      <c r="I19" s="45">
        <v>36368.633721435566</v>
      </c>
      <c r="J19" s="45">
        <v>46535.093155833223</v>
      </c>
      <c r="K19" s="45">
        <v>58062.412123246337</v>
      </c>
      <c r="L19" s="45">
        <v>70936.808471392229</v>
      </c>
      <c r="M19" s="45">
        <v>85092.079863912542</v>
      </c>
      <c r="N19" s="45">
        <v>100525.36780603621</v>
      </c>
      <c r="O19" s="45">
        <v>117070.16122967582</v>
      </c>
      <c r="P19" s="45">
        <v>134600.56523173003</v>
      </c>
      <c r="Q19" s="45">
        <v>153231.49366416701</v>
      </c>
      <c r="R19" s="45">
        <v>173475.79774707026</v>
      </c>
      <c r="S19" s="45">
        <v>196122.65519356215</v>
      </c>
      <c r="T19" s="45">
        <v>221563.49420698022</v>
      </c>
      <c r="U19" s="45">
        <v>249159.67780621361</v>
      </c>
      <c r="V19" s="45">
        <v>277625.08044448646</v>
      </c>
      <c r="W19" s="45">
        <v>306055.66607902112</v>
      </c>
      <c r="X19" s="45">
        <v>332609.72981984995</v>
      </c>
      <c r="Y19" s="45">
        <v>357517.68986695533</v>
      </c>
      <c r="Z19" s="45">
        <v>380857.011566589</v>
      </c>
      <c r="AA19" s="45">
        <v>402802.54070704686</v>
      </c>
      <c r="AB19" s="45">
        <v>423379.46916325076</v>
      </c>
      <c r="AC19" s="45">
        <v>442563.55048471846</v>
      </c>
      <c r="AD19" s="45">
        <v>460315.28603695537</v>
      </c>
      <c r="AE19" s="45">
        <v>476607.85486074263</v>
      </c>
      <c r="AF19" s="45">
        <v>491446.31548244203</v>
      </c>
      <c r="AG19" s="46">
        <v>504871.86464350903</v>
      </c>
    </row>
    <row r="20" spans="1:33" x14ac:dyDescent="0.25">
      <c r="A20" s="37"/>
      <c r="B20" s="30" t="s">
        <v>13</v>
      </c>
      <c r="C20" s="39">
        <v>1407.8822078372302</v>
      </c>
      <c r="D20" s="39">
        <v>4278.1717579477445</v>
      </c>
      <c r="E20" s="39">
        <v>8399.2772674168882</v>
      </c>
      <c r="F20" s="39">
        <v>13626.828767903588</v>
      </c>
      <c r="G20" s="39">
        <v>19979.153403284428</v>
      </c>
      <c r="H20" s="39">
        <v>27535.199578050324</v>
      </c>
      <c r="I20" s="39">
        <v>36368.633721435566</v>
      </c>
      <c r="J20" s="39">
        <v>46535.093155833223</v>
      </c>
      <c r="K20" s="39">
        <v>58062.412123246337</v>
      </c>
      <c r="L20" s="39">
        <v>70936.808471392229</v>
      </c>
      <c r="M20" s="39">
        <v>85092.079863912542</v>
      </c>
      <c r="N20" s="39">
        <v>100525.36780603621</v>
      </c>
      <c r="O20" s="39">
        <v>117070.16122967582</v>
      </c>
      <c r="P20" s="39">
        <v>134600.56523173003</v>
      </c>
      <c r="Q20" s="39">
        <v>153231.49366416701</v>
      </c>
      <c r="R20" s="39">
        <v>173475.79774707026</v>
      </c>
      <c r="S20" s="39">
        <v>196122.65519356215</v>
      </c>
      <c r="T20" s="39">
        <v>221563.49420698022</v>
      </c>
      <c r="U20" s="39">
        <v>249159.67780621361</v>
      </c>
      <c r="V20" s="39">
        <v>277625.08044448646</v>
      </c>
      <c r="W20" s="39">
        <v>306055.66607902112</v>
      </c>
      <c r="X20" s="39">
        <v>332609.72981984995</v>
      </c>
      <c r="Y20" s="39">
        <v>357517.68986695533</v>
      </c>
      <c r="Z20" s="39">
        <v>380857.011566589</v>
      </c>
      <c r="AA20" s="39">
        <v>402802.54070704686</v>
      </c>
      <c r="AB20" s="39">
        <v>423379.46916325076</v>
      </c>
      <c r="AC20" s="39">
        <v>442563.55048471846</v>
      </c>
      <c r="AD20" s="39">
        <v>460315.28603695537</v>
      </c>
      <c r="AE20" s="39">
        <v>476607.85486074263</v>
      </c>
      <c r="AF20" s="39">
        <v>491446.31548244203</v>
      </c>
      <c r="AG20" s="47">
        <v>504871.86464350903</v>
      </c>
    </row>
    <row r="21" spans="1:33" x14ac:dyDescent="0.25">
      <c r="A21" s="38"/>
      <c r="B21" s="35" t="s">
        <v>14</v>
      </c>
      <c r="C21" s="48">
        <v>788688.31891765888</v>
      </c>
      <c r="D21" s="48">
        <v>792849.48981743783</v>
      </c>
      <c r="E21" s="48">
        <v>794345.02879849961</v>
      </c>
      <c r="F21" s="48">
        <v>793592.09246419289</v>
      </c>
      <c r="G21" s="48">
        <v>790468.19319343113</v>
      </c>
      <c r="H21" s="48">
        <v>784826.76751056593</v>
      </c>
      <c r="I21" s="48">
        <v>776545.14922379551</v>
      </c>
      <c r="J21" s="48">
        <v>765577.98035500024</v>
      </c>
      <c r="K21" s="48">
        <v>751903.50908684079</v>
      </c>
      <c r="L21" s="48">
        <v>735530.88305721548</v>
      </c>
      <c r="M21" s="48">
        <v>716584.25693884189</v>
      </c>
      <c r="N21" s="48">
        <v>695085.34772126097</v>
      </c>
      <c r="O21" s="48">
        <v>671363.84420731501</v>
      </c>
      <c r="P21" s="48">
        <v>645611.61953654001</v>
      </c>
      <c r="Q21" s="48">
        <v>617626.34600499936</v>
      </c>
      <c r="R21" s="48">
        <v>586352.32117252611</v>
      </c>
      <c r="S21" s="48">
        <v>550209.85627954244</v>
      </c>
      <c r="T21" s="48">
        <v>508405.17825270619</v>
      </c>
      <c r="U21" s="48">
        <v>462239.22772090614</v>
      </c>
      <c r="V21" s="48">
        <v>414289.08911102707</v>
      </c>
      <c r="W21" s="48">
        <v>366370.75117529108</v>
      </c>
      <c r="X21" s="48">
        <v>322159.87369363348</v>
      </c>
      <c r="Y21" s="48">
        <v>281364.34765742702</v>
      </c>
      <c r="Z21" s="48">
        <v>243508.0630969851</v>
      </c>
      <c r="AA21" s="48">
        <v>208439.36365489487</v>
      </c>
      <c r="AB21" s="48">
        <v>176107.8655813128</v>
      </c>
      <c r="AC21" s="48">
        <v>146562.0617772027</v>
      </c>
      <c r="AD21" s="48">
        <v>119880.94951155438</v>
      </c>
      <c r="AE21" s="48">
        <v>96118.170702805452</v>
      </c>
      <c r="AF21" s="48">
        <v>75263.608298231964</v>
      </c>
      <c r="AG21" s="49">
        <v>57234.868814923568</v>
      </c>
    </row>
    <row r="22" spans="1:33" x14ac:dyDescent="0.25">
      <c r="A22" s="36" t="s">
        <v>15</v>
      </c>
      <c r="B22" s="34" t="s">
        <v>12</v>
      </c>
      <c r="C22" s="45">
        <v>100.29619283426742</v>
      </c>
      <c r="D22" s="45">
        <v>302.18127188918248</v>
      </c>
      <c r="E22" s="45">
        <v>590.65408920723576</v>
      </c>
      <c r="F22" s="45">
        <v>954.64106311864782</v>
      </c>
      <c r="G22" s="45">
        <v>1397.1608396555687</v>
      </c>
      <c r="H22" s="45">
        <v>1914.247587408021</v>
      </c>
      <c r="I22" s="45">
        <v>2514.1075457189572</v>
      </c>
      <c r="J22" s="45">
        <v>3198.2726694261905</v>
      </c>
      <c r="K22" s="45">
        <v>3968.2490385816</v>
      </c>
      <c r="L22" s="45">
        <v>4823.0557032305387</v>
      </c>
      <c r="M22" s="45">
        <v>5757.7858188803048</v>
      </c>
      <c r="N22" s="45">
        <v>6770.0359378535186</v>
      </c>
      <c r="O22" s="45">
        <v>7845.420861769594</v>
      </c>
      <c r="P22" s="45">
        <v>8976.5074336743546</v>
      </c>
      <c r="Q22" s="45">
        <v>10169.190620712185</v>
      </c>
      <c r="R22" s="45">
        <v>11457.182945297756</v>
      </c>
      <c r="S22" s="45">
        <v>12893.068116646042</v>
      </c>
      <c r="T22" s="45">
        <v>14500.353433617922</v>
      </c>
      <c r="U22" s="45">
        <v>16233.883509186375</v>
      </c>
      <c r="V22" s="45">
        <v>18010.800477561028</v>
      </c>
      <c r="W22" s="45">
        <v>19775.228077062839</v>
      </c>
      <c r="X22" s="45">
        <v>21406.458847535498</v>
      </c>
      <c r="Y22" s="45">
        <v>22917.748234584538</v>
      </c>
      <c r="Z22" s="45">
        <v>24322.712941792241</v>
      </c>
      <c r="AA22" s="45">
        <v>25629.505970666036</v>
      </c>
      <c r="AB22" s="45">
        <v>26840.936165953761</v>
      </c>
      <c r="AC22" s="45">
        <v>27956.625029479157</v>
      </c>
      <c r="AD22" s="45">
        <v>28975.216538079261</v>
      </c>
      <c r="AE22" s="45">
        <v>29896.146573123617</v>
      </c>
      <c r="AF22" s="45">
        <v>30720.829701139777</v>
      </c>
      <c r="AG22" s="46">
        <v>31452.891231865051</v>
      </c>
    </row>
    <row r="23" spans="1:33" x14ac:dyDescent="0.25">
      <c r="A23" s="37"/>
      <c r="B23" s="30" t="s">
        <v>13</v>
      </c>
      <c r="C23" s="39">
        <v>100.29619283426742</v>
      </c>
      <c r="D23" s="39">
        <v>302.18127188918248</v>
      </c>
      <c r="E23" s="39">
        <v>590.65408920723576</v>
      </c>
      <c r="F23" s="39">
        <v>954.64106311864782</v>
      </c>
      <c r="G23" s="39">
        <v>1397.1608396555687</v>
      </c>
      <c r="H23" s="39">
        <v>1914.247587408021</v>
      </c>
      <c r="I23" s="39">
        <v>2514.1075457189572</v>
      </c>
      <c r="J23" s="39">
        <v>3198.2726694261905</v>
      </c>
      <c r="K23" s="39">
        <v>3968.2490385816</v>
      </c>
      <c r="L23" s="39">
        <v>4823.0557032305387</v>
      </c>
      <c r="M23" s="39">
        <v>5757.7858188803048</v>
      </c>
      <c r="N23" s="39">
        <v>6770.0359378535186</v>
      </c>
      <c r="O23" s="39">
        <v>7845.420861769594</v>
      </c>
      <c r="P23" s="39">
        <v>8976.5074336743546</v>
      </c>
      <c r="Q23" s="39">
        <v>10169.190620712185</v>
      </c>
      <c r="R23" s="39">
        <v>11457.182945297756</v>
      </c>
      <c r="S23" s="39">
        <v>12893.068116646042</v>
      </c>
      <c r="T23" s="39">
        <v>14500.353433617922</v>
      </c>
      <c r="U23" s="39">
        <v>16233.883509186375</v>
      </c>
      <c r="V23" s="39">
        <v>18010.800477561028</v>
      </c>
      <c r="W23" s="39">
        <v>19775.228077062839</v>
      </c>
      <c r="X23" s="39">
        <v>21406.458847535498</v>
      </c>
      <c r="Y23" s="39">
        <v>22917.748234584538</v>
      </c>
      <c r="Z23" s="39">
        <v>24322.712941792241</v>
      </c>
      <c r="AA23" s="39">
        <v>25629.505970666036</v>
      </c>
      <c r="AB23" s="39">
        <v>26840.936165953761</v>
      </c>
      <c r="AC23" s="39">
        <v>27956.625029479157</v>
      </c>
      <c r="AD23" s="39">
        <v>28975.216538079261</v>
      </c>
      <c r="AE23" s="39">
        <v>29896.146573123617</v>
      </c>
      <c r="AF23" s="39">
        <v>30720.829701139777</v>
      </c>
      <c r="AG23" s="47">
        <v>31452.891231865051</v>
      </c>
    </row>
    <row r="24" spans="1:33" x14ac:dyDescent="0.25">
      <c r="A24" s="38"/>
      <c r="B24" s="35" t="s">
        <v>14</v>
      </c>
      <c r="C24" s="48">
        <v>56185.407614331467</v>
      </c>
      <c r="D24" s="48">
        <v>56001.554122888301</v>
      </c>
      <c r="E24" s="48">
        <v>55859.941821585526</v>
      </c>
      <c r="F24" s="48">
        <v>55595.884540429375</v>
      </c>
      <c r="G24" s="48">
        <v>55278.178320688865</v>
      </c>
      <c r="H24" s="48">
        <v>54561.171491850626</v>
      </c>
      <c r="I24" s="48">
        <v>53681.368241895419</v>
      </c>
      <c r="J24" s="48">
        <v>52616.787994480961</v>
      </c>
      <c r="K24" s="48">
        <v>51388.501922836796</v>
      </c>
      <c r="L24" s="48">
        <v>50009.388593538926</v>
      </c>
      <c r="M24" s="48">
        <v>48487.928362239392</v>
      </c>
      <c r="N24" s="48">
        <v>46811.594790959622</v>
      </c>
      <c r="O24" s="48">
        <v>44991.241609794153</v>
      </c>
      <c r="P24" s="48">
        <v>43055.81846598463</v>
      </c>
      <c r="Q24" s="48">
        <v>40988.702091908963</v>
      </c>
      <c r="R24" s="48">
        <v>38725.550776071155</v>
      </c>
      <c r="S24" s="48">
        <v>36170.697100041252</v>
      </c>
      <c r="T24" s="48">
        <v>33272.876466097492</v>
      </c>
      <c r="U24" s="48">
        <v>30116.982981627254</v>
      </c>
      <c r="V24" s="48">
        <v>26876.815711544612</v>
      </c>
      <c r="W24" s="48">
        <v>23672.377179207662</v>
      </c>
      <c r="X24" s="48">
        <v>20733.915638262341</v>
      </c>
      <c r="Y24" s="48">
        <v>18036.134895033134</v>
      </c>
      <c r="Z24" s="48">
        <v>15551.182039047912</v>
      </c>
      <c r="AA24" s="48">
        <v>13262.57253973051</v>
      </c>
      <c r="AB24" s="48">
        <v>11164.688707585243</v>
      </c>
      <c r="AC24" s="48">
        <v>9258.2875389646397</v>
      </c>
      <c r="AD24" s="48">
        <v>7546.0810801946027</v>
      </c>
      <c r="AE24" s="48">
        <v>6029.1975685360812</v>
      </c>
      <c r="AF24" s="48">
        <v>4704.8078709339352</v>
      </c>
      <c r="AG24" s="49">
        <v>3565.661367913588</v>
      </c>
    </row>
    <row r="25" spans="1:33" x14ac:dyDescent="0.25">
      <c r="A25" s="4" t="s">
        <v>16</v>
      </c>
      <c r="B25" s="18" t="s">
        <v>12</v>
      </c>
      <c r="C25" s="5">
        <v>1508.1784006714977</v>
      </c>
      <c r="D25" s="5">
        <v>4580.3530298369269</v>
      </c>
      <c r="E25" s="5">
        <v>8989.9313566241235</v>
      </c>
      <c r="F25" s="5">
        <v>14581.469831022236</v>
      </c>
      <c r="G25" s="5">
        <v>21376.314242939996</v>
      </c>
      <c r="H25" s="5">
        <v>29449.447165458347</v>
      </c>
      <c r="I25" s="5">
        <v>38882.741267154524</v>
      </c>
      <c r="J25" s="5">
        <v>49733.36582525941</v>
      </c>
      <c r="K25" s="5">
        <v>62030.661161827935</v>
      </c>
      <c r="L25" s="5">
        <v>75759.864174622766</v>
      </c>
      <c r="M25" s="5">
        <v>90849.86568279285</v>
      </c>
      <c r="N25" s="5">
        <v>107295.40374388974</v>
      </c>
      <c r="O25" s="5">
        <v>124915.58209144542</v>
      </c>
      <c r="P25" s="5">
        <v>143577.07266540438</v>
      </c>
      <c r="Q25" s="5">
        <v>163400.68428487919</v>
      </c>
      <c r="R25" s="5">
        <v>184932.98069236803</v>
      </c>
      <c r="S25" s="5">
        <v>209015.72331020818</v>
      </c>
      <c r="T25" s="5">
        <v>236063.84764059813</v>
      </c>
      <c r="U25" s="5">
        <v>265393.5613154</v>
      </c>
      <c r="V25" s="5">
        <v>295635.88092204748</v>
      </c>
      <c r="W25" s="5">
        <v>325830.89415608393</v>
      </c>
      <c r="X25" s="5">
        <v>354016.18866738543</v>
      </c>
      <c r="Y25" s="5">
        <v>380435.43810153985</v>
      </c>
      <c r="Z25" s="5">
        <v>405179.72450838122</v>
      </c>
      <c r="AA25" s="5">
        <v>428432.04667771287</v>
      </c>
      <c r="AB25" s="5">
        <v>450220.40532920451</v>
      </c>
      <c r="AC25" s="5">
        <v>470520.17551419762</v>
      </c>
      <c r="AD25" s="5">
        <v>489290.50257503462</v>
      </c>
      <c r="AE25" s="5">
        <v>506504.00143386627</v>
      </c>
      <c r="AF25" s="5">
        <v>522167.1451835818</v>
      </c>
      <c r="AG25" s="10">
        <v>536324.75587537407</v>
      </c>
    </row>
    <row r="26" spans="1:33" x14ac:dyDescent="0.25">
      <c r="A26" s="29"/>
      <c r="B26" s="11" t="s">
        <v>13</v>
      </c>
      <c r="C26" s="13">
        <v>1508.1784006714977</v>
      </c>
      <c r="D26" s="13">
        <v>4580.3530298369269</v>
      </c>
      <c r="E26" s="13">
        <v>8989.9313566241235</v>
      </c>
      <c r="F26" s="13">
        <v>14581.469831022236</v>
      </c>
      <c r="G26" s="13">
        <v>21376.314242939996</v>
      </c>
      <c r="H26" s="13">
        <v>29449.447165458347</v>
      </c>
      <c r="I26" s="13">
        <v>38882.741267154524</v>
      </c>
      <c r="J26" s="13">
        <v>49733.36582525941</v>
      </c>
      <c r="K26" s="13">
        <v>62030.661161827935</v>
      </c>
      <c r="L26" s="13">
        <v>75759.864174622766</v>
      </c>
      <c r="M26" s="13">
        <v>90849.86568279285</v>
      </c>
      <c r="N26" s="13">
        <v>107295.40374388974</v>
      </c>
      <c r="O26" s="13">
        <v>124915.58209144542</v>
      </c>
      <c r="P26" s="13">
        <v>143577.07266540438</v>
      </c>
      <c r="Q26" s="13">
        <v>163400.68428487919</v>
      </c>
      <c r="R26" s="13">
        <v>184932.98069236803</v>
      </c>
      <c r="S26" s="13">
        <v>209015.72331020818</v>
      </c>
      <c r="T26" s="13">
        <v>236063.84764059813</v>
      </c>
      <c r="U26" s="13">
        <v>265393.5613154</v>
      </c>
      <c r="V26" s="13">
        <v>295635.88092204748</v>
      </c>
      <c r="W26" s="13">
        <v>325830.89415608393</v>
      </c>
      <c r="X26" s="13">
        <v>354016.18866738543</v>
      </c>
      <c r="Y26" s="13">
        <v>380435.43810153985</v>
      </c>
      <c r="Z26" s="13">
        <v>405179.72450838122</v>
      </c>
      <c r="AA26" s="13">
        <v>428432.04667771287</v>
      </c>
      <c r="AB26" s="13">
        <v>450220.40532920451</v>
      </c>
      <c r="AC26" s="13">
        <v>470520.17551419762</v>
      </c>
      <c r="AD26" s="13">
        <v>489290.50257503462</v>
      </c>
      <c r="AE26" s="13">
        <v>506504.00143386627</v>
      </c>
      <c r="AF26" s="13">
        <v>522167.1451835818</v>
      </c>
      <c r="AG26" s="7">
        <v>536324.75587537407</v>
      </c>
    </row>
    <row r="27" spans="1:33" x14ac:dyDescent="0.25">
      <c r="A27" s="3"/>
      <c r="B27" s="12" t="s">
        <v>14</v>
      </c>
      <c r="C27" s="16">
        <v>844873.72653199034</v>
      </c>
      <c r="D27" s="16">
        <v>848851.04394032608</v>
      </c>
      <c r="E27" s="16">
        <v>850204.97062008514</v>
      </c>
      <c r="F27" s="16">
        <v>849187.97700462223</v>
      </c>
      <c r="G27" s="16">
        <v>845746.37151412002</v>
      </c>
      <c r="H27" s="16">
        <v>839387.93900241656</v>
      </c>
      <c r="I27" s="16">
        <v>830226.51746569097</v>
      </c>
      <c r="J27" s="16">
        <v>818194.76834948116</v>
      </c>
      <c r="K27" s="16">
        <v>803292.01100967755</v>
      </c>
      <c r="L27" s="16">
        <v>785540.27165075438</v>
      </c>
      <c r="M27" s="16">
        <v>765072.18530108128</v>
      </c>
      <c r="N27" s="16">
        <v>741896.94251222059</v>
      </c>
      <c r="O27" s="16">
        <v>716355.08581710921</v>
      </c>
      <c r="P27" s="16">
        <v>688667.43800252466</v>
      </c>
      <c r="Q27" s="16">
        <v>658615.04809690837</v>
      </c>
      <c r="R27" s="16">
        <v>625077.87194859725</v>
      </c>
      <c r="S27" s="16">
        <v>586380.55337958364</v>
      </c>
      <c r="T27" s="16">
        <v>541678.05471880373</v>
      </c>
      <c r="U27" s="16">
        <v>492356.21070253337</v>
      </c>
      <c r="V27" s="16">
        <v>441165.90482257167</v>
      </c>
      <c r="W27" s="16">
        <v>390043.12835449877</v>
      </c>
      <c r="X27" s="16">
        <v>342893.78933189582</v>
      </c>
      <c r="Y27" s="16">
        <v>299400.48255246016</v>
      </c>
      <c r="Z27" s="16">
        <v>259059.24513603302</v>
      </c>
      <c r="AA27" s="16">
        <v>221701.93619462539</v>
      </c>
      <c r="AB27" s="16">
        <v>187272.55428889804</v>
      </c>
      <c r="AC27" s="16">
        <v>155820.34931616735</v>
      </c>
      <c r="AD27" s="16">
        <v>127427.03059174899</v>
      </c>
      <c r="AE27" s="16">
        <v>102147.36827134153</v>
      </c>
      <c r="AF27" s="16">
        <v>79968.416169165896</v>
      </c>
      <c r="AG27" s="21">
        <v>60800.530182837159</v>
      </c>
    </row>
    <row r="29" spans="1:33" x14ac:dyDescent="0.25">
      <c r="A29" s="6" t="s">
        <v>19</v>
      </c>
    </row>
    <row r="30" spans="1:33" ht="15.75" x14ac:dyDescent="0.25">
      <c r="A30" s="17" t="s">
        <v>8</v>
      </c>
    </row>
    <row r="31" spans="1:33" x14ac:dyDescent="0.25">
      <c r="A31" s="20" t="s">
        <v>9</v>
      </c>
      <c r="B31" s="20" t="s">
        <v>10</v>
      </c>
      <c r="C31" s="20">
        <v>2020</v>
      </c>
      <c r="D31" s="20">
        <v>2021</v>
      </c>
      <c r="E31" s="20">
        <v>2022</v>
      </c>
      <c r="F31" s="20">
        <v>2023</v>
      </c>
      <c r="G31" s="20">
        <v>2024</v>
      </c>
      <c r="H31" s="20">
        <v>2025</v>
      </c>
      <c r="I31" s="20">
        <v>2026</v>
      </c>
      <c r="J31" s="20">
        <v>2027</v>
      </c>
      <c r="K31" s="20">
        <v>2028</v>
      </c>
      <c r="L31" s="20">
        <v>2029</v>
      </c>
      <c r="M31" s="20">
        <v>2030</v>
      </c>
      <c r="N31" s="20">
        <v>2031</v>
      </c>
      <c r="O31" s="20">
        <v>2032</v>
      </c>
      <c r="P31" s="20">
        <v>2033</v>
      </c>
      <c r="Q31" s="20">
        <v>2034</v>
      </c>
      <c r="R31" s="20">
        <v>2035</v>
      </c>
      <c r="S31" s="20">
        <v>2036</v>
      </c>
      <c r="T31" s="20">
        <v>2037</v>
      </c>
      <c r="U31" s="20">
        <v>2038</v>
      </c>
      <c r="V31" s="20">
        <v>2039</v>
      </c>
      <c r="W31" s="20">
        <v>2040</v>
      </c>
      <c r="X31" s="20">
        <v>2041</v>
      </c>
      <c r="Y31" s="20">
        <v>2042</v>
      </c>
      <c r="Z31" s="20">
        <v>2043</v>
      </c>
      <c r="AA31" s="20">
        <v>2044</v>
      </c>
      <c r="AB31" s="20">
        <v>2045</v>
      </c>
      <c r="AC31" s="20">
        <v>2046</v>
      </c>
      <c r="AD31" s="20">
        <v>2047</v>
      </c>
      <c r="AE31" s="20">
        <v>2048</v>
      </c>
      <c r="AF31" s="20">
        <v>2049</v>
      </c>
      <c r="AG31" s="20">
        <v>2050</v>
      </c>
    </row>
    <row r="32" spans="1:33" x14ac:dyDescent="0.25">
      <c r="A32" s="36" t="s">
        <v>11</v>
      </c>
      <c r="B32" s="34" t="s">
        <v>12</v>
      </c>
      <c r="C32" s="45">
        <v>2815.7644156744605</v>
      </c>
      <c r="D32" s="45">
        <v>8556.343515895489</v>
      </c>
      <c r="E32" s="45">
        <v>16798.554534833776</v>
      </c>
      <c r="F32" s="45">
        <v>27253.657535807175</v>
      </c>
      <c r="G32" s="45">
        <v>39958.306806568857</v>
      </c>
      <c r="H32" s="45">
        <v>55070.399156100648</v>
      </c>
      <c r="I32" s="45">
        <v>72737.267442871133</v>
      </c>
      <c r="J32" s="45">
        <v>93070.186311666446</v>
      </c>
      <c r="K32" s="45">
        <v>116124.82424649267</v>
      </c>
      <c r="L32" s="45">
        <v>141873.61694278446</v>
      </c>
      <c r="M32" s="45">
        <v>170184.15972782508</v>
      </c>
      <c r="N32" s="45">
        <v>201050.73561207243</v>
      </c>
      <c r="O32" s="45">
        <v>234140.32245935165</v>
      </c>
      <c r="P32" s="45">
        <v>269201.13046346005</v>
      </c>
      <c r="Q32" s="45">
        <v>306462.98732833401</v>
      </c>
      <c r="R32" s="45">
        <v>346951.59549414052</v>
      </c>
      <c r="S32" s="45">
        <v>392245.31038712431</v>
      </c>
      <c r="T32" s="45">
        <v>443126.98841396044</v>
      </c>
      <c r="U32" s="45">
        <v>498319.35561242723</v>
      </c>
      <c r="V32" s="45">
        <v>555250.16088897293</v>
      </c>
      <c r="W32" s="45">
        <v>612111.33215804223</v>
      </c>
      <c r="X32" s="45">
        <v>665219.4596396999</v>
      </c>
      <c r="Y32" s="45">
        <v>715035.37973391067</v>
      </c>
      <c r="Z32" s="45">
        <v>761714.02313317801</v>
      </c>
      <c r="AA32" s="45">
        <v>805605.08141409373</v>
      </c>
      <c r="AB32" s="45">
        <v>846758.93832650152</v>
      </c>
      <c r="AC32" s="45">
        <v>885127.10096943693</v>
      </c>
      <c r="AD32" s="45">
        <v>920630.57207391073</v>
      </c>
      <c r="AE32" s="45">
        <v>953215.70972148527</v>
      </c>
      <c r="AF32" s="45">
        <v>982892.63096488407</v>
      </c>
      <c r="AG32" s="46">
        <v>1009743.7292870181</v>
      </c>
    </row>
    <row r="33" spans="1:33" x14ac:dyDescent="0.25">
      <c r="A33" s="37"/>
      <c r="B33" s="30" t="s">
        <v>13</v>
      </c>
      <c r="C33" s="39">
        <v>0</v>
      </c>
      <c r="D33" s="39">
        <v>0</v>
      </c>
      <c r="E33" s="39">
        <v>0</v>
      </c>
      <c r="F33" s="39">
        <v>0</v>
      </c>
      <c r="G33" s="39">
        <v>0</v>
      </c>
      <c r="H33" s="39"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9">
        <v>0</v>
      </c>
      <c r="P33" s="39">
        <v>0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39">
        <v>0</v>
      </c>
      <c r="AF33" s="39">
        <v>0</v>
      </c>
      <c r="AG33" s="47">
        <v>0</v>
      </c>
    </row>
    <row r="34" spans="1:33" x14ac:dyDescent="0.25">
      <c r="A34" s="38"/>
      <c r="B34" s="35" t="s">
        <v>14</v>
      </c>
      <c r="C34" s="48">
        <v>788688.31891765888</v>
      </c>
      <c r="D34" s="48">
        <v>792849.48981743795</v>
      </c>
      <c r="E34" s="48">
        <v>794345.02879849961</v>
      </c>
      <c r="F34" s="48">
        <v>793592.09246419289</v>
      </c>
      <c r="G34" s="48">
        <v>790468.19319343113</v>
      </c>
      <c r="H34" s="48">
        <v>784826.76751056593</v>
      </c>
      <c r="I34" s="48">
        <v>776545.14922379551</v>
      </c>
      <c r="J34" s="48">
        <v>765577.98035500012</v>
      </c>
      <c r="K34" s="48">
        <v>751903.50908684067</v>
      </c>
      <c r="L34" s="48">
        <v>735530.88305721548</v>
      </c>
      <c r="M34" s="48">
        <v>716584.25693884189</v>
      </c>
      <c r="N34" s="48">
        <v>695085.34772126097</v>
      </c>
      <c r="O34" s="48">
        <v>671363.84420731489</v>
      </c>
      <c r="P34" s="48">
        <v>645611.61953653989</v>
      </c>
      <c r="Q34" s="48">
        <v>617626.34600499936</v>
      </c>
      <c r="R34" s="48">
        <v>586352.32117252611</v>
      </c>
      <c r="S34" s="48">
        <v>550209.85627954232</v>
      </c>
      <c r="T34" s="48">
        <v>508405.17825270619</v>
      </c>
      <c r="U34" s="48">
        <v>462239.22772090614</v>
      </c>
      <c r="V34" s="48">
        <v>414289.08911102707</v>
      </c>
      <c r="W34" s="48">
        <v>366370.75117529108</v>
      </c>
      <c r="X34" s="48">
        <v>322159.87369363348</v>
      </c>
      <c r="Y34" s="48">
        <v>281364.34765742702</v>
      </c>
      <c r="Z34" s="48">
        <v>243508.06309698519</v>
      </c>
      <c r="AA34" s="48">
        <v>208439.36365489499</v>
      </c>
      <c r="AB34" s="48">
        <v>176107.86558131274</v>
      </c>
      <c r="AC34" s="48">
        <v>146562.06177720273</v>
      </c>
      <c r="AD34" s="48">
        <v>119880.9495115544</v>
      </c>
      <c r="AE34" s="48">
        <v>96118.170702805452</v>
      </c>
      <c r="AF34" s="48">
        <v>75263.608298232037</v>
      </c>
      <c r="AG34" s="49">
        <v>57234.868814923582</v>
      </c>
    </row>
    <row r="35" spans="1:33" x14ac:dyDescent="0.25">
      <c r="A35" s="36" t="s">
        <v>15</v>
      </c>
      <c r="B35" s="34" t="s">
        <v>12</v>
      </c>
      <c r="C35" s="45">
        <v>200.59238566853483</v>
      </c>
      <c r="D35" s="45">
        <v>604.36254377836497</v>
      </c>
      <c r="E35" s="45">
        <v>1181.3081784144715</v>
      </c>
      <c r="F35" s="45">
        <v>1909.2821262372956</v>
      </c>
      <c r="G35" s="45">
        <v>2794.3216793111374</v>
      </c>
      <c r="H35" s="45">
        <v>3828.495174816042</v>
      </c>
      <c r="I35" s="45">
        <v>5028.2150914379145</v>
      </c>
      <c r="J35" s="45">
        <v>6396.5453388523811</v>
      </c>
      <c r="K35" s="45">
        <v>7936.4980771631999</v>
      </c>
      <c r="L35" s="45">
        <v>9646.1114064610774</v>
      </c>
      <c r="M35" s="45">
        <v>11515.57163776061</v>
      </c>
      <c r="N35" s="45">
        <v>13540.071875707037</v>
      </c>
      <c r="O35" s="45">
        <v>15690.841723539188</v>
      </c>
      <c r="P35" s="45">
        <v>17953.014867348709</v>
      </c>
      <c r="Q35" s="45">
        <v>20338.381241424369</v>
      </c>
      <c r="R35" s="45">
        <v>22914.365890595513</v>
      </c>
      <c r="S35" s="45">
        <v>25786.136233292083</v>
      </c>
      <c r="T35" s="45">
        <v>29000.706867235844</v>
      </c>
      <c r="U35" s="45">
        <v>32467.76701837275</v>
      </c>
      <c r="V35" s="45">
        <v>36021.600955122056</v>
      </c>
      <c r="W35" s="45">
        <v>39550.456154125677</v>
      </c>
      <c r="X35" s="45">
        <v>42812.917695070995</v>
      </c>
      <c r="Y35" s="45">
        <v>45835.496469169077</v>
      </c>
      <c r="Z35" s="45">
        <v>48645.425883584481</v>
      </c>
      <c r="AA35" s="45">
        <v>51259.011941332072</v>
      </c>
      <c r="AB35" s="45">
        <v>53681.872331907522</v>
      </c>
      <c r="AC35" s="45">
        <v>55913.250058958314</v>
      </c>
      <c r="AD35" s="45">
        <v>57950.433076158522</v>
      </c>
      <c r="AE35" s="45">
        <v>59792.293146247233</v>
      </c>
      <c r="AF35" s="45">
        <v>61441.659402279554</v>
      </c>
      <c r="AG35" s="46">
        <v>62905.782463730102</v>
      </c>
    </row>
    <row r="36" spans="1:33" x14ac:dyDescent="0.25">
      <c r="A36" s="37"/>
      <c r="B36" s="30" t="s">
        <v>13</v>
      </c>
      <c r="C36" s="39">
        <v>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9">
        <v>0</v>
      </c>
      <c r="P36" s="39">
        <v>0</v>
      </c>
      <c r="Q36" s="39">
        <v>0</v>
      </c>
      <c r="R36" s="39">
        <v>0</v>
      </c>
      <c r="S36" s="39">
        <v>0</v>
      </c>
      <c r="T36" s="39">
        <v>0</v>
      </c>
      <c r="U36" s="39">
        <v>0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39">
        <v>0</v>
      </c>
      <c r="AF36" s="39">
        <v>0</v>
      </c>
      <c r="AG36" s="47">
        <v>0</v>
      </c>
    </row>
    <row r="37" spans="1:33" x14ac:dyDescent="0.25">
      <c r="A37" s="38"/>
      <c r="B37" s="35" t="s">
        <v>14</v>
      </c>
      <c r="C37" s="48">
        <v>56185.407614331467</v>
      </c>
      <c r="D37" s="48">
        <v>56001.554122888301</v>
      </c>
      <c r="E37" s="48">
        <v>55859.941821585533</v>
      </c>
      <c r="F37" s="48">
        <v>55595.884540429375</v>
      </c>
      <c r="G37" s="48">
        <v>55278.178320688865</v>
      </c>
      <c r="H37" s="48">
        <v>54561.171491850619</v>
      </c>
      <c r="I37" s="48">
        <v>53681.368241895419</v>
      </c>
      <c r="J37" s="48">
        <v>52616.787994480954</v>
      </c>
      <c r="K37" s="48">
        <v>51388.501922836796</v>
      </c>
      <c r="L37" s="48">
        <v>50009.388593538926</v>
      </c>
      <c r="M37" s="48">
        <v>48487.928362239392</v>
      </c>
      <c r="N37" s="48">
        <v>46811.594790959629</v>
      </c>
      <c r="O37" s="48">
        <v>44991.241609794146</v>
      </c>
      <c r="P37" s="48">
        <v>43055.81846598463</v>
      </c>
      <c r="Q37" s="48">
        <v>40988.70209190897</v>
      </c>
      <c r="R37" s="48">
        <v>38725.550776071148</v>
      </c>
      <c r="S37" s="48">
        <v>36170.697100041252</v>
      </c>
      <c r="T37" s="48">
        <v>33272.876466097492</v>
      </c>
      <c r="U37" s="48">
        <v>30116.98298162725</v>
      </c>
      <c r="V37" s="48">
        <v>26876.815711544608</v>
      </c>
      <c r="W37" s="48">
        <v>23672.377179207659</v>
      </c>
      <c r="X37" s="48">
        <v>20733.915638262341</v>
      </c>
      <c r="Y37" s="48">
        <v>18036.134895033138</v>
      </c>
      <c r="Z37" s="48">
        <v>15551.182039047915</v>
      </c>
      <c r="AA37" s="48">
        <v>13262.57253973051</v>
      </c>
      <c r="AB37" s="48">
        <v>11164.688707585246</v>
      </c>
      <c r="AC37" s="48">
        <v>9258.2875389646397</v>
      </c>
      <c r="AD37" s="48">
        <v>7546.0810801946036</v>
      </c>
      <c r="AE37" s="48">
        <v>6029.1975685360831</v>
      </c>
      <c r="AF37" s="48">
        <v>4704.8078709339406</v>
      </c>
      <c r="AG37" s="49">
        <v>3565.6613679135867</v>
      </c>
    </row>
    <row r="38" spans="1:33" x14ac:dyDescent="0.25">
      <c r="A38" s="4" t="s">
        <v>16</v>
      </c>
      <c r="B38" s="18" t="s">
        <v>12</v>
      </c>
      <c r="C38" s="5">
        <v>3016.3568013429954</v>
      </c>
      <c r="D38" s="5">
        <v>9160.7060596738538</v>
      </c>
      <c r="E38" s="5">
        <v>17979.862713248247</v>
      </c>
      <c r="F38" s="5">
        <v>29162.939662044471</v>
      </c>
      <c r="G38" s="5">
        <v>42752.628485879992</v>
      </c>
      <c r="H38" s="5">
        <v>58898.894330916693</v>
      </c>
      <c r="I38" s="5">
        <v>77765.482534309049</v>
      </c>
      <c r="J38" s="5">
        <v>99466.731650518821</v>
      </c>
      <c r="K38" s="5">
        <v>124061.32232365587</v>
      </c>
      <c r="L38" s="5">
        <v>151519.72834924553</v>
      </c>
      <c r="M38" s="5">
        <v>181699.7313655857</v>
      </c>
      <c r="N38" s="5">
        <v>214590.80748777947</v>
      </c>
      <c r="O38" s="5">
        <v>249831.16418289085</v>
      </c>
      <c r="P38" s="5">
        <v>287154.14533080877</v>
      </c>
      <c r="Q38" s="5">
        <v>326801.36856975837</v>
      </c>
      <c r="R38" s="5">
        <v>369865.96138473606</v>
      </c>
      <c r="S38" s="5">
        <v>418031.44662041636</v>
      </c>
      <c r="T38" s="5">
        <v>472127.69528119627</v>
      </c>
      <c r="U38" s="5">
        <v>530787.1226308</v>
      </c>
      <c r="V38" s="5">
        <v>591271.76184409496</v>
      </c>
      <c r="W38" s="5">
        <v>651661.78831216786</v>
      </c>
      <c r="X38" s="5">
        <v>708032.37733477086</v>
      </c>
      <c r="Y38" s="5">
        <v>760870.87620307971</v>
      </c>
      <c r="Z38" s="5">
        <v>810359.44901676243</v>
      </c>
      <c r="AA38" s="5">
        <v>856864.09335542575</v>
      </c>
      <c r="AB38" s="5">
        <v>900440.81065840903</v>
      </c>
      <c r="AC38" s="5">
        <v>941040.35102839523</v>
      </c>
      <c r="AD38" s="5">
        <v>978581.00515006925</v>
      </c>
      <c r="AE38" s="5">
        <v>1013008.0028677325</v>
      </c>
      <c r="AF38" s="5">
        <v>1044334.2903671636</v>
      </c>
      <c r="AG38" s="10">
        <v>1072649.5117507481</v>
      </c>
    </row>
    <row r="39" spans="1:33" x14ac:dyDescent="0.25">
      <c r="A39" s="29"/>
      <c r="B39" s="11" t="s">
        <v>13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13">
        <v>0</v>
      </c>
      <c r="AD39" s="13">
        <v>0</v>
      </c>
      <c r="AE39" s="13">
        <v>0</v>
      </c>
      <c r="AF39" s="13">
        <v>0</v>
      </c>
      <c r="AG39" s="7">
        <v>0</v>
      </c>
    </row>
    <row r="40" spans="1:33" x14ac:dyDescent="0.25">
      <c r="A40" s="3"/>
      <c r="B40" s="12" t="s">
        <v>14</v>
      </c>
      <c r="C40" s="16">
        <v>844873.72653199034</v>
      </c>
      <c r="D40" s="16">
        <v>848851.0439403262</v>
      </c>
      <c r="E40" s="16">
        <v>850204.97062008514</v>
      </c>
      <c r="F40" s="16">
        <v>849187.97700462223</v>
      </c>
      <c r="G40" s="16">
        <v>845746.37151412002</v>
      </c>
      <c r="H40" s="16">
        <v>839387.93900241656</v>
      </c>
      <c r="I40" s="16">
        <v>830226.51746569097</v>
      </c>
      <c r="J40" s="16">
        <v>818194.76834948105</v>
      </c>
      <c r="K40" s="16">
        <v>803292.01100967743</v>
      </c>
      <c r="L40" s="16">
        <v>785540.27165075438</v>
      </c>
      <c r="M40" s="16">
        <v>765072.18530108128</v>
      </c>
      <c r="N40" s="16">
        <v>741896.94251222059</v>
      </c>
      <c r="O40" s="16">
        <v>716355.08581710909</v>
      </c>
      <c r="P40" s="16">
        <v>688667.43800252455</v>
      </c>
      <c r="Q40" s="16">
        <v>658615.04809690837</v>
      </c>
      <c r="R40" s="16">
        <v>625077.87194859725</v>
      </c>
      <c r="S40" s="16">
        <v>586380.55337958352</v>
      </c>
      <c r="T40" s="16">
        <v>541678.05471880373</v>
      </c>
      <c r="U40" s="16">
        <v>492356.21070253337</v>
      </c>
      <c r="V40" s="16">
        <v>441165.90482257167</v>
      </c>
      <c r="W40" s="16">
        <v>390043.12835449877</v>
      </c>
      <c r="X40" s="16">
        <v>342893.78933189582</v>
      </c>
      <c r="Y40" s="16">
        <v>299400.48255246016</v>
      </c>
      <c r="Z40" s="16">
        <v>259059.2451360331</v>
      </c>
      <c r="AA40" s="16">
        <v>221701.93619462551</v>
      </c>
      <c r="AB40" s="16">
        <v>187272.55428889798</v>
      </c>
      <c r="AC40" s="16">
        <v>155820.34931616738</v>
      </c>
      <c r="AD40" s="16">
        <v>127427.030591749</v>
      </c>
      <c r="AE40" s="16">
        <v>102147.36827134153</v>
      </c>
      <c r="AF40" s="16">
        <v>79968.416169165983</v>
      </c>
      <c r="AG40" s="21">
        <v>60800.530182837167</v>
      </c>
    </row>
    <row r="42" spans="1:33" x14ac:dyDescent="0.25">
      <c r="A42" s="9" t="s">
        <v>20</v>
      </c>
    </row>
    <row r="43" spans="1:33" ht="15.75" x14ac:dyDescent="0.25">
      <c r="A43" s="17" t="s">
        <v>8</v>
      </c>
    </row>
    <row r="44" spans="1:33" x14ac:dyDescent="0.25">
      <c r="A44" s="20" t="s">
        <v>9</v>
      </c>
      <c r="B44" s="20" t="s">
        <v>10</v>
      </c>
      <c r="C44" s="20">
        <v>2020</v>
      </c>
      <c r="D44" s="20">
        <v>2021</v>
      </c>
      <c r="E44" s="20">
        <v>2022</v>
      </c>
      <c r="F44" s="20">
        <v>2023</v>
      </c>
      <c r="G44" s="20">
        <v>2024</v>
      </c>
      <c r="H44" s="20">
        <v>2025</v>
      </c>
      <c r="I44" s="20">
        <v>2026</v>
      </c>
      <c r="J44" s="20">
        <v>2027</v>
      </c>
      <c r="K44" s="20">
        <v>2028</v>
      </c>
      <c r="L44" s="20">
        <v>2029</v>
      </c>
      <c r="M44" s="20">
        <v>2030</v>
      </c>
      <c r="N44" s="20">
        <v>2031</v>
      </c>
      <c r="O44" s="20">
        <v>2032</v>
      </c>
      <c r="P44" s="20">
        <v>2033</v>
      </c>
      <c r="Q44" s="20">
        <v>2034</v>
      </c>
      <c r="R44" s="20">
        <v>2035</v>
      </c>
      <c r="S44" s="20">
        <v>2036</v>
      </c>
      <c r="T44" s="20">
        <v>2037</v>
      </c>
      <c r="U44" s="20">
        <v>2038</v>
      </c>
      <c r="V44" s="20">
        <v>2039</v>
      </c>
      <c r="W44" s="20">
        <v>2040</v>
      </c>
      <c r="X44" s="20">
        <v>2041</v>
      </c>
      <c r="Y44" s="20">
        <v>2042</v>
      </c>
      <c r="Z44" s="20">
        <v>2043</v>
      </c>
      <c r="AA44" s="20">
        <v>2044</v>
      </c>
      <c r="AB44" s="20">
        <v>2045</v>
      </c>
      <c r="AC44" s="20">
        <v>2046</v>
      </c>
      <c r="AD44" s="20">
        <v>2047</v>
      </c>
      <c r="AE44" s="20">
        <v>2048</v>
      </c>
      <c r="AF44" s="20">
        <v>2049</v>
      </c>
      <c r="AG44" s="20">
        <v>2050</v>
      </c>
    </row>
    <row r="45" spans="1:33" x14ac:dyDescent="0.25">
      <c r="A45" s="36" t="s">
        <v>11</v>
      </c>
      <c r="B45" s="34" t="s">
        <v>12</v>
      </c>
      <c r="C45" s="45">
        <v>2815.7644156744605</v>
      </c>
      <c r="D45" s="45">
        <v>8556.343515895489</v>
      </c>
      <c r="E45" s="45">
        <v>16798.554534833776</v>
      </c>
      <c r="F45" s="45">
        <v>27253.657535807175</v>
      </c>
      <c r="G45" s="45">
        <v>39958.306806568857</v>
      </c>
      <c r="H45" s="45">
        <v>55070.399156100648</v>
      </c>
      <c r="I45" s="45">
        <v>72737.267442871133</v>
      </c>
      <c r="J45" s="45">
        <v>93070.186311666446</v>
      </c>
      <c r="K45" s="45">
        <v>116124.82424649267</v>
      </c>
      <c r="L45" s="45">
        <v>141873.61694278446</v>
      </c>
      <c r="M45" s="45">
        <v>170184.15972782508</v>
      </c>
      <c r="N45" s="45">
        <v>201050.73561207243</v>
      </c>
      <c r="O45" s="45">
        <v>234140.32245935165</v>
      </c>
      <c r="P45" s="45">
        <v>269201.13046346005</v>
      </c>
      <c r="Q45" s="45">
        <v>306462.98732833401</v>
      </c>
      <c r="R45" s="45">
        <v>346951.59549414052</v>
      </c>
      <c r="S45" s="45">
        <v>392245.31038712431</v>
      </c>
      <c r="T45" s="45">
        <v>443126.98841396044</v>
      </c>
      <c r="U45" s="45">
        <v>498319.35561242723</v>
      </c>
      <c r="V45" s="45">
        <v>555250.16088897293</v>
      </c>
      <c r="W45" s="45">
        <v>612111.33215804223</v>
      </c>
      <c r="X45" s="45">
        <v>665219.4596396999</v>
      </c>
      <c r="Y45" s="45">
        <v>715035.37973391067</v>
      </c>
      <c r="Z45" s="45">
        <v>761714.02313317801</v>
      </c>
      <c r="AA45" s="45">
        <v>805605.08141409373</v>
      </c>
      <c r="AB45" s="45">
        <v>846758.93832650152</v>
      </c>
      <c r="AC45" s="45">
        <v>885127.10096943693</v>
      </c>
      <c r="AD45" s="45">
        <v>920630.57207391073</v>
      </c>
      <c r="AE45" s="45">
        <v>953215.70972148527</v>
      </c>
      <c r="AF45" s="45">
        <v>982892.63096488407</v>
      </c>
      <c r="AG45" s="46">
        <v>1009743.7292870181</v>
      </c>
    </row>
    <row r="46" spans="1:33" x14ac:dyDescent="0.25">
      <c r="A46" s="37"/>
      <c r="B46" s="30" t="s">
        <v>13</v>
      </c>
      <c r="C46" s="39">
        <v>0</v>
      </c>
      <c r="D46" s="39">
        <v>0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47">
        <v>0</v>
      </c>
    </row>
    <row r="47" spans="1:33" x14ac:dyDescent="0.25">
      <c r="A47" s="38"/>
      <c r="B47" s="35" t="s">
        <v>14</v>
      </c>
      <c r="C47" s="48">
        <v>788688.31891765888</v>
      </c>
      <c r="D47" s="48">
        <v>792849.48981743795</v>
      </c>
      <c r="E47" s="48">
        <v>794345.02879849961</v>
      </c>
      <c r="F47" s="48">
        <v>793592.09246419289</v>
      </c>
      <c r="G47" s="48">
        <v>790468.19319343113</v>
      </c>
      <c r="H47" s="48">
        <v>784826.76751056593</v>
      </c>
      <c r="I47" s="48">
        <v>776545.14922379551</v>
      </c>
      <c r="J47" s="48">
        <v>765577.98035500012</v>
      </c>
      <c r="K47" s="48">
        <v>751903.50908684067</v>
      </c>
      <c r="L47" s="48">
        <v>735530.88305721548</v>
      </c>
      <c r="M47" s="48">
        <v>716584.25693884189</v>
      </c>
      <c r="N47" s="48">
        <v>695085.34772126097</v>
      </c>
      <c r="O47" s="48">
        <v>671363.84420731489</v>
      </c>
      <c r="P47" s="48">
        <v>645611.61953653989</v>
      </c>
      <c r="Q47" s="48">
        <v>617626.34600499936</v>
      </c>
      <c r="R47" s="48">
        <v>586352.32117252611</v>
      </c>
      <c r="S47" s="48">
        <v>550209.85627954232</v>
      </c>
      <c r="T47" s="48">
        <v>508405.17825270619</v>
      </c>
      <c r="U47" s="48">
        <v>462239.22772090614</v>
      </c>
      <c r="V47" s="48">
        <v>414289.08911102707</v>
      </c>
      <c r="W47" s="48">
        <v>366370.75117529108</v>
      </c>
      <c r="X47" s="48">
        <v>322159.87369363348</v>
      </c>
      <c r="Y47" s="48">
        <v>281364.34765742702</v>
      </c>
      <c r="Z47" s="48">
        <v>243508.06309698519</v>
      </c>
      <c r="AA47" s="48">
        <v>208439.36365489499</v>
      </c>
      <c r="AB47" s="48">
        <v>176107.86558131274</v>
      </c>
      <c r="AC47" s="48">
        <v>146562.06177720273</v>
      </c>
      <c r="AD47" s="48">
        <v>119880.9495115544</v>
      </c>
      <c r="AE47" s="48">
        <v>96118.170702805452</v>
      </c>
      <c r="AF47" s="48">
        <v>75263.608298232037</v>
      </c>
      <c r="AG47" s="49">
        <v>57234.868814923582</v>
      </c>
    </row>
    <row r="48" spans="1:33" x14ac:dyDescent="0.25">
      <c r="A48" s="36" t="s">
        <v>15</v>
      </c>
      <c r="B48" s="34" t="s">
        <v>12</v>
      </c>
      <c r="C48" s="45">
        <v>200.59238566853483</v>
      </c>
      <c r="D48" s="45">
        <v>604.36254377836497</v>
      </c>
      <c r="E48" s="45">
        <v>1181.3081784144715</v>
      </c>
      <c r="F48" s="45">
        <v>1909.2821262372956</v>
      </c>
      <c r="G48" s="45">
        <v>2794.3216793111374</v>
      </c>
      <c r="H48" s="45">
        <v>3828.495174816042</v>
      </c>
      <c r="I48" s="45">
        <v>5028.2150914379145</v>
      </c>
      <c r="J48" s="45">
        <v>6396.5453388523811</v>
      </c>
      <c r="K48" s="45">
        <v>7936.4980771631999</v>
      </c>
      <c r="L48" s="45">
        <v>9646.1114064610774</v>
      </c>
      <c r="M48" s="45">
        <v>11515.57163776061</v>
      </c>
      <c r="N48" s="45">
        <v>13540.071875707037</v>
      </c>
      <c r="O48" s="45">
        <v>15690.841723539188</v>
      </c>
      <c r="P48" s="45">
        <v>17953.014867348709</v>
      </c>
      <c r="Q48" s="45">
        <v>20338.381241424369</v>
      </c>
      <c r="R48" s="45">
        <v>22914.365890595513</v>
      </c>
      <c r="S48" s="45">
        <v>25786.136233292083</v>
      </c>
      <c r="T48" s="45">
        <v>29000.706867235844</v>
      </c>
      <c r="U48" s="45">
        <v>32467.76701837275</v>
      </c>
      <c r="V48" s="45">
        <v>36021.600955122056</v>
      </c>
      <c r="W48" s="45">
        <v>39550.456154125677</v>
      </c>
      <c r="X48" s="45">
        <v>42812.917695070995</v>
      </c>
      <c r="Y48" s="45">
        <v>45835.496469169077</v>
      </c>
      <c r="Z48" s="45">
        <v>48645.425883584481</v>
      </c>
      <c r="AA48" s="45">
        <v>51259.011941332072</v>
      </c>
      <c r="AB48" s="45">
        <v>53681.872331907522</v>
      </c>
      <c r="AC48" s="45">
        <v>55913.250058958314</v>
      </c>
      <c r="AD48" s="45">
        <v>57950.433076158522</v>
      </c>
      <c r="AE48" s="45">
        <v>59792.293146247233</v>
      </c>
      <c r="AF48" s="45">
        <v>61441.659402279554</v>
      </c>
      <c r="AG48" s="46">
        <v>62905.782463730102</v>
      </c>
    </row>
    <row r="49" spans="1:33" x14ac:dyDescent="0.25">
      <c r="A49" s="37"/>
      <c r="B49" s="30" t="s">
        <v>13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39">
        <v>0</v>
      </c>
      <c r="AF49" s="39">
        <v>0</v>
      </c>
      <c r="AG49" s="47">
        <v>0</v>
      </c>
    </row>
    <row r="50" spans="1:33" x14ac:dyDescent="0.25">
      <c r="A50" s="38"/>
      <c r="B50" s="35" t="s">
        <v>14</v>
      </c>
      <c r="C50" s="48">
        <v>56185.407614331467</v>
      </c>
      <c r="D50" s="48">
        <v>56001.554122888301</v>
      </c>
      <c r="E50" s="48">
        <v>55859.941821585533</v>
      </c>
      <c r="F50" s="48">
        <v>55595.884540429375</v>
      </c>
      <c r="G50" s="48">
        <v>55278.178320688865</v>
      </c>
      <c r="H50" s="48">
        <v>54561.171491850619</v>
      </c>
      <c r="I50" s="48">
        <v>53681.368241895419</v>
      </c>
      <c r="J50" s="48">
        <v>52616.787994480954</v>
      </c>
      <c r="K50" s="48">
        <v>51388.501922836796</v>
      </c>
      <c r="L50" s="48">
        <v>50009.388593538926</v>
      </c>
      <c r="M50" s="48">
        <v>48487.928362239392</v>
      </c>
      <c r="N50" s="48">
        <v>46811.594790959629</v>
      </c>
      <c r="O50" s="48">
        <v>44991.241609794146</v>
      </c>
      <c r="P50" s="48">
        <v>43055.81846598463</v>
      </c>
      <c r="Q50" s="48">
        <v>40988.70209190897</v>
      </c>
      <c r="R50" s="48">
        <v>38725.550776071148</v>
      </c>
      <c r="S50" s="48">
        <v>36170.697100041252</v>
      </c>
      <c r="T50" s="48">
        <v>33272.876466097492</v>
      </c>
      <c r="U50" s="48">
        <v>30116.98298162725</v>
      </c>
      <c r="V50" s="48">
        <v>26876.815711544608</v>
      </c>
      <c r="W50" s="48">
        <v>23672.377179207659</v>
      </c>
      <c r="X50" s="48">
        <v>20733.915638262341</v>
      </c>
      <c r="Y50" s="48">
        <v>18036.134895033138</v>
      </c>
      <c r="Z50" s="48">
        <v>15551.182039047915</v>
      </c>
      <c r="AA50" s="48">
        <v>13262.57253973051</v>
      </c>
      <c r="AB50" s="48">
        <v>11164.688707585246</v>
      </c>
      <c r="AC50" s="48">
        <v>9258.2875389646397</v>
      </c>
      <c r="AD50" s="48">
        <v>7546.0810801946036</v>
      </c>
      <c r="AE50" s="48">
        <v>6029.1975685360831</v>
      </c>
      <c r="AF50" s="48">
        <v>4704.8078709339406</v>
      </c>
      <c r="AG50" s="49">
        <v>3565.6613679135867</v>
      </c>
    </row>
    <row r="51" spans="1:33" x14ac:dyDescent="0.25">
      <c r="A51" s="4" t="s">
        <v>16</v>
      </c>
      <c r="B51" s="18" t="s">
        <v>12</v>
      </c>
      <c r="C51" s="5">
        <v>3016.3568013429954</v>
      </c>
      <c r="D51" s="5">
        <v>9160.7060596738538</v>
      </c>
      <c r="E51" s="5">
        <v>17979.862713248247</v>
      </c>
      <c r="F51" s="5">
        <v>29162.939662044471</v>
      </c>
      <c r="G51" s="5">
        <v>42752.628485879992</v>
      </c>
      <c r="H51" s="5">
        <v>58898.894330916693</v>
      </c>
      <c r="I51" s="5">
        <v>77765.482534309049</v>
      </c>
      <c r="J51" s="5">
        <v>99466.731650518821</v>
      </c>
      <c r="K51" s="5">
        <v>124061.32232365587</v>
      </c>
      <c r="L51" s="5">
        <v>151519.72834924553</v>
      </c>
      <c r="M51" s="5">
        <v>181699.7313655857</v>
      </c>
      <c r="N51" s="5">
        <v>214590.80748777947</v>
      </c>
      <c r="O51" s="5">
        <v>249831.16418289085</v>
      </c>
      <c r="P51" s="5">
        <v>287154.14533080877</v>
      </c>
      <c r="Q51" s="5">
        <v>326801.36856975837</v>
      </c>
      <c r="R51" s="5">
        <v>369865.96138473606</v>
      </c>
      <c r="S51" s="5">
        <v>418031.44662041636</v>
      </c>
      <c r="T51" s="5">
        <v>472127.69528119627</v>
      </c>
      <c r="U51" s="5">
        <v>530787.1226308</v>
      </c>
      <c r="V51" s="5">
        <v>591271.76184409496</v>
      </c>
      <c r="W51" s="5">
        <v>651661.78831216786</v>
      </c>
      <c r="X51" s="5">
        <v>708032.37733477086</v>
      </c>
      <c r="Y51" s="5">
        <v>760870.87620307971</v>
      </c>
      <c r="Z51" s="5">
        <v>810359.44901676243</v>
      </c>
      <c r="AA51" s="5">
        <v>856864.09335542575</v>
      </c>
      <c r="AB51" s="5">
        <v>900440.81065840903</v>
      </c>
      <c r="AC51" s="5">
        <v>941040.35102839523</v>
      </c>
      <c r="AD51" s="5">
        <v>978581.00515006925</v>
      </c>
      <c r="AE51" s="5">
        <v>1013008.0028677325</v>
      </c>
      <c r="AF51" s="5">
        <v>1044334.2903671636</v>
      </c>
      <c r="AG51" s="10">
        <v>1072649.5117507481</v>
      </c>
    </row>
    <row r="52" spans="1:33" x14ac:dyDescent="0.25">
      <c r="A52" s="29"/>
      <c r="B52" s="11" t="s">
        <v>13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13">
        <v>0</v>
      </c>
      <c r="AD52" s="13">
        <v>0</v>
      </c>
      <c r="AE52" s="13">
        <v>0</v>
      </c>
      <c r="AF52" s="13">
        <v>0</v>
      </c>
      <c r="AG52" s="7">
        <v>0</v>
      </c>
    </row>
    <row r="53" spans="1:33" x14ac:dyDescent="0.25">
      <c r="A53" s="3"/>
      <c r="B53" s="12" t="s">
        <v>14</v>
      </c>
      <c r="C53" s="16">
        <v>844873.72653199034</v>
      </c>
      <c r="D53" s="16">
        <v>848851.0439403262</v>
      </c>
      <c r="E53" s="16">
        <v>850204.97062008514</v>
      </c>
      <c r="F53" s="16">
        <v>849187.97700462223</v>
      </c>
      <c r="G53" s="16">
        <v>845746.37151412002</v>
      </c>
      <c r="H53" s="16">
        <v>839387.93900241656</v>
      </c>
      <c r="I53" s="16">
        <v>830226.51746569097</v>
      </c>
      <c r="J53" s="16">
        <v>818194.76834948105</v>
      </c>
      <c r="K53" s="16">
        <v>803292.01100967743</v>
      </c>
      <c r="L53" s="16">
        <v>785540.27165075438</v>
      </c>
      <c r="M53" s="16">
        <v>765072.18530108128</v>
      </c>
      <c r="N53" s="16">
        <v>741896.94251222059</v>
      </c>
      <c r="O53" s="16">
        <v>716355.08581710909</v>
      </c>
      <c r="P53" s="16">
        <v>688667.43800252455</v>
      </c>
      <c r="Q53" s="16">
        <v>658615.04809690837</v>
      </c>
      <c r="R53" s="16">
        <v>625077.87194859725</v>
      </c>
      <c r="S53" s="16">
        <v>586380.55337958352</v>
      </c>
      <c r="T53" s="16">
        <v>541678.05471880373</v>
      </c>
      <c r="U53" s="16">
        <v>492356.21070253337</v>
      </c>
      <c r="V53" s="16">
        <v>441165.90482257167</v>
      </c>
      <c r="W53" s="16">
        <v>390043.12835449877</v>
      </c>
      <c r="X53" s="16">
        <v>342893.78933189582</v>
      </c>
      <c r="Y53" s="16">
        <v>299400.48255246016</v>
      </c>
      <c r="Z53" s="16">
        <v>259059.2451360331</v>
      </c>
      <c r="AA53" s="16">
        <v>221701.93619462551</v>
      </c>
      <c r="AB53" s="16">
        <v>187272.55428889798</v>
      </c>
      <c r="AC53" s="16">
        <v>155820.34931616738</v>
      </c>
      <c r="AD53" s="16">
        <v>127427.030591749</v>
      </c>
      <c r="AE53" s="16">
        <v>102147.36827134153</v>
      </c>
      <c r="AF53" s="16">
        <v>79968.416169165983</v>
      </c>
      <c r="AG53" s="21">
        <v>60800.530182837167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65A9-339A-4CE5-89E2-571854EC9F0C}">
  <dimension ref="A1:AB8"/>
  <sheetViews>
    <sheetView workbookViewId="0">
      <selection activeCell="F11" sqref="F11"/>
    </sheetView>
  </sheetViews>
  <sheetFormatPr defaultRowHeight="15" x14ac:dyDescent="0.25"/>
  <cols>
    <col min="1" max="1" width="32.5703125" customWidth="1"/>
  </cols>
  <sheetData>
    <row r="1" spans="1:28" x14ac:dyDescent="0.25">
      <c r="A1" s="44" t="s">
        <v>23</v>
      </c>
    </row>
    <row r="3" spans="1:28" x14ac:dyDescent="0.25">
      <c r="A3" s="15" t="s">
        <v>24</v>
      </c>
      <c r="B3" s="15"/>
      <c r="C3" s="15">
        <v>2020</v>
      </c>
      <c r="D3" s="15">
        <v>2021</v>
      </c>
      <c r="E3" s="15">
        <v>2022</v>
      </c>
      <c r="F3" s="15">
        <v>2023</v>
      </c>
      <c r="G3" s="15">
        <v>2024</v>
      </c>
      <c r="H3" s="15">
        <v>2025</v>
      </c>
      <c r="I3" s="15">
        <v>2026</v>
      </c>
      <c r="J3" s="15">
        <v>2027</v>
      </c>
      <c r="K3" s="15">
        <v>2028</v>
      </c>
      <c r="L3" s="15">
        <v>2029</v>
      </c>
      <c r="M3" s="15">
        <v>2030</v>
      </c>
      <c r="N3" s="15">
        <v>2031</v>
      </c>
      <c r="O3" s="15">
        <v>2032</v>
      </c>
      <c r="P3" s="15">
        <v>2033</v>
      </c>
      <c r="Q3" s="15">
        <v>2034</v>
      </c>
      <c r="R3" s="15">
        <v>2035</v>
      </c>
      <c r="S3" s="15">
        <v>2036</v>
      </c>
      <c r="T3" s="15">
        <v>2037</v>
      </c>
      <c r="U3" s="15">
        <v>2038</v>
      </c>
      <c r="V3" s="15">
        <v>2039</v>
      </c>
      <c r="W3" s="15">
        <v>2040</v>
      </c>
      <c r="X3" s="15">
        <v>2041</v>
      </c>
      <c r="Y3" s="15">
        <v>2042</v>
      </c>
      <c r="Z3" s="15">
        <v>2043</v>
      </c>
      <c r="AA3" s="15">
        <v>2044</v>
      </c>
      <c r="AB3" s="15">
        <v>2045</v>
      </c>
    </row>
    <row r="4" spans="1:28" x14ac:dyDescent="0.25">
      <c r="A4" s="50" t="s">
        <v>25</v>
      </c>
      <c r="B4" s="30"/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33">
        <v>0</v>
      </c>
      <c r="I4" s="33">
        <v>0</v>
      </c>
      <c r="J4" s="33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0</v>
      </c>
      <c r="T4" s="33">
        <v>0</v>
      </c>
      <c r="U4" s="33">
        <v>0</v>
      </c>
      <c r="V4" s="33">
        <v>0</v>
      </c>
      <c r="W4" s="33">
        <v>0</v>
      </c>
      <c r="X4" s="51">
        <v>0</v>
      </c>
      <c r="Y4" s="51">
        <v>0</v>
      </c>
      <c r="Z4" s="51">
        <v>0</v>
      </c>
      <c r="AA4" s="51">
        <v>0</v>
      </c>
      <c r="AB4" s="51">
        <v>0</v>
      </c>
    </row>
    <row r="5" spans="1:28" x14ac:dyDescent="0.25">
      <c r="A5" s="50" t="s">
        <v>26</v>
      </c>
      <c r="B5" s="30"/>
      <c r="C5" s="33">
        <v>0</v>
      </c>
      <c r="D5" s="33">
        <v>-1.8121534617421275E-4</v>
      </c>
      <c r="E5" s="33">
        <v>1.3892120638047345E-2</v>
      </c>
      <c r="F5" s="33">
        <v>-171.09459177547558</v>
      </c>
      <c r="G5" s="33">
        <v>-23.052389487427718</v>
      </c>
      <c r="H5" s="33">
        <v>117.71500631045546</v>
      </c>
      <c r="I5" s="33">
        <v>59.680558397503773</v>
      </c>
      <c r="J5" s="33">
        <v>72.215130780869913</v>
      </c>
      <c r="K5" s="33">
        <v>58.061778869814589</v>
      </c>
      <c r="L5" s="33">
        <v>39.799114107669084</v>
      </c>
      <c r="M5" s="33">
        <v>-3.7008515564230038</v>
      </c>
      <c r="N5" s="33">
        <v>-20.835172510511939</v>
      </c>
      <c r="O5" s="33">
        <v>-20.849374770470149</v>
      </c>
      <c r="P5" s="33">
        <v>-5.4935452297934262</v>
      </c>
      <c r="Q5" s="33">
        <v>-73.787627409246397</v>
      </c>
      <c r="R5" s="33">
        <v>-168.31880636286201</v>
      </c>
      <c r="S5" s="33">
        <v>-171.33316278959069</v>
      </c>
      <c r="T5" s="33">
        <v>-188.32602973123653</v>
      </c>
      <c r="U5" s="33">
        <v>-323.73604033487072</v>
      </c>
      <c r="V5" s="33">
        <v>-386.56861271092066</v>
      </c>
      <c r="W5" s="33">
        <v>-468.10516786675294</v>
      </c>
      <c r="X5" s="51">
        <v>-533.82475794300399</v>
      </c>
      <c r="Y5" s="51">
        <v>-599.54434801925504</v>
      </c>
      <c r="Z5" s="51">
        <v>-665.26393809550609</v>
      </c>
      <c r="AA5" s="51">
        <v>-730.98352817175714</v>
      </c>
      <c r="AB5" s="51">
        <v>-796.7031182480082</v>
      </c>
    </row>
    <row r="6" spans="1:28" x14ac:dyDescent="0.25">
      <c r="A6" s="50" t="s">
        <v>27</v>
      </c>
      <c r="B6" s="30"/>
      <c r="C6" s="33">
        <v>0</v>
      </c>
      <c r="D6" s="33">
        <v>0</v>
      </c>
      <c r="E6" s="33">
        <v>0</v>
      </c>
      <c r="F6" s="33">
        <v>-170.62273262595249</v>
      </c>
      <c r="G6" s="33">
        <v>-22.38949749129597</v>
      </c>
      <c r="H6" s="33">
        <v>98.92285991859535</v>
      </c>
      <c r="I6" s="33">
        <v>19.477118246901455</v>
      </c>
      <c r="J6" s="33">
        <v>18.917564271889432</v>
      </c>
      <c r="K6" s="33">
        <v>-0.63775033092997546</v>
      </c>
      <c r="L6" s="33">
        <v>-11.21787526856906</v>
      </c>
      <c r="M6" s="33">
        <v>-70.605828764473017</v>
      </c>
      <c r="N6" s="33">
        <v>-103.5143196788033</v>
      </c>
      <c r="O6" s="33">
        <v>-129.91692222710731</v>
      </c>
      <c r="P6" s="33">
        <v>-142.43699850414873</v>
      </c>
      <c r="Q6" s="33">
        <v>-210.33303310708266</v>
      </c>
      <c r="R6" s="33">
        <v>-324.35546532110175</v>
      </c>
      <c r="S6" s="33">
        <v>-385.82625436239505</v>
      </c>
      <c r="T6" s="33">
        <v>-412.62070210621346</v>
      </c>
      <c r="U6" s="33">
        <v>-531.22179077322562</v>
      </c>
      <c r="V6" s="33">
        <v>-638.80201724567473</v>
      </c>
      <c r="W6" s="33">
        <v>-725.71890705511328</v>
      </c>
      <c r="X6" s="51">
        <v>-811.61655271311838</v>
      </c>
      <c r="Y6" s="51">
        <v>-897.51419837112348</v>
      </c>
      <c r="Z6" s="51">
        <v>-983.41184402912859</v>
      </c>
      <c r="AA6" s="51">
        <v>-1069.3094896871337</v>
      </c>
      <c r="AB6" s="51">
        <v>-1155.2071353451388</v>
      </c>
    </row>
    <row r="7" spans="1:28" x14ac:dyDescent="0.25">
      <c r="A7" s="50" t="s">
        <v>28</v>
      </c>
      <c r="B7" s="30"/>
      <c r="C7" s="33">
        <v>0</v>
      </c>
      <c r="D7" s="33">
        <v>2.432898327242583E-9</v>
      </c>
      <c r="E7" s="33">
        <v>6.8308709614939289E-5</v>
      </c>
      <c r="F7" s="33">
        <v>-202.71442638396775</v>
      </c>
      <c r="G7" s="33">
        <v>-95.548281556770689</v>
      </c>
      <c r="H7" s="33">
        <v>-13.640442431412112</v>
      </c>
      <c r="I7" s="33">
        <v>-109.20666236353532</v>
      </c>
      <c r="J7" s="33">
        <v>-130.13174231395806</v>
      </c>
      <c r="K7" s="33">
        <v>-170.81484575756758</v>
      </c>
      <c r="L7" s="33">
        <v>-208.24143371298828</v>
      </c>
      <c r="M7" s="33">
        <v>-291.44984833528747</v>
      </c>
      <c r="N7" s="33">
        <v>-369.37927203433151</v>
      </c>
      <c r="O7" s="33">
        <v>-455.12926797443765</v>
      </c>
      <c r="P7" s="33">
        <v>-488.74427823983683</v>
      </c>
      <c r="Q7" s="33">
        <v>-571.24502203844349</v>
      </c>
      <c r="R7" s="33">
        <v>-698.06195083503417</v>
      </c>
      <c r="S7" s="33">
        <v>-766.08826874799638</v>
      </c>
      <c r="T7" s="33">
        <v>-816.4052954199301</v>
      </c>
      <c r="U7" s="33">
        <v>-955.12528408312755</v>
      </c>
      <c r="V7" s="33">
        <v>-1020.8237167367579</v>
      </c>
      <c r="W7" s="33">
        <v>-1115.4126575880543</v>
      </c>
      <c r="X7" s="51">
        <v>-1206.1072635129894</v>
      </c>
      <c r="Y7" s="51">
        <v>-1296.8018694379246</v>
      </c>
      <c r="Z7" s="51">
        <v>-1387.4964753628597</v>
      </c>
      <c r="AA7" s="51">
        <v>-1478.1910812877948</v>
      </c>
      <c r="AB7" s="51">
        <v>-1568.8856872127299</v>
      </c>
    </row>
    <row r="8" spans="1:28" x14ac:dyDescent="0.25">
      <c r="A8" s="53" t="s">
        <v>29</v>
      </c>
      <c r="B8" s="30"/>
      <c r="C8" s="33">
        <v>0</v>
      </c>
      <c r="D8" s="33">
        <v>2.432898327242583E-9</v>
      </c>
      <c r="E8" s="33">
        <v>6.8308709614939289E-5</v>
      </c>
      <c r="F8" s="33">
        <v>-202.71442638396775</v>
      </c>
      <c r="G8" s="33">
        <v>-95.548281556770689</v>
      </c>
      <c r="H8" s="33">
        <v>-13.640442431412112</v>
      </c>
      <c r="I8" s="33">
        <v>-109.20666236353532</v>
      </c>
      <c r="J8" s="33">
        <v>-130.13174231395806</v>
      </c>
      <c r="K8" s="33">
        <v>-170.81484575756758</v>
      </c>
      <c r="L8" s="33">
        <v>-208.24143371298828</v>
      </c>
      <c r="M8" s="33">
        <v>-291.44984833528747</v>
      </c>
      <c r="N8" s="33">
        <v>-369.37927203433151</v>
      </c>
      <c r="O8" s="33">
        <v>-455.12926797443765</v>
      </c>
      <c r="P8" s="33">
        <v>-488.74427823983683</v>
      </c>
      <c r="Q8" s="33">
        <v>-571.24502203844349</v>
      </c>
      <c r="R8" s="33">
        <v>-698.06195083503417</v>
      </c>
      <c r="S8" s="33">
        <v>-766.08826874799638</v>
      </c>
      <c r="T8" s="33">
        <v>-816.4052954199301</v>
      </c>
      <c r="U8" s="33">
        <v>-955.12528408312755</v>
      </c>
      <c r="V8" s="33">
        <v>-1020.8237167367579</v>
      </c>
      <c r="W8" s="33">
        <v>-1115.4126575880543</v>
      </c>
      <c r="X8" s="51">
        <v>-1206.1072635129894</v>
      </c>
      <c r="Y8" s="51">
        <v>-1296.8018694379246</v>
      </c>
      <c r="Z8" s="51">
        <v>-1387.4964753628597</v>
      </c>
      <c r="AA8" s="51">
        <v>-1478.1910812877948</v>
      </c>
      <c r="AB8" s="51">
        <v>-1568.8856872127299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2022-07-28T07:00:00+00:00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1C1A7C8-160A-46E1-BC7F-0C6B700240BE}"/>
</file>

<file path=customXml/itemProps2.xml><?xml version="1.0" encoding="utf-8"?>
<ds:datastoreItem xmlns:ds="http://schemas.openxmlformats.org/officeDocument/2006/customXml" ds:itemID="{45696B0C-2DA8-4718-8E0B-4F93B09C00C4}"/>
</file>

<file path=customXml/itemProps3.xml><?xml version="1.0" encoding="utf-8"?>
<ds:datastoreItem xmlns:ds="http://schemas.openxmlformats.org/officeDocument/2006/customXml" ds:itemID="{96168944-DB3D-487F-95F2-FBCABA928EAF}"/>
</file>

<file path=customXml/itemProps4.xml><?xml version="1.0" encoding="utf-8"?>
<ds:datastoreItem xmlns:ds="http://schemas.openxmlformats.org/officeDocument/2006/customXml" ds:itemID="{428DE632-AF63-481C-B549-3ABCA429B6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Calcs</vt:lpstr>
      <vt:lpstr>Incremental TRC</vt:lpstr>
      <vt:lpstr>Gas Demand</vt:lpstr>
      <vt:lpstr>RR Adj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Goodenbery</dc:creator>
  <cp:lastModifiedBy>Ed Burgess</cp:lastModifiedBy>
  <dcterms:created xsi:type="dcterms:W3CDTF">2022-07-07T23:06:42Z</dcterms:created>
  <dcterms:modified xsi:type="dcterms:W3CDTF">2022-07-25T18:05:13Z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