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5" yWindow="150" windowWidth="19845" windowHeight="12075" tabRatio="756" activeTab="2"/>
  </bookViews>
  <sheets>
    <sheet name="Attach A - Page 1" sheetId="38" r:id="rId1"/>
    <sheet name="CONF Attach A - Page 2" sheetId="29" r:id="rId2"/>
    <sheet name="CONF Attach A - Page 4" sheetId="39" r:id="rId3"/>
    <sheet name="Attach A - Page 5" sheetId="24" r:id="rId4"/>
    <sheet name="Attach A - Page 6" sheetId="37" r:id="rId5"/>
  </sheets>
  <externalReferences>
    <externalReference r:id="rId6"/>
    <externalReference r:id="rId7"/>
    <externalReference r:id="rId8"/>
    <externalReference r:id="rId9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4" hidden="1">#REF!</definedName>
    <definedName name="_Key1" hidden="1">#REF!</definedName>
    <definedName name="_Key2" localSheetId="0" hidden="1">#REF!</definedName>
    <definedName name="_Key2" localSheetId="4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localSheetId="4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4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4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'Attach A - Page 1'!$A$2:$F$19</definedName>
    <definedName name="_xlnm.Print_Area" localSheetId="3">'Attach A - Page 5'!$A$1:$F$25</definedName>
    <definedName name="_xlnm.Print_Area" localSheetId="4">'Attach A - Page 6'!$A$1:$J$19</definedName>
    <definedName name="_xlnm.Print_Area" localSheetId="1">'CONF Attach A - Page 2'!$A$4:$AC$61</definedName>
    <definedName name="_xlnm.Print_Area" localSheetId="2">'CONF Attach A - Page 4'!$A$1:$E$95</definedName>
    <definedName name="_xlnm.Print_Titles" localSheetId="1">'CONF Attach A - Page 2'!$A:$C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w" localSheetId="0" hidden="1">[4]Inputs!#REF!</definedName>
    <definedName name="w" hidden="1">[4]Inputs!#REF!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4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4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4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4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localSheetId="2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4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45621" calcMode="manual" iterateDelta="6.4766571447683168E-319"/>
</workbook>
</file>

<file path=xl/calcChain.xml><?xml version="1.0" encoding="utf-8"?>
<calcChain xmlns="http://schemas.openxmlformats.org/spreadsheetml/2006/main">
  <c r="G14" i="38" l="1"/>
  <c r="D12" i="24"/>
  <c r="D13" i="24"/>
  <c r="D14" i="24"/>
  <c r="D15" i="24"/>
  <c r="D16" i="24"/>
  <c r="D17" i="24"/>
  <c r="D18" i="24"/>
  <c r="D19" i="24"/>
  <c r="D20" i="24"/>
  <c r="D11" i="24"/>
  <c r="D10" i="24"/>
  <c r="D9" i="24"/>
  <c r="C20" i="24" l="1"/>
  <c r="C19" i="24"/>
  <c r="C18" i="24"/>
  <c r="C17" i="24"/>
  <c r="C16" i="24"/>
  <c r="C15" i="24"/>
  <c r="C14" i="24"/>
  <c r="C13" i="24"/>
  <c r="C12" i="24"/>
  <c r="C11" i="24"/>
  <c r="C10" i="24"/>
  <c r="C9" i="24"/>
  <c r="C25" i="24" l="1"/>
  <c r="D25" i="24" l="1"/>
  <c r="E9" i="24"/>
  <c r="F9" i="24" l="1"/>
  <c r="B10" i="24" s="1"/>
  <c r="E10" i="24"/>
  <c r="D12" i="38"/>
  <c r="F10" i="24" l="1"/>
  <c r="B11" i="24" s="1"/>
  <c r="E11" i="24"/>
  <c r="F11" i="24" s="1"/>
  <c r="B12" i="24" s="1"/>
  <c r="D8" i="38"/>
  <c r="E12" i="24" l="1"/>
  <c r="D10" i="38"/>
  <c r="F12" i="24" l="1"/>
  <c r="B13" i="24" s="1"/>
  <c r="E13" i="24" l="1"/>
  <c r="F13" i="24" l="1"/>
  <c r="B14" i="24" s="1"/>
  <c r="E14" i="24" s="1"/>
  <c r="B17" i="37"/>
  <c r="C14" i="38" s="1"/>
  <c r="F14" i="24" l="1"/>
  <c r="B15" i="24" s="1"/>
  <c r="E15" i="24"/>
  <c r="F15" i="24" l="1"/>
  <c r="B16" i="24" s="1"/>
  <c r="E16" i="24"/>
  <c r="F16" i="24" s="1"/>
  <c r="B17" i="24" s="1"/>
  <c r="B21" i="37"/>
  <c r="E17" i="24" l="1"/>
  <c r="F17" i="24" s="1"/>
  <c r="B18" i="24" s="1"/>
  <c r="E18" i="24" l="1"/>
  <c r="F18" i="24"/>
  <c r="B19" i="24" s="1"/>
  <c r="E19" i="24" l="1"/>
  <c r="F19" i="24"/>
  <c r="B20" i="24" s="1"/>
  <c r="E20" i="24" l="1"/>
  <c r="F20" i="24"/>
  <c r="B21" i="24" s="1"/>
  <c r="E21" i="24" l="1"/>
  <c r="F21" i="24" s="1"/>
  <c r="B22" i="24" s="1"/>
  <c r="E22" i="24" l="1"/>
  <c r="F22" i="24"/>
  <c r="B23" i="24" s="1"/>
  <c r="E23" i="24" l="1"/>
  <c r="F23" i="24" s="1"/>
  <c r="B24" i="24" s="1"/>
  <c r="E24" i="24" l="1"/>
  <c r="C16" i="38" s="1"/>
  <c r="F24" i="24"/>
  <c r="E25" i="24" l="1"/>
  <c r="G16" i="38" s="1"/>
  <c r="C8" i="38" l="1"/>
  <c r="G8" i="38" s="1"/>
  <c r="C12" i="38" l="1"/>
  <c r="G12" i="38" s="1"/>
  <c r="C10" i="38" l="1"/>
  <c r="G10" i="38" s="1"/>
  <c r="C18" i="38" l="1"/>
  <c r="D18" i="38" l="1"/>
</calcChain>
</file>

<file path=xl/sharedStrings.xml><?xml version="1.0" encoding="utf-8"?>
<sst xmlns="http://schemas.openxmlformats.org/spreadsheetml/2006/main" count="178" uniqueCount="122">
  <si>
    <t>Total</t>
  </si>
  <si>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</si>
  <si>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</si>
  <si>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</si>
  <si>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</si>
  <si>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</si>
  <si>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</si>
  <si>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Washington % (CAGW)</t>
  </si>
  <si>
    <t>WA Allocated Booked Revenues (WCA Resources)</t>
  </si>
  <si>
    <t>Washington Allocation</t>
  </si>
  <si>
    <t>Assumed Percentage Sold</t>
  </si>
  <si>
    <t>Washington Allocation Considered Sold</t>
  </si>
  <si>
    <t>Average Price</t>
  </si>
  <si>
    <t>Adjustment for Washington RPS Compliance Requirement</t>
  </si>
  <si>
    <t>ROSEBURG FOREST PRODUCTS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</si>
  <si>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</si>
  <si>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</si>
  <si>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</si>
  <si>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</si>
  <si>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</si>
  <si>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</si>
  <si>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</si>
  <si>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</si>
  <si>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</si>
  <si>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</si>
  <si>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</si>
  <si>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</si>
  <si>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</si>
  <si>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</si>
  <si>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</si>
  <si>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</si>
  <si>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</si>
  <si>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</si>
  <si>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</si>
  <si>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</si>
  <si>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</si>
  <si>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</si>
  <si>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</si>
  <si>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</si>
  <si>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</si>
  <si>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</si>
  <si>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GOODNOE HILLS</t>
  </si>
  <si>
    <t>LEANING JUNIPER I</t>
  </si>
  <si>
    <t>MARENGO</t>
  </si>
  <si>
    <t>MARENGO II</t>
  </si>
  <si>
    <t>Washington Retail Sales</t>
  </si>
  <si>
    <t>MWh</t>
  </si>
  <si>
    <t>Washington RPS Compliance Requirements</t>
  </si>
  <si>
    <t>Reference</t>
  </si>
  <si>
    <t>WA Docket UE 100749</t>
  </si>
  <si>
    <t>Actual</t>
  </si>
  <si>
    <t xml:space="preserve">Average Price </t>
  </si>
  <si>
    <t>Total Generation (MWh)</t>
  </si>
  <si>
    <t>Year/Month</t>
  </si>
  <si>
    <t>Total WA Allocated Booked Revenues (WCA Resources)</t>
  </si>
  <si>
    <t>WA Allocated Imputed Revenues (WCA Wind)</t>
  </si>
  <si>
    <t>WA Allocated Imputed Revenues (WCA Small Hydro)</t>
  </si>
  <si>
    <t>WA Allocated Imputed Revenues (WCA Large Hydro)</t>
  </si>
  <si>
    <t>WA Allocated Imputed Revenues (WCA Biomass)</t>
  </si>
  <si>
    <t>Subtract Revenue for Washington RPS Compliance (WCA Wind)</t>
  </si>
  <si>
    <t>Line</t>
  </si>
  <si>
    <t>Description</t>
  </si>
  <si>
    <t>Docket UE 100749</t>
  </si>
  <si>
    <t>Total WA Allocated Imputed REC Revenues</t>
  </si>
  <si>
    <t>West Control Area RPS Eligible Wind Generation (MWh)</t>
  </si>
  <si>
    <t>West Control Area RPS Eligible Small Hydro Generation (MWh)</t>
  </si>
  <si>
    <t>West Control Area RPS Eligible Hydro Generation (MWh)</t>
  </si>
  <si>
    <t>West Control Area RPS Eligible Biomass Generation (MWh)</t>
  </si>
  <si>
    <t>Beginning Balance</t>
  </si>
  <si>
    <t>Additions</t>
  </si>
  <si>
    <t>Amort.</t>
  </si>
  <si>
    <t>Interest</t>
  </si>
  <si>
    <t>Ending Balance</t>
  </si>
  <si>
    <t>Interest Rate</t>
  </si>
  <si>
    <t>1/1/13 - 3% (2013 Generation Eligible for Compliance)</t>
  </si>
  <si>
    <t>3% of Average 2012 and 2013 Retail Sales</t>
  </si>
  <si>
    <t>Check</t>
  </si>
  <si>
    <t>After Tax WACC approved in Washington per UE 111190</t>
  </si>
  <si>
    <t>Calendar Year 2012 (Actual)</t>
  </si>
  <si>
    <t>Imputed Revenue Calculations (Used for RPS Compliance)</t>
  </si>
  <si>
    <t>Held for Compliance (WCA Wind)</t>
  </si>
  <si>
    <t>Held for Compliance in (WCA Large Hydro)</t>
  </si>
  <si>
    <t>Held for Compliance in (WCA Biomass)</t>
  </si>
  <si>
    <t xml:space="preserve">Total Washington Allocated Revenue </t>
  </si>
  <si>
    <t>Held for Compliance (MWh)</t>
  </si>
  <si>
    <t>Available for Sale (MWh)</t>
  </si>
  <si>
    <t>Actual Sales (MWh)</t>
  </si>
  <si>
    <t>Retained (MWh)</t>
  </si>
  <si>
    <t>Total Revenues from Sales</t>
  </si>
  <si>
    <t>% of Available for Sale Actually Sold</t>
  </si>
  <si>
    <r>
      <t>Held for Compliance (WCA Small Hydro)</t>
    </r>
    <r>
      <rPr>
        <vertAlign val="superscript"/>
        <sz val="10"/>
        <rFont val="Times New Roman"/>
        <family val="1"/>
      </rPr>
      <t>1</t>
    </r>
  </si>
  <si>
    <t>After Tax WACC approved in Washington per UE 130043</t>
  </si>
  <si>
    <t>Calendar Year 2013 (Actual)</t>
  </si>
  <si>
    <t>Schedule 95 Revenue Credits to Washington Customers for 2013</t>
  </si>
  <si>
    <t>(A)</t>
  </si>
  <si>
    <t>(B)</t>
  </si>
  <si>
    <t>(C)</t>
  </si>
  <si>
    <t>Washington Allocation of Revenue (WCA Resources)</t>
  </si>
  <si>
    <t>Washington Allocation of Imputed Revenue for MWhs Held for Compliance (WCA Resources)</t>
  </si>
  <si>
    <t xml:space="preserve">Total Washington-Allocated Revenue </t>
  </si>
  <si>
    <t>Washington RPS Compliance Requirement (WCA Wind)</t>
  </si>
  <si>
    <t>Actual
2013</t>
  </si>
  <si>
    <t>Attach A Page 5</t>
  </si>
  <si>
    <t>Accumulated Interest through April 2014</t>
  </si>
  <si>
    <t>Less:  Credits Passed Back to Customers through Schedule 95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</si>
  <si>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Per Order 13 in Docket UE 100749 issued February 12, 2013, Schedule 95 was reset to zero cents per kilowatt hour</t>
    </r>
  </si>
  <si>
    <r>
      <t>Apr-13</t>
    </r>
    <r>
      <rPr>
        <vertAlign val="superscript"/>
        <sz val="10"/>
        <rFont val="Times New Roman"/>
        <family val="1"/>
      </rPr>
      <t>1</t>
    </r>
  </si>
  <si>
    <t>Forecast</t>
  </si>
  <si>
    <t>Calendar Year 2014 (Forecast)</t>
  </si>
  <si>
    <t>1/1/13 - 3% (2014 Generation Eligible for Compliance)</t>
  </si>
  <si>
    <t>3% of Average 2013 and 2014 Retail Sales</t>
  </si>
  <si>
    <t>Forecast
2014</t>
  </si>
  <si>
    <t>WCA REC Transaction Summary (CY 2013 - 2014) - As of April 30, 2014</t>
  </si>
  <si>
    <t>Attach A Page 6</t>
  </si>
  <si>
    <t>CONF Attach A, Line 55</t>
  </si>
  <si>
    <t>CONF Attach A, Line 50</t>
  </si>
  <si>
    <t>CONF Attach A, Line 15</t>
  </si>
  <si>
    <t xml:space="preserve"> </t>
  </si>
  <si>
    <t>Summary of Washington-Allocated Revenue from Sale of Renewable Energy Credits (RECs)</t>
  </si>
  <si>
    <t>Washington-Allocated Revenue from Sale of Renewable Energy Credits (RECs)</t>
  </si>
  <si>
    <t>Washington REC Revenue Tracker for CY2013 and Interest thru April 2014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</si>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</sst>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-* #,##0\ &quot;F&quot;_-;\-* #,##0\ &quot;F&quot;_-;_-* &quot;-&quot;\ &quot;F&quot;_-;_-@_-"/>
    <numFmt numFmtId="168" formatCode="_(* #,##0.00_);[Red]_(* \(#,##0.00\);_(* &quot;-&quot;??_);_(@_)"/>
    <numFmt numFmtId="169" formatCode="&quot;$&quot;###0;[Red]\(&quot;$&quot;###0\)"/>
    <numFmt numFmtId="170" formatCode="&quot;$&quot;#,##0\ ;\(&quot;$&quot;#,##0\)"/>
    <numFmt numFmtId="171" formatCode="mmmm\ d\,\ yyyy"/>
    <numFmt numFmtId="172" formatCode="########\-###\-###"/>
    <numFmt numFmtId="173" formatCode="0.0"/>
    <numFmt numFmtId="174" formatCode="#,##0.000;[Red]\-#,##0.000"/>
    <numFmt numFmtId="175" formatCode="_(* #,##0_);[Red]_(* \(#,##0\);_(* &quot;-&quot;_);_(@_)"/>
    <numFmt numFmtId="176" formatCode="#,##0.0_);\(#,##0.0\);\-\ ;"/>
    <numFmt numFmtId="177" formatCode="#,##0.0000"/>
    <numFmt numFmtId="178" formatCode="mmm\ dd\,\ yyyy"/>
    <numFmt numFmtId="179" formatCode="General_)"/>
    <numFmt numFmtId="180" formatCode="[$-409]mmm\-yy;@"/>
    <numFmt numFmtId="181" formatCode="mmm\ yyyy"/>
    <numFmt numFmtId="182" formatCode="0.000000%"/>
  </numFmts>
  <fonts count="6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3">
    <xf numFmtId="0" fontId="0" fillId="0" borderId="0"/>
    <xf numFmtId="0" fontId="7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6" fillId="3" borderId="0" applyNumberFormat="0" applyBorder="0" applyAlignment="0" applyProtection="0"/>
    <xf numFmtId="0" fontId="17" fillId="15" borderId="3" applyNumberFormat="0" applyAlignment="0" applyProtection="0"/>
    <xf numFmtId="0" fontId="18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" fontId="20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0" borderId="0"/>
    <xf numFmtId="0" fontId="22" fillId="0" borderId="0"/>
    <xf numFmtId="37" fontId="19" fillId="0" borderId="0" applyFill="0" applyBorder="0" applyAlignment="0" applyProtection="0"/>
    <xf numFmtId="0" fontId="2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4" fillId="0" borderId="0" applyFont="0" applyFill="0" applyBorder="0" applyProtection="0">
      <alignment horizontal="right"/>
    </xf>
    <xf numFmtId="5" fontId="22" fillId="0" borderId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171" fontId="19" fillId="0" borderId="0" applyFill="0" applyBorder="0" applyAlignment="0" applyProtection="0"/>
    <xf numFmtId="2" fontId="21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38" fontId="26" fillId="16" borderId="0" applyNumberFormat="0" applyBorder="0" applyAlignment="0" applyProtection="0"/>
    <xf numFmtId="0" fontId="27" fillId="0" borderId="0"/>
    <xf numFmtId="0" fontId="28" fillId="0" borderId="4" applyNumberFormat="0" applyAlignment="0" applyProtection="0">
      <alignment horizontal="left" vertical="center"/>
    </xf>
    <xf numFmtId="0" fontId="28" fillId="0" borderId="1">
      <alignment horizontal="left" vertical="center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10" fontId="26" fillId="17" borderId="8" applyNumberFormat="0" applyBorder="0" applyAlignment="0" applyProtection="0"/>
    <xf numFmtId="172" fontId="19" fillId="0" borderId="0"/>
    <xf numFmtId="173" fontId="32" fillId="0" borderId="0" applyNumberFormat="0" applyFill="0" applyBorder="0" applyAlignment="0" applyProtection="0"/>
    <xf numFmtId="166" fontId="33" fillId="0" borderId="0" applyFont="0" applyAlignment="0" applyProtection="0"/>
    <xf numFmtId="0" fontId="26" fillId="0" borderId="9" applyNumberFormat="0" applyBorder="0" applyAlignment="0"/>
    <xf numFmtId="0" fontId="26" fillId="0" borderId="9" applyNumberFormat="0" applyBorder="0" applyAlignment="0"/>
    <xf numFmtId="0" fontId="26" fillId="0" borderId="9" applyNumberFormat="0" applyBorder="0" applyAlignment="0"/>
    <xf numFmtId="174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34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35" fillId="0" borderId="0"/>
    <xf numFmtId="0" fontId="36" fillId="0" borderId="0"/>
    <xf numFmtId="0" fontId="7" fillId="0" borderId="0"/>
    <xf numFmtId="0" fontId="19" fillId="0" borderId="0"/>
    <xf numFmtId="41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9" fillId="0" borderId="0"/>
    <xf numFmtId="175" fontId="19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19" fillId="0" borderId="0"/>
    <xf numFmtId="37" fontId="22" fillId="0" borderId="0"/>
    <xf numFmtId="176" fontId="9" fillId="0" borderId="0" applyFont="0" applyFill="0" applyBorder="0" applyProtection="0"/>
    <xf numFmtId="0" fontId="37" fillId="15" borderId="10" applyNumberFormat="0" applyAlignment="0" applyProtection="0"/>
    <xf numFmtId="12" fontId="28" fillId="18" borderId="11">
      <alignment horizontal="left"/>
    </xf>
    <xf numFmtId="0" fontId="22" fillId="0" borderId="0"/>
    <xf numFmtId="0" fontId="22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/>
    <xf numFmtId="4" fontId="39" fillId="19" borderId="12" applyNumberFormat="0" applyProtection="0">
      <alignment vertical="center"/>
    </xf>
    <xf numFmtId="4" fontId="40" fillId="20" borderId="12" applyNumberFormat="0" applyProtection="0">
      <alignment vertical="center"/>
    </xf>
    <xf numFmtId="4" fontId="39" fillId="20" borderId="12" applyNumberFormat="0" applyProtection="0">
      <alignment horizontal="left" vertical="center" indent="1"/>
    </xf>
    <xf numFmtId="0" fontId="39" fillId="20" borderId="12" applyNumberFormat="0" applyProtection="0">
      <alignment horizontal="left" vertical="top" indent="1"/>
    </xf>
    <xf numFmtId="4" fontId="39" fillId="21" borderId="12" applyNumberFormat="0" applyProtection="0"/>
    <xf numFmtId="4" fontId="41" fillId="3" borderId="12" applyNumberFormat="0" applyProtection="0">
      <alignment horizontal="right" vertical="center"/>
    </xf>
    <xf numFmtId="4" fontId="41" fillId="22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8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23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4" borderId="12" applyNumberFormat="0" applyProtection="0">
      <alignment horizontal="right" vertical="center"/>
    </xf>
    <xf numFmtId="4" fontId="41" fillId="7" borderId="12" applyNumberFormat="0" applyProtection="0">
      <alignment horizontal="right" vertical="center"/>
    </xf>
    <xf numFmtId="4" fontId="39" fillId="25" borderId="13" applyNumberFormat="0" applyProtection="0">
      <alignment horizontal="left" vertical="center" indent="1"/>
    </xf>
    <xf numFmtId="4" fontId="41" fillId="26" borderId="0" applyNumberFormat="0" applyProtection="0">
      <alignment horizontal="left" indent="1"/>
    </xf>
    <xf numFmtId="4" fontId="42" fillId="27" borderId="0" applyNumberFormat="0" applyProtection="0">
      <alignment horizontal="left" vertical="center" indent="1"/>
    </xf>
    <xf numFmtId="4" fontId="41" fillId="28" borderId="12" applyNumberFormat="0" applyProtection="0">
      <alignment horizontal="right" vertical="center"/>
    </xf>
    <xf numFmtId="4" fontId="43" fillId="29" borderId="0" applyNumberFormat="0" applyProtection="0">
      <alignment horizontal="left" indent="1"/>
    </xf>
    <xf numFmtId="4" fontId="44" fillId="30" borderId="0" applyNumberFormat="0" applyProtection="0"/>
    <xf numFmtId="0" fontId="19" fillId="27" borderId="12" applyNumberFormat="0" applyProtection="0">
      <alignment horizontal="left" vertical="center" indent="1"/>
    </xf>
    <xf numFmtId="0" fontId="19" fillId="27" borderId="12" applyNumberFormat="0" applyProtection="0">
      <alignment horizontal="left" vertical="top" indent="1"/>
    </xf>
    <xf numFmtId="0" fontId="19" fillId="21" borderId="12" applyNumberFormat="0" applyProtection="0">
      <alignment horizontal="left" vertical="center" indent="1"/>
    </xf>
    <xf numFmtId="0" fontId="19" fillId="21" borderId="12" applyNumberFormat="0" applyProtection="0">
      <alignment horizontal="left" vertical="top" indent="1"/>
    </xf>
    <xf numFmtId="0" fontId="19" fillId="31" borderId="12" applyNumberFormat="0" applyProtection="0">
      <alignment horizontal="left" vertical="center" indent="1"/>
    </xf>
    <xf numFmtId="0" fontId="19" fillId="31" borderId="12" applyNumberFormat="0" applyProtection="0">
      <alignment horizontal="left" vertical="top" indent="1"/>
    </xf>
    <xf numFmtId="0" fontId="19" fillId="32" borderId="12" applyNumberFormat="0" applyProtection="0">
      <alignment horizontal="left" vertical="center" indent="1"/>
    </xf>
    <xf numFmtId="0" fontId="19" fillId="32" borderId="12" applyNumberFormat="0" applyProtection="0">
      <alignment horizontal="left" vertical="top" indent="1"/>
    </xf>
    <xf numFmtId="4" fontId="41" fillId="17" borderId="12" applyNumberFormat="0" applyProtection="0">
      <alignment vertical="center"/>
    </xf>
    <xf numFmtId="4" fontId="45" fillId="17" borderId="12" applyNumberFormat="0" applyProtection="0">
      <alignment vertical="center"/>
    </xf>
    <xf numFmtId="4" fontId="41" fillId="17" borderId="12" applyNumberFormat="0" applyProtection="0">
      <alignment horizontal="left" vertical="center" indent="1"/>
    </xf>
    <xf numFmtId="0" fontId="41" fillId="17" borderId="12" applyNumberFormat="0" applyProtection="0">
      <alignment horizontal="left" vertical="top" indent="1"/>
    </xf>
    <xf numFmtId="4" fontId="41" fillId="0" borderId="12" applyNumberFormat="0" applyProtection="0">
      <alignment horizontal="right" vertical="center"/>
    </xf>
    <xf numFmtId="4" fontId="45" fillId="26" borderId="12" applyNumberFormat="0" applyProtection="0">
      <alignment horizontal="right" vertical="center"/>
    </xf>
    <xf numFmtId="4" fontId="41" fillId="0" borderId="12" applyNumberFormat="0" applyProtection="0">
      <alignment horizontal="left" vertical="center" indent="1"/>
    </xf>
    <xf numFmtId="0" fontId="41" fillId="21" borderId="12" applyNumberFormat="0" applyProtection="0">
      <alignment horizontal="left" vertical="top"/>
    </xf>
    <xf numFmtId="4" fontId="46" fillId="33" borderId="0" applyNumberFormat="0" applyProtection="0">
      <alignment horizontal="left"/>
    </xf>
    <xf numFmtId="4" fontId="46" fillId="33" borderId="0" applyNumberFormat="0" applyProtection="0">
      <alignment horizontal="left"/>
    </xf>
    <xf numFmtId="4" fontId="47" fillId="26" borderId="12" applyNumberFormat="0" applyProtection="0">
      <alignment horizontal="right" vertical="center"/>
    </xf>
    <xf numFmtId="37" fontId="36" fillId="34" borderId="0" applyNumberFormat="0" applyFont="0" applyBorder="0" applyAlignment="0" applyProtection="0"/>
    <xf numFmtId="177" fontId="19" fillId="0" borderId="14">
      <alignment horizontal="justify" vertical="top" wrapText="1"/>
    </xf>
    <xf numFmtId="0" fontId="19" fillId="0" borderId="0">
      <alignment horizontal="left" wrapText="1"/>
    </xf>
    <xf numFmtId="178" fontId="19" fillId="0" borderId="0" applyFill="0" applyBorder="0" applyAlignment="0" applyProtection="0">
      <alignment wrapText="1"/>
    </xf>
    <xf numFmtId="0" fontId="48" fillId="0" borderId="0" applyNumberFormat="0" applyFill="0" applyBorder="0">
      <alignment horizontal="center" wrapText="1"/>
    </xf>
    <xf numFmtId="0" fontId="48" fillId="0" borderId="0" applyNumberFormat="0" applyFill="0" applyBorder="0">
      <alignment horizontal="center" wrapText="1"/>
    </xf>
    <xf numFmtId="0" fontId="49" fillId="0" borderId="0" applyNumberFormat="0" applyFill="0" applyBorder="0" applyAlignment="0" applyProtection="0"/>
    <xf numFmtId="0" fontId="48" fillId="0" borderId="8">
      <alignment horizontal="center" vertical="center" wrapText="1"/>
    </xf>
    <xf numFmtId="0" fontId="50" fillId="0" borderId="15" applyNumberFormat="0" applyFill="0" applyAlignment="0" applyProtection="0"/>
    <xf numFmtId="0" fontId="22" fillId="0" borderId="16"/>
    <xf numFmtId="179" fontId="51" fillId="0" borderId="0">
      <alignment horizontal="left"/>
    </xf>
    <xf numFmtId="0" fontId="22" fillId="0" borderId="17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0" borderId="0"/>
    <xf numFmtId="3" fontId="52" fillId="35" borderId="18" applyProtection="0"/>
    <xf numFmtId="0" fontId="6" fillId="0" borderId="0"/>
    <xf numFmtId="0" fontId="5" fillId="0" borderId="0"/>
    <xf numFmtId="0" fontId="54" fillId="0" borderId="0"/>
    <xf numFmtId="37" fontId="26" fillId="20" borderId="0" applyNumberFormat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" fillId="0" borderId="0"/>
    <xf numFmtId="0" fontId="55" fillId="0" borderId="0"/>
    <xf numFmtId="0" fontId="5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6" fillId="0" borderId="0"/>
    <xf numFmtId="43" fontId="5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5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10" fillId="0" borderId="0" xfId="0" applyNumberFormat="1" applyFont="1" applyFill="1" applyBorder="1"/>
    <xf numFmtId="0" fontId="12" fillId="0" borderId="0" xfId="0" applyFont="1" applyAlignment="1">
      <alignment wrapText="1"/>
    </xf>
    <xf numFmtId="0" fontId="5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1" fontId="10" fillId="0" borderId="20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25" xfId="0" applyFont="1" applyFill="1" applyBorder="1"/>
    <xf numFmtId="0" fontId="8" fillId="0" borderId="26" xfId="0" applyFont="1" applyFill="1" applyBorder="1"/>
    <xf numFmtId="164" fontId="10" fillId="0" borderId="20" xfId="0" applyNumberFormat="1" applyFont="1" applyFill="1" applyBorder="1"/>
    <xf numFmtId="164" fontId="10" fillId="0" borderId="24" xfId="0" applyNumberFormat="1" applyFont="1" applyFill="1" applyBorder="1"/>
    <xf numFmtId="166" fontId="8" fillId="0" borderId="0" xfId="0" applyNumberFormat="1" applyFont="1" applyFill="1"/>
    <xf numFmtId="181" fontId="10" fillId="0" borderId="2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8" fillId="0" borderId="0" xfId="221" applyNumberFormat="1" applyFont="1" applyFill="1" applyBorder="1"/>
    <xf numFmtId="0" fontId="10" fillId="0" borderId="0" xfId="221" applyNumberFormat="1" applyFont="1" applyFill="1" applyBorder="1"/>
    <xf numFmtId="164" fontId="10" fillId="0" borderId="25" xfId="221" applyNumberFormat="1" applyFont="1" applyFill="1" applyBorder="1"/>
    <xf numFmtId="164" fontId="10" fillId="0" borderId="0" xfId="221" applyNumberFormat="1" applyFont="1" applyFill="1" applyBorder="1"/>
    <xf numFmtId="164" fontId="10" fillId="0" borderId="26" xfId="221" applyNumberFormat="1" applyFont="1" applyFill="1" applyBorder="1"/>
    <xf numFmtId="0" fontId="8" fillId="0" borderId="0" xfId="222" applyNumberFormat="1" applyFont="1" applyFill="1" applyBorder="1" applyAlignment="1">
      <alignment horizontal="left"/>
    </xf>
    <xf numFmtId="165" fontId="8" fillId="0" borderId="25" xfId="222" applyNumberFormat="1" applyFont="1" applyFill="1" applyBorder="1"/>
    <xf numFmtId="165" fontId="8" fillId="0" borderId="0" xfId="222" applyNumberFormat="1" applyFont="1" applyFill="1" applyBorder="1"/>
    <xf numFmtId="165" fontId="8" fillId="0" borderId="26" xfId="222" applyNumberFormat="1" applyFont="1" applyFill="1" applyBorder="1"/>
    <xf numFmtId="0" fontId="8" fillId="0" borderId="0" xfId="215" applyNumberFormat="1" applyFont="1" applyFill="1" applyBorder="1" applyAlignment="1">
      <alignment horizontal="left"/>
    </xf>
    <xf numFmtId="166" fontId="8" fillId="0" borderId="26" xfId="215" applyNumberFormat="1" applyFont="1" applyFill="1" applyBorder="1"/>
    <xf numFmtId="166" fontId="8" fillId="0" borderId="0" xfId="215" applyNumberFormat="1" applyFont="1" applyFill="1" applyBorder="1"/>
    <xf numFmtId="10" fontId="8" fillId="0" borderId="25" xfId="222" applyNumberFormat="1" applyFont="1" applyFill="1" applyBorder="1"/>
    <xf numFmtId="10" fontId="8" fillId="0" borderId="0" xfId="222" applyNumberFormat="1" applyFont="1" applyFill="1" applyBorder="1"/>
    <xf numFmtId="10" fontId="8" fillId="0" borderId="26" xfId="222" applyNumberFormat="1" applyFont="1" applyFill="1" applyBorder="1"/>
    <xf numFmtId="0" fontId="8" fillId="0" borderId="0" xfId="221" applyNumberFormat="1" applyFont="1" applyFill="1" applyBorder="1" applyAlignment="1">
      <alignment horizontal="left"/>
    </xf>
    <xf numFmtId="0" fontId="10" fillId="0" borderId="0" xfId="221" applyNumberFormat="1" applyFont="1" applyFill="1" applyBorder="1" applyAlignment="1">
      <alignment horizontal="left"/>
    </xf>
    <xf numFmtId="166" fontId="8" fillId="0" borderId="25" xfId="215" applyNumberFormat="1" applyFont="1" applyFill="1" applyBorder="1"/>
    <xf numFmtId="0" fontId="8" fillId="0" borderId="0" xfId="215" applyNumberFormat="1" applyFont="1" applyFill="1" applyBorder="1"/>
    <xf numFmtId="164" fontId="10" fillId="0" borderId="20" xfId="221" applyNumberFormat="1" applyFont="1" applyFill="1" applyBorder="1"/>
    <xf numFmtId="164" fontId="10" fillId="0" borderId="1" xfId="221" applyNumberFormat="1" applyFont="1" applyFill="1" applyBorder="1"/>
    <xf numFmtId="164" fontId="10" fillId="0" borderId="24" xfId="221" applyNumberFormat="1" applyFont="1" applyFill="1" applyBorder="1"/>
    <xf numFmtId="0" fontId="12" fillId="0" borderId="0" xfId="223" applyFont="1" applyFill="1" applyBorder="1" applyAlignment="1"/>
    <xf numFmtId="164" fontId="8" fillId="0" borderId="0" xfId="0" applyNumberFormat="1" applyFont="1" applyFill="1"/>
    <xf numFmtId="0" fontId="12" fillId="0" borderId="0" xfId="223" applyFont="1" applyFill="1" applyBorder="1" applyAlignment="1">
      <alignment horizontal="right"/>
    </xf>
    <xf numFmtId="0" fontId="12" fillId="0" borderId="0" xfId="229" applyFont="1" applyAlignment="1">
      <alignment horizontal="center"/>
    </xf>
    <xf numFmtId="0" fontId="12" fillId="0" borderId="0" xfId="229" applyFont="1" applyAlignment="1">
      <alignment wrapText="1"/>
    </xf>
    <xf numFmtId="0" fontId="12" fillId="0" borderId="0" xfId="229" applyFont="1"/>
    <xf numFmtId="0" fontId="12" fillId="0" borderId="0" xfId="229" applyFont="1" applyAlignment="1">
      <alignment horizontal="right"/>
    </xf>
    <xf numFmtId="0" fontId="10" fillId="0" borderId="0" xfId="229" applyFont="1" applyFill="1" applyBorder="1" applyAlignment="1">
      <alignment horizontal="left"/>
    </xf>
    <xf numFmtId="0" fontId="8" fillId="0" borderId="0" xfId="229" applyFont="1" applyFill="1" applyAlignment="1">
      <alignment horizontal="centerContinuous" wrapText="1"/>
    </xf>
    <xf numFmtId="0" fontId="10" fillId="0" borderId="0" xfId="229" applyFont="1" applyFill="1" applyAlignment="1">
      <alignment horizontal="centerContinuous" wrapText="1"/>
    </xf>
    <xf numFmtId="0" fontId="10" fillId="0" borderId="0" xfId="229" quotePrefix="1" applyFont="1" applyFill="1" applyBorder="1" applyAlignment="1">
      <alignment horizontal="center"/>
    </xf>
    <xf numFmtId="0" fontId="53" fillId="0" borderId="0" xfId="229" applyFont="1" applyAlignment="1">
      <alignment horizontal="center"/>
    </xf>
    <xf numFmtId="0" fontId="8" fillId="0" borderId="0" xfId="229" quotePrefix="1" applyFont="1" applyFill="1" applyBorder="1" applyAlignment="1">
      <alignment horizontal="center"/>
    </xf>
    <xf numFmtId="0" fontId="53" fillId="0" borderId="1" xfId="229" applyFont="1" applyBorder="1" applyAlignment="1">
      <alignment horizontal="center" vertical="center" wrapText="1"/>
    </xf>
    <xf numFmtId="0" fontId="10" fillId="0" borderId="1" xfId="229" applyFont="1" applyFill="1" applyBorder="1" applyAlignment="1">
      <alignment horizontal="center" vertical="center" wrapText="1"/>
    </xf>
    <xf numFmtId="0" fontId="10" fillId="0" borderId="8" xfId="229" applyFont="1" applyFill="1" applyBorder="1" applyAlignment="1">
      <alignment horizontal="centerContinuous" vertical="center" wrapText="1"/>
    </xf>
    <xf numFmtId="0" fontId="12" fillId="0" borderId="0" xfId="229" applyFont="1" applyBorder="1" applyAlignment="1">
      <alignment horizontal="center" vertical="center"/>
    </xf>
    <xf numFmtId="0" fontId="8" fillId="0" borderId="0" xfId="229" applyNumberFormat="1" applyFont="1" applyFill="1" applyBorder="1" applyAlignment="1">
      <alignment horizontal="left" vertical="center" wrapText="1"/>
    </xf>
    <xf numFmtId="42" fontId="12" fillId="0" borderId="0" xfId="228" applyNumberFormat="1" applyFont="1" applyBorder="1" applyAlignment="1">
      <alignment vertical="center"/>
    </xf>
    <xf numFmtId="42" fontId="12" fillId="0" borderId="0" xfId="229" applyNumberFormat="1" applyFont="1" applyBorder="1" applyAlignment="1">
      <alignment vertical="center"/>
    </xf>
    <xf numFmtId="0" fontId="12" fillId="0" borderId="23" xfId="229" applyFont="1" applyBorder="1" applyAlignment="1">
      <alignment horizontal="center" vertical="center"/>
    </xf>
    <xf numFmtId="42" fontId="12" fillId="0" borderId="0" xfId="228" applyNumberFormat="1" applyFont="1" applyAlignment="1">
      <alignment vertical="center"/>
    </xf>
    <xf numFmtId="0" fontId="12" fillId="0" borderId="22" xfId="229" applyFont="1" applyBorder="1" applyAlignment="1">
      <alignment horizontal="center" vertical="center"/>
    </xf>
    <xf numFmtId="42" fontId="12" fillId="0" borderId="0" xfId="229" applyNumberFormat="1" applyFont="1"/>
    <xf numFmtId="42" fontId="12" fillId="0" borderId="0" xfId="228" applyNumberFormat="1" applyFont="1" applyAlignment="1">
      <alignment horizontal="center" vertical="center"/>
    </xf>
    <xf numFmtId="0" fontId="53" fillId="0" borderId="1" xfId="229" applyFont="1" applyBorder="1" applyAlignment="1">
      <alignment horizontal="center" vertical="center"/>
    </xf>
    <xf numFmtId="0" fontId="10" fillId="0" borderId="1" xfId="229" applyNumberFormat="1" applyFont="1" applyFill="1" applyBorder="1" applyAlignment="1">
      <alignment horizontal="left" vertical="center" wrapText="1"/>
    </xf>
    <xf numFmtId="42" fontId="53" fillId="0" borderId="1" xfId="228" applyNumberFormat="1" applyFont="1" applyBorder="1" applyAlignment="1">
      <alignment vertical="center"/>
    </xf>
    <xf numFmtId="42" fontId="53" fillId="0" borderId="0" xfId="229" applyNumberFormat="1" applyFont="1" applyBorder="1" applyAlignment="1">
      <alignment vertical="center"/>
    </xf>
    <xf numFmtId="0" fontId="12" fillId="0" borderId="14" xfId="229" applyFont="1" applyBorder="1" applyAlignment="1">
      <alignment horizontal="center" vertical="center"/>
    </xf>
    <xf numFmtId="0" fontId="12" fillId="0" borderId="22" xfId="229" applyFont="1" applyFill="1" applyBorder="1" applyAlignment="1">
      <alignment horizontal="center" vertical="center"/>
    </xf>
    <xf numFmtId="0" fontId="53" fillId="0" borderId="0" xfId="223" applyFont="1" applyAlignment="1">
      <alignment horizontal="right"/>
    </xf>
    <xf numFmtId="0" fontId="58" fillId="0" borderId="0" xfId="0" applyFont="1" applyAlignment="1">
      <alignment vertical="top" wrapText="1"/>
    </xf>
    <xf numFmtId="0" fontId="8" fillId="0" borderId="19" xfId="97" applyFont="1" applyBorder="1"/>
    <xf numFmtId="166" fontId="12" fillId="0" borderId="0" xfId="32" applyNumberFormat="1" applyFont="1" applyBorder="1"/>
    <xf numFmtId="166" fontId="12" fillId="0" borderId="0" xfId="32" applyNumberFormat="1" applyFont="1" applyFill="1" applyBorder="1"/>
    <xf numFmtId="166" fontId="12" fillId="0" borderId="2" xfId="32" applyNumberFormat="1" applyFont="1" applyBorder="1"/>
    <xf numFmtId="166" fontId="12" fillId="0" borderId="2" xfId="32" applyNumberFormat="1" applyFont="1" applyFill="1" applyBorder="1"/>
    <xf numFmtId="166" fontId="12" fillId="0" borderId="0" xfId="32" applyNumberFormat="1" applyFont="1"/>
    <xf numFmtId="166" fontId="12" fillId="0" borderId="0" xfId="32" applyNumberFormat="1" applyFont="1" applyFill="1"/>
    <xf numFmtId="0" fontId="10" fillId="0" borderId="0" xfId="97" applyFont="1"/>
    <xf numFmtId="0" fontId="12" fillId="0" borderId="0" xfId="223" applyFont="1"/>
    <xf numFmtId="0" fontId="8" fillId="0" borderId="0" xfId="97" applyFont="1"/>
    <xf numFmtId="175" fontId="12" fillId="0" borderId="0" xfId="223" applyNumberFormat="1" applyFont="1"/>
    <xf numFmtId="175" fontId="12" fillId="0" borderId="2" xfId="223" applyNumberFormat="1" applyFont="1" applyBorder="1"/>
    <xf numFmtId="0" fontId="53" fillId="0" borderId="0" xfId="223" applyFont="1"/>
    <xf numFmtId="41" fontId="53" fillId="0" borderId="0" xfId="223" applyNumberFormat="1" applyFont="1"/>
    <xf numFmtId="41" fontId="12" fillId="0" borderId="0" xfId="223" applyNumberFormat="1" applyFont="1"/>
    <xf numFmtId="0" fontId="12" fillId="0" borderId="0" xfId="229" applyFont="1" applyAlignment="1">
      <alignment horizontal="center" wrapText="1"/>
    </xf>
    <xf numFmtId="17" fontId="8" fillId="0" borderId="0" xfId="213" applyNumberFormat="1" applyFont="1" applyFill="1" applyBorder="1" applyAlignment="1">
      <alignment horizontal="left"/>
    </xf>
    <xf numFmtId="41" fontId="8" fillId="0" borderId="0" xfId="213" applyNumberFormat="1" applyFont="1" applyFill="1" applyBorder="1" applyAlignment="1">
      <alignment horizontal="left"/>
    </xf>
    <xf numFmtId="49" fontId="8" fillId="0" borderId="0" xfId="213" applyNumberFormat="1" applyFont="1" applyFill="1" applyBorder="1" applyAlignment="1">
      <alignment horizontal="left"/>
    </xf>
    <xf numFmtId="17" fontId="8" fillId="0" borderId="2" xfId="213" applyNumberFormat="1" applyFont="1" applyFill="1" applyBorder="1" applyAlignment="1">
      <alignment horizontal="left"/>
    </xf>
    <xf numFmtId="181" fontId="10" fillId="0" borderId="0" xfId="0" applyNumberFormat="1" applyFont="1" applyFill="1" applyBorder="1" applyAlignment="1">
      <alignment horizontal="center" vertical="center" wrapText="1"/>
    </xf>
    <xf numFmtId="164" fontId="8" fillId="0" borderId="0" xfId="221" applyNumberFormat="1" applyFont="1" applyFill="1" applyBorder="1"/>
    <xf numFmtId="0" fontId="12" fillId="0" borderId="0" xfId="230" applyFont="1" applyProtection="1"/>
    <xf numFmtId="0" fontId="12" fillId="0" borderId="0" xfId="230" applyFont="1" applyAlignment="1" applyProtection="1">
      <alignment horizontal="right"/>
    </xf>
    <xf numFmtId="41" fontId="12" fillId="0" borderId="0" xfId="230" applyNumberFormat="1" applyFont="1" applyProtection="1"/>
    <xf numFmtId="0" fontId="12" fillId="0" borderId="0" xfId="230" applyFont="1"/>
    <xf numFmtId="0" fontId="12" fillId="0" borderId="21" xfId="230" applyFont="1" applyBorder="1" applyAlignment="1" applyProtection="1">
      <alignment horizontal="left"/>
    </xf>
    <xf numFmtId="0" fontId="12" fillId="0" borderId="14" xfId="230" applyFont="1" applyFill="1" applyBorder="1" applyAlignment="1" applyProtection="1">
      <alignment horizontal="center" vertical="center"/>
    </xf>
    <xf numFmtId="0" fontId="10" fillId="0" borderId="1" xfId="230" applyFont="1" applyFill="1" applyBorder="1" applyAlignment="1" applyProtection="1">
      <alignment horizontal="center"/>
    </xf>
    <xf numFmtId="0" fontId="53" fillId="0" borderId="20" xfId="230" applyFont="1" applyFill="1" applyBorder="1" applyProtection="1"/>
    <xf numFmtId="0" fontId="12" fillId="0" borderId="23" xfId="230" applyFont="1" applyFill="1" applyBorder="1" applyAlignment="1" applyProtection="1">
      <alignment horizontal="center" vertical="center"/>
    </xf>
    <xf numFmtId="0" fontId="12" fillId="0" borderId="0" xfId="230" applyFont="1" applyBorder="1"/>
    <xf numFmtId="166" fontId="12" fillId="0" borderId="0" xfId="231" applyNumberFormat="1" applyFont="1" applyBorder="1" applyProtection="1"/>
    <xf numFmtId="0" fontId="12" fillId="0" borderId="0" xfId="230" applyFont="1" applyBorder="1" applyAlignment="1" applyProtection="1">
      <alignment horizontal="center"/>
    </xf>
    <xf numFmtId="0" fontId="12" fillId="0" borderId="0" xfId="230" applyFont="1" applyFill="1" applyBorder="1" applyAlignment="1" applyProtection="1">
      <alignment horizontal="center" vertical="center"/>
    </xf>
    <xf numFmtId="175" fontId="8" fillId="0" borderId="26" xfId="230" applyNumberFormat="1" applyFont="1" applyFill="1" applyBorder="1" applyAlignment="1" applyProtection="1">
      <alignment horizontal="center"/>
    </xf>
    <xf numFmtId="0" fontId="12" fillId="0" borderId="25" xfId="230" applyFont="1" applyFill="1" applyBorder="1" applyProtection="1"/>
    <xf numFmtId="0" fontId="12" fillId="0" borderId="22" xfId="230" applyFont="1" applyFill="1" applyBorder="1" applyAlignment="1" applyProtection="1">
      <alignment horizontal="center" vertical="center"/>
    </xf>
    <xf numFmtId="0" fontId="10" fillId="0" borderId="24" xfId="230" applyFont="1" applyFill="1" applyBorder="1" applyAlignment="1" applyProtection="1">
      <alignment horizontal="center"/>
    </xf>
    <xf numFmtId="0" fontId="12" fillId="0" borderId="19" xfId="230" applyFont="1" applyFill="1" applyBorder="1" applyAlignment="1" applyProtection="1">
      <alignment horizontal="center" vertical="center"/>
    </xf>
    <xf numFmtId="0" fontId="53" fillId="0" borderId="2" xfId="230" applyFont="1" applyBorder="1" applyProtection="1"/>
    <xf numFmtId="0" fontId="53" fillId="0" borderId="0" xfId="230" applyFont="1" applyBorder="1" applyProtection="1"/>
    <xf numFmtId="0" fontId="53" fillId="0" borderId="0" xfId="230" applyFont="1" applyFill="1" applyBorder="1" applyProtection="1"/>
    <xf numFmtId="0" fontId="12" fillId="0" borderId="0" xfId="230" applyFont="1" applyBorder="1" applyProtection="1"/>
    <xf numFmtId="0" fontId="12" fillId="0" borderId="0" xfId="230" applyFont="1" applyFill="1" applyBorder="1" applyAlignment="1" applyProtection="1">
      <alignment vertical="center"/>
    </xf>
    <xf numFmtId="41" fontId="53" fillId="0" borderId="8" xfId="230" applyNumberFormat="1" applyFont="1" applyFill="1" applyBorder="1" applyAlignment="1" applyProtection="1">
      <alignment horizontal="right"/>
    </xf>
    <xf numFmtId="0" fontId="53" fillId="0" borderId="1" xfId="230" applyFont="1" applyBorder="1" applyProtection="1"/>
    <xf numFmtId="0" fontId="53" fillId="0" borderId="8" xfId="230" applyFont="1" applyFill="1" applyBorder="1" applyAlignment="1" applyProtection="1">
      <alignment horizontal="center" vertical="center"/>
    </xf>
    <xf numFmtId="0" fontId="10" fillId="0" borderId="23" xfId="230" applyFont="1" applyFill="1" applyBorder="1" applyAlignment="1" applyProtection="1">
      <alignment horizontal="center"/>
    </xf>
    <xf numFmtId="0" fontId="53" fillId="36" borderId="19" xfId="230" applyFont="1" applyFill="1" applyBorder="1" applyProtection="1"/>
    <xf numFmtId="0" fontId="12" fillId="0" borderId="8" xfId="230" applyFont="1" applyFill="1" applyBorder="1" applyAlignment="1" applyProtection="1">
      <alignment horizontal="center" vertical="center"/>
    </xf>
    <xf numFmtId="41" fontId="12" fillId="0" borderId="0" xfId="230" applyNumberFormat="1" applyFont="1" applyFill="1" applyBorder="1" applyAlignment="1" applyProtection="1">
      <alignment horizontal="right"/>
    </xf>
    <xf numFmtId="10" fontId="61" fillId="0" borderId="0" xfId="230" applyNumberFormat="1" applyFont="1" applyFill="1" applyBorder="1" applyAlignment="1" applyProtection="1">
      <alignment horizontal="right"/>
    </xf>
    <xf numFmtId="0" fontId="53" fillId="0" borderId="14" xfId="230" applyFont="1" applyFill="1" applyBorder="1" applyAlignment="1" applyProtection="1">
      <alignment horizontal="center" vertical="center"/>
    </xf>
    <xf numFmtId="0" fontId="53" fillId="0" borderId="22" xfId="230" applyFont="1" applyFill="1" applyBorder="1" applyAlignment="1" applyProtection="1">
      <alignment horizontal="center" vertical="center"/>
    </xf>
    <xf numFmtId="0" fontId="12" fillId="0" borderId="19" xfId="230" applyFont="1" applyBorder="1" applyProtection="1"/>
    <xf numFmtId="0" fontId="10" fillId="0" borderId="8" xfId="230" applyFont="1" applyFill="1" applyBorder="1" applyAlignment="1" applyProtection="1">
      <alignment horizontal="center"/>
    </xf>
    <xf numFmtId="0" fontId="53" fillId="36" borderId="8" xfId="230" applyFont="1" applyFill="1" applyBorder="1" applyProtection="1"/>
    <xf numFmtId="41" fontId="12" fillId="0" borderId="19" xfId="230" applyNumberFormat="1" applyFont="1" applyFill="1" applyBorder="1" applyAlignment="1" applyProtection="1">
      <alignment horizontal="right"/>
    </xf>
    <xf numFmtId="0" fontId="12" fillId="0" borderId="0" xfId="230" applyFont="1" applyFill="1" applyBorder="1" applyProtection="1"/>
    <xf numFmtId="0" fontId="53" fillId="36" borderId="23" xfId="230" applyFont="1" applyFill="1" applyBorder="1" applyProtection="1"/>
    <xf numFmtId="10" fontId="12" fillId="0" borderId="0" xfId="230" applyNumberFormat="1" applyFont="1" applyFill="1" applyBorder="1" applyAlignment="1" applyProtection="1">
      <alignment horizontal="right"/>
    </xf>
    <xf numFmtId="10" fontId="53" fillId="0" borderId="0" xfId="230" applyNumberFormat="1" applyFont="1" applyFill="1" applyBorder="1" applyAlignment="1" applyProtection="1">
      <alignment horizontal="right"/>
    </xf>
    <xf numFmtId="0" fontId="53" fillId="0" borderId="0" xfId="230" applyFont="1" applyProtection="1"/>
    <xf numFmtId="0" fontId="53" fillId="36" borderId="20" xfId="230" applyFont="1" applyFill="1" applyBorder="1" applyProtection="1"/>
    <xf numFmtId="0" fontId="59" fillId="0" borderId="0" xfId="230" applyFont="1" applyFill="1" applyAlignment="1" applyProtection="1">
      <alignment horizontal="center"/>
    </xf>
    <xf numFmtId="0" fontId="53" fillId="0" borderId="0" xfId="230" applyFont="1" applyFill="1" applyAlignment="1" applyProtection="1">
      <alignment horizontal="right"/>
    </xf>
    <xf numFmtId="0" fontId="10" fillId="0" borderId="0" xfId="230" applyFont="1" applyFill="1" applyAlignment="1">
      <alignment horizontal="right"/>
    </xf>
    <xf numFmtId="166" fontId="12" fillId="0" borderId="0" xfId="231" applyNumberFormat="1" applyFont="1" applyFill="1" applyBorder="1" applyProtection="1"/>
    <xf numFmtId="0" fontId="12" fillId="0" borderId="25" xfId="230" applyFont="1" applyBorder="1" applyAlignment="1" applyProtection="1">
      <alignment horizontal="left"/>
    </xf>
    <xf numFmtId="166" fontId="12" fillId="0" borderId="26" xfId="231" applyNumberFormat="1" applyFont="1" applyFill="1" applyBorder="1" applyProtection="1"/>
    <xf numFmtId="0" fontId="8" fillId="0" borderId="0" xfId="230" applyFont="1" applyFill="1" applyBorder="1" applyAlignment="1" applyProtection="1">
      <alignment horizontal="left"/>
    </xf>
    <xf numFmtId="0" fontId="12" fillId="0" borderId="26" xfId="223" applyFont="1" applyFill="1" applyBorder="1" applyAlignment="1">
      <alignment horizontal="left"/>
    </xf>
    <xf numFmtId="164" fontId="12" fillId="0" borderId="0" xfId="223" applyNumberFormat="1" applyFont="1" applyFill="1" applyBorder="1" applyAlignment="1">
      <alignment horizontal="right"/>
    </xf>
    <xf numFmtId="164" fontId="12" fillId="0" borderId="0" xfId="223" applyNumberFormat="1" applyFont="1" applyFill="1" applyBorder="1" applyAlignment="1"/>
    <xf numFmtId="41" fontId="12" fillId="0" borderId="26" xfId="230" applyNumberFormat="1" applyFont="1" applyFill="1" applyBorder="1" applyAlignment="1" applyProtection="1">
      <alignment horizontal="right"/>
    </xf>
    <xf numFmtId="166" fontId="12" fillId="0" borderId="26" xfId="231" applyNumberFormat="1" applyFont="1" applyFill="1" applyBorder="1" applyAlignment="1" applyProtection="1">
      <alignment horizontal="right"/>
    </xf>
    <xf numFmtId="166" fontId="60" fillId="0" borderId="26" xfId="231" applyNumberFormat="1" applyFont="1" applyFill="1" applyBorder="1" applyAlignment="1" applyProtection="1">
      <alignment horizontal="right"/>
    </xf>
    <xf numFmtId="0" fontId="10" fillId="0" borderId="28" xfId="230" applyFont="1" applyFill="1" applyBorder="1" applyAlignment="1" applyProtection="1">
      <alignment horizontal="center"/>
    </xf>
    <xf numFmtId="10" fontId="12" fillId="0" borderId="26" xfId="230" applyNumberFormat="1" applyFont="1" applyFill="1" applyBorder="1" applyAlignment="1" applyProtection="1">
      <alignment horizontal="right"/>
    </xf>
    <xf numFmtId="0" fontId="53" fillId="0" borderId="0" xfId="230" applyFont="1" applyAlignment="1" applyProtection="1">
      <alignment horizontal="centerContinuous"/>
    </xf>
    <xf numFmtId="0" fontId="10" fillId="0" borderId="24" xfId="0" applyFont="1" applyFill="1" applyBorder="1" applyAlignment="1">
      <alignment horizontal="centerContinuous" vertical="center" wrapText="1"/>
    </xf>
    <xf numFmtId="42" fontId="12" fillId="0" borderId="26" xfId="228" applyNumberFormat="1" applyFont="1" applyBorder="1" applyAlignment="1">
      <alignment vertical="center"/>
    </xf>
    <xf numFmtId="0" fontId="12" fillId="0" borderId="26" xfId="229" applyFont="1" applyBorder="1" applyAlignment="1">
      <alignment wrapText="1"/>
    </xf>
    <xf numFmtId="42" fontId="12" fillId="0" borderId="26" xfId="228" applyNumberFormat="1" applyFont="1" applyBorder="1" applyAlignment="1">
      <alignment horizontal="center" vertical="center"/>
    </xf>
    <xf numFmtId="42" fontId="53" fillId="0" borderId="24" xfId="228" applyNumberFormat="1" applyFont="1" applyBorder="1" applyAlignment="1">
      <alignment vertical="center"/>
    </xf>
    <xf numFmtId="44" fontId="12" fillId="0" borderId="0" xfId="229" applyNumberFormat="1" applyFont="1"/>
    <xf numFmtId="0" fontId="10" fillId="0" borderId="0" xfId="217" applyFont="1" applyFill="1"/>
    <xf numFmtId="0" fontId="8" fillId="0" borderId="0" xfId="217" applyFont="1" applyFill="1"/>
    <xf numFmtId="0" fontId="10" fillId="0" borderId="0" xfId="217" applyFont="1" applyFill="1" applyAlignment="1">
      <alignment horizontal="left"/>
    </xf>
    <xf numFmtId="0" fontId="10" fillId="0" borderId="0" xfId="217" applyFont="1" applyAlignment="1">
      <alignment horizontal="right"/>
    </xf>
    <xf numFmtId="0" fontId="8" fillId="0" borderId="0" xfId="217" applyFont="1"/>
    <xf numFmtId="10" fontId="8" fillId="0" borderId="0" xfId="217" applyNumberFormat="1" applyFont="1" applyFill="1"/>
    <xf numFmtId="0" fontId="10" fillId="0" borderId="0" xfId="217" applyFont="1"/>
    <xf numFmtId="0" fontId="10" fillId="0" borderId="0" xfId="217" applyFont="1" applyBorder="1" applyAlignment="1">
      <alignment horizontal="center" wrapText="1"/>
    </xf>
    <xf numFmtId="0" fontId="8" fillId="0" borderId="0" xfId="217" applyFont="1" applyBorder="1" applyAlignment="1">
      <alignment wrapText="1"/>
    </xf>
    <xf numFmtId="10" fontId="10" fillId="0" borderId="0" xfId="217" quotePrefix="1" applyNumberFormat="1" applyFont="1" applyBorder="1" applyAlignment="1">
      <alignment horizontal="center" wrapText="1"/>
    </xf>
    <xf numFmtId="0" fontId="8" fillId="0" borderId="0" xfId="217" applyFont="1" applyAlignment="1">
      <alignment wrapText="1"/>
    </xf>
    <xf numFmtId="0" fontId="10" fillId="0" borderId="2" xfId="217" applyFont="1" applyBorder="1" applyAlignment="1">
      <alignment horizontal="center" wrapText="1"/>
    </xf>
    <xf numFmtId="180" fontId="8" fillId="0" borderId="0" xfId="217" applyNumberFormat="1" applyFont="1"/>
    <xf numFmtId="166" fontId="8" fillId="0" borderId="0" xfId="217" applyNumberFormat="1" applyFont="1" applyBorder="1"/>
    <xf numFmtId="180" fontId="8" fillId="0" borderId="0" xfId="217" applyNumberFormat="1" applyFont="1" applyBorder="1"/>
    <xf numFmtId="42" fontId="8" fillId="0" borderId="0" xfId="217" applyNumberFormat="1" applyFont="1"/>
    <xf numFmtId="180" fontId="8" fillId="0" borderId="2" xfId="217" applyNumberFormat="1" applyFont="1" applyBorder="1"/>
    <xf numFmtId="166" fontId="8" fillId="0" borderId="2" xfId="217" applyNumberFormat="1" applyFont="1" applyBorder="1"/>
    <xf numFmtId="166" fontId="8" fillId="0" borderId="0" xfId="217" applyNumberFormat="1" applyFont="1"/>
    <xf numFmtId="166" fontId="10" fillId="0" borderId="0" xfId="217" applyNumberFormat="1" applyFont="1"/>
    <xf numFmtId="182" fontId="8" fillId="0" borderId="0" xfId="222" applyNumberFormat="1" applyFont="1"/>
    <xf numFmtId="164" fontId="8" fillId="37" borderId="25" xfId="221" applyNumberFormat="1" applyFont="1" applyFill="1" applyBorder="1"/>
    <xf numFmtId="164" fontId="8" fillId="37" borderId="0" xfId="221" applyNumberFormat="1" applyFont="1" applyFill="1" applyBorder="1"/>
    <xf numFmtId="164" fontId="8" fillId="37" borderId="26" xfId="221" applyNumberFormat="1" applyFont="1" applyFill="1" applyBorder="1"/>
    <xf numFmtId="41" fontId="12" fillId="37" borderId="28" xfId="230" applyNumberFormat="1" applyFont="1" applyFill="1" applyBorder="1" applyAlignment="1" applyProtection="1">
      <alignment horizontal="right"/>
    </xf>
    <xf numFmtId="41" fontId="12" fillId="37" borderId="26" xfId="230" applyNumberFormat="1" applyFont="1" applyFill="1" applyBorder="1" applyAlignment="1" applyProtection="1">
      <alignment horizontal="right"/>
    </xf>
    <xf numFmtId="41" fontId="53" fillId="37" borderId="24" xfId="230" applyNumberFormat="1" applyFont="1" applyFill="1" applyBorder="1" applyAlignment="1" applyProtection="1">
      <alignment horizontal="right"/>
    </xf>
    <xf numFmtId="38" fontId="8" fillId="37" borderId="26" xfId="230" applyNumberFormat="1" applyFont="1" applyFill="1" applyBorder="1" applyAlignment="1" applyProtection="1">
      <alignment horizontal="right"/>
    </xf>
    <xf numFmtId="41" fontId="8" fillId="37" borderId="26" xfId="230" applyNumberFormat="1" applyFont="1" applyFill="1" applyBorder="1" applyAlignment="1" applyProtection="1">
      <alignment horizontal="right"/>
    </xf>
    <xf numFmtId="164" fontId="53" fillId="37" borderId="26" xfId="232" applyNumberFormat="1" applyFont="1" applyFill="1" applyBorder="1" applyAlignment="1" applyProtection="1">
      <alignment horizontal="right"/>
    </xf>
    <xf numFmtId="44" fontId="53" fillId="37" borderId="26" xfId="232" applyNumberFormat="1" applyFont="1" applyFill="1" applyBorder="1" applyAlignment="1" applyProtection="1">
      <alignment horizontal="right"/>
    </xf>
    <xf numFmtId="10" fontId="53" fillId="37" borderId="27" xfId="230" applyNumberFormat="1" applyFont="1" applyFill="1" applyBorder="1" applyAlignment="1" applyProtection="1">
      <alignment horizontal="right"/>
    </xf>
    <xf numFmtId="164" fontId="10" fillId="37" borderId="26" xfId="232" applyNumberFormat="1" applyFont="1" applyFill="1" applyBorder="1" applyAlignment="1" applyProtection="1">
      <alignment horizontal="right"/>
    </xf>
    <xf numFmtId="44" fontId="10" fillId="37" borderId="26" xfId="232" applyNumberFormat="1" applyFont="1" applyFill="1" applyBorder="1" applyAlignment="1" applyProtection="1">
      <alignment horizontal="right"/>
    </xf>
    <xf numFmtId="10" fontId="10" fillId="37" borderId="27" xfId="230" applyNumberFormat="1" applyFont="1" applyFill="1" applyBorder="1" applyAlignment="1" applyProtection="1">
      <alignment horizontal="right"/>
    </xf>
    <xf numFmtId="0" fontId="10" fillId="0" borderId="1" xfId="230" applyFont="1" applyFill="1" applyBorder="1" applyAlignment="1" applyProtection="1">
      <alignment horizontal="center"/>
    </xf>
    <xf numFmtId="0" fontId="12" fillId="0" borderId="24" xfId="223" applyFont="1" applyFill="1" applyBorder="1" applyAlignment="1"/>
  </cellXfs>
  <cellStyles count="233">
    <cellStyle name="20% - Accent1 2" xfId="3"/>
    <cellStyle name="20% - Accent2 2" xfId="4"/>
    <cellStyle name="20% - Accent3 2" xfId="5"/>
    <cellStyle name="20% - Accent4 2" xfId="6"/>
    <cellStyle name="40% - Accent1 2" xfId="7"/>
    <cellStyle name="40% - Accent3 2" xfId="8"/>
    <cellStyle name="40% - Accent4 2" xfId="9"/>
    <cellStyle name="40% - Accent6 2" xfId="10"/>
    <cellStyle name="60% - Accent1 2" xfId="11"/>
    <cellStyle name="60% - Accent3 2" xfId="12"/>
    <cellStyle name="60% - Accent4 2" xfId="13"/>
    <cellStyle name="60% - Accent6 2" xfId="14"/>
    <cellStyle name="Accent1 2" xfId="15"/>
    <cellStyle name="Accent2 2" xfId="16"/>
    <cellStyle name="Accent3 2" xfId="17"/>
    <cellStyle name="Accent4 2" xfId="18"/>
    <cellStyle name="Bad 2" xfId="19"/>
    <cellStyle name="Calculation 2" xfId="20"/>
    <cellStyle name="Column total in dollars" xfId="21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(0)" xfId="30"/>
    <cellStyle name="Comma 10" xfId="31"/>
    <cellStyle name="Comma 10 2" xfId="32"/>
    <cellStyle name="Comma 11" xfId="33"/>
    <cellStyle name="Comma 12" xfId="34"/>
    <cellStyle name="Comma 13" xfId="35"/>
    <cellStyle name="Comma 13 2" xfId="36"/>
    <cellStyle name="Comma 13 2 2" xfId="37"/>
    <cellStyle name="Comma 13 3" xfId="231"/>
    <cellStyle name="Comma 14" xfId="38"/>
    <cellStyle name="Comma 15" xfId="215"/>
    <cellStyle name="Comma 16" xfId="226"/>
    <cellStyle name="Comma 2" xfId="39"/>
    <cellStyle name="Comma 2 2" xfId="40"/>
    <cellStyle name="Comma 2 2 2" xfId="41"/>
    <cellStyle name="Comma 3" xfId="42"/>
    <cellStyle name="Comma 3 2" xfId="43"/>
    <cellStyle name="Comma 3 3" xfId="44"/>
    <cellStyle name="Comma 4" xfId="45"/>
    <cellStyle name="Comma 4 2" xfId="46"/>
    <cellStyle name="Comma 4 3" xfId="47"/>
    <cellStyle name="Comma 5" xfId="48"/>
    <cellStyle name="Comma 6" xfId="49"/>
    <cellStyle name="Comma 6 2" xfId="50"/>
    <cellStyle name="Comma 7" xfId="51"/>
    <cellStyle name="Comma 7 2" xfId="52"/>
    <cellStyle name="Comma 7 2 2" xfId="53"/>
    <cellStyle name="Comma 8" xfId="54"/>
    <cellStyle name="Comma 9" xfId="55"/>
    <cellStyle name="Comma0" xfId="56"/>
    <cellStyle name="Comma0 - Style3" xfId="57"/>
    <cellStyle name="Comma0 - Style4" xfId="58"/>
    <cellStyle name="Comma0_3Q 2008 Release10-27-08 - USE FOR UT DEC 2009 GRC (5)" xfId="59"/>
    <cellStyle name="Comma1 - Style1" xfId="60"/>
    <cellStyle name="Currency 2" xfId="61"/>
    <cellStyle name="Currency 2 2" xfId="62"/>
    <cellStyle name="Currency 2 2 2" xfId="63"/>
    <cellStyle name="Currency 3" xfId="64"/>
    <cellStyle name="Currency 3 2" xfId="65"/>
    <cellStyle name="Currency 4" xfId="66"/>
    <cellStyle name="Currency 5" xfId="67"/>
    <cellStyle name="Currency 6" xfId="68"/>
    <cellStyle name="Currency 7" xfId="69"/>
    <cellStyle name="Currency 7 2" xfId="70"/>
    <cellStyle name="Currency 7 2 2" xfId="71"/>
    <cellStyle name="Currency 7 3" xfId="232"/>
    <cellStyle name="Currency 8" xfId="216"/>
    <cellStyle name="Currency 8 2" xfId="228"/>
    <cellStyle name="Currency 9" xfId="221"/>
    <cellStyle name="Currency No Comma" xfId="72"/>
    <cellStyle name="Currency(0)" xfId="73"/>
    <cellStyle name="Currency0" xfId="74"/>
    <cellStyle name="Date" xfId="75"/>
    <cellStyle name="Date - Style3" xfId="76"/>
    <cellStyle name="Date_3Q 2008 Release10-27-08 - USE FOR UT DEC 2009 GRC (5)" xfId="77"/>
    <cellStyle name="Fixed" xfId="78"/>
    <cellStyle name="General" xfId="79"/>
    <cellStyle name="Grey" xfId="80"/>
    <cellStyle name="header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Input [yellow]" xfId="88"/>
    <cellStyle name="Marathon" xfId="89"/>
    <cellStyle name="MCP" xfId="90"/>
    <cellStyle name="nONE" xfId="91"/>
    <cellStyle name="noninput" xfId="92"/>
    <cellStyle name="noninput 2" xfId="93"/>
    <cellStyle name="noninput 3" xfId="94"/>
    <cellStyle name="Normal" xfId="0" builtinId="0"/>
    <cellStyle name="Normal - Style1" xfId="95"/>
    <cellStyle name="Normal 10" xfId="96"/>
    <cellStyle name="Normal 11" xfId="97"/>
    <cellStyle name="Normal 12" xfId="98"/>
    <cellStyle name="Normal 13" xfId="99"/>
    <cellStyle name="Normal 14" xfId="100"/>
    <cellStyle name="Normal 15" xfId="1"/>
    <cellStyle name="Normal 15 2" xfId="101"/>
    <cellStyle name="Normal 15 2 2" xfId="102"/>
    <cellStyle name="Normal 15 3" xfId="230"/>
    <cellStyle name="Normal 16" xfId="103"/>
    <cellStyle name="Normal 17" xfId="104"/>
    <cellStyle name="Normal 18" xfId="2"/>
    <cellStyle name="Normal 18 2" xfId="209"/>
    <cellStyle name="Normal 18 3" xfId="210"/>
    <cellStyle name="Normal 18 4" xfId="214"/>
    <cellStyle name="Normal 18 5" xfId="223"/>
    <cellStyle name="Normal 19" xfId="105"/>
    <cellStyle name="Normal 19 2" xfId="213"/>
    <cellStyle name="Normal 2" xfId="106"/>
    <cellStyle name="Normal 2 2" xfId="107"/>
    <cellStyle name="Normal 2 3" xfId="108"/>
    <cellStyle name="Normal 2 3 2" xfId="109"/>
    <cellStyle name="Normal 2 4" xfId="110"/>
    <cellStyle name="Normal 20" xfId="111"/>
    <cellStyle name="Normal 21" xfId="112"/>
    <cellStyle name="Normal 22" xfId="211"/>
    <cellStyle name="Normal 22 2" xfId="217"/>
    <cellStyle name="Normal 23" xfId="218"/>
    <cellStyle name="Normal 23 2" xfId="229"/>
    <cellStyle name="Normal 24" xfId="219"/>
    <cellStyle name="Normal 25" xfId="220"/>
    <cellStyle name="Normal 26" xfId="224"/>
    <cellStyle name="Normal 27" xfId="225"/>
    <cellStyle name="Normal 28" xfId="227"/>
    <cellStyle name="Normal 3" xfId="113"/>
    <cellStyle name="Normal 3 2" xfId="114"/>
    <cellStyle name="Normal 4" xfId="115"/>
    <cellStyle name="Normal 4 2" xfId="116"/>
    <cellStyle name="Normal 4 3" xfId="117"/>
    <cellStyle name="Normal 5" xfId="118"/>
    <cellStyle name="Normal 5 2" xfId="119"/>
    <cellStyle name="Normal 6" xfId="120"/>
    <cellStyle name="Normal 6 2" xfId="121"/>
    <cellStyle name="Normal 6 2 2" xfId="122"/>
    <cellStyle name="Normal 6 3" xfId="123"/>
    <cellStyle name="Normal 6 4" xfId="124"/>
    <cellStyle name="Normal 6 4 2" xfId="125"/>
    <cellStyle name="Normal 7" xfId="126"/>
    <cellStyle name="Normal 8" xfId="127"/>
    <cellStyle name="Normal 8 2" xfId="128"/>
    <cellStyle name="Normal 9" xfId="129"/>
    <cellStyle name="Normal(0)" xfId="130"/>
    <cellStyle name="Number" xfId="131"/>
    <cellStyle name="Output 2" xfId="132"/>
    <cellStyle name="Password" xfId="133"/>
    <cellStyle name="Percen - Style1" xfId="134"/>
    <cellStyle name="Percen - Style2" xfId="135"/>
    <cellStyle name="Percent [2]" xfId="136"/>
    <cellStyle name="Percent 10" xfId="222"/>
    <cellStyle name="Percent 2" xfId="137"/>
    <cellStyle name="Percent 2 2" xfId="138"/>
    <cellStyle name="Percent 2 2 2" xfId="139"/>
    <cellStyle name="Percent 2 3" xfId="140"/>
    <cellStyle name="Percent 3" xfId="141"/>
    <cellStyle name="Percent 3 2" xfId="142"/>
    <cellStyle name="Percent 4" xfId="143"/>
    <cellStyle name="Percent 5" xfId="144"/>
    <cellStyle name="Percent 6" xfId="145"/>
    <cellStyle name="Percent 6 2" xfId="146"/>
    <cellStyle name="Percent 6 2 2" xfId="147"/>
    <cellStyle name="Percent 7" xfId="148"/>
    <cellStyle name="Percent 8" xfId="149"/>
    <cellStyle name="Percent 9" xfId="150"/>
    <cellStyle name="Percent 9 2" xfId="151"/>
    <cellStyle name="Percent(0)" xfId="152"/>
    <cellStyle name="SAPBEXaggData" xfId="153"/>
    <cellStyle name="SAPBEXaggDataEmph" xfId="154"/>
    <cellStyle name="SAPBEXaggItem" xfId="155"/>
    <cellStyle name="SAPBEXaggItemX" xfId="156"/>
    <cellStyle name="SAPBEXchaText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headerItem" xfId="171"/>
    <cellStyle name="SAPBEXheaderText" xfId="172"/>
    <cellStyle name="SAPBEXHLevel0" xfId="173"/>
    <cellStyle name="SAPBEXHLevel0X" xfId="174"/>
    <cellStyle name="SAPBEXHLevel1" xfId="175"/>
    <cellStyle name="SAPBEXHLevel1X" xfId="176"/>
    <cellStyle name="SAPBEXHLevel2" xfId="177"/>
    <cellStyle name="SAPBEXHLevel2X" xfId="178"/>
    <cellStyle name="SAPBEXHLevel3" xfId="179"/>
    <cellStyle name="SAPBEXHLevel3X" xfId="180"/>
    <cellStyle name="SAPBEXresData" xfId="181"/>
    <cellStyle name="SAPBEXresDataEmph" xfId="182"/>
    <cellStyle name="SAPBEXresItem" xfId="183"/>
    <cellStyle name="SAPBEXresItemX" xfId="184"/>
    <cellStyle name="SAPBEXstdData" xfId="185"/>
    <cellStyle name="SAPBEXstdDataEmph" xfId="186"/>
    <cellStyle name="SAPBEXstdItem" xfId="187"/>
    <cellStyle name="SAPBEXstdItemX" xfId="188"/>
    <cellStyle name="SAPBEXtitle" xfId="189"/>
    <cellStyle name="SAPBEXtitle 2" xfId="190"/>
    <cellStyle name="SAPBEXundefined" xfId="191"/>
    <cellStyle name="Shade" xfId="192"/>
    <cellStyle name="Special" xfId="193"/>
    <cellStyle name="Style 1" xfId="194"/>
    <cellStyle name="Style 27" xfId="195"/>
    <cellStyle name="Style 35" xfId="196"/>
    <cellStyle name="Style 36" xfId="197"/>
    <cellStyle name="Title 2" xfId="198"/>
    <cellStyle name="Titles" xfId="199"/>
    <cellStyle name="Total 2" xfId="200"/>
    <cellStyle name="Total2 - Style2" xfId="201"/>
    <cellStyle name="TRANSMISSION RELIABILITY PORTION OF PROJECT" xfId="202"/>
    <cellStyle name="Underl - Style4" xfId="203"/>
    <cellStyle name="Unprot" xfId="204"/>
    <cellStyle name="Unprot 2" xfId="205"/>
    <cellStyle name="Unprot 3" xfId="206"/>
    <cellStyle name="Unprot$" xfId="207"/>
    <cellStyle name="Unprot_CA PTAM New Wind Sept-09 - Estimated Preview" xfId="212"/>
    <cellStyle name="Unprotect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Normal="100" zoomScaleSheetLayoutView="100" workbookViewId="0"/>
  </sheetViews>
  <sheetFormatPr defaultRowHeight="12.75"/>
  <cols>
    <col min="1" max="1" width="6.28515625" style="51" customWidth="1"/>
    <col min="2" max="2" width="40.7109375" style="52" customWidth="1"/>
    <col min="3" max="4" width="16" style="52" customWidth="1"/>
    <col min="5" max="5" width="1.5703125" style="53" customWidth="1"/>
    <col min="6" max="6" width="28.140625" style="53" customWidth="1"/>
    <col min="7" max="7" width="12.5703125" style="53" bestFit="1" customWidth="1"/>
    <col min="8" max="8" width="10.7109375" style="53" bestFit="1" customWidth="1"/>
    <col min="9" max="9" width="10.42578125" style="53" bestFit="1" customWidth="1"/>
    <col min="10" max="16384" width="9.140625" style="53"/>
  </cols>
  <sheetData>
    <row r="1" spans="1:10">
      <c r="A1" s="51" t="s">
        <v>117</v>
      </c>
      <c r="F1" s="54"/>
      <c r="G1" s="54"/>
    </row>
    <row r="2" spans="1:10">
      <c r="A2" s="55" t="s">
        <v>118</v>
      </c>
      <c r="F2" s="54"/>
    </row>
    <row r="3" spans="1:10">
      <c r="A3" s="55" t="s">
        <v>62</v>
      </c>
    </row>
    <row r="4" spans="1:10">
      <c r="B4" s="56"/>
      <c r="C4" s="57" t="s">
        <v>94</v>
      </c>
      <c r="D4" s="58" t="s">
        <v>95</v>
      </c>
      <c r="E4" s="59"/>
      <c r="F4" s="58" t="s">
        <v>96</v>
      </c>
    </row>
    <row r="5" spans="1:10">
      <c r="E5" s="60"/>
    </row>
    <row r="6" spans="1:10" s="52" customFormat="1" ht="40.5" customHeight="1">
      <c r="A6" s="61" t="s">
        <v>60</v>
      </c>
      <c r="B6" s="62" t="s">
        <v>61</v>
      </c>
      <c r="C6" s="14" t="s">
        <v>101</v>
      </c>
      <c r="D6" s="162" t="s">
        <v>111</v>
      </c>
      <c r="F6" s="63" t="s">
        <v>48</v>
      </c>
      <c r="G6" s="96" t="s">
        <v>76</v>
      </c>
    </row>
    <row r="7" spans="1:10" ht="8.85" customHeight="1">
      <c r="A7" s="64"/>
      <c r="B7" s="65"/>
      <c r="C7" s="66"/>
      <c r="D7" s="163"/>
      <c r="E7" s="67"/>
      <c r="F7" s="68"/>
    </row>
    <row r="8" spans="1:10" ht="25.5" customHeight="1">
      <c r="A8" s="51">
        <v>1</v>
      </c>
      <c r="B8" s="52" t="s">
        <v>97</v>
      </c>
      <c r="C8" s="69">
        <f>SUM('CONF Attach A - Page 2'!D19:O19)</f>
        <v>306716.36935817398</v>
      </c>
      <c r="D8" s="163">
        <f>SUM('CONF Attach A - Page 2'!Q19:AB19)</f>
        <v>33711.14286830862</v>
      </c>
      <c r="E8" s="67"/>
      <c r="F8" s="78" t="s">
        <v>116</v>
      </c>
      <c r="G8" s="71">
        <f>C8+D8-SUM('CONF Attach A - Page 2'!D19:AB19)</f>
        <v>0</v>
      </c>
      <c r="I8" s="71"/>
      <c r="J8" s="71"/>
    </row>
    <row r="9" spans="1:10" ht="8.85" customHeight="1">
      <c r="D9" s="164"/>
      <c r="E9" s="67"/>
      <c r="F9" s="70"/>
      <c r="I9" s="71"/>
      <c r="J9" s="71"/>
    </row>
    <row r="10" spans="1:10" ht="25.5" customHeight="1">
      <c r="A10" s="51">
        <v>2</v>
      </c>
      <c r="B10" s="52" t="s">
        <v>98</v>
      </c>
      <c r="C10" s="69">
        <f>SUM('CONF Attach A - Page 2'!D54:O54)</f>
        <v>306713.22337573627</v>
      </c>
      <c r="D10" s="163">
        <f>SUM('CONF Attach A - Page 2'!Q54:AB54)</f>
        <v>450105</v>
      </c>
      <c r="E10" s="67"/>
      <c r="F10" s="78" t="s">
        <v>115</v>
      </c>
      <c r="G10" s="71">
        <f>C10+D10-SUM('CONF Attach A - Page 2'!D54:AB54)</f>
        <v>0</v>
      </c>
      <c r="I10" s="71"/>
      <c r="J10" s="71"/>
    </row>
    <row r="11" spans="1:10" ht="8.85" customHeight="1">
      <c r="D11" s="164"/>
      <c r="E11" s="67"/>
      <c r="F11" s="70"/>
      <c r="I11" s="71"/>
      <c r="J11" s="71"/>
    </row>
    <row r="12" spans="1:10" ht="25.5" customHeight="1">
      <c r="A12" s="51">
        <v>3</v>
      </c>
      <c r="B12" s="65" t="s">
        <v>13</v>
      </c>
      <c r="C12" s="72">
        <f>SUM('CONF Attach A - Page 2'!D59:O59)</f>
        <v>-516548.14028778224</v>
      </c>
      <c r="D12" s="165">
        <f>SUM('CONF Attach A - Page 2'!Q59:AB59)</f>
        <v>-604820.02499999991</v>
      </c>
      <c r="E12" s="67"/>
      <c r="F12" s="78" t="s">
        <v>114</v>
      </c>
      <c r="G12" s="167">
        <f>C12+D12-SUM('CONF Attach A - Page 2'!D59:AB59)</f>
        <v>0</v>
      </c>
      <c r="I12" s="71"/>
      <c r="J12" s="71"/>
    </row>
    <row r="13" spans="1:10" ht="8.85" customHeight="1">
      <c r="B13" s="65"/>
      <c r="C13" s="72"/>
      <c r="D13" s="165"/>
      <c r="E13" s="67"/>
      <c r="F13" s="70"/>
      <c r="I13" s="71"/>
      <c r="J13" s="71"/>
    </row>
    <row r="14" spans="1:10" ht="25.5" customHeight="1">
      <c r="A14" s="51">
        <v>4</v>
      </c>
      <c r="B14" s="65" t="s">
        <v>104</v>
      </c>
      <c r="C14" s="72">
        <f>'Attach A - Page 6'!B17</f>
        <v>-916987.69</v>
      </c>
      <c r="D14" s="165" t="s">
        <v>121</v>
      </c>
      <c r="E14" s="67"/>
      <c r="F14" s="78" t="s">
        <v>113</v>
      </c>
      <c r="G14" s="71">
        <f>C14-'Attach A - Page 5'!D25</f>
        <v>0</v>
      </c>
      <c r="I14" s="71"/>
      <c r="J14" s="71"/>
    </row>
    <row r="15" spans="1:10" ht="8.85" customHeight="1">
      <c r="B15" s="65"/>
      <c r="C15" s="72"/>
      <c r="D15" s="165"/>
      <c r="E15" s="67"/>
      <c r="F15" s="70"/>
      <c r="I15" s="71"/>
      <c r="J15" s="71"/>
    </row>
    <row r="16" spans="1:10" ht="25.5" customHeight="1">
      <c r="A16" s="51">
        <v>5</v>
      </c>
      <c r="B16" s="65" t="s">
        <v>103</v>
      </c>
      <c r="C16" s="72">
        <f>SUM('Attach A - Page 5'!E9:E24)</f>
        <v>-77602.279843365017</v>
      </c>
      <c r="D16" s="165" t="s">
        <v>121</v>
      </c>
      <c r="E16" s="67"/>
      <c r="F16" s="78" t="s">
        <v>102</v>
      </c>
      <c r="G16" s="71">
        <f>C16-'Attach A - Page 5'!E25</f>
        <v>0</v>
      </c>
      <c r="I16" s="71"/>
      <c r="J16" s="71"/>
    </row>
    <row r="17" spans="1:10" ht="8.85" customHeight="1">
      <c r="B17" s="65"/>
      <c r="C17" s="69"/>
      <c r="D17" s="163"/>
      <c r="E17" s="67"/>
      <c r="F17" s="70"/>
      <c r="I17" s="71"/>
      <c r="J17" s="71"/>
    </row>
    <row r="18" spans="1:10" ht="25.5" customHeight="1">
      <c r="A18" s="73">
        <v>6</v>
      </c>
      <c r="B18" s="74" t="s">
        <v>99</v>
      </c>
      <c r="C18" s="75">
        <f>SUM(C8,C10,C12,C14,C16)</f>
        <v>-897708.51739723701</v>
      </c>
      <c r="D18" s="166">
        <f>SUM(D8,D10,D12,D14,D16)</f>
        <v>-121003.88213169127</v>
      </c>
      <c r="E18" s="76"/>
      <c r="F18" s="77"/>
      <c r="G18" s="71"/>
      <c r="I18" s="71"/>
      <c r="J18" s="71"/>
    </row>
    <row r="20" spans="1:10" ht="12.75" customHeight="1">
      <c r="A20" s="80"/>
      <c r="B20" s="80"/>
      <c r="C20" s="80"/>
      <c r="D20" s="80"/>
      <c r="E20" s="80"/>
      <c r="F20" s="80"/>
    </row>
    <row r="25" spans="1:10" s="52" customFormat="1">
      <c r="A25" s="51"/>
      <c r="E25" s="53"/>
      <c r="F25" s="53"/>
      <c r="G25" s="53"/>
      <c r="H25" s="53"/>
    </row>
    <row r="26" spans="1:10" s="52" customFormat="1">
      <c r="A26" s="51"/>
      <c r="E26" s="53"/>
      <c r="F26" s="53"/>
      <c r="G26" s="53"/>
      <c r="H26" s="53"/>
    </row>
  </sheetData>
  <pageMargins left="0.7" right="0.7" top="0.75" bottom="0.75" header="0.3" footer="0.3"/>
  <pageSetup orientation="landscape" r:id="rId1"/>
  <headerFooter>
    <oddHeader>&amp;CREDACTED CONFIDENTIAL A
CONFIDENTIAL PER PROTECTIVE ORDER 03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64"/>
  <sheetViews>
    <sheetView view="pageBreakPreview" zoomScale="85" zoomScaleNormal="85" zoomScaleSheetLayoutView="85" workbookViewId="0"/>
  </sheetViews>
  <sheetFormatPr defaultColWidth="8.85546875" defaultRowHeight="12.75"/>
  <cols>
    <col min="1" max="1" width="5.42578125" style="1" customWidth="1"/>
    <col min="2" max="2" width="1.28515625" style="1" customWidth="1"/>
    <col min="3" max="3" width="60.28515625" style="2" bestFit="1" customWidth="1"/>
    <col min="4" max="4" width="12.7109375" style="3" customWidth="1"/>
    <col min="5" max="15" width="12.7109375" style="8" customWidth="1"/>
    <col min="16" max="16" width="1.5703125" style="8" customWidth="1"/>
    <col min="17" max="28" width="12.7109375" style="8" customWidth="1"/>
    <col min="29" max="29" width="1.5703125" style="3" customWidth="1"/>
    <col min="30" max="16384" width="8.85546875" style="3"/>
  </cols>
  <sheetData>
    <row r="1" spans="1:31">
      <c r="A1" s="5" t="s">
        <v>119</v>
      </c>
    </row>
    <row r="2" spans="1:31">
      <c r="A2" s="5" t="s">
        <v>62</v>
      </c>
    </row>
    <row r="3" spans="1:31">
      <c r="A3" s="5"/>
    </row>
    <row r="4" spans="1:31" s="12" customFormat="1" ht="24" customHeight="1">
      <c r="A4" s="13" t="s">
        <v>60</v>
      </c>
      <c r="B4" s="14"/>
      <c r="C4" s="14" t="s">
        <v>61</v>
      </c>
      <c r="D4" s="16">
        <v>41275</v>
      </c>
      <c r="E4" s="15">
        <v>41306</v>
      </c>
      <c r="F4" s="15">
        <v>41334</v>
      </c>
      <c r="G4" s="15">
        <v>41365</v>
      </c>
      <c r="H4" s="15">
        <v>41395</v>
      </c>
      <c r="I4" s="15">
        <v>41426</v>
      </c>
      <c r="J4" s="15">
        <v>41456</v>
      </c>
      <c r="K4" s="15">
        <v>41487</v>
      </c>
      <c r="L4" s="15">
        <v>41518</v>
      </c>
      <c r="M4" s="15">
        <v>41548</v>
      </c>
      <c r="N4" s="15">
        <v>41579</v>
      </c>
      <c r="O4" s="24">
        <v>41609</v>
      </c>
      <c r="P4" s="101"/>
      <c r="Q4" s="16">
        <v>41640</v>
      </c>
      <c r="R4" s="15">
        <v>41671</v>
      </c>
      <c r="S4" s="15">
        <v>41699</v>
      </c>
      <c r="T4" s="15">
        <v>41730</v>
      </c>
      <c r="U4" s="15">
        <v>41760</v>
      </c>
      <c r="V4" s="15">
        <v>41791</v>
      </c>
      <c r="W4" s="15">
        <v>41821</v>
      </c>
      <c r="X4" s="15">
        <v>41852</v>
      </c>
      <c r="Y4" s="15">
        <v>41883</v>
      </c>
      <c r="Z4" s="15">
        <v>41913</v>
      </c>
      <c r="AA4" s="15">
        <v>41944</v>
      </c>
      <c r="AB4" s="24">
        <v>41974</v>
      </c>
      <c r="AC4" s="25"/>
    </row>
    <row r="5" spans="1:31">
      <c r="A5" s="1">
        <v>1</v>
      </c>
      <c r="B5" s="5" t="s">
        <v>1</v>
      </c>
      <c r="C5" s="6"/>
      <c r="D5" s="17"/>
      <c r="E5" s="7"/>
      <c r="F5" s="7"/>
      <c r="G5" s="7"/>
      <c r="H5" s="7"/>
      <c r="I5" s="7"/>
      <c r="J5" s="7"/>
      <c r="K5" s="7"/>
      <c r="L5" s="7"/>
      <c r="M5" s="7"/>
      <c r="N5" s="7"/>
      <c r="O5" s="18"/>
      <c r="P5" s="7"/>
      <c r="Q5" s="17"/>
      <c r="R5" s="7"/>
      <c r="S5" s="7"/>
      <c r="T5" s="7"/>
      <c r="U5" s="7"/>
      <c r="V5" s="7"/>
      <c r="W5" s="7"/>
      <c r="X5" s="7"/>
      <c r="Y5" s="7"/>
      <c r="Z5" s="7"/>
      <c r="AA5" s="7"/>
      <c r="AB5" s="18"/>
    </row>
    <row r="6" spans="1:31" ht="12.75" customHeight="1">
      <c r="A6" s="1">
        <v>2</v>
      </c>
      <c r="B6" s="4"/>
      <c r="C6" s="26" t="s">
        <v>2</v>
      </c>
      <c r="D6" s="189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102"/>
      <c r="Q6" s="189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E6" s="49"/>
    </row>
    <row r="7" spans="1:31">
      <c r="A7" s="1">
        <v>3</v>
      </c>
      <c r="B7" s="4"/>
      <c r="C7" s="26" t="s">
        <v>3</v>
      </c>
      <c r="D7" s="189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1"/>
      <c r="P7" s="102"/>
      <c r="Q7" s="189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1"/>
      <c r="AE7" s="49"/>
    </row>
    <row r="8" spans="1:31">
      <c r="A8" s="1">
        <v>4</v>
      </c>
      <c r="B8" s="4"/>
      <c r="C8" s="26" t="s">
        <v>4</v>
      </c>
      <c r="D8" s="189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02"/>
      <c r="Q8" s="189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1"/>
      <c r="AE8" s="49"/>
    </row>
    <row r="9" spans="1:31">
      <c r="A9" s="1">
        <v>5</v>
      </c>
      <c r="B9" s="4"/>
      <c r="C9" s="26" t="s">
        <v>5</v>
      </c>
      <c r="D9" s="189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1"/>
      <c r="P9" s="102"/>
      <c r="Q9" s="189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1"/>
      <c r="AE9" s="49"/>
    </row>
    <row r="10" spans="1:31">
      <c r="A10" s="1">
        <v>6</v>
      </c>
      <c r="B10" s="4"/>
      <c r="C10" s="27" t="s">
        <v>6</v>
      </c>
      <c r="D10" s="28">
        <v>47466</v>
      </c>
      <c r="E10" s="29">
        <v>41638.5</v>
      </c>
      <c r="F10" s="29">
        <v>20611.5</v>
      </c>
      <c r="G10" s="29">
        <v>53095.8</v>
      </c>
      <c r="H10" s="29">
        <v>0</v>
      </c>
      <c r="I10" s="29">
        <v>18544.5</v>
      </c>
      <c r="J10" s="29">
        <v>134523.59999999998</v>
      </c>
      <c r="K10" s="29">
        <v>136095.75</v>
      </c>
      <c r="L10" s="29">
        <v>173385.5</v>
      </c>
      <c r="M10" s="29">
        <v>87551.875</v>
      </c>
      <c r="N10" s="29">
        <v>374741.5</v>
      </c>
      <c r="O10" s="30">
        <v>278693.25</v>
      </c>
      <c r="P10" s="29"/>
      <c r="Q10" s="28">
        <v>17991.78</v>
      </c>
      <c r="R10" s="29">
        <v>0</v>
      </c>
      <c r="S10" s="29">
        <v>0</v>
      </c>
      <c r="T10" s="29">
        <v>7262.4</v>
      </c>
      <c r="U10" s="29">
        <v>51219.875</v>
      </c>
      <c r="V10" s="29">
        <v>10290</v>
      </c>
      <c r="W10" s="29">
        <v>10550</v>
      </c>
      <c r="X10" s="29">
        <v>10550</v>
      </c>
      <c r="Y10" s="29">
        <v>10290</v>
      </c>
      <c r="Z10" s="29">
        <v>10030</v>
      </c>
      <c r="AA10" s="29">
        <v>10870</v>
      </c>
      <c r="AB10" s="30">
        <v>10550</v>
      </c>
      <c r="AE10" s="49"/>
    </row>
    <row r="11" spans="1:31">
      <c r="A11" s="1">
        <v>7</v>
      </c>
      <c r="B11" s="4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29"/>
      <c r="Q11" s="2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0"/>
      <c r="AE11" s="49"/>
    </row>
    <row r="12" spans="1:31">
      <c r="A12" s="1">
        <v>8</v>
      </c>
      <c r="B12" s="4"/>
      <c r="C12" s="31" t="s">
        <v>7</v>
      </c>
      <c r="D12" s="32">
        <v>0.22434162922585285</v>
      </c>
      <c r="E12" s="33">
        <v>0.22434162922585285</v>
      </c>
      <c r="F12" s="33">
        <v>0.22434162922585285</v>
      </c>
      <c r="G12" s="33">
        <v>0.22434162922585285</v>
      </c>
      <c r="H12" s="33">
        <v>0.22434162922585299</v>
      </c>
      <c r="I12" s="33">
        <v>0.22434162922585299</v>
      </c>
      <c r="J12" s="33">
        <v>0.22434162922585299</v>
      </c>
      <c r="K12" s="33">
        <v>0.22434162922585299</v>
      </c>
      <c r="L12" s="33">
        <v>0.22434162922585299</v>
      </c>
      <c r="M12" s="33">
        <v>0.22434162922585299</v>
      </c>
      <c r="N12" s="33">
        <v>0.22434162922585299</v>
      </c>
      <c r="O12" s="34">
        <v>0.22501507009876562</v>
      </c>
      <c r="P12" s="33"/>
      <c r="Q12" s="32">
        <v>0.22533575622872401</v>
      </c>
      <c r="R12" s="33">
        <v>0.22533575622872401</v>
      </c>
      <c r="S12" s="33">
        <v>0.22533575622872401</v>
      </c>
      <c r="T12" s="33">
        <v>0.22533575622872401</v>
      </c>
      <c r="U12" s="33">
        <v>0.22533575622872401</v>
      </c>
      <c r="V12" s="33">
        <v>0.22533575622872401</v>
      </c>
      <c r="W12" s="33">
        <v>0.22533575622872401</v>
      </c>
      <c r="X12" s="33">
        <v>0.22533575622872401</v>
      </c>
      <c r="Y12" s="33">
        <v>0.22533575622872401</v>
      </c>
      <c r="Z12" s="33">
        <v>0.22533575622872401</v>
      </c>
      <c r="AA12" s="33">
        <v>0.22533575622872401</v>
      </c>
      <c r="AB12" s="34">
        <v>0.22533575622872401</v>
      </c>
      <c r="AE12" s="49"/>
    </row>
    <row r="13" spans="1:31">
      <c r="A13" s="1">
        <v>9</v>
      </c>
      <c r="B13" s="4"/>
      <c r="C13" s="27"/>
      <c r="D13" s="19"/>
      <c r="O13" s="20"/>
      <c r="Q13" s="19"/>
      <c r="AB13" s="20"/>
      <c r="AE13" s="49"/>
    </row>
    <row r="14" spans="1:31" ht="12.75" customHeight="1">
      <c r="A14" s="1">
        <v>10</v>
      </c>
      <c r="B14" s="6" t="s">
        <v>8</v>
      </c>
      <c r="C14" s="6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18"/>
      <c r="P14" s="7"/>
      <c r="Q14" s="17"/>
      <c r="R14" s="7"/>
      <c r="S14" s="7"/>
      <c r="T14" s="7"/>
      <c r="U14" s="7"/>
      <c r="V14" s="7"/>
      <c r="W14" s="7"/>
      <c r="X14" s="7"/>
      <c r="Y14" s="7"/>
      <c r="Z14" s="7"/>
      <c r="AA14" s="7"/>
      <c r="AB14" s="18"/>
      <c r="AE14" s="49"/>
    </row>
    <row r="15" spans="1:31" ht="12.75" customHeight="1">
      <c r="A15" s="1">
        <v>11</v>
      </c>
      <c r="B15" s="4"/>
      <c r="C15" s="26" t="s">
        <v>2</v>
      </c>
      <c r="D15" s="189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1"/>
      <c r="P15" s="102"/>
      <c r="Q15" s="189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1"/>
      <c r="AE15" s="49"/>
    </row>
    <row r="16" spans="1:31" ht="12.75" customHeight="1">
      <c r="A16" s="1">
        <v>12</v>
      </c>
      <c r="B16" s="4"/>
      <c r="C16" s="26" t="s">
        <v>3</v>
      </c>
      <c r="D16" s="18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1"/>
      <c r="P16" s="102"/>
      <c r="Q16" s="189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1"/>
      <c r="AE16" s="49"/>
    </row>
    <row r="17" spans="1:31" ht="12.75" customHeight="1">
      <c r="A17" s="1">
        <v>13</v>
      </c>
      <c r="B17" s="4"/>
      <c r="C17" s="26" t="s">
        <v>4</v>
      </c>
      <c r="D17" s="189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1"/>
      <c r="P17" s="102"/>
      <c r="Q17" s="189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1"/>
      <c r="AE17" s="49"/>
    </row>
    <row r="18" spans="1:31" ht="12.75" customHeight="1">
      <c r="A18" s="1">
        <v>14</v>
      </c>
      <c r="B18" s="4"/>
      <c r="C18" s="26" t="s">
        <v>5</v>
      </c>
      <c r="D18" s="189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1"/>
      <c r="P18" s="102"/>
      <c r="Q18" s="189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1"/>
      <c r="AE18" s="49"/>
    </row>
    <row r="19" spans="1:31" ht="12.75" customHeight="1">
      <c r="A19" s="1">
        <v>15</v>
      </c>
      <c r="B19" s="4"/>
      <c r="C19" s="27" t="s">
        <v>54</v>
      </c>
      <c r="D19" s="28">
        <v>10648.599772834332</v>
      </c>
      <c r="E19" s="29">
        <v>9341.2489285206739</v>
      </c>
      <c r="F19" s="29">
        <v>4624.0174907886658</v>
      </c>
      <c r="G19" s="29">
        <v>11911.598277050038</v>
      </c>
      <c r="H19" s="29">
        <v>0</v>
      </c>
      <c r="I19" s="29">
        <v>4160.3033431788308</v>
      </c>
      <c r="J19" s="29">
        <v>30179.243593326952</v>
      </c>
      <c r="K19" s="29">
        <v>30531.942285714384</v>
      </c>
      <c r="L19" s="29">
        <v>38897.585554139136</v>
      </c>
      <c r="M19" s="29">
        <v>19641.530279278228</v>
      </c>
      <c r="N19" s="29">
        <v>84070.118648539981</v>
      </c>
      <c r="O19" s="30">
        <v>62710.181184802808</v>
      </c>
      <c r="P19" s="29"/>
      <c r="Q19" s="28">
        <v>4054.1913522008317</v>
      </c>
      <c r="R19" s="29">
        <v>0</v>
      </c>
      <c r="S19" s="29">
        <v>0</v>
      </c>
      <c r="T19" s="29">
        <v>1636.4783960354853</v>
      </c>
      <c r="U19" s="29">
        <v>11541.669267065716</v>
      </c>
      <c r="V19" s="29">
        <v>2318.7049315935701</v>
      </c>
      <c r="W19" s="29">
        <v>2377.2922282130385</v>
      </c>
      <c r="X19" s="29">
        <v>2377.2922282130385</v>
      </c>
      <c r="Y19" s="29">
        <v>2318.7049315935701</v>
      </c>
      <c r="Z19" s="29">
        <v>2260.1176349741017</v>
      </c>
      <c r="AA19" s="29">
        <v>2449.39967020623</v>
      </c>
      <c r="AB19" s="30">
        <v>2377.2922282130385</v>
      </c>
      <c r="AE19" s="49"/>
    </row>
    <row r="20" spans="1:31" ht="12.75" customHeight="1">
      <c r="A20" s="1">
        <v>16</v>
      </c>
      <c r="B20" s="4"/>
      <c r="C20" s="27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  <c r="AE20" s="49"/>
    </row>
    <row r="21" spans="1:31" ht="12.75" customHeight="1">
      <c r="A21" s="1">
        <v>17</v>
      </c>
      <c r="B21" s="6" t="s">
        <v>79</v>
      </c>
      <c r="C21" s="6"/>
      <c r="D21" s="1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  <c r="P21" s="7"/>
      <c r="Q21" s="17"/>
      <c r="R21" s="7"/>
      <c r="S21" s="7"/>
      <c r="T21" s="7"/>
      <c r="U21" s="7"/>
      <c r="V21" s="7"/>
      <c r="W21" s="7"/>
      <c r="X21" s="7"/>
      <c r="Y21" s="7"/>
      <c r="Z21" s="7"/>
      <c r="AA21" s="7"/>
      <c r="AB21" s="18"/>
      <c r="AE21" s="49"/>
    </row>
    <row r="22" spans="1:31" ht="12.75" customHeight="1">
      <c r="A22" s="1">
        <v>18</v>
      </c>
      <c r="B22" s="4"/>
      <c r="C22" s="35" t="s">
        <v>80</v>
      </c>
      <c r="D22" s="189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102"/>
      <c r="Q22" s="189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1"/>
      <c r="AD22" s="23"/>
      <c r="AE22" s="49"/>
    </row>
    <row r="23" spans="1:31" ht="12.75" customHeight="1">
      <c r="A23" s="1">
        <v>19</v>
      </c>
      <c r="B23" s="4"/>
      <c r="C23" s="31" t="s">
        <v>7</v>
      </c>
      <c r="D23" s="32">
        <v>0.22434162922585285</v>
      </c>
      <c r="E23" s="33">
        <v>0.22434162922585285</v>
      </c>
      <c r="F23" s="33">
        <v>0.22434162922585285</v>
      </c>
      <c r="G23" s="33">
        <v>0.22434162922585285</v>
      </c>
      <c r="H23" s="33">
        <v>0.22434162922585299</v>
      </c>
      <c r="I23" s="33">
        <v>0.22434162922585299</v>
      </c>
      <c r="J23" s="33">
        <v>0.22434162922585299</v>
      </c>
      <c r="K23" s="33">
        <v>0.22434162922585299</v>
      </c>
      <c r="L23" s="33">
        <v>0.22434162922585299</v>
      </c>
      <c r="M23" s="33">
        <v>0.22434162922585299</v>
      </c>
      <c r="N23" s="33">
        <v>0.22434162922585299</v>
      </c>
      <c r="O23" s="34">
        <v>0.22501507009876562</v>
      </c>
      <c r="P23" s="33"/>
      <c r="Q23" s="32">
        <v>0.22533575622872401</v>
      </c>
      <c r="R23" s="33">
        <v>0.22533575622872401</v>
      </c>
      <c r="S23" s="33">
        <v>0.22533575622872401</v>
      </c>
      <c r="T23" s="33">
        <v>0.22533575622872401</v>
      </c>
      <c r="U23" s="33">
        <v>0.22533575622872401</v>
      </c>
      <c r="V23" s="33">
        <v>0.22533575622872401</v>
      </c>
      <c r="W23" s="33">
        <v>0.22533575622872401</v>
      </c>
      <c r="X23" s="33">
        <v>0.22533575622872401</v>
      </c>
      <c r="Y23" s="33">
        <v>0.22533575622872401</v>
      </c>
      <c r="Z23" s="33">
        <v>0.22533575622872401</v>
      </c>
      <c r="AA23" s="33">
        <v>0.22533575622872401</v>
      </c>
      <c r="AB23" s="34">
        <v>0.22533575622872401</v>
      </c>
      <c r="AE23" s="49"/>
    </row>
    <row r="24" spans="1:31" ht="12.75" customHeight="1">
      <c r="A24" s="1">
        <v>20</v>
      </c>
      <c r="B24" s="4"/>
      <c r="C24" s="35" t="s">
        <v>9</v>
      </c>
      <c r="D24" s="189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02"/>
      <c r="Q24" s="189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1"/>
      <c r="AE24" s="49"/>
    </row>
    <row r="25" spans="1:31" ht="12.75" customHeight="1">
      <c r="A25" s="1">
        <v>21</v>
      </c>
      <c r="B25" s="4"/>
      <c r="C25" s="31" t="s">
        <v>10</v>
      </c>
      <c r="D25" s="38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40">
        <v>1</v>
      </c>
      <c r="P25" s="39"/>
      <c r="Q25" s="38">
        <v>1</v>
      </c>
      <c r="R25" s="39">
        <v>1</v>
      </c>
      <c r="S25" s="39">
        <v>1</v>
      </c>
      <c r="T25" s="39">
        <v>1</v>
      </c>
      <c r="U25" s="39">
        <v>1</v>
      </c>
      <c r="V25" s="39">
        <v>1</v>
      </c>
      <c r="W25" s="39">
        <v>1</v>
      </c>
      <c r="X25" s="39">
        <v>1</v>
      </c>
      <c r="Y25" s="39">
        <v>1</v>
      </c>
      <c r="Z25" s="39">
        <v>1</v>
      </c>
      <c r="AA25" s="39">
        <v>1</v>
      </c>
      <c r="AB25" s="40">
        <v>1</v>
      </c>
      <c r="AE25" s="49"/>
    </row>
    <row r="26" spans="1:31" ht="12.75" customHeight="1">
      <c r="A26" s="1">
        <v>22</v>
      </c>
      <c r="B26" s="4"/>
      <c r="C26" s="35" t="s">
        <v>11</v>
      </c>
      <c r="D26" s="189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02"/>
      <c r="Q26" s="189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1"/>
      <c r="AE26" s="49"/>
    </row>
    <row r="27" spans="1:31" ht="12.75" customHeight="1">
      <c r="A27" s="1">
        <v>23</v>
      </c>
      <c r="B27" s="4"/>
      <c r="C27" s="41" t="s">
        <v>12</v>
      </c>
      <c r="D27" s="189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1"/>
      <c r="P27" s="102"/>
      <c r="Q27" s="189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1"/>
      <c r="AE27" s="49"/>
    </row>
    <row r="28" spans="1:31" ht="12.75" customHeight="1">
      <c r="A28" s="1">
        <v>24</v>
      </c>
      <c r="B28" s="4"/>
      <c r="C28" s="42" t="s">
        <v>55</v>
      </c>
      <c r="D28" s="189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02"/>
      <c r="Q28" s="189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1"/>
      <c r="AE28" s="49"/>
    </row>
    <row r="29" spans="1:31" ht="12.75" customHeight="1">
      <c r="A29" s="1">
        <v>25</v>
      </c>
      <c r="B29" s="4"/>
      <c r="C29" s="35"/>
      <c r="D29" s="43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6"/>
      <c r="P29" s="37"/>
      <c r="Q29" s="4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6"/>
      <c r="AE29" s="49"/>
    </row>
    <row r="30" spans="1:31" ht="12.75" customHeight="1">
      <c r="A30" s="1">
        <v>26</v>
      </c>
      <c r="B30" s="4"/>
      <c r="C30" s="35" t="s">
        <v>90</v>
      </c>
      <c r="D30" s="189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  <c r="P30" s="102"/>
      <c r="Q30" s="189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1"/>
      <c r="AD30" s="23"/>
      <c r="AE30" s="49"/>
    </row>
    <row r="31" spans="1:31" ht="12.75" customHeight="1">
      <c r="A31" s="1">
        <v>27</v>
      </c>
      <c r="B31" s="4"/>
      <c r="C31" s="31" t="s">
        <v>7</v>
      </c>
      <c r="D31" s="32">
        <v>0.22434162922585285</v>
      </c>
      <c r="E31" s="33">
        <v>0.22434162922585285</v>
      </c>
      <c r="F31" s="33">
        <v>0.22434162922585285</v>
      </c>
      <c r="G31" s="33">
        <v>0.22434162922585285</v>
      </c>
      <c r="H31" s="33">
        <v>0.22434162922585299</v>
      </c>
      <c r="I31" s="33">
        <v>0.22434162922585299</v>
      </c>
      <c r="J31" s="33">
        <v>0.22434162922585299</v>
      </c>
      <c r="K31" s="33">
        <v>0.22434162922585299</v>
      </c>
      <c r="L31" s="33">
        <v>0.22434162922585299</v>
      </c>
      <c r="M31" s="33">
        <v>0.22434162922585299</v>
      </c>
      <c r="N31" s="33">
        <v>0.22434162922585299</v>
      </c>
      <c r="O31" s="34">
        <v>0.22501507009876562</v>
      </c>
      <c r="P31" s="33"/>
      <c r="Q31" s="32">
        <v>0.22533575622872401</v>
      </c>
      <c r="R31" s="33">
        <v>0.22533575622872401</v>
      </c>
      <c r="S31" s="33">
        <v>0.22533575622872401</v>
      </c>
      <c r="T31" s="33">
        <v>0.22533575622872401</v>
      </c>
      <c r="U31" s="33">
        <v>0.22533575622872401</v>
      </c>
      <c r="V31" s="33">
        <v>0.22533575622872401</v>
      </c>
      <c r="W31" s="33">
        <v>0.22533575622872401</v>
      </c>
      <c r="X31" s="33">
        <v>0.22533575622872401</v>
      </c>
      <c r="Y31" s="33">
        <v>0.22533575622872401</v>
      </c>
      <c r="Z31" s="33">
        <v>0.22533575622872401</v>
      </c>
      <c r="AA31" s="33">
        <v>0.22533575622872401</v>
      </c>
      <c r="AB31" s="34">
        <v>0.22533575622872401</v>
      </c>
      <c r="AE31" s="49"/>
    </row>
    <row r="32" spans="1:31" ht="12.75" customHeight="1">
      <c r="A32" s="1">
        <v>28</v>
      </c>
      <c r="B32" s="4"/>
      <c r="C32" s="35" t="s">
        <v>9</v>
      </c>
      <c r="D32" s="189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1"/>
      <c r="P32" s="102"/>
      <c r="Q32" s="189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1"/>
      <c r="AE32" s="49"/>
    </row>
    <row r="33" spans="1:31" ht="12.75" customHeight="1">
      <c r="A33" s="1">
        <v>29</v>
      </c>
      <c r="B33" s="4"/>
      <c r="C33" s="31" t="s">
        <v>10</v>
      </c>
      <c r="D33" s="38">
        <v>1</v>
      </c>
      <c r="E33" s="39">
        <v>1</v>
      </c>
      <c r="F33" s="39">
        <v>1</v>
      </c>
      <c r="G33" s="39">
        <v>1</v>
      </c>
      <c r="H33" s="39">
        <v>1</v>
      </c>
      <c r="I33" s="39">
        <v>1</v>
      </c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40">
        <v>1</v>
      </c>
      <c r="P33" s="39"/>
      <c r="Q33" s="38">
        <v>1</v>
      </c>
      <c r="R33" s="39">
        <v>1</v>
      </c>
      <c r="S33" s="39">
        <v>1</v>
      </c>
      <c r="T33" s="39">
        <v>1</v>
      </c>
      <c r="U33" s="39">
        <v>1</v>
      </c>
      <c r="V33" s="39">
        <v>1</v>
      </c>
      <c r="W33" s="39">
        <v>1</v>
      </c>
      <c r="X33" s="39">
        <v>1</v>
      </c>
      <c r="Y33" s="39">
        <v>1</v>
      </c>
      <c r="Z33" s="39">
        <v>1</v>
      </c>
      <c r="AA33" s="39">
        <v>1</v>
      </c>
      <c r="AB33" s="40">
        <v>1</v>
      </c>
      <c r="AE33" s="49"/>
    </row>
    <row r="34" spans="1:31" ht="12.75" customHeight="1">
      <c r="A34" s="1">
        <v>30</v>
      </c>
      <c r="B34" s="4"/>
      <c r="C34" s="35" t="s">
        <v>11</v>
      </c>
      <c r="D34" s="18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1"/>
      <c r="P34" s="102"/>
      <c r="Q34" s="189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1"/>
      <c r="AE34" s="49"/>
    </row>
    <row r="35" spans="1:31">
      <c r="A35" s="1">
        <v>31</v>
      </c>
      <c r="B35" s="4"/>
      <c r="C35" s="41" t="s">
        <v>12</v>
      </c>
      <c r="D35" s="189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1"/>
      <c r="P35" s="102"/>
      <c r="Q35" s="189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1"/>
      <c r="AE35" s="49"/>
    </row>
    <row r="36" spans="1:31" ht="12.75" customHeight="1">
      <c r="A36" s="1">
        <v>32</v>
      </c>
      <c r="B36" s="4"/>
      <c r="C36" s="42" t="s">
        <v>56</v>
      </c>
      <c r="D36" s="189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1"/>
      <c r="P36" s="102"/>
      <c r="Q36" s="189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/>
      <c r="AE36" s="49"/>
    </row>
    <row r="37" spans="1:31" ht="12.75" customHeight="1">
      <c r="A37" s="1">
        <v>33</v>
      </c>
      <c r="B37" s="4"/>
      <c r="C37" s="42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29"/>
      <c r="Q37" s="2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30"/>
      <c r="AE37" s="49"/>
    </row>
    <row r="38" spans="1:31" ht="12.75" customHeight="1">
      <c r="A38" s="1">
        <v>34</v>
      </c>
      <c r="B38" s="4"/>
      <c r="C38" s="35" t="s">
        <v>81</v>
      </c>
      <c r="D38" s="189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P38" s="102"/>
      <c r="Q38" s="189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1"/>
      <c r="AD38" s="23"/>
      <c r="AE38" s="49"/>
    </row>
    <row r="39" spans="1:31" ht="12.75" customHeight="1">
      <c r="A39" s="1">
        <v>35</v>
      </c>
      <c r="B39" s="4"/>
      <c r="C39" s="31" t="s">
        <v>7</v>
      </c>
      <c r="D39" s="32">
        <v>0.22434162922585285</v>
      </c>
      <c r="E39" s="33">
        <v>0.22434162922585285</v>
      </c>
      <c r="F39" s="33">
        <v>0.22434162922585285</v>
      </c>
      <c r="G39" s="33">
        <v>0.22434162922585285</v>
      </c>
      <c r="H39" s="33">
        <v>0.22434162922585299</v>
      </c>
      <c r="I39" s="33">
        <v>0.22434162922585299</v>
      </c>
      <c r="J39" s="33">
        <v>0.22434162922585299</v>
      </c>
      <c r="K39" s="33">
        <v>0.22434162922585299</v>
      </c>
      <c r="L39" s="33">
        <v>0.22434162922585299</v>
      </c>
      <c r="M39" s="33">
        <v>0.22434162922585299</v>
      </c>
      <c r="N39" s="33">
        <v>0.22434162922585299</v>
      </c>
      <c r="O39" s="34">
        <v>0.22501507009876562</v>
      </c>
      <c r="P39" s="33"/>
      <c r="Q39" s="32">
        <v>0.22533575622872401</v>
      </c>
      <c r="R39" s="33">
        <v>0.22533575622872401</v>
      </c>
      <c r="S39" s="33">
        <v>0.22533575622872401</v>
      </c>
      <c r="T39" s="33">
        <v>0.22533575622872401</v>
      </c>
      <c r="U39" s="33">
        <v>0.22533575622872401</v>
      </c>
      <c r="V39" s="33">
        <v>0.22533575622872401</v>
      </c>
      <c r="W39" s="33">
        <v>0.22533575622872401</v>
      </c>
      <c r="X39" s="33">
        <v>0.22533575622872401</v>
      </c>
      <c r="Y39" s="33">
        <v>0.22533575622872401</v>
      </c>
      <c r="Z39" s="33">
        <v>0.22533575622872401</v>
      </c>
      <c r="AA39" s="33">
        <v>0.22533575622872401</v>
      </c>
      <c r="AB39" s="34">
        <v>0.22533575622872401</v>
      </c>
      <c r="AE39" s="49"/>
    </row>
    <row r="40" spans="1:31" ht="12.75" customHeight="1">
      <c r="A40" s="1">
        <v>36</v>
      </c>
      <c r="B40" s="4"/>
      <c r="C40" s="35" t="s">
        <v>9</v>
      </c>
      <c r="D40" s="189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1"/>
      <c r="P40" s="102"/>
      <c r="Q40" s="189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1"/>
      <c r="AE40" s="49"/>
    </row>
    <row r="41" spans="1:31" ht="12.75" customHeight="1">
      <c r="A41" s="1">
        <v>37</v>
      </c>
      <c r="B41" s="4"/>
      <c r="C41" s="31" t="s">
        <v>10</v>
      </c>
      <c r="D41" s="38">
        <v>1</v>
      </c>
      <c r="E41" s="39">
        <v>1</v>
      </c>
      <c r="F41" s="39">
        <v>1</v>
      </c>
      <c r="G41" s="39">
        <v>1</v>
      </c>
      <c r="H41" s="39">
        <v>1</v>
      </c>
      <c r="I41" s="39">
        <v>1</v>
      </c>
      <c r="J41" s="39">
        <v>1</v>
      </c>
      <c r="K41" s="39">
        <v>1</v>
      </c>
      <c r="L41" s="39">
        <v>1</v>
      </c>
      <c r="M41" s="39">
        <v>1</v>
      </c>
      <c r="N41" s="39">
        <v>1</v>
      </c>
      <c r="O41" s="40">
        <v>1</v>
      </c>
      <c r="P41" s="39"/>
      <c r="Q41" s="38">
        <v>1</v>
      </c>
      <c r="R41" s="39">
        <v>1</v>
      </c>
      <c r="S41" s="39">
        <v>1</v>
      </c>
      <c r="T41" s="39">
        <v>1</v>
      </c>
      <c r="U41" s="39">
        <v>1</v>
      </c>
      <c r="V41" s="39">
        <v>1</v>
      </c>
      <c r="W41" s="39">
        <v>1</v>
      </c>
      <c r="X41" s="39">
        <v>1</v>
      </c>
      <c r="Y41" s="39">
        <v>1</v>
      </c>
      <c r="Z41" s="39">
        <v>1</v>
      </c>
      <c r="AA41" s="39">
        <v>1</v>
      </c>
      <c r="AB41" s="40">
        <v>1</v>
      </c>
      <c r="AE41" s="49"/>
    </row>
    <row r="42" spans="1:31" ht="12.75" customHeight="1">
      <c r="A42" s="1">
        <v>38</v>
      </c>
      <c r="B42" s="4"/>
      <c r="C42" s="35" t="s">
        <v>11</v>
      </c>
      <c r="D42" s="189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1"/>
      <c r="P42" s="102"/>
      <c r="Q42" s="189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1"/>
      <c r="AE42" s="49"/>
    </row>
    <row r="43" spans="1:31">
      <c r="A43" s="1">
        <v>39</v>
      </c>
      <c r="B43" s="4"/>
      <c r="C43" s="41" t="s">
        <v>12</v>
      </c>
      <c r="D43" s="189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1"/>
      <c r="P43" s="102"/>
      <c r="Q43" s="189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1"/>
      <c r="AE43" s="49"/>
    </row>
    <row r="44" spans="1:31" ht="12.75" customHeight="1">
      <c r="A44" s="1">
        <v>40</v>
      </c>
      <c r="B44" s="4"/>
      <c r="C44" s="42" t="s">
        <v>57</v>
      </c>
      <c r="D44" s="189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  <c r="P44" s="102"/>
      <c r="Q44" s="189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1"/>
      <c r="AE44" s="49"/>
    </row>
    <row r="45" spans="1:31" ht="12.75" customHeight="1">
      <c r="A45" s="1">
        <v>41</v>
      </c>
      <c r="B45" s="4"/>
      <c r="C45" s="42"/>
      <c r="D45" s="19"/>
      <c r="O45" s="20"/>
      <c r="Q45" s="19"/>
      <c r="AB45" s="20"/>
      <c r="AE45" s="49"/>
    </row>
    <row r="46" spans="1:31" ht="12.75" customHeight="1">
      <c r="A46" s="1">
        <v>42</v>
      </c>
      <c r="B46" s="4"/>
      <c r="C46" s="35" t="s">
        <v>82</v>
      </c>
      <c r="D46" s="189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1"/>
      <c r="P46" s="102"/>
      <c r="Q46" s="189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1"/>
      <c r="AD46" s="23"/>
      <c r="AE46" s="49"/>
    </row>
    <row r="47" spans="1:31" ht="12.75" customHeight="1">
      <c r="A47" s="1">
        <v>43</v>
      </c>
      <c r="B47" s="4"/>
      <c r="C47" s="31" t="s">
        <v>7</v>
      </c>
      <c r="D47" s="32">
        <v>0.22434162922585285</v>
      </c>
      <c r="E47" s="33">
        <v>0.22434162922585285</v>
      </c>
      <c r="F47" s="33">
        <v>0.22434162922585285</v>
      </c>
      <c r="G47" s="33">
        <v>0.22434162922585285</v>
      </c>
      <c r="H47" s="33">
        <v>0.22434162922585299</v>
      </c>
      <c r="I47" s="33">
        <v>0.22434162922585299</v>
      </c>
      <c r="J47" s="33">
        <v>0.22434162922585299</v>
      </c>
      <c r="K47" s="33">
        <v>0.22434162922585299</v>
      </c>
      <c r="L47" s="33">
        <v>0.22434162922585299</v>
      </c>
      <c r="M47" s="33">
        <v>0.22434162922585299</v>
      </c>
      <c r="N47" s="33">
        <v>0.22434162922585299</v>
      </c>
      <c r="O47" s="34">
        <v>0.22501507009876562</v>
      </c>
      <c r="P47" s="33"/>
      <c r="Q47" s="32">
        <v>0.22533575622872401</v>
      </c>
      <c r="R47" s="33">
        <v>0.22533575622872401</v>
      </c>
      <c r="S47" s="33">
        <v>0.22533575622872401</v>
      </c>
      <c r="T47" s="33">
        <v>0.22533575622872401</v>
      </c>
      <c r="U47" s="33">
        <v>0.22533575622872401</v>
      </c>
      <c r="V47" s="33">
        <v>0.22533575622872401</v>
      </c>
      <c r="W47" s="33">
        <v>0.22533575622872401</v>
      </c>
      <c r="X47" s="33">
        <v>0.22533575622872401</v>
      </c>
      <c r="Y47" s="33">
        <v>0.22533575622872401</v>
      </c>
      <c r="Z47" s="33">
        <v>0.22533575622872401</v>
      </c>
      <c r="AA47" s="33">
        <v>0.22533575622872401</v>
      </c>
      <c r="AB47" s="34">
        <v>0.22533575622872401</v>
      </c>
      <c r="AE47" s="49"/>
    </row>
    <row r="48" spans="1:31" ht="12.75" customHeight="1">
      <c r="A48" s="1">
        <v>44</v>
      </c>
      <c r="B48" s="4"/>
      <c r="C48" s="35" t="s">
        <v>9</v>
      </c>
      <c r="D48" s="189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1"/>
      <c r="P48" s="102"/>
      <c r="Q48" s="189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1"/>
      <c r="AE48" s="49"/>
    </row>
    <row r="49" spans="1:31" ht="12.75" customHeight="1">
      <c r="A49" s="1">
        <v>45</v>
      </c>
      <c r="B49" s="4"/>
      <c r="C49" s="31" t="s">
        <v>10</v>
      </c>
      <c r="D49" s="38">
        <v>1</v>
      </c>
      <c r="E49" s="39">
        <v>1</v>
      </c>
      <c r="F49" s="39">
        <v>1</v>
      </c>
      <c r="G49" s="39">
        <v>1</v>
      </c>
      <c r="H49" s="39">
        <v>1</v>
      </c>
      <c r="I49" s="39">
        <v>1</v>
      </c>
      <c r="J49" s="39">
        <v>1</v>
      </c>
      <c r="K49" s="39">
        <v>1</v>
      </c>
      <c r="L49" s="39">
        <v>1</v>
      </c>
      <c r="M49" s="39">
        <v>1</v>
      </c>
      <c r="N49" s="39">
        <v>1</v>
      </c>
      <c r="O49" s="40">
        <v>1</v>
      </c>
      <c r="P49" s="39"/>
      <c r="Q49" s="38">
        <v>1</v>
      </c>
      <c r="R49" s="39">
        <v>1</v>
      </c>
      <c r="S49" s="39">
        <v>1</v>
      </c>
      <c r="T49" s="39">
        <v>1</v>
      </c>
      <c r="U49" s="39">
        <v>1</v>
      </c>
      <c r="V49" s="39">
        <v>1</v>
      </c>
      <c r="W49" s="39">
        <v>1</v>
      </c>
      <c r="X49" s="39">
        <v>1</v>
      </c>
      <c r="Y49" s="39">
        <v>1</v>
      </c>
      <c r="Z49" s="39">
        <v>1</v>
      </c>
      <c r="AA49" s="39">
        <v>1</v>
      </c>
      <c r="AB49" s="40">
        <v>1</v>
      </c>
      <c r="AE49" s="49"/>
    </row>
    <row r="50" spans="1:31" ht="12.75" customHeight="1">
      <c r="A50" s="1">
        <v>46</v>
      </c>
      <c r="B50" s="4"/>
      <c r="C50" s="35" t="s">
        <v>11</v>
      </c>
      <c r="D50" s="189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1"/>
      <c r="P50" s="102"/>
      <c r="Q50" s="189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1"/>
      <c r="AE50" s="49"/>
    </row>
    <row r="51" spans="1:31">
      <c r="A51" s="1">
        <v>47</v>
      </c>
      <c r="B51" s="4"/>
      <c r="C51" s="41" t="s">
        <v>12</v>
      </c>
      <c r="D51" s="189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1"/>
      <c r="P51" s="102"/>
      <c r="Q51" s="189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1"/>
      <c r="AE51" s="49"/>
    </row>
    <row r="52" spans="1:31" ht="12.75" customHeight="1">
      <c r="A52" s="1">
        <v>48</v>
      </c>
      <c r="B52" s="4"/>
      <c r="C52" s="42" t="s">
        <v>58</v>
      </c>
      <c r="D52" s="189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1"/>
      <c r="P52" s="102"/>
      <c r="Q52" s="189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E52" s="49"/>
    </row>
    <row r="53" spans="1:31" ht="12.75" customHeight="1">
      <c r="A53" s="1">
        <v>49</v>
      </c>
      <c r="B53" s="4"/>
      <c r="C53" s="44"/>
      <c r="D53" s="43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6"/>
      <c r="P53" s="37"/>
      <c r="Q53" s="43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6"/>
      <c r="AE53" s="49"/>
    </row>
    <row r="54" spans="1:31" ht="12.75" customHeight="1">
      <c r="A54" s="1">
        <v>50</v>
      </c>
      <c r="B54" s="27" t="s">
        <v>63</v>
      </c>
      <c r="C54" s="27"/>
      <c r="D54" s="45">
        <v>22260.161364750173</v>
      </c>
      <c r="E54" s="46">
        <v>30661.438482141402</v>
      </c>
      <c r="F54" s="46">
        <v>29011.26435780471</v>
      </c>
      <c r="G54" s="46">
        <v>38362.251062379299</v>
      </c>
      <c r="H54" s="46">
        <v>26424.272631631044</v>
      </c>
      <c r="I54" s="46">
        <v>23192.681638138354</v>
      </c>
      <c r="J54" s="46">
        <v>23798.604949418233</v>
      </c>
      <c r="K54" s="46">
        <v>18444.13370222157</v>
      </c>
      <c r="L54" s="46">
        <v>25457.373730652511</v>
      </c>
      <c r="M54" s="46">
        <v>14163.994567223275</v>
      </c>
      <c r="N54" s="46">
        <v>23785.712964071852</v>
      </c>
      <c r="O54" s="47">
        <v>31151.333925303858</v>
      </c>
      <c r="P54" s="29"/>
      <c r="Q54" s="45">
        <v>28040</v>
      </c>
      <c r="R54" s="46">
        <v>33080</v>
      </c>
      <c r="S54" s="46">
        <v>46160</v>
      </c>
      <c r="T54" s="46">
        <v>38325</v>
      </c>
      <c r="U54" s="46">
        <v>40635</v>
      </c>
      <c r="V54" s="46">
        <v>43810</v>
      </c>
      <c r="W54" s="46">
        <v>42960</v>
      </c>
      <c r="X54" s="46">
        <v>39040</v>
      </c>
      <c r="Y54" s="46">
        <v>34275</v>
      </c>
      <c r="Z54" s="46">
        <v>36890</v>
      </c>
      <c r="AA54" s="46">
        <v>34880</v>
      </c>
      <c r="AB54" s="47">
        <v>32010</v>
      </c>
      <c r="AE54" s="49"/>
    </row>
    <row r="55" spans="1:31" ht="12.75" customHeight="1">
      <c r="A55" s="1">
        <v>51</v>
      </c>
      <c r="B55" s="27"/>
      <c r="C55" s="27"/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/>
      <c r="P55" s="29"/>
      <c r="Q55" s="28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30"/>
      <c r="AE55" s="49"/>
    </row>
    <row r="56" spans="1:31" ht="12.75" customHeight="1">
      <c r="A56" s="1">
        <v>52</v>
      </c>
      <c r="B56" s="6" t="s">
        <v>13</v>
      </c>
      <c r="C56" s="27"/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0"/>
      <c r="P56" s="29"/>
      <c r="Q56" s="28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30"/>
      <c r="AE56" s="49"/>
    </row>
    <row r="57" spans="1:31">
      <c r="A57" s="1">
        <v>53</v>
      </c>
      <c r="B57" s="4"/>
      <c r="C57" s="41" t="s">
        <v>100</v>
      </c>
      <c r="D57" s="189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1"/>
      <c r="P57" s="102"/>
      <c r="Q57" s="189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1"/>
      <c r="AE57" s="49"/>
    </row>
    <row r="58" spans="1:31" ht="12.75" customHeight="1">
      <c r="A58" s="1">
        <v>54</v>
      </c>
      <c r="B58" s="4"/>
      <c r="C58" s="41" t="s">
        <v>12</v>
      </c>
      <c r="D58" s="189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1"/>
      <c r="P58" s="102"/>
      <c r="Q58" s="189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1"/>
      <c r="AE58" s="49"/>
    </row>
    <row r="59" spans="1:31">
      <c r="A59" s="1">
        <v>55</v>
      </c>
      <c r="B59" s="4"/>
      <c r="C59" s="42" t="s">
        <v>59</v>
      </c>
      <c r="D59" s="28">
        <v>-43045.678357315177</v>
      </c>
      <c r="E59" s="29">
        <v>-43045.678357315177</v>
      </c>
      <c r="F59" s="29">
        <v>-43045.678357315177</v>
      </c>
      <c r="G59" s="29">
        <v>-43045.678357315177</v>
      </c>
      <c r="H59" s="29">
        <v>-43045.678357315177</v>
      </c>
      <c r="I59" s="29">
        <v>-43045.678357315177</v>
      </c>
      <c r="J59" s="29">
        <v>-43045.678357315177</v>
      </c>
      <c r="K59" s="29">
        <v>-43045.678357315177</v>
      </c>
      <c r="L59" s="29">
        <v>-43045.678357315177</v>
      </c>
      <c r="M59" s="29">
        <v>-43045.678357315177</v>
      </c>
      <c r="N59" s="29">
        <v>-43045.678357315177</v>
      </c>
      <c r="O59" s="30">
        <v>-43045.678357315177</v>
      </c>
      <c r="P59" s="29"/>
      <c r="Q59" s="28">
        <v>-50401.66874999999</v>
      </c>
      <c r="R59" s="29">
        <v>-50401.66874999999</v>
      </c>
      <c r="S59" s="29">
        <v>-50401.66874999999</v>
      </c>
      <c r="T59" s="29">
        <v>-50401.66874999999</v>
      </c>
      <c r="U59" s="29">
        <v>-50401.66874999999</v>
      </c>
      <c r="V59" s="29">
        <v>-50401.66874999999</v>
      </c>
      <c r="W59" s="29">
        <v>-50401.66874999999</v>
      </c>
      <c r="X59" s="29">
        <v>-50401.66874999999</v>
      </c>
      <c r="Y59" s="29">
        <v>-50401.66874999999</v>
      </c>
      <c r="Z59" s="29">
        <v>-50401.66874999999</v>
      </c>
      <c r="AA59" s="29">
        <v>-50401.66874999999</v>
      </c>
      <c r="AB59" s="30">
        <v>-50401.66874999999</v>
      </c>
      <c r="AE59" s="49"/>
    </row>
    <row r="60" spans="1:31">
      <c r="A60" s="1">
        <v>56</v>
      </c>
      <c r="B60" s="4"/>
      <c r="C60" s="27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  <c r="P60" s="29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0"/>
      <c r="AE60" s="49"/>
    </row>
    <row r="61" spans="1:31" ht="12.75" customHeight="1">
      <c r="A61" s="1">
        <v>57</v>
      </c>
      <c r="B61" s="6" t="s">
        <v>83</v>
      </c>
      <c r="C61" s="9"/>
      <c r="D61" s="21">
        <v>-10136.917219730676</v>
      </c>
      <c r="E61" s="10">
        <v>-3042.9909466531026</v>
      </c>
      <c r="F61" s="10">
        <v>-9410.3965087218021</v>
      </c>
      <c r="G61" s="10">
        <v>7228.1709821141558</v>
      </c>
      <c r="H61" s="10">
        <v>-16621.405725684133</v>
      </c>
      <c r="I61" s="10">
        <v>-15692.693375997991</v>
      </c>
      <c r="J61" s="10">
        <v>10932.170185430004</v>
      </c>
      <c r="K61" s="10">
        <v>5930.3976306207769</v>
      </c>
      <c r="L61" s="10">
        <v>21309.280927476473</v>
      </c>
      <c r="M61" s="10">
        <v>-9240.1535108136741</v>
      </c>
      <c r="N61" s="10">
        <v>64810.153255296653</v>
      </c>
      <c r="O61" s="22">
        <v>50815.836752791496</v>
      </c>
      <c r="P61" s="11"/>
      <c r="Q61" s="21">
        <v>-18307.477397799157</v>
      </c>
      <c r="R61" s="10">
        <v>-17321.66874999999</v>
      </c>
      <c r="S61" s="10">
        <v>-4241.6687499999898</v>
      </c>
      <c r="T61" s="10">
        <v>-10440.190353964506</v>
      </c>
      <c r="U61" s="10">
        <v>1775.0005170657241</v>
      </c>
      <c r="V61" s="10">
        <v>-4272.963818406417</v>
      </c>
      <c r="W61" s="10">
        <v>-5064.3765217869513</v>
      </c>
      <c r="X61" s="10">
        <v>-8984.3765217869513</v>
      </c>
      <c r="Y61" s="10">
        <v>-13807.963818406417</v>
      </c>
      <c r="Z61" s="10">
        <v>-11251.55111502589</v>
      </c>
      <c r="AA61" s="10">
        <v>-13072.269079793761</v>
      </c>
      <c r="AB61" s="22">
        <v>-16014.376521786951</v>
      </c>
      <c r="AE61" s="49"/>
    </row>
    <row r="62" spans="1:31" ht="12.75" customHeight="1">
      <c r="B62" s="6"/>
      <c r="C62" s="9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E62" s="49"/>
    </row>
    <row r="63" spans="1:31" ht="12.75" customHeight="1">
      <c r="C63" s="3"/>
      <c r="D63" s="155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50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50" t="s">
        <v>76</v>
      </c>
      <c r="AD63" s="48"/>
    </row>
    <row r="64" spans="1:31" ht="12.75" customHeight="1">
      <c r="C64" s="3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</sheetData>
  <pageMargins left="0.7" right="0.7" top="0.75" bottom="0.75" header="0.3" footer="0.3"/>
  <pageSetup scale="27" orientation="landscape" r:id="rId1"/>
  <headerFooter>
    <oddHeader>&amp;CREDACTED CONFIDENTIAL A
CONFIDENTIAL PER PROTECTIVE ORDER 03</oddHeader>
  </headerFooter>
  <colBreaks count="1" manualBreakCount="1">
    <brk id="15" min="3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view="pageBreakPreview" zoomScale="85" zoomScaleNormal="85" zoomScaleSheetLayoutView="85" workbookViewId="0"/>
  </sheetViews>
  <sheetFormatPr defaultColWidth="6.140625" defaultRowHeight="12.75"/>
  <cols>
    <col min="1" max="1" width="3.85546875" style="103" customWidth="1"/>
    <col min="2" max="2" width="60.7109375" style="103" customWidth="1"/>
    <col min="3" max="4" width="18.28515625" style="104" customWidth="1"/>
    <col min="5" max="5" width="18.5703125" style="104" customWidth="1"/>
    <col min="6" max="6" width="17.28515625" style="104" customWidth="1"/>
    <col min="7" max="7" width="15.5703125" style="103" customWidth="1"/>
    <col min="8" max="8" width="7.42578125" style="103" bestFit="1" customWidth="1"/>
    <col min="9" max="16384" width="6.140625" style="103"/>
  </cols>
  <sheetData>
    <row r="1" spans="1:7" ht="12.75" customHeight="1">
      <c r="A1" s="144" t="s">
        <v>112</v>
      </c>
      <c r="E1" s="148"/>
    </row>
    <row r="2" spans="1:7" ht="12.75" customHeight="1">
      <c r="A2" s="144" t="s">
        <v>49</v>
      </c>
    </row>
    <row r="3" spans="1:7" ht="12.75" customHeight="1">
      <c r="B3" s="161"/>
      <c r="C3" s="147"/>
      <c r="D3" s="147"/>
      <c r="E3" s="147"/>
      <c r="F3" s="147"/>
    </row>
    <row r="4" spans="1:7" ht="12.75" customHeight="1">
      <c r="B4" s="161"/>
      <c r="C4" s="146" t="s">
        <v>50</v>
      </c>
      <c r="D4" s="146" t="s">
        <v>107</v>
      </c>
      <c r="E4" s="103"/>
      <c r="F4" s="103"/>
    </row>
    <row r="5" spans="1:7" ht="12.75" customHeight="1">
      <c r="A5" s="128"/>
      <c r="B5" s="145" t="s">
        <v>64</v>
      </c>
      <c r="C5" s="137">
        <v>2013</v>
      </c>
      <c r="D5" s="137">
        <v>2014</v>
      </c>
      <c r="E5" s="103"/>
      <c r="F5" s="103"/>
    </row>
    <row r="6" spans="1:7" ht="12.75" customHeight="1">
      <c r="A6" s="111">
        <v>1</v>
      </c>
      <c r="B6" s="136" t="s">
        <v>42</v>
      </c>
      <c r="C6" s="192"/>
      <c r="D6" s="192"/>
      <c r="E6" s="105"/>
      <c r="F6" s="105"/>
      <c r="G6" s="105"/>
    </row>
    <row r="7" spans="1:7" ht="12.75" customHeight="1">
      <c r="A7" s="118">
        <v>2</v>
      </c>
      <c r="B7" s="140" t="s">
        <v>41</v>
      </c>
      <c r="C7" s="193"/>
      <c r="D7" s="193"/>
      <c r="E7" s="105"/>
      <c r="F7" s="105"/>
      <c r="G7" s="105"/>
    </row>
    <row r="8" spans="1:7" ht="12.75" customHeight="1">
      <c r="A8" s="118">
        <v>3</v>
      </c>
      <c r="B8" s="124" t="s">
        <v>43</v>
      </c>
      <c r="C8" s="193"/>
      <c r="D8" s="193"/>
      <c r="E8" s="105"/>
      <c r="F8" s="105"/>
      <c r="G8" s="105"/>
    </row>
    <row r="9" spans="1:7" ht="12.75" customHeight="1">
      <c r="A9" s="118">
        <v>4</v>
      </c>
      <c r="B9" s="124" t="s">
        <v>44</v>
      </c>
      <c r="C9" s="193"/>
      <c r="D9" s="193"/>
      <c r="E9" s="105"/>
      <c r="F9" s="105"/>
      <c r="G9" s="105"/>
    </row>
    <row r="10" spans="1:7" s="144" customFormat="1" ht="12.75" customHeight="1">
      <c r="A10" s="128">
        <v>5</v>
      </c>
      <c r="B10" s="127" t="s">
        <v>52</v>
      </c>
      <c r="C10" s="194"/>
      <c r="D10" s="194"/>
      <c r="E10" s="105"/>
      <c r="F10" s="105"/>
      <c r="G10" s="105"/>
    </row>
    <row r="11" spans="1:7" s="144" customFormat="1" ht="12.75" customHeight="1">
      <c r="A11" s="118"/>
      <c r="B11" s="140"/>
      <c r="C11" s="156"/>
      <c r="D11" s="156"/>
      <c r="E11" s="105"/>
      <c r="F11" s="105"/>
      <c r="G11" s="105"/>
    </row>
    <row r="12" spans="1:7" ht="12.75" customHeight="1">
      <c r="A12" s="118">
        <v>6</v>
      </c>
      <c r="B12" s="125" t="s">
        <v>84</v>
      </c>
      <c r="C12" s="195"/>
      <c r="D12" s="195"/>
      <c r="E12" s="105"/>
      <c r="F12" s="105"/>
      <c r="G12" s="105"/>
    </row>
    <row r="13" spans="1:7" ht="12.75" customHeight="1">
      <c r="A13" s="118">
        <v>7</v>
      </c>
      <c r="B13" s="125" t="s">
        <v>85</v>
      </c>
      <c r="C13" s="196"/>
      <c r="D13" s="196"/>
      <c r="E13" s="105"/>
      <c r="F13" s="105"/>
      <c r="G13" s="105"/>
    </row>
    <row r="14" spans="1:7" ht="12.75" customHeight="1">
      <c r="A14" s="118">
        <v>8</v>
      </c>
      <c r="B14" s="125" t="s">
        <v>86</v>
      </c>
      <c r="C14" s="195"/>
      <c r="D14" s="195"/>
      <c r="E14" s="105"/>
      <c r="F14" s="105"/>
      <c r="G14" s="105"/>
    </row>
    <row r="15" spans="1:7" ht="12.75" customHeight="1">
      <c r="A15" s="118">
        <v>9</v>
      </c>
      <c r="B15" s="125" t="s">
        <v>87</v>
      </c>
      <c r="C15" s="196"/>
      <c r="D15" s="196"/>
      <c r="E15" s="105"/>
      <c r="F15" s="105"/>
      <c r="G15" s="105"/>
    </row>
    <row r="16" spans="1:7" ht="12.75" customHeight="1">
      <c r="A16" s="118"/>
      <c r="B16" s="124"/>
      <c r="C16" s="157"/>
      <c r="D16" s="157"/>
      <c r="E16" s="105"/>
      <c r="F16" s="105"/>
      <c r="G16" s="105"/>
    </row>
    <row r="17" spans="1:7" ht="12.75" customHeight="1">
      <c r="A17" s="135">
        <v>10</v>
      </c>
      <c r="B17" s="123" t="s">
        <v>88</v>
      </c>
      <c r="C17" s="197"/>
      <c r="D17" s="197"/>
      <c r="E17" s="105"/>
      <c r="F17" s="105"/>
      <c r="G17" s="105"/>
    </row>
    <row r="18" spans="1:7" ht="12.75" customHeight="1">
      <c r="A18" s="135">
        <v>11</v>
      </c>
      <c r="B18" s="122" t="s">
        <v>51</v>
      </c>
      <c r="C18" s="198"/>
      <c r="D18" s="198"/>
      <c r="E18" s="105"/>
      <c r="F18" s="105"/>
      <c r="G18" s="105"/>
    </row>
    <row r="19" spans="1:7" ht="12.75" customHeight="1">
      <c r="A19" s="134">
        <v>12</v>
      </c>
      <c r="B19" s="121" t="s">
        <v>89</v>
      </c>
      <c r="C19" s="199"/>
      <c r="D19" s="199"/>
      <c r="E19" s="105"/>
      <c r="F19" s="105"/>
      <c r="G19" s="105"/>
    </row>
    <row r="20" spans="1:7" ht="12.75" customHeight="1">
      <c r="A20" s="120"/>
      <c r="B20" s="122"/>
      <c r="C20" s="143"/>
      <c r="D20" s="143"/>
      <c r="E20" s="105"/>
      <c r="F20" s="105"/>
      <c r="G20" s="105"/>
    </row>
    <row r="21" spans="1:7" ht="12.75" customHeight="1">
      <c r="A21" s="115"/>
      <c r="B21" s="124"/>
      <c r="C21" s="142"/>
      <c r="D21" s="142"/>
      <c r="E21" s="105"/>
      <c r="F21" s="105"/>
      <c r="G21" s="105"/>
    </row>
    <row r="22" spans="1:7" ht="12.75" customHeight="1">
      <c r="A22" s="111"/>
      <c r="B22" s="141" t="s">
        <v>65</v>
      </c>
      <c r="C22" s="129">
        <v>2013</v>
      </c>
      <c r="D22" s="129">
        <v>2014</v>
      </c>
      <c r="E22" s="105"/>
      <c r="F22" s="105"/>
      <c r="G22" s="105"/>
    </row>
    <row r="23" spans="1:7" ht="12.75" customHeight="1">
      <c r="A23" s="111">
        <v>13</v>
      </c>
      <c r="B23" s="136" t="s">
        <v>23</v>
      </c>
      <c r="C23" s="192"/>
      <c r="D23" s="192"/>
      <c r="E23" s="105"/>
      <c r="F23" s="105"/>
      <c r="G23" s="105"/>
    </row>
    <row r="24" spans="1:7" ht="12.75" customHeight="1">
      <c r="A24" s="118">
        <v>14</v>
      </c>
      <c r="B24" s="124" t="s">
        <v>24</v>
      </c>
      <c r="C24" s="193"/>
      <c r="D24" s="193"/>
      <c r="E24" s="105"/>
      <c r="F24" s="105"/>
      <c r="G24" s="105"/>
    </row>
    <row r="25" spans="1:7" ht="12.75" customHeight="1">
      <c r="A25" s="118">
        <v>15</v>
      </c>
      <c r="B25" s="124" t="s">
        <v>25</v>
      </c>
      <c r="C25" s="193"/>
      <c r="D25" s="193"/>
      <c r="E25" s="105"/>
      <c r="F25" s="105"/>
      <c r="G25" s="105"/>
    </row>
    <row r="26" spans="1:7" ht="12.75" customHeight="1">
      <c r="A26" s="118">
        <v>16</v>
      </c>
      <c r="B26" s="124" t="s">
        <v>26</v>
      </c>
      <c r="C26" s="193"/>
      <c r="D26" s="193"/>
      <c r="E26" s="105"/>
      <c r="F26" s="105"/>
      <c r="G26" s="105"/>
    </row>
    <row r="27" spans="1:7" ht="12.75" customHeight="1">
      <c r="A27" s="118">
        <v>17</v>
      </c>
      <c r="B27" s="124" t="s">
        <v>27</v>
      </c>
      <c r="C27" s="194"/>
      <c r="D27" s="194"/>
      <c r="E27" s="105"/>
      <c r="F27" s="105"/>
      <c r="G27" s="105"/>
    </row>
    <row r="28" spans="1:7" ht="12.75" customHeight="1">
      <c r="A28" s="118">
        <v>18</v>
      </c>
      <c r="B28" s="124" t="s">
        <v>28</v>
      </c>
      <c r="C28" s="156"/>
      <c r="D28" s="156"/>
      <c r="E28" s="105"/>
      <c r="F28" s="105"/>
      <c r="G28" s="105"/>
    </row>
    <row r="29" spans="1:7" ht="12.75" customHeight="1">
      <c r="A29" s="118">
        <v>19</v>
      </c>
      <c r="B29" s="124" t="s">
        <v>29</v>
      </c>
      <c r="C29" s="195"/>
      <c r="D29" s="195"/>
      <c r="E29" s="105"/>
      <c r="F29" s="105"/>
      <c r="G29" s="105"/>
    </row>
    <row r="30" spans="1:7" ht="12.75" customHeight="1">
      <c r="A30" s="118">
        <v>20</v>
      </c>
      <c r="B30" s="124" t="s">
        <v>30</v>
      </c>
      <c r="C30" s="196"/>
      <c r="D30" s="196"/>
      <c r="E30" s="105"/>
      <c r="F30" s="105"/>
      <c r="G30" s="105"/>
    </row>
    <row r="31" spans="1:7" ht="12.75" customHeight="1">
      <c r="A31" s="118">
        <v>21</v>
      </c>
      <c r="B31" s="124" t="s">
        <v>31</v>
      </c>
      <c r="C31" s="195"/>
      <c r="D31" s="195"/>
      <c r="E31" s="105"/>
      <c r="F31" s="105"/>
      <c r="G31" s="105"/>
    </row>
    <row r="32" spans="1:7" ht="12.75" customHeight="1">
      <c r="A32" s="118">
        <v>22</v>
      </c>
      <c r="B32" s="124" t="s">
        <v>32</v>
      </c>
      <c r="C32" s="196"/>
      <c r="D32" s="196"/>
      <c r="E32" s="105"/>
      <c r="F32" s="105"/>
      <c r="G32" s="105"/>
    </row>
    <row r="33" spans="1:7" ht="12.75" customHeight="1">
      <c r="A33" s="118">
        <v>23</v>
      </c>
      <c r="B33" s="124" t="s">
        <v>33</v>
      </c>
      <c r="C33" s="157"/>
      <c r="D33" s="157"/>
      <c r="E33" s="105"/>
      <c r="F33" s="105"/>
      <c r="G33" s="105"/>
    </row>
    <row r="34" spans="1:7" ht="12.75" customHeight="1">
      <c r="A34" s="118">
        <v>24</v>
      </c>
      <c r="B34" s="124" t="s">
        <v>34</v>
      </c>
      <c r="C34" s="197"/>
      <c r="D34" s="197"/>
      <c r="E34" s="105"/>
      <c r="F34" s="105"/>
      <c r="G34" s="105"/>
    </row>
    <row r="35" spans="1:7" ht="12.75" customHeight="1">
      <c r="A35" s="118">
        <v>25</v>
      </c>
      <c r="B35" s="124" t="s">
        <v>35</v>
      </c>
      <c r="C35" s="198"/>
      <c r="D35" s="198"/>
      <c r="E35" s="105"/>
      <c r="F35" s="105"/>
      <c r="G35" s="105"/>
    </row>
    <row r="36" spans="1:7" ht="12.75" customHeight="1">
      <c r="A36" s="118">
        <v>26</v>
      </c>
      <c r="B36" s="124" t="s">
        <v>36</v>
      </c>
      <c r="C36" s="199"/>
      <c r="D36" s="199"/>
      <c r="E36" s="105"/>
      <c r="F36" s="105"/>
      <c r="G36" s="105"/>
    </row>
    <row r="37" spans="1:7" ht="12.75" customHeight="1">
      <c r="A37" s="118">
        <v>27</v>
      </c>
      <c r="B37" s="124" t="s">
        <v>37</v>
      </c>
      <c r="C37" s="192"/>
      <c r="D37" s="192"/>
      <c r="E37" s="105"/>
      <c r="F37" s="105"/>
      <c r="G37" s="105"/>
    </row>
    <row r="38" spans="1:7" ht="12.75" customHeight="1">
      <c r="A38" s="118">
        <v>28</v>
      </c>
      <c r="B38" s="124" t="s">
        <v>38</v>
      </c>
      <c r="C38" s="193"/>
      <c r="D38" s="193"/>
      <c r="E38" s="105"/>
      <c r="F38" s="105"/>
      <c r="G38" s="105"/>
    </row>
    <row r="39" spans="1:7" ht="12.75" customHeight="1">
      <c r="A39" s="118">
        <v>29</v>
      </c>
      <c r="B39" s="124" t="s">
        <v>39</v>
      </c>
      <c r="C39" s="193"/>
      <c r="D39" s="193"/>
      <c r="E39" s="105"/>
      <c r="F39" s="105"/>
      <c r="G39" s="105"/>
    </row>
    <row r="40" spans="1:7" ht="12.75" customHeight="1">
      <c r="A40" s="118">
        <v>30</v>
      </c>
      <c r="B40" s="124" t="s">
        <v>40</v>
      </c>
      <c r="C40" s="193"/>
      <c r="D40" s="193"/>
      <c r="E40" s="105"/>
      <c r="F40" s="105"/>
      <c r="G40" s="105"/>
    </row>
    <row r="41" spans="1:7" ht="12.75" customHeight="1">
      <c r="A41" s="128">
        <v>31</v>
      </c>
      <c r="B41" s="127" t="s">
        <v>52</v>
      </c>
      <c r="C41" s="194"/>
      <c r="D41" s="194"/>
      <c r="E41" s="105"/>
      <c r="F41" s="105"/>
      <c r="G41" s="105"/>
    </row>
    <row r="42" spans="1:7" ht="12.75" customHeight="1">
      <c r="A42" s="118"/>
      <c r="B42" s="140"/>
      <c r="C42" s="156"/>
      <c r="D42" s="156"/>
      <c r="E42" s="105"/>
      <c r="F42" s="105"/>
      <c r="G42" s="105"/>
    </row>
    <row r="43" spans="1:7" ht="12.75" customHeight="1">
      <c r="A43" s="118">
        <v>32</v>
      </c>
      <c r="B43" s="125" t="s">
        <v>84</v>
      </c>
      <c r="C43" s="195"/>
      <c r="D43" s="195"/>
      <c r="E43" s="105"/>
      <c r="F43" s="105"/>
      <c r="G43" s="105"/>
    </row>
    <row r="44" spans="1:7" ht="12.75" customHeight="1">
      <c r="A44" s="118">
        <v>33</v>
      </c>
      <c r="B44" s="125" t="s">
        <v>85</v>
      </c>
      <c r="C44" s="196"/>
      <c r="D44" s="196"/>
      <c r="E44" s="105"/>
      <c r="F44" s="105"/>
      <c r="G44" s="105"/>
    </row>
    <row r="45" spans="1:7" ht="12.75" customHeight="1">
      <c r="A45" s="118">
        <v>34</v>
      </c>
      <c r="B45" s="125" t="s">
        <v>86</v>
      </c>
      <c r="C45" s="195"/>
      <c r="D45" s="195"/>
      <c r="E45" s="105"/>
      <c r="F45" s="105"/>
      <c r="G45" s="105"/>
    </row>
    <row r="46" spans="1:7" ht="12.75" customHeight="1">
      <c r="A46" s="118">
        <v>35</v>
      </c>
      <c r="B46" s="125" t="s">
        <v>87</v>
      </c>
      <c r="C46" s="196"/>
      <c r="D46" s="196"/>
      <c r="E46" s="105"/>
      <c r="F46" s="105"/>
      <c r="G46" s="105"/>
    </row>
    <row r="47" spans="1:7" ht="12.75" customHeight="1">
      <c r="A47" s="118"/>
      <c r="B47" s="124"/>
      <c r="C47" s="157"/>
      <c r="D47" s="157"/>
      <c r="E47" s="105"/>
      <c r="F47" s="105"/>
      <c r="G47" s="105"/>
    </row>
    <row r="48" spans="1:7" ht="12.75" customHeight="1">
      <c r="A48" s="135">
        <v>36</v>
      </c>
      <c r="B48" s="123" t="s">
        <v>88</v>
      </c>
      <c r="C48" s="197"/>
      <c r="D48" s="197"/>
      <c r="E48" s="105"/>
      <c r="F48" s="105"/>
      <c r="G48" s="105"/>
    </row>
    <row r="49" spans="1:7" ht="12.75" customHeight="1">
      <c r="A49" s="135">
        <v>37</v>
      </c>
      <c r="B49" s="122" t="s">
        <v>51</v>
      </c>
      <c r="C49" s="198"/>
      <c r="D49" s="198"/>
      <c r="E49" s="105"/>
      <c r="F49" s="105"/>
      <c r="G49" s="105"/>
    </row>
    <row r="50" spans="1:7" ht="12.75" customHeight="1">
      <c r="A50" s="134">
        <v>38</v>
      </c>
      <c r="B50" s="121" t="s">
        <v>89</v>
      </c>
      <c r="C50" s="199"/>
      <c r="D50" s="199"/>
      <c r="E50" s="105"/>
      <c r="F50" s="105"/>
      <c r="G50" s="105"/>
    </row>
    <row r="51" spans="1:7" ht="12.75" customHeight="1">
      <c r="A51" s="120"/>
      <c r="B51" s="124"/>
      <c r="C51" s="139"/>
      <c r="D51" s="139"/>
      <c r="E51" s="105"/>
      <c r="F51" s="105"/>
      <c r="G51" s="105"/>
    </row>
    <row r="52" spans="1:7" ht="12.75" customHeight="1">
      <c r="A52" s="115"/>
      <c r="B52" s="124"/>
      <c r="C52" s="132"/>
      <c r="D52" s="132"/>
      <c r="E52" s="105"/>
      <c r="F52" s="105"/>
      <c r="G52" s="105"/>
    </row>
    <row r="53" spans="1:7" ht="12.75" customHeight="1">
      <c r="A53" s="111"/>
      <c r="B53" s="138" t="s">
        <v>66</v>
      </c>
      <c r="C53" s="137">
        <v>2013</v>
      </c>
      <c r="D53" s="137">
        <v>2014</v>
      </c>
      <c r="E53" s="105"/>
      <c r="F53" s="105"/>
      <c r="G53" s="105"/>
    </row>
    <row r="54" spans="1:7" ht="12.75" customHeight="1">
      <c r="A54" s="111">
        <v>39</v>
      </c>
      <c r="B54" s="136" t="s">
        <v>15</v>
      </c>
      <c r="C54" s="192"/>
      <c r="D54" s="192"/>
      <c r="E54" s="105"/>
      <c r="F54" s="105"/>
      <c r="G54" s="105"/>
    </row>
    <row r="55" spans="1:7" ht="12.75" customHeight="1">
      <c r="A55" s="118">
        <v>40</v>
      </c>
      <c r="B55" s="124" t="s">
        <v>16</v>
      </c>
      <c r="C55" s="193"/>
      <c r="D55" s="193"/>
      <c r="E55" s="105"/>
      <c r="F55" s="105"/>
      <c r="G55" s="105"/>
    </row>
    <row r="56" spans="1:7" ht="12.75" customHeight="1">
      <c r="A56" s="118">
        <v>41</v>
      </c>
      <c r="B56" s="124" t="s">
        <v>17</v>
      </c>
      <c r="C56" s="193"/>
      <c r="D56" s="193"/>
      <c r="E56" s="105"/>
      <c r="F56" s="105"/>
      <c r="G56" s="105"/>
    </row>
    <row r="57" spans="1:7" ht="12.75" customHeight="1">
      <c r="A57" s="118">
        <v>42</v>
      </c>
      <c r="B57" s="124" t="s">
        <v>18</v>
      </c>
      <c r="C57" s="193"/>
      <c r="D57" s="193"/>
      <c r="E57" s="105"/>
      <c r="F57" s="105"/>
      <c r="G57" s="105"/>
    </row>
    <row r="58" spans="1:7" ht="12.75" customHeight="1">
      <c r="A58" s="118">
        <v>43</v>
      </c>
      <c r="B58" s="124" t="s">
        <v>19</v>
      </c>
      <c r="C58" s="193"/>
      <c r="D58" s="193"/>
      <c r="E58" s="105"/>
      <c r="F58" s="105"/>
      <c r="G58" s="105"/>
    </row>
    <row r="59" spans="1:7" ht="12.75" customHeight="1">
      <c r="A59" s="118">
        <v>44</v>
      </c>
      <c r="B59" s="124" t="s">
        <v>20</v>
      </c>
      <c r="C59" s="193"/>
      <c r="D59" s="193"/>
      <c r="E59" s="105"/>
      <c r="F59" s="105"/>
      <c r="G59" s="105"/>
    </row>
    <row r="60" spans="1:7" ht="12.75" customHeight="1">
      <c r="A60" s="118">
        <v>45</v>
      </c>
      <c r="B60" s="124" t="s">
        <v>21</v>
      </c>
      <c r="C60" s="193"/>
      <c r="D60" s="193"/>
      <c r="E60" s="105"/>
      <c r="F60" s="105"/>
      <c r="G60" s="105"/>
    </row>
    <row r="61" spans="1:7" ht="12.75" customHeight="1">
      <c r="A61" s="118">
        <v>46</v>
      </c>
      <c r="B61" s="124" t="s">
        <v>22</v>
      </c>
      <c r="C61" s="193"/>
      <c r="D61" s="193"/>
      <c r="E61" s="105"/>
      <c r="F61" s="105"/>
      <c r="G61" s="105"/>
    </row>
    <row r="62" spans="1:7" ht="12.75" customHeight="1">
      <c r="A62" s="128">
        <v>47</v>
      </c>
      <c r="B62" s="127" t="s">
        <v>52</v>
      </c>
      <c r="C62" s="194"/>
      <c r="D62" s="194"/>
      <c r="E62" s="105"/>
      <c r="F62" s="105"/>
      <c r="G62" s="105"/>
    </row>
    <row r="63" spans="1:7" ht="12.75" customHeight="1">
      <c r="A63" s="128"/>
      <c r="B63" s="127"/>
      <c r="C63" s="126"/>
      <c r="D63" s="126"/>
      <c r="E63" s="105"/>
      <c r="F63" s="105"/>
      <c r="G63" s="105"/>
    </row>
    <row r="64" spans="1:7" ht="12.75" customHeight="1">
      <c r="A64" s="118">
        <v>48</v>
      </c>
      <c r="B64" s="125" t="s">
        <v>84</v>
      </c>
      <c r="C64" s="196"/>
      <c r="D64" s="196"/>
      <c r="E64" s="105"/>
      <c r="F64" s="105"/>
      <c r="G64" s="105"/>
    </row>
    <row r="65" spans="1:7" ht="12.75" customHeight="1">
      <c r="A65" s="118">
        <v>49</v>
      </c>
      <c r="B65" s="125" t="s">
        <v>85</v>
      </c>
      <c r="C65" s="196"/>
      <c r="D65" s="196"/>
      <c r="E65" s="105"/>
      <c r="F65" s="105"/>
      <c r="G65" s="105"/>
    </row>
    <row r="66" spans="1:7" ht="12.75" customHeight="1">
      <c r="A66" s="118">
        <v>50</v>
      </c>
      <c r="B66" s="125" t="s">
        <v>86</v>
      </c>
      <c r="C66" s="196"/>
      <c r="D66" s="196"/>
      <c r="E66" s="105"/>
      <c r="F66" s="105"/>
      <c r="G66" s="105"/>
    </row>
    <row r="67" spans="1:7" ht="12.75" customHeight="1">
      <c r="A67" s="118">
        <v>51</v>
      </c>
      <c r="B67" s="125" t="s">
        <v>87</v>
      </c>
      <c r="C67" s="196"/>
      <c r="D67" s="196"/>
      <c r="E67" s="105"/>
      <c r="F67" s="105"/>
      <c r="G67" s="105"/>
    </row>
    <row r="68" spans="1:7" ht="12.75" customHeight="1">
      <c r="A68" s="118"/>
      <c r="B68" s="124"/>
      <c r="C68" s="158"/>
      <c r="D68" s="158"/>
      <c r="E68" s="105"/>
      <c r="F68" s="105"/>
      <c r="G68" s="105"/>
    </row>
    <row r="69" spans="1:7" ht="12.75" customHeight="1">
      <c r="A69" s="135">
        <v>52</v>
      </c>
      <c r="B69" s="123" t="s">
        <v>88</v>
      </c>
      <c r="C69" s="200"/>
      <c r="D69" s="200"/>
      <c r="E69" s="105"/>
      <c r="F69" s="105"/>
      <c r="G69" s="105"/>
    </row>
    <row r="70" spans="1:7" ht="12.75" customHeight="1">
      <c r="A70" s="135">
        <v>53</v>
      </c>
      <c r="B70" s="122" t="s">
        <v>51</v>
      </c>
      <c r="C70" s="201"/>
      <c r="D70" s="201"/>
      <c r="E70" s="105"/>
      <c r="F70" s="105"/>
      <c r="G70" s="105"/>
    </row>
    <row r="71" spans="1:7" ht="12.75" customHeight="1">
      <c r="A71" s="134">
        <v>54</v>
      </c>
      <c r="B71" s="121" t="s">
        <v>89</v>
      </c>
      <c r="C71" s="202"/>
      <c r="D71" s="202"/>
      <c r="E71" s="105"/>
      <c r="F71" s="105"/>
      <c r="G71" s="105"/>
    </row>
    <row r="72" spans="1:7" ht="12.75" customHeight="1">
      <c r="A72" s="120"/>
      <c r="B72" s="122"/>
      <c r="C72" s="133"/>
      <c r="D72" s="133"/>
      <c r="E72" s="105"/>
      <c r="F72" s="105"/>
      <c r="G72" s="105"/>
    </row>
    <row r="73" spans="1:7" ht="12.75" customHeight="1">
      <c r="A73" s="115"/>
      <c r="B73" s="124"/>
      <c r="C73" s="132"/>
      <c r="D73" s="132"/>
      <c r="E73" s="105"/>
      <c r="F73" s="105"/>
      <c r="G73" s="105"/>
    </row>
    <row r="74" spans="1:7" ht="12.75" customHeight="1">
      <c r="A74" s="131"/>
      <c r="B74" s="130" t="s">
        <v>67</v>
      </c>
      <c r="C74" s="129">
        <v>2013</v>
      </c>
      <c r="D74" s="159">
        <v>2014</v>
      </c>
      <c r="E74" s="105"/>
      <c r="F74" s="105"/>
      <c r="G74" s="105"/>
    </row>
    <row r="75" spans="1:7" ht="12.75" customHeight="1">
      <c r="A75" s="111">
        <v>55</v>
      </c>
      <c r="B75" s="81" t="s">
        <v>14</v>
      </c>
      <c r="C75" s="192"/>
      <c r="D75" s="192"/>
      <c r="E75" s="105"/>
      <c r="F75" s="105"/>
      <c r="G75" s="105"/>
    </row>
    <row r="76" spans="1:7" ht="12.75" customHeight="1">
      <c r="A76" s="128">
        <v>56</v>
      </c>
      <c r="B76" s="127" t="s">
        <v>52</v>
      </c>
      <c r="C76" s="194"/>
      <c r="D76" s="194"/>
      <c r="E76" s="105"/>
      <c r="F76" s="105"/>
      <c r="G76" s="105"/>
    </row>
    <row r="77" spans="1:7" ht="12.75" customHeight="1">
      <c r="A77" s="128"/>
      <c r="B77" s="127"/>
      <c r="C77" s="126"/>
      <c r="D77" s="126"/>
      <c r="E77" s="105"/>
      <c r="F77" s="105"/>
      <c r="G77" s="105"/>
    </row>
    <row r="78" spans="1:7" ht="12.75" customHeight="1">
      <c r="A78" s="118">
        <v>57</v>
      </c>
      <c r="B78" s="125" t="s">
        <v>84</v>
      </c>
      <c r="C78" s="195"/>
      <c r="D78" s="195"/>
      <c r="E78" s="105"/>
      <c r="F78" s="105"/>
      <c r="G78" s="105"/>
    </row>
    <row r="79" spans="1:7" ht="12.75" customHeight="1">
      <c r="A79" s="118">
        <v>58</v>
      </c>
      <c r="B79" s="125" t="s">
        <v>85</v>
      </c>
      <c r="C79" s="195"/>
      <c r="D79" s="195"/>
      <c r="E79" s="105"/>
      <c r="F79" s="105"/>
      <c r="G79" s="105"/>
    </row>
    <row r="80" spans="1:7" ht="12.75" customHeight="1">
      <c r="A80" s="118">
        <v>59</v>
      </c>
      <c r="B80" s="125" t="s">
        <v>86</v>
      </c>
      <c r="C80" s="196"/>
      <c r="D80" s="196"/>
      <c r="E80" s="105"/>
      <c r="F80" s="105"/>
      <c r="G80" s="105"/>
    </row>
    <row r="81" spans="1:8" ht="12.75" customHeight="1">
      <c r="A81" s="118">
        <v>60</v>
      </c>
      <c r="B81" s="125" t="s">
        <v>87</v>
      </c>
      <c r="C81" s="195"/>
      <c r="D81" s="195"/>
      <c r="E81" s="105"/>
      <c r="F81" s="105"/>
      <c r="G81" s="105"/>
    </row>
    <row r="82" spans="1:8" ht="12.75" customHeight="1">
      <c r="A82" s="118"/>
      <c r="B82" s="124"/>
      <c r="C82" s="160"/>
      <c r="D82" s="160"/>
      <c r="E82" s="105"/>
      <c r="F82" s="105"/>
      <c r="G82" s="105"/>
    </row>
    <row r="83" spans="1:8" ht="12.75" customHeight="1">
      <c r="A83" s="118">
        <v>61</v>
      </c>
      <c r="B83" s="123" t="s">
        <v>88</v>
      </c>
      <c r="C83" s="197"/>
      <c r="D83" s="197"/>
      <c r="E83" s="105"/>
      <c r="F83" s="105"/>
      <c r="G83" s="105"/>
    </row>
    <row r="84" spans="1:8" ht="12.75" customHeight="1">
      <c r="A84" s="118">
        <v>62</v>
      </c>
      <c r="B84" s="122" t="s">
        <v>51</v>
      </c>
      <c r="C84" s="198"/>
      <c r="D84" s="198"/>
      <c r="E84" s="105"/>
      <c r="F84" s="105"/>
      <c r="G84" s="105"/>
    </row>
    <row r="85" spans="1:8" ht="12.75" customHeight="1">
      <c r="A85" s="108">
        <v>63</v>
      </c>
      <c r="B85" s="121" t="s">
        <v>89</v>
      </c>
      <c r="C85" s="199"/>
      <c r="D85" s="199"/>
      <c r="E85" s="105"/>
      <c r="F85" s="105"/>
      <c r="G85" s="105"/>
    </row>
    <row r="86" spans="1:8" ht="12.75" customHeight="1">
      <c r="A86" s="120"/>
      <c r="B86" s="106"/>
      <c r="C86" s="106"/>
      <c r="D86" s="106"/>
      <c r="E86" s="106"/>
      <c r="F86" s="106"/>
      <c r="G86" s="105"/>
      <c r="H86" s="106"/>
    </row>
    <row r="87" spans="1:8" ht="12.75" customHeight="1">
      <c r="A87" s="115"/>
      <c r="B87" s="106"/>
      <c r="C87" s="106"/>
      <c r="D87" s="106"/>
      <c r="E87" s="106"/>
      <c r="F87" s="106"/>
      <c r="G87" s="105"/>
      <c r="H87" s="106"/>
    </row>
    <row r="88" spans="1:8" ht="12.75" customHeight="1">
      <c r="A88" s="111"/>
      <c r="B88" s="110" t="s">
        <v>45</v>
      </c>
      <c r="C88" s="119" t="s">
        <v>46</v>
      </c>
      <c r="D88" s="106"/>
      <c r="E88" s="106"/>
      <c r="F88" s="103"/>
      <c r="G88" s="105"/>
      <c r="H88" s="106"/>
    </row>
    <row r="89" spans="1:8" ht="12.75" customHeight="1">
      <c r="A89" s="118">
        <v>64</v>
      </c>
      <c r="B89" s="117" t="s">
        <v>78</v>
      </c>
      <c r="C89" s="116">
        <v>4041898</v>
      </c>
      <c r="D89" s="106"/>
      <c r="E89" s="106"/>
      <c r="F89" s="103"/>
      <c r="G89" s="105"/>
      <c r="H89" s="106"/>
    </row>
    <row r="90" spans="1:8" ht="12.75" customHeight="1">
      <c r="A90" s="118">
        <v>65</v>
      </c>
      <c r="B90" s="150" t="s">
        <v>92</v>
      </c>
      <c r="C90" s="151">
        <v>3971579</v>
      </c>
      <c r="D90" s="106"/>
      <c r="E90" s="106"/>
      <c r="F90" s="103"/>
      <c r="G90" s="105"/>
      <c r="H90" s="106"/>
    </row>
    <row r="91" spans="1:8" ht="12.75" customHeight="1">
      <c r="A91" s="108">
        <v>66</v>
      </c>
      <c r="B91" s="107" t="s">
        <v>108</v>
      </c>
      <c r="C91" s="196"/>
      <c r="D91" s="106"/>
      <c r="E91" s="106"/>
      <c r="F91" s="103"/>
      <c r="G91" s="105"/>
      <c r="H91" s="106"/>
    </row>
    <row r="92" spans="1:8" ht="12.75" customHeight="1">
      <c r="A92" s="115"/>
      <c r="B92" s="114"/>
      <c r="C92" s="113"/>
      <c r="D92" s="112"/>
      <c r="E92" s="112"/>
      <c r="F92" s="103"/>
      <c r="G92" s="105"/>
      <c r="H92" s="106"/>
    </row>
    <row r="93" spans="1:8" ht="12.75" customHeight="1">
      <c r="A93" s="111"/>
      <c r="B93" s="110" t="s">
        <v>47</v>
      </c>
      <c r="C93" s="109" t="s">
        <v>46</v>
      </c>
      <c r="D93" s="203" t="s">
        <v>48</v>
      </c>
      <c r="E93" s="204"/>
      <c r="F93" s="103"/>
      <c r="G93" s="105"/>
      <c r="H93" s="106"/>
    </row>
    <row r="94" spans="1:8" ht="12.75" customHeight="1">
      <c r="A94" s="118">
        <v>67</v>
      </c>
      <c r="B94" s="150" t="s">
        <v>74</v>
      </c>
      <c r="C94" s="149">
        <v>120202.155</v>
      </c>
      <c r="D94" s="152" t="s">
        <v>75</v>
      </c>
      <c r="E94" s="153"/>
      <c r="F94" s="106"/>
      <c r="G94" s="105"/>
      <c r="H94" s="106"/>
    </row>
    <row r="95" spans="1:8">
      <c r="A95" s="118">
        <v>68</v>
      </c>
      <c r="B95" s="107" t="s">
        <v>109</v>
      </c>
      <c r="C95" s="196"/>
      <c r="D95" s="152" t="s">
        <v>110</v>
      </c>
      <c r="E95" s="153"/>
    </row>
  </sheetData>
  <mergeCells count="1">
    <mergeCell ref="D93:E93"/>
  </mergeCells>
  <pageMargins left="0.7" right="0.7" top="0.75" bottom="0.75" header="0.3" footer="0.3"/>
  <pageSetup scale="43" orientation="landscape" r:id="rId1"/>
  <headerFooter>
    <oddHeader>&amp;CREDACTED CONFIDENTIAL A
CONFIDENTIAL PER PROTECTIVE ORDER 03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55"/>
  <sheetViews>
    <sheetView view="pageBreakPreview" zoomScale="85" zoomScaleNormal="70" zoomScaleSheetLayoutView="85" workbookViewId="0"/>
  </sheetViews>
  <sheetFormatPr defaultColWidth="8.85546875" defaultRowHeight="12.75"/>
  <cols>
    <col min="1" max="1" width="13.28515625" style="172" customWidth="1"/>
    <col min="2" max="6" width="16.42578125" style="172" customWidth="1"/>
    <col min="7" max="7" width="11.28515625" style="172" bestFit="1" customWidth="1"/>
    <col min="8" max="16384" width="8.85546875" style="172"/>
  </cols>
  <sheetData>
    <row r="1" spans="1:6">
      <c r="A1" s="168" t="s">
        <v>120</v>
      </c>
      <c r="B1" s="169"/>
      <c r="C1" s="170"/>
      <c r="D1" s="170"/>
      <c r="E1" s="169"/>
      <c r="F1" s="171"/>
    </row>
    <row r="3" spans="1:6">
      <c r="A3" s="172" t="s">
        <v>73</v>
      </c>
      <c r="B3" s="173">
        <v>6.7199999999999996E-2</v>
      </c>
      <c r="C3" s="172" t="s">
        <v>77</v>
      </c>
      <c r="D3" s="174"/>
      <c r="E3" s="174"/>
    </row>
    <row r="4" spans="1:6">
      <c r="A4" s="172" t="s">
        <v>73</v>
      </c>
      <c r="B4" s="173">
        <v>6.4202727000000001E-2</v>
      </c>
      <c r="C4" s="172" t="s">
        <v>91</v>
      </c>
      <c r="D4" s="174"/>
      <c r="E4" s="174"/>
    </row>
    <row r="5" spans="1:6">
      <c r="B5" s="175"/>
      <c r="C5" s="176"/>
      <c r="D5" s="175"/>
      <c r="E5" s="177"/>
      <c r="F5" s="175"/>
    </row>
    <row r="6" spans="1:6">
      <c r="A6" s="174"/>
      <c r="B6" s="175"/>
      <c r="C6" s="176"/>
      <c r="D6" s="175"/>
      <c r="E6" s="177"/>
      <c r="F6" s="175"/>
    </row>
    <row r="7" spans="1:6">
      <c r="A7" s="174"/>
      <c r="B7" s="175"/>
      <c r="C7" s="176"/>
      <c r="D7" s="175"/>
      <c r="E7" s="177"/>
      <c r="F7" s="175"/>
    </row>
    <row r="8" spans="1:6">
      <c r="A8" s="178"/>
      <c r="B8" s="179" t="s">
        <v>68</v>
      </c>
      <c r="C8" s="179" t="s">
        <v>69</v>
      </c>
      <c r="D8" s="179" t="s">
        <v>70</v>
      </c>
      <c r="E8" s="179" t="s">
        <v>71</v>
      </c>
      <c r="F8" s="179" t="s">
        <v>72</v>
      </c>
    </row>
    <row r="9" spans="1:6" ht="12" customHeight="1">
      <c r="A9" s="180">
        <v>41275</v>
      </c>
      <c r="B9" s="181">
        <v>0</v>
      </c>
      <c r="C9" s="82">
        <f>+'CONF Attach A - Page 2'!$D$61</f>
        <v>-10136.917219730676</v>
      </c>
      <c r="D9" s="82">
        <f>+'Attach A - Page 6'!B5</f>
        <v>-495982.11</v>
      </c>
      <c r="E9" s="83">
        <f t="shared" ref="E9:E19" si="0">(B9+((C9+D9)*0.5))*$B$3/12</f>
        <v>-1417.1332762152458</v>
      </c>
      <c r="F9" s="83">
        <f t="shared" ref="F9:F24" si="1">B9+C9+D9+E9</f>
        <v>-507536.16049594589</v>
      </c>
    </row>
    <row r="10" spans="1:6" ht="12" customHeight="1">
      <c r="A10" s="180">
        <v>41306</v>
      </c>
      <c r="B10" s="181">
        <f t="shared" ref="B10:B24" si="2">F9</f>
        <v>-507536.16049594589</v>
      </c>
      <c r="C10" s="82">
        <f>+'CONF Attach A - Page 2'!$E$61</f>
        <v>-3042.9909466531026</v>
      </c>
      <c r="D10" s="82">
        <f>+'Attach A - Page 6'!B6</f>
        <v>-371212</v>
      </c>
      <c r="E10" s="83">
        <f t="shared" si="0"/>
        <v>-3890.1164734279259</v>
      </c>
      <c r="F10" s="83">
        <f t="shared" si="1"/>
        <v>-885681.26791602699</v>
      </c>
    </row>
    <row r="11" spans="1:6" ht="12" customHeight="1">
      <c r="A11" s="180">
        <v>41334</v>
      </c>
      <c r="B11" s="181">
        <f t="shared" si="2"/>
        <v>-885681.26791602699</v>
      </c>
      <c r="C11" s="82">
        <f>+'CONF Attach A - Page 2'!$F$61</f>
        <v>-9410.3965087218021</v>
      </c>
      <c r="D11" s="82">
        <f>+'Attach A - Page 6'!B7</f>
        <v>-49793.58</v>
      </c>
      <c r="E11" s="83">
        <f t="shared" si="0"/>
        <v>-5125.5862345541718</v>
      </c>
      <c r="F11" s="83">
        <f t="shared" si="1"/>
        <v>-950010.83065930288</v>
      </c>
    </row>
    <row r="12" spans="1:6" ht="12" customHeight="1">
      <c r="A12" s="180">
        <v>41365</v>
      </c>
      <c r="B12" s="181">
        <f t="shared" si="2"/>
        <v>-950010.83065930288</v>
      </c>
      <c r="C12" s="82">
        <f>+'CONF Attach A - Page 2'!$G$61</f>
        <v>7228.1709821141558</v>
      </c>
      <c r="D12" s="82">
        <f>+'Attach A - Page 6'!B8</f>
        <v>0</v>
      </c>
      <c r="E12" s="83">
        <f t="shared" si="0"/>
        <v>-5299.8217729421767</v>
      </c>
      <c r="F12" s="83">
        <f t="shared" si="1"/>
        <v>-948082.48145013093</v>
      </c>
    </row>
    <row r="13" spans="1:6" ht="12" customHeight="1">
      <c r="A13" s="180">
        <v>41395</v>
      </c>
      <c r="B13" s="181">
        <f t="shared" si="2"/>
        <v>-948082.48145013093</v>
      </c>
      <c r="C13" s="82">
        <f>+'CONF Attach A - Page 2'!$H$61</f>
        <v>-16621.405725684133</v>
      </c>
      <c r="D13" s="82">
        <f>+'Attach A - Page 6'!B9</f>
        <v>0</v>
      </c>
      <c r="E13" s="83">
        <f t="shared" si="0"/>
        <v>-5355.8018321526479</v>
      </c>
      <c r="F13" s="83">
        <f t="shared" si="1"/>
        <v>-970059.68900796771</v>
      </c>
    </row>
    <row r="14" spans="1:6" ht="12" customHeight="1">
      <c r="A14" s="182">
        <v>41426</v>
      </c>
      <c r="B14" s="181">
        <f t="shared" si="2"/>
        <v>-970059.68900796771</v>
      </c>
      <c r="C14" s="82">
        <f>+'CONF Attach A - Page 2'!$I$61</f>
        <v>-15692.693375997991</v>
      </c>
      <c r="D14" s="82">
        <f>+'Attach A - Page 6'!B10</f>
        <v>0</v>
      </c>
      <c r="E14" s="83">
        <f t="shared" si="0"/>
        <v>-5476.2737998974126</v>
      </c>
      <c r="F14" s="83">
        <f t="shared" si="1"/>
        <v>-991228.65618386306</v>
      </c>
    </row>
    <row r="15" spans="1:6" ht="12" customHeight="1">
      <c r="A15" s="180">
        <v>41456</v>
      </c>
      <c r="B15" s="181">
        <f t="shared" si="2"/>
        <v>-991228.65618386306</v>
      </c>
      <c r="C15" s="82">
        <f>+'CONF Attach A - Page 2'!$J$61</f>
        <v>10932.170185430004</v>
      </c>
      <c r="D15" s="82">
        <f>+'Attach A - Page 6'!B11</f>
        <v>0</v>
      </c>
      <c r="E15" s="83">
        <f t="shared" si="0"/>
        <v>-5520.2703981104287</v>
      </c>
      <c r="F15" s="83">
        <f t="shared" si="1"/>
        <v>-985816.75639654347</v>
      </c>
    </row>
    <row r="16" spans="1:6" ht="12" customHeight="1">
      <c r="A16" s="180">
        <v>41487</v>
      </c>
      <c r="B16" s="181">
        <f t="shared" si="2"/>
        <v>-985816.75639654347</v>
      </c>
      <c r="C16" s="82">
        <f>+'CONF Attach A - Page 2'!$K$61</f>
        <v>5930.3976306207769</v>
      </c>
      <c r="D16" s="82">
        <f>+'Attach A - Page 6'!B12</f>
        <v>0</v>
      </c>
      <c r="E16" s="83">
        <f t="shared" si="0"/>
        <v>-5503.9687224549052</v>
      </c>
      <c r="F16" s="83">
        <f t="shared" si="1"/>
        <v>-985390.32748837757</v>
      </c>
    </row>
    <row r="17" spans="1:7" ht="12" customHeight="1">
      <c r="A17" s="180">
        <v>41518</v>
      </c>
      <c r="B17" s="181">
        <f t="shared" si="2"/>
        <v>-985390.32748837757</v>
      </c>
      <c r="C17" s="82">
        <f>+'CONF Attach A - Page 2'!$L$61</f>
        <v>21309.280927476473</v>
      </c>
      <c r="D17" s="82">
        <f>+'Attach A - Page 6'!B13</f>
        <v>0</v>
      </c>
      <c r="E17" s="83">
        <f t="shared" si="0"/>
        <v>-5458.5198473379796</v>
      </c>
      <c r="F17" s="83">
        <f t="shared" si="1"/>
        <v>-969539.56640823907</v>
      </c>
    </row>
    <row r="18" spans="1:7" ht="12" customHeight="1">
      <c r="A18" s="180">
        <v>41548</v>
      </c>
      <c r="B18" s="181">
        <f t="shared" si="2"/>
        <v>-969539.56640823907</v>
      </c>
      <c r="C18" s="82">
        <f>+'CONF Attach A - Page 2'!$M$61</f>
        <v>-9240.1535108136741</v>
      </c>
      <c r="D18" s="82">
        <f>+'Attach A - Page 6'!B14</f>
        <v>0</v>
      </c>
      <c r="E18" s="83">
        <f t="shared" si="0"/>
        <v>-5455.2940017164165</v>
      </c>
      <c r="F18" s="83">
        <f t="shared" si="1"/>
        <v>-984235.01392076921</v>
      </c>
    </row>
    <row r="19" spans="1:7" ht="12" customHeight="1">
      <c r="A19" s="180">
        <v>41579</v>
      </c>
      <c r="B19" s="181">
        <f t="shared" si="2"/>
        <v>-984235.01392076921</v>
      </c>
      <c r="C19" s="82">
        <f>+'CONF Attach A - Page 2'!$N$61</f>
        <v>64810.153255296653</v>
      </c>
      <c r="D19" s="82">
        <f>+'Attach A - Page 6'!B15</f>
        <v>0</v>
      </c>
      <c r="E19" s="83">
        <f t="shared" si="0"/>
        <v>-5330.2476488414768</v>
      </c>
      <c r="F19" s="83">
        <f t="shared" si="1"/>
        <v>-924755.10831431404</v>
      </c>
    </row>
    <row r="20" spans="1:7" ht="12" customHeight="1">
      <c r="A20" s="182">
        <v>41609</v>
      </c>
      <c r="B20" s="181">
        <f t="shared" si="2"/>
        <v>-924755.10831431404</v>
      </c>
      <c r="C20" s="82">
        <f>+'CONF Attach A - Page 2'!$O$61</f>
        <v>50815.836752791496</v>
      </c>
      <c r="D20" s="82">
        <f>+'Attach A - Page 6'!B16</f>
        <v>0</v>
      </c>
      <c r="E20" s="83">
        <f>(B20+((C20+D20)*0.5))*$B$4/12</f>
        <v>-4811.7118428167769</v>
      </c>
      <c r="F20" s="83">
        <f t="shared" si="1"/>
        <v>-878750.98340433929</v>
      </c>
    </row>
    <row r="21" spans="1:7">
      <c r="A21" s="182">
        <v>41640</v>
      </c>
      <c r="B21" s="181">
        <f t="shared" si="2"/>
        <v>-878750.98340433929</v>
      </c>
      <c r="C21" s="82">
        <v>0</v>
      </c>
      <c r="D21" s="82">
        <v>0</v>
      </c>
      <c r="E21" s="83">
        <f t="shared" ref="E21:E24" si="3">(B21+((C21+D21)*0.5))*$B$4/12</f>
        <v>-4701.5174573741942</v>
      </c>
      <c r="F21" s="83">
        <f t="shared" si="1"/>
        <v>-883452.50086171343</v>
      </c>
      <c r="G21" s="183"/>
    </row>
    <row r="22" spans="1:7">
      <c r="A22" s="182">
        <v>41671</v>
      </c>
      <c r="B22" s="181">
        <f t="shared" si="2"/>
        <v>-883452.50086171343</v>
      </c>
      <c r="C22" s="82">
        <v>0</v>
      </c>
      <c r="D22" s="82">
        <v>0</v>
      </c>
      <c r="E22" s="83">
        <f t="shared" si="3"/>
        <v>-4726.6716441909875</v>
      </c>
      <c r="F22" s="83">
        <f t="shared" si="1"/>
        <v>-888179.17250590445</v>
      </c>
      <c r="G22" s="183"/>
    </row>
    <row r="23" spans="1:7">
      <c r="A23" s="182">
        <v>41699</v>
      </c>
      <c r="B23" s="181">
        <f t="shared" si="2"/>
        <v>-888179.17250590445</v>
      </c>
      <c r="C23" s="82">
        <v>0</v>
      </c>
      <c r="D23" s="82">
        <v>0</v>
      </c>
      <c r="E23" s="83">
        <f t="shared" si="3"/>
        <v>-4751.9604116235414</v>
      </c>
      <c r="F23" s="83">
        <f t="shared" si="1"/>
        <v>-892931.13291752804</v>
      </c>
      <c r="G23" s="183"/>
    </row>
    <row r="24" spans="1:7">
      <c r="A24" s="184">
        <v>41730</v>
      </c>
      <c r="B24" s="185">
        <f t="shared" si="2"/>
        <v>-892931.13291752804</v>
      </c>
      <c r="C24" s="84">
        <v>0</v>
      </c>
      <c r="D24" s="84">
        <v>0</v>
      </c>
      <c r="E24" s="85">
        <f t="shared" si="3"/>
        <v>-4777.3844797087304</v>
      </c>
      <c r="F24" s="85">
        <f t="shared" si="1"/>
        <v>-897708.51739723678</v>
      </c>
      <c r="G24" s="183"/>
    </row>
    <row r="25" spans="1:7" ht="14.25" customHeight="1">
      <c r="A25" s="174" t="s">
        <v>0</v>
      </c>
      <c r="B25" s="186"/>
      <c r="C25" s="187">
        <f>SUM(C9:C24)</f>
        <v>96881.452446128184</v>
      </c>
      <c r="D25" s="187">
        <f>SUM(D9:D24)</f>
        <v>-916987.69</v>
      </c>
      <c r="E25" s="187">
        <f>SUM(E9:E24)</f>
        <v>-77602.279843365017</v>
      </c>
      <c r="F25" s="86"/>
      <c r="G25" s="183"/>
    </row>
    <row r="26" spans="1:7">
      <c r="A26" s="174"/>
      <c r="B26" s="186"/>
      <c r="C26" s="187"/>
      <c r="D26" s="187"/>
      <c r="E26" s="187"/>
      <c r="F26" s="86"/>
    </row>
    <row r="27" spans="1:7">
      <c r="A27" s="174"/>
      <c r="B27" s="188"/>
      <c r="C27" s="187"/>
      <c r="D27" s="187"/>
      <c r="E27" s="187"/>
      <c r="F27" s="86"/>
    </row>
    <row r="28" spans="1:7">
      <c r="A28" s="174"/>
      <c r="B28" s="186"/>
      <c r="C28" s="187"/>
      <c r="D28" s="187"/>
      <c r="E28" s="187"/>
      <c r="F28" s="86"/>
    </row>
    <row r="29" spans="1:7">
      <c r="A29" s="174"/>
      <c r="B29" s="186"/>
      <c r="C29" s="187"/>
      <c r="D29" s="187"/>
      <c r="E29" s="187"/>
      <c r="F29" s="86"/>
    </row>
    <row r="30" spans="1:7">
      <c r="A30" s="174"/>
      <c r="B30" s="186"/>
      <c r="C30" s="187"/>
      <c r="D30" s="187"/>
      <c r="E30" s="187"/>
      <c r="F30" s="86"/>
    </row>
    <row r="31" spans="1:7">
      <c r="A31" s="174"/>
      <c r="B31" s="186"/>
      <c r="C31" s="187"/>
      <c r="D31" s="187"/>
      <c r="E31" s="187"/>
      <c r="F31" s="86"/>
    </row>
    <row r="32" spans="1:7">
      <c r="A32" s="174"/>
      <c r="B32" s="186"/>
      <c r="C32" s="187"/>
      <c r="D32" s="187"/>
      <c r="E32" s="187"/>
      <c r="F32" s="86"/>
    </row>
    <row r="33" spans="1:6">
      <c r="A33" s="174"/>
      <c r="B33" s="186"/>
      <c r="C33" s="187"/>
      <c r="D33" s="187"/>
      <c r="E33" s="187"/>
      <c r="F33" s="86"/>
    </row>
    <row r="34" spans="1:6">
      <c r="A34" s="174"/>
      <c r="B34" s="186"/>
      <c r="C34" s="187"/>
      <c r="D34" s="187"/>
      <c r="E34" s="187"/>
      <c r="F34" s="86"/>
    </row>
    <row r="35" spans="1:6">
      <c r="A35" s="174"/>
      <c r="B35" s="186"/>
      <c r="C35" s="187"/>
      <c r="D35" s="187"/>
      <c r="E35" s="187"/>
      <c r="F35" s="86"/>
    </row>
    <row r="36" spans="1:6">
      <c r="A36" s="174"/>
      <c r="B36" s="186"/>
      <c r="C36" s="187"/>
      <c r="D36" s="187"/>
      <c r="E36" s="187"/>
      <c r="F36" s="86"/>
    </row>
    <row r="37" spans="1:6">
      <c r="A37" s="174"/>
      <c r="B37" s="186"/>
      <c r="C37" s="187"/>
      <c r="D37" s="187"/>
      <c r="E37" s="187"/>
      <c r="F37" s="86"/>
    </row>
    <row r="38" spans="1:6">
      <c r="A38" s="174"/>
      <c r="B38" s="186"/>
      <c r="C38" s="187"/>
      <c r="D38" s="187"/>
      <c r="E38" s="187"/>
      <c r="F38" s="86"/>
    </row>
    <row r="39" spans="1:6">
      <c r="A39" s="174"/>
      <c r="B39" s="186"/>
      <c r="C39" s="187"/>
      <c r="D39" s="187"/>
      <c r="E39" s="187"/>
      <c r="F39" s="86"/>
    </row>
    <row r="40" spans="1:6">
      <c r="A40" s="174"/>
      <c r="B40" s="186"/>
      <c r="C40" s="187"/>
      <c r="D40" s="187"/>
      <c r="E40" s="187"/>
      <c r="F40" s="86"/>
    </row>
    <row r="41" spans="1:6">
      <c r="A41" s="174"/>
      <c r="B41" s="186"/>
      <c r="C41" s="187"/>
      <c r="D41" s="187"/>
      <c r="E41" s="187"/>
      <c r="F41" s="86"/>
    </row>
    <row r="42" spans="1:6">
      <c r="A42" s="174"/>
      <c r="B42" s="186"/>
      <c r="C42" s="187"/>
      <c r="D42" s="187"/>
      <c r="E42" s="187"/>
      <c r="F42" s="86"/>
    </row>
    <row r="43" spans="1:6">
      <c r="A43" s="174"/>
      <c r="B43" s="186"/>
      <c r="C43" s="187"/>
      <c r="D43" s="187"/>
      <c r="E43" s="187"/>
      <c r="F43" s="86"/>
    </row>
    <row r="44" spans="1:6">
      <c r="A44" s="174"/>
      <c r="B44" s="186"/>
      <c r="C44" s="187"/>
      <c r="D44" s="187"/>
      <c r="E44" s="187"/>
      <c r="F44" s="86"/>
    </row>
    <row r="45" spans="1:6">
      <c r="A45" s="174"/>
      <c r="B45" s="186"/>
      <c r="C45" s="187"/>
      <c r="D45" s="187"/>
      <c r="E45" s="187"/>
      <c r="F45" s="86"/>
    </row>
    <row r="46" spans="1:6">
      <c r="A46" s="174"/>
      <c r="B46" s="186"/>
      <c r="C46" s="187"/>
      <c r="D46" s="187"/>
      <c r="E46" s="187"/>
      <c r="F46" s="86"/>
    </row>
    <row r="47" spans="1:6">
      <c r="A47" s="174"/>
      <c r="B47" s="186"/>
      <c r="C47" s="187"/>
      <c r="D47" s="187"/>
      <c r="E47" s="187"/>
      <c r="F47" s="86"/>
    </row>
    <row r="48" spans="1:6">
      <c r="A48" s="174"/>
      <c r="B48" s="186"/>
      <c r="C48" s="187"/>
      <c r="D48" s="187"/>
      <c r="E48" s="187"/>
      <c r="F48" s="86"/>
    </row>
    <row r="49" spans="1:6">
      <c r="A49" s="174"/>
      <c r="B49" s="186"/>
      <c r="C49" s="187"/>
      <c r="D49" s="187"/>
      <c r="E49" s="187"/>
      <c r="F49" s="86"/>
    </row>
    <row r="50" spans="1:6">
      <c r="A50" s="174"/>
      <c r="B50" s="186"/>
      <c r="C50" s="187"/>
      <c r="D50" s="187"/>
      <c r="E50" s="187"/>
      <c r="F50" s="86"/>
    </row>
    <row r="51" spans="1:6">
      <c r="A51" s="174"/>
      <c r="B51" s="186"/>
      <c r="C51" s="187"/>
      <c r="D51" s="187"/>
      <c r="E51" s="187"/>
      <c r="F51" s="86"/>
    </row>
    <row r="52" spans="1:6">
      <c r="A52" s="174"/>
      <c r="B52" s="186"/>
      <c r="C52" s="82"/>
      <c r="D52" s="86"/>
      <c r="E52" s="87"/>
      <c r="F52" s="86"/>
    </row>
    <row r="55" spans="1:6">
      <c r="B55" s="180"/>
      <c r="C55" s="186"/>
    </row>
  </sheetData>
  <pageMargins left="0.7" right="0.7" top="0.75" bottom="0.75" header="0.3" footer="0.3"/>
  <pageSetup orientation="landscape" r:id="rId1"/>
  <headerFooter>
    <oddHeader>&amp;CREDACTED CONFIDENTIAL A
CONFIDENTIAL PER PROTECTIVE ORDER 03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view="pageBreakPreview" zoomScale="85" zoomScaleNormal="100" zoomScaleSheetLayoutView="85" workbookViewId="0"/>
  </sheetViews>
  <sheetFormatPr defaultColWidth="8.85546875" defaultRowHeight="12.75"/>
  <cols>
    <col min="1" max="1" width="10.85546875" style="89" customWidth="1"/>
    <col min="2" max="2" width="15.5703125" style="89" bestFit="1" customWidth="1"/>
    <col min="3" max="16384" width="8.85546875" style="89"/>
  </cols>
  <sheetData>
    <row r="1" spans="1:10">
      <c r="A1" s="88" t="s">
        <v>93</v>
      </c>
      <c r="J1" s="79"/>
    </row>
    <row r="2" spans="1:10">
      <c r="A2" s="90"/>
    </row>
    <row r="3" spans="1:10">
      <c r="A3" s="90"/>
    </row>
    <row r="4" spans="1:10">
      <c r="A4" s="89" t="s">
        <v>53</v>
      </c>
    </row>
    <row r="5" spans="1:10" ht="13.5" customHeight="1">
      <c r="A5" s="97">
        <v>41275</v>
      </c>
      <c r="B5" s="98">
        <v>-495982.11</v>
      </c>
    </row>
    <row r="6" spans="1:10" ht="13.5" customHeight="1">
      <c r="A6" s="97">
        <v>41306</v>
      </c>
      <c r="B6" s="98">
        <v>-371212</v>
      </c>
    </row>
    <row r="7" spans="1:10" ht="13.5" customHeight="1">
      <c r="A7" s="97">
        <v>41334</v>
      </c>
      <c r="B7" s="98">
        <v>-49793.58</v>
      </c>
    </row>
    <row r="8" spans="1:10" ht="13.5" customHeight="1">
      <c r="A8" s="99" t="s">
        <v>106</v>
      </c>
      <c r="B8" s="91">
        <v>0</v>
      </c>
    </row>
    <row r="9" spans="1:10" ht="13.5" customHeight="1">
      <c r="A9" s="97">
        <v>41395</v>
      </c>
      <c r="B9" s="91">
        <v>0</v>
      </c>
    </row>
    <row r="10" spans="1:10" ht="13.5" customHeight="1">
      <c r="A10" s="97">
        <v>41426</v>
      </c>
      <c r="B10" s="91">
        <v>0</v>
      </c>
    </row>
    <row r="11" spans="1:10" ht="13.5" customHeight="1">
      <c r="A11" s="97">
        <v>41456</v>
      </c>
      <c r="B11" s="91">
        <v>0</v>
      </c>
    </row>
    <row r="12" spans="1:10" ht="13.5" customHeight="1">
      <c r="A12" s="97">
        <v>41487</v>
      </c>
      <c r="B12" s="91">
        <v>0</v>
      </c>
    </row>
    <row r="13" spans="1:10" ht="13.5" customHeight="1">
      <c r="A13" s="97">
        <v>41518</v>
      </c>
      <c r="B13" s="91">
        <v>0</v>
      </c>
    </row>
    <row r="14" spans="1:10" ht="13.5" customHeight="1">
      <c r="A14" s="97">
        <v>41548</v>
      </c>
      <c r="B14" s="91">
        <v>0</v>
      </c>
    </row>
    <row r="15" spans="1:10" ht="13.5" customHeight="1">
      <c r="A15" s="97">
        <v>41579</v>
      </c>
      <c r="B15" s="91">
        <v>0</v>
      </c>
    </row>
    <row r="16" spans="1:10" ht="13.5" customHeight="1">
      <c r="A16" s="100">
        <v>41609</v>
      </c>
      <c r="B16" s="92">
        <v>0</v>
      </c>
    </row>
    <row r="17" spans="1:2">
      <c r="A17" s="93" t="s">
        <v>0</v>
      </c>
      <c r="B17" s="94">
        <f>SUM(B5:B16)</f>
        <v>-916987.69</v>
      </c>
    </row>
    <row r="19" spans="1:2" ht="15.75">
      <c r="A19" s="89" t="s">
        <v>105</v>
      </c>
    </row>
    <row r="21" spans="1:2">
      <c r="A21" s="89" t="s">
        <v>76</v>
      </c>
      <c r="B21" s="95">
        <f>B17-'Attach A - Page 5'!D21</f>
        <v>-916987.69</v>
      </c>
    </row>
  </sheetData>
  <pageMargins left="0.7" right="0.7" top="0.75" bottom="0.75" header="0.3" footer="0.3"/>
  <pageSetup orientation="landscape" r:id="rId1"/>
  <headerFooter>
    <oddHeader>&amp;CREDACTED CONFIDENTIAL A
CONFIDENTIAL PER PROTECTIVE ORDER 03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95BAEEF-6F04-4679-B2B0-048567EB0D02}"/>
</file>

<file path=customXml/itemProps2.xml><?xml version="1.0" encoding="utf-8"?>
<ds:datastoreItem xmlns:ds="http://schemas.openxmlformats.org/officeDocument/2006/customXml" ds:itemID="{3C9C1626-C428-43D3-9B87-FEF852F68B38}"/>
</file>

<file path=customXml/itemProps3.xml><?xml version="1.0" encoding="utf-8"?>
<ds:datastoreItem xmlns:ds="http://schemas.openxmlformats.org/officeDocument/2006/customXml" ds:itemID="{1EEAA8BB-F6D3-4192-89E4-4F4291A7ED02}"/>
</file>

<file path=customXml/itemProps4.xml><?xml version="1.0" encoding="utf-8"?>
<ds:datastoreItem xmlns:ds="http://schemas.openxmlformats.org/officeDocument/2006/customXml" ds:itemID="{DCB7DD9B-981E-40C5-A09B-2DD01B1F8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Attach A - Page 1</vt:lpstr>
      <vt:lpstr>CONF Attach A - Page 2</vt:lpstr>
      <vt:lpstr>CONF Attach A - Page 4</vt:lpstr>
      <vt:lpstr>Attach A - Page 5</vt:lpstr>
      <vt:lpstr>Attach A - Page 6</vt:lpstr>
      <vt:lpstr>'Attach A - Page 1'!Print_Area</vt:lpstr>
      <vt:lpstr>'Attach A - Page 5'!Print_Area</vt:lpstr>
      <vt:lpstr>'Attach A - Page 6'!Print_Area</vt:lpstr>
      <vt:lpstr>'CONF Attach A - Page 2'!Print_Area</vt:lpstr>
      <vt:lpstr>'CONF Attach A - Page 4'!Print_Area</vt:lpstr>
      <vt:lpstr>'CONF Attach A - Page 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Bryce Dalley</dc:creator>
  <cp:lastModifiedBy>Amy Eiss</cp:lastModifiedBy>
  <cp:lastPrinted>2014-05-01T18:04:07Z</cp:lastPrinted>
  <dcterms:created xsi:type="dcterms:W3CDTF">2012-10-24T21:40:05Z</dcterms:created>
  <dcterms:modified xsi:type="dcterms:W3CDTF">2014-05-01T18:46:40Z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