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2400" windowWidth="15480" windowHeight="9915" tabRatio="256" activeTab="0"/>
  </bookViews>
  <sheets>
    <sheet name="Sheet1" sheetId="1" r:id="rId1"/>
  </sheets>
  <definedNames>
    <definedName name="_xlnm.Print_Area" localSheetId="0">'Sheet1'!$A$1:$V$28</definedName>
  </definedNames>
  <calcPr fullCalcOnLoad="1"/>
</workbook>
</file>

<file path=xl/sharedStrings.xml><?xml version="1.0" encoding="utf-8"?>
<sst xmlns="http://schemas.openxmlformats.org/spreadsheetml/2006/main" count="50" uniqueCount="30">
  <si>
    <t>HH receiving Low-Income Discount (UE-050684, Energy Project Data Request No. 4a)</t>
  </si>
  <si>
    <t xml:space="preserve"> </t>
  </si>
  <si>
    <t>Total:</t>
  </si>
  <si>
    <t>Under .50</t>
  </si>
  <si>
    <t>.50 to .74</t>
  </si>
  <si>
    <t>.75 to .99</t>
  </si>
  <si>
    <t>Cumulative&lt;1.00</t>
  </si>
  <si>
    <t>1.00 to 1.24</t>
  </si>
  <si>
    <t>1.25 to 1.49</t>
  </si>
  <si>
    <t>1.50 to 1.74</t>
  </si>
  <si>
    <t>1.75 to 1.99</t>
  </si>
  <si>
    <t>2.00 and over</t>
  </si>
  <si>
    <t>County</t>
  </si>
  <si>
    <t>#</t>
  </si>
  <si>
    <t>%</t>
  </si>
  <si>
    <t xml:space="preserve">Columbia </t>
  </si>
  <si>
    <t xml:space="preserve">Garfield </t>
  </si>
  <si>
    <t xml:space="preserve">Walla Walla </t>
  </si>
  <si>
    <t xml:space="preserve">Yakima </t>
  </si>
  <si>
    <t>Total</t>
  </si>
  <si>
    <t>State Total</t>
  </si>
  <si>
    <t>2000 Census County Population Data by Income to Poverty Level</t>
  </si>
  <si>
    <t>101-125% FPL Population divided by 2.94 persons/HH = Additional 6,086 HH.</t>
  </si>
  <si>
    <t xml:space="preserve"> &gt;/=1.00&lt;2.00</t>
  </si>
  <si>
    <t>Cumulative</t>
  </si>
  <si>
    <t xml:space="preserve">From Energy Project DR #6:  53616 people (Low-Income population @ 100% FPL) divided by 18,292 accounts = 2.94 persons/HH      </t>
  </si>
  <si>
    <t>Estimated eligible households (i.e., incomes equal or less than 125% FPL) in the service territory = 24,378.</t>
  </si>
  <si>
    <t>HH receiving project HELP funds (UE-050684, Energy Project Data Request No. 4)</t>
  </si>
  <si>
    <t>Average % of eligible HH served = 5270/24378 = 22%.</t>
  </si>
  <si>
    <t>HH served by LIHEAP (UE- 050684, Energy Project Data Request No. 38)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</si>
</sst>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0"/>
    </font>
    <font>
      <b/>
      <i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21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21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164" fontId="7" fillId="0" borderId="0" xfId="21" applyNumberFormat="1" applyFont="1" applyAlignment="1">
      <alignment/>
    </xf>
    <xf numFmtId="1" fontId="7" fillId="2" borderId="0" xfId="21" applyNumberFormat="1" applyFont="1" applyFill="1" applyAlignment="1">
      <alignment/>
    </xf>
    <xf numFmtId="164" fontId="7" fillId="2" borderId="0" xfId="21" applyNumberFormat="1" applyFont="1" applyFill="1" applyAlignment="1">
      <alignment/>
    </xf>
    <xf numFmtId="1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10.75390625" style="1" customWidth="1"/>
    <col min="2" max="3" width="7.375" style="1" customWidth="1"/>
    <col min="4" max="4" width="4.25390625" style="1" customWidth="1"/>
    <col min="5" max="5" width="7.375" style="1" customWidth="1"/>
    <col min="6" max="6" width="4.375" style="1" customWidth="1"/>
    <col min="7" max="7" width="7.375" style="1" customWidth="1"/>
    <col min="8" max="8" width="4.375" style="1" customWidth="1"/>
    <col min="9" max="9" width="6.75390625" style="1" customWidth="1"/>
    <col min="10" max="10" width="4.375" style="1" customWidth="1"/>
    <col min="11" max="11" width="7.375" style="1" customWidth="1"/>
    <col min="12" max="12" width="4.375" style="1" customWidth="1"/>
    <col min="13" max="13" width="7.375" style="1" customWidth="1"/>
    <col min="14" max="14" width="4.375" style="1" customWidth="1"/>
    <col min="15" max="15" width="7.375" style="1" customWidth="1"/>
    <col min="16" max="16" width="4.625" style="1" customWidth="1"/>
    <col min="17" max="17" width="7.375" style="1" customWidth="1"/>
    <col min="18" max="18" width="4.375" style="1" customWidth="1"/>
    <col min="19" max="19" width="6.375" style="1" customWidth="1"/>
    <col min="20" max="20" width="4.875" style="1" customWidth="1"/>
    <col min="21" max="21" width="8.25390625" style="1" customWidth="1"/>
    <col min="22" max="22" width="4.375" style="1" customWidth="1"/>
    <col min="23" max="16384" width="10.75390625" style="1" customWidth="1"/>
  </cols>
  <sheetData>
    <row r="1" spans="1:22" ht="12.7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9:20" ht="12.75">
      <c r="S2" s="19" t="s">
        <v>24</v>
      </c>
      <c r="T2" s="19"/>
    </row>
    <row r="3" spans="1:23" ht="12.75">
      <c r="A3" s="2" t="s">
        <v>1</v>
      </c>
      <c r="B3" s="2" t="s">
        <v>2</v>
      </c>
      <c r="C3" s="20" t="s">
        <v>3</v>
      </c>
      <c r="D3" s="20"/>
      <c r="E3" s="20" t="s">
        <v>4</v>
      </c>
      <c r="F3" s="20"/>
      <c r="G3" s="20" t="s">
        <v>5</v>
      </c>
      <c r="H3" s="20"/>
      <c r="I3" s="18" t="s">
        <v>6</v>
      </c>
      <c r="J3" s="18"/>
      <c r="K3" s="20" t="s">
        <v>7</v>
      </c>
      <c r="L3" s="20"/>
      <c r="M3" s="20" t="s">
        <v>8</v>
      </c>
      <c r="N3" s="20"/>
      <c r="O3" s="20" t="s">
        <v>9</v>
      </c>
      <c r="P3" s="20"/>
      <c r="Q3" s="20" t="s">
        <v>10</v>
      </c>
      <c r="R3" s="20"/>
      <c r="S3" s="18" t="s">
        <v>23</v>
      </c>
      <c r="T3" s="18"/>
      <c r="U3" s="20" t="s">
        <v>11</v>
      </c>
      <c r="V3" s="20"/>
      <c r="W3" s="1" t="s">
        <v>19</v>
      </c>
    </row>
    <row r="4" spans="1:22" ht="13.5">
      <c r="A4" s="2" t="s">
        <v>12</v>
      </c>
      <c r="B4" s="3"/>
      <c r="C4" s="4" t="s">
        <v>13</v>
      </c>
      <c r="D4" s="5" t="s">
        <v>14</v>
      </c>
      <c r="E4" s="4" t="s">
        <v>13</v>
      </c>
      <c r="F4" s="5" t="s">
        <v>14</v>
      </c>
      <c r="G4" s="4" t="s">
        <v>13</v>
      </c>
      <c r="H4" s="5" t="s">
        <v>14</v>
      </c>
      <c r="I4" s="6" t="s">
        <v>13</v>
      </c>
      <c r="J4" s="7" t="s">
        <v>14</v>
      </c>
      <c r="K4" s="4" t="s">
        <v>13</v>
      </c>
      <c r="L4" s="5" t="s">
        <v>14</v>
      </c>
      <c r="M4" s="4" t="s">
        <v>13</v>
      </c>
      <c r="N4" s="5" t="s">
        <v>14</v>
      </c>
      <c r="O4" s="4" t="s">
        <v>13</v>
      </c>
      <c r="P4" s="5" t="s">
        <v>14</v>
      </c>
      <c r="Q4" s="4" t="s">
        <v>13</v>
      </c>
      <c r="R4" s="5" t="s">
        <v>14</v>
      </c>
      <c r="S4" s="6" t="s">
        <v>13</v>
      </c>
      <c r="T4" s="7" t="s">
        <v>14</v>
      </c>
      <c r="U4" s="4" t="s">
        <v>13</v>
      </c>
      <c r="V4" s="5" t="s">
        <v>14</v>
      </c>
    </row>
    <row r="6" spans="1:23" ht="12.75">
      <c r="A6" s="1" t="s">
        <v>15</v>
      </c>
      <c r="B6" s="8">
        <v>4008</v>
      </c>
      <c r="C6" s="1">
        <v>148</v>
      </c>
      <c r="D6" s="9">
        <f>+C6/B6</f>
        <v>0.036926147704590816</v>
      </c>
      <c r="E6" s="1">
        <v>188</v>
      </c>
      <c r="F6" s="9">
        <f>+E6/B6</f>
        <v>0.046906187624750496</v>
      </c>
      <c r="G6" s="1">
        <v>171</v>
      </c>
      <c r="H6" s="9">
        <f>+G6/B6</f>
        <v>0.04266467065868264</v>
      </c>
      <c r="I6" s="10">
        <f aca="true" t="shared" si="0" ref="I6:J9">+SUM(G6,E6,C6)</f>
        <v>507</v>
      </c>
      <c r="J6" s="11">
        <f t="shared" si="0"/>
        <v>0.12649700598802396</v>
      </c>
      <c r="K6" s="1">
        <v>246</v>
      </c>
      <c r="L6" s="9">
        <f>+K6/B6</f>
        <v>0.061377245508982034</v>
      </c>
      <c r="M6" s="1">
        <v>214</v>
      </c>
      <c r="N6" s="9">
        <f>+M6/B6</f>
        <v>0.053393213572854294</v>
      </c>
      <c r="O6" s="1">
        <v>246</v>
      </c>
      <c r="P6" s="9">
        <f>+O6/B6</f>
        <v>0.061377245508982034</v>
      </c>
      <c r="Q6" s="1">
        <v>193</v>
      </c>
      <c r="R6" s="9">
        <f>+Q6/B6</f>
        <v>0.04815369261477046</v>
      </c>
      <c r="S6" s="10">
        <f aca="true" t="shared" si="1" ref="S6:T9">+SUM(Q6,O6,M6,K6)</f>
        <v>899</v>
      </c>
      <c r="T6" s="11">
        <f t="shared" si="1"/>
        <v>0.22430139720558884</v>
      </c>
      <c r="U6" s="8">
        <v>2602</v>
      </c>
      <c r="V6" s="9">
        <f>+U6/B6</f>
        <v>0.6492015968063872</v>
      </c>
      <c r="W6" s="12">
        <f>I6+S6+U6</f>
        <v>4008</v>
      </c>
    </row>
    <row r="7" spans="1:23" ht="12.75">
      <c r="A7" s="1" t="s">
        <v>16</v>
      </c>
      <c r="B7" s="8">
        <v>2348</v>
      </c>
      <c r="C7" s="1">
        <v>162</v>
      </c>
      <c r="D7" s="9">
        <f>+C7/B7</f>
        <v>0.06899488926746167</v>
      </c>
      <c r="E7" s="1">
        <v>83</v>
      </c>
      <c r="F7" s="9">
        <f>+E7/B7</f>
        <v>0.03534923339011925</v>
      </c>
      <c r="G7" s="1">
        <v>89</v>
      </c>
      <c r="H7" s="9">
        <f>+G7/B7</f>
        <v>0.0379045996592845</v>
      </c>
      <c r="I7" s="10">
        <f t="shared" si="0"/>
        <v>334</v>
      </c>
      <c r="J7" s="11">
        <f t="shared" si="0"/>
        <v>0.14224872231686542</v>
      </c>
      <c r="K7" s="1">
        <v>125</v>
      </c>
      <c r="L7" s="9">
        <f>+K7/B7</f>
        <v>0.05323679727427598</v>
      </c>
      <c r="M7" s="1">
        <v>123</v>
      </c>
      <c r="N7" s="9">
        <f>+M7/B7</f>
        <v>0.05238500851788756</v>
      </c>
      <c r="O7" s="1">
        <v>180</v>
      </c>
      <c r="P7" s="9">
        <f>+O7/B7</f>
        <v>0.07666098807495741</v>
      </c>
      <c r="Q7" s="1">
        <v>90</v>
      </c>
      <c r="R7" s="9">
        <f>+Q7/B7</f>
        <v>0.03833049403747871</v>
      </c>
      <c r="S7" s="10">
        <f t="shared" si="1"/>
        <v>518</v>
      </c>
      <c r="T7" s="11">
        <f t="shared" si="1"/>
        <v>0.22061328790459966</v>
      </c>
      <c r="U7" s="8">
        <v>1496</v>
      </c>
      <c r="V7" s="9">
        <f>+U7/B7</f>
        <v>0.637137989778535</v>
      </c>
      <c r="W7" s="12">
        <f>I7+S7+U7</f>
        <v>2348</v>
      </c>
    </row>
    <row r="8" spans="1:23" ht="12.75">
      <c r="A8" s="1" t="s">
        <v>17</v>
      </c>
      <c r="B8" s="8">
        <v>50245</v>
      </c>
      <c r="C8" s="8">
        <v>3266</v>
      </c>
      <c r="D8" s="9">
        <f>+C8/B8</f>
        <v>0.0650014926858394</v>
      </c>
      <c r="E8" s="8">
        <v>1966</v>
      </c>
      <c r="F8" s="9">
        <f>+E8/B8</f>
        <v>0.03912827146979799</v>
      </c>
      <c r="G8" s="8">
        <v>2335</v>
      </c>
      <c r="H8" s="9">
        <f>+G8/B8</f>
        <v>0.04647228579958205</v>
      </c>
      <c r="I8" s="10">
        <f t="shared" si="0"/>
        <v>7567</v>
      </c>
      <c r="J8" s="11">
        <f t="shared" si="0"/>
        <v>0.15060204995521942</v>
      </c>
      <c r="K8" s="8">
        <v>2416</v>
      </c>
      <c r="L8" s="9">
        <f>+K8/B8</f>
        <v>0.048084386506120014</v>
      </c>
      <c r="M8" s="8">
        <v>3364</v>
      </c>
      <c r="N8" s="9">
        <f>+M8/B8</f>
        <v>0.06695193551597174</v>
      </c>
      <c r="O8" s="8">
        <v>2388</v>
      </c>
      <c r="P8" s="9">
        <f>+O8/B8</f>
        <v>0.047527117126082194</v>
      </c>
      <c r="Q8" s="1">
        <v>2489</v>
      </c>
      <c r="R8" s="9">
        <f>+Q8/B8</f>
        <v>0.04953726738979003</v>
      </c>
      <c r="S8" s="10">
        <f t="shared" si="1"/>
        <v>10657</v>
      </c>
      <c r="T8" s="11">
        <f t="shared" si="1"/>
        <v>0.21210070653796398</v>
      </c>
      <c r="U8" s="8">
        <v>32021</v>
      </c>
      <c r="V8" s="9">
        <f>+U8/B8</f>
        <v>0.6372972435068166</v>
      </c>
      <c r="W8" s="12">
        <f>I8+S8+U8</f>
        <v>50245</v>
      </c>
    </row>
    <row r="9" spans="1:23" ht="12.75">
      <c r="A9" s="1" t="s">
        <v>18</v>
      </c>
      <c r="B9" s="8">
        <v>218966</v>
      </c>
      <c r="C9" s="8">
        <v>17027</v>
      </c>
      <c r="D9" s="9">
        <f>+C9/B9</f>
        <v>0.07776093092078222</v>
      </c>
      <c r="E9" s="8">
        <v>11085</v>
      </c>
      <c r="F9" s="9">
        <f>+E9/B9</f>
        <v>0.050624297836193745</v>
      </c>
      <c r="G9" s="8">
        <v>14958</v>
      </c>
      <c r="H9" s="9">
        <f>+G9/B9</f>
        <v>0.0683119753751724</v>
      </c>
      <c r="I9" s="10">
        <f t="shared" si="0"/>
        <v>43070</v>
      </c>
      <c r="J9" s="11">
        <f t="shared" si="0"/>
        <v>0.19669720413214836</v>
      </c>
      <c r="K9" s="8">
        <v>15107</v>
      </c>
      <c r="L9" s="9">
        <f>+K9/B9</f>
        <v>0.06899244631586639</v>
      </c>
      <c r="M9" s="8">
        <v>14177</v>
      </c>
      <c r="N9" s="9">
        <f>+M9/B9</f>
        <v>0.06474521158536028</v>
      </c>
      <c r="O9" s="8">
        <v>12522</v>
      </c>
      <c r="P9" s="9">
        <f>+O9/B9</f>
        <v>0.05718696053268544</v>
      </c>
      <c r="Q9" s="1">
        <v>11905</v>
      </c>
      <c r="R9" s="9">
        <f>+Q9/B9</f>
        <v>0.05436917146954322</v>
      </c>
      <c r="S9" s="10">
        <f t="shared" si="1"/>
        <v>53711</v>
      </c>
      <c r="T9" s="11">
        <f t="shared" si="1"/>
        <v>0.24529378990345535</v>
      </c>
      <c r="U9" s="8">
        <v>122185</v>
      </c>
      <c r="V9" s="9">
        <f>+U9/B9</f>
        <v>0.5580090059643963</v>
      </c>
      <c r="W9" s="12">
        <f>I9+S9+U9</f>
        <v>218966</v>
      </c>
    </row>
    <row r="11" spans="1:23" ht="12.75">
      <c r="A11" s="1" t="s">
        <v>19</v>
      </c>
      <c r="B11" s="8">
        <f>SUM(B6:B9)</f>
        <v>275567</v>
      </c>
      <c r="C11" s="8">
        <f>SUM(C6:C9)</f>
        <v>20603</v>
      </c>
      <c r="D11" s="9">
        <f>C11/B11</f>
        <v>0.07476584641847536</v>
      </c>
      <c r="E11" s="8">
        <f>SUM(E6:E9)</f>
        <v>13322</v>
      </c>
      <c r="F11" s="9">
        <f>E11/B11</f>
        <v>0.04834395990811672</v>
      </c>
      <c r="G11" s="8">
        <f>SUM(G6:G9)</f>
        <v>17553</v>
      </c>
      <c r="H11" s="9">
        <f>G11/B11</f>
        <v>0.06369775771409494</v>
      </c>
      <c r="I11" s="8">
        <f>SUM(I6:I9)</f>
        <v>51478</v>
      </c>
      <c r="J11" s="11">
        <f>I11/B11</f>
        <v>0.18680756404068702</v>
      </c>
      <c r="K11" s="8">
        <f>SUM(K6:K9)</f>
        <v>17894</v>
      </c>
      <c r="L11" s="9">
        <f>K11/B11</f>
        <v>0.0649352063200601</v>
      </c>
      <c r="M11" s="8">
        <f>SUM(M6:M9)</f>
        <v>17878</v>
      </c>
      <c r="N11" s="13">
        <f>M11/B11</f>
        <v>0.06487714421538138</v>
      </c>
      <c r="O11" s="8">
        <f>SUM(O6:O9)</f>
        <v>15336</v>
      </c>
      <c r="P11" s="13">
        <f>O11/B11</f>
        <v>0.05565252733455022</v>
      </c>
      <c r="Q11" s="8">
        <f>SUM(Q6:Q9)</f>
        <v>14677</v>
      </c>
      <c r="R11" s="13">
        <f>Q11/B11</f>
        <v>0.053261094398095565</v>
      </c>
      <c r="S11" s="8">
        <f>SUM(S6:S9)</f>
        <v>65785</v>
      </c>
      <c r="T11" s="14">
        <f>S11/B11</f>
        <v>0.23872597226808726</v>
      </c>
      <c r="U11" s="8">
        <f>SUM(U6:U9)</f>
        <v>158304</v>
      </c>
      <c r="V11" s="14">
        <f>U11/B11</f>
        <v>0.5744664636912258</v>
      </c>
      <c r="W11" s="8">
        <f>SUM(W6:W9)</f>
        <v>275567</v>
      </c>
    </row>
    <row r="13" spans="1:22" ht="12.75">
      <c r="A13" s="1" t="s">
        <v>20</v>
      </c>
      <c r="B13" s="8">
        <v>5765201</v>
      </c>
      <c r="C13" s="8">
        <v>267601</v>
      </c>
      <c r="D13" s="9">
        <v>0.0464165950155077</v>
      </c>
      <c r="E13" s="8">
        <v>158758</v>
      </c>
      <c r="F13" s="9">
        <v>0.027537287945381263</v>
      </c>
      <c r="G13" s="8">
        <v>186011</v>
      </c>
      <c r="H13" s="9">
        <v>0.03226444316512122</v>
      </c>
      <c r="I13" s="10">
        <v>612370</v>
      </c>
      <c r="J13" s="11">
        <v>0.10621832612601018</v>
      </c>
      <c r="K13" s="8">
        <v>201938</v>
      </c>
      <c r="L13" s="9">
        <v>0.03502705282955443</v>
      </c>
      <c r="M13" s="8">
        <v>223114</v>
      </c>
      <c r="N13" s="9">
        <v>0.038700125112723735</v>
      </c>
      <c r="O13" s="8">
        <v>222694</v>
      </c>
      <c r="P13" s="9">
        <v>0.03862727422686564</v>
      </c>
      <c r="Q13" s="8">
        <v>232672</v>
      </c>
      <c r="R13" s="9">
        <v>0.040358003129465914</v>
      </c>
      <c r="S13" s="10">
        <v>880418</v>
      </c>
      <c r="T13" s="11">
        <v>0.15271245529860972</v>
      </c>
      <c r="U13" s="8">
        <v>4272413</v>
      </c>
      <c r="V13" s="9">
        <v>0.7410692185753801</v>
      </c>
    </row>
    <row r="15" spans="1:7" ht="22.5" customHeight="1">
      <c r="A15" s="2"/>
      <c r="B15" s="2" t="s">
        <v>25</v>
      </c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2:7" ht="12.75">
      <c r="B17" s="2" t="s">
        <v>22</v>
      </c>
      <c r="C17" s="2"/>
      <c r="D17" s="2"/>
      <c r="E17" s="2"/>
      <c r="F17" s="2"/>
      <c r="G17" s="2"/>
    </row>
    <row r="19" ht="18.75">
      <c r="B19" s="15" t="s">
        <v>26</v>
      </c>
    </row>
    <row r="20" ht="18.75">
      <c r="B20" s="15"/>
    </row>
    <row r="21" spans="11:15" ht="12.75">
      <c r="K21" s="16">
        <v>2002</v>
      </c>
      <c r="M21" s="16">
        <v>2003</v>
      </c>
      <c r="O21" s="16">
        <v>2004</v>
      </c>
    </row>
    <row r="22" spans="2:15" ht="12.75">
      <c r="B22" s="1" t="s">
        <v>29</v>
      </c>
      <c r="K22" s="1">
        <v>2916</v>
      </c>
      <c r="M22" s="1">
        <v>3497</v>
      </c>
      <c r="O22" s="1">
        <v>3103</v>
      </c>
    </row>
    <row r="23" spans="2:15" ht="12.75">
      <c r="B23" s="1" t="s">
        <v>0</v>
      </c>
      <c r="K23" s="1">
        <v>1776</v>
      </c>
      <c r="M23" s="1">
        <v>1491</v>
      </c>
      <c r="O23" s="1">
        <v>1787</v>
      </c>
    </row>
    <row r="24" spans="2:15" ht="12.75">
      <c r="B24" s="1" t="s">
        <v>27</v>
      </c>
      <c r="K24" s="16">
        <v>556</v>
      </c>
      <c r="M24" s="16">
        <v>356</v>
      </c>
      <c r="O24" s="16">
        <v>329</v>
      </c>
    </row>
    <row r="26" spans="2:15" ht="12.75">
      <c r="B26" s="1" t="s">
        <v>19</v>
      </c>
      <c r="K26" s="1">
        <f>K22+K23+K24</f>
        <v>5248</v>
      </c>
      <c r="M26" s="1">
        <f>M22+M23+M24</f>
        <v>5344</v>
      </c>
      <c r="O26" s="1">
        <f>O22+O23+O24</f>
        <v>5219</v>
      </c>
    </row>
    <row r="28" spans="2:5" ht="19.5">
      <c r="B28" s="17" t="s">
        <v>28</v>
      </c>
      <c r="C28" s="17"/>
      <c r="D28" s="17"/>
      <c r="E28" s="17"/>
    </row>
  </sheetData>
  <mergeCells count="12">
    <mergeCell ref="A1:V1"/>
    <mergeCell ref="K3:L3"/>
    <mergeCell ref="M3:N3"/>
    <mergeCell ref="O3:P3"/>
    <mergeCell ref="Q3:R3"/>
    <mergeCell ref="C3:D3"/>
    <mergeCell ref="E3:F3"/>
    <mergeCell ref="G3:H3"/>
    <mergeCell ref="I3:J3"/>
    <mergeCell ref="S2:T2"/>
    <mergeCell ref="S3:T3"/>
    <mergeCell ref="U3:V3"/>
  </mergeCells>
  <printOptions/>
  <pageMargins left="1" right="1" top="2" bottom="1" header="1" footer="0.5"/>
  <pageSetup fitToHeight="1" fitToWidth="1" orientation="landscape" scale="75" r:id="rId1"/>
  <headerFooter alignWithMargins="0">
    <oddHeader xml:space="preserve">&amp;L&amp;C&amp;RExhibit No._____(CME-5) 
       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OpportunityCouncil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Eberdt</dc:creator>
  <cp:keywords/>
  <dc:description/>
  <cp:lastModifiedBy>Mike Sommerville, Customer Service Specialist 3</cp:lastModifiedBy>
  <cp:lastPrinted>2005-11-17T18:24:14Z</cp:lastPrinted>
  <dcterms:created xsi:type="dcterms:W3CDTF">2005-11-01T02:11:09Z</dcterms:created>
  <dcterms:modified xsi:type="dcterms:W3CDTF">2005-11-18T22:56:22Z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