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ulatory_Affairs\PGA - WASHINGTON\2025\September\4_Replace_101525\25-04C_EE_UG-250715\"/>
    </mc:Choice>
  </mc:AlternateContent>
  <xr:revisionPtr revIDLastSave="0" documentId="13_ncr:1_{34472918-608A-430E-968B-E1F810E6CD3F}" xr6:coauthVersionLast="47" xr6:coauthVersionMax="47" xr10:uidLastSave="{00000000-0000-0000-0000-000000000000}"/>
  <bookViews>
    <workbookView xWindow="-120" yWindow="-120" windowWidth="51840" windowHeight="21120" xr2:uid="{EA88DF42-D3F5-4AA0-BBC0-E0E8A7CF4B76}"/>
  </bookViews>
  <sheets>
    <sheet name="Calc of Increments" sheetId="1" r:id="rId1"/>
    <sheet name="Effct of Avg Bill" sheetId="3" r:id="rId2"/>
    <sheet name="Summary of Def. Accts." sheetId="4" r:id="rId3"/>
    <sheet name="151894" sheetId="5" r:id="rId4"/>
    <sheet name="151898" sheetId="9" r:id="rId5"/>
    <sheet name="Effects on Revenue" sheetId="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9" l="1"/>
  <c r="F89" i="9" s="1"/>
  <c r="D88" i="9"/>
  <c r="F88" i="9" s="1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B49" i="9"/>
  <c r="B50" i="9" s="1"/>
  <c r="F48" i="9"/>
  <c r="F47" i="9"/>
  <c r="F46" i="9"/>
  <c r="F45" i="9"/>
  <c r="F44" i="9"/>
  <c r="F43" i="9"/>
  <c r="F42" i="9"/>
  <c r="F41" i="9"/>
  <c r="F40" i="9"/>
  <c r="F39" i="9"/>
  <c r="B39" i="9"/>
  <c r="F38" i="9"/>
  <c r="F37" i="9"/>
  <c r="F36" i="9"/>
  <c r="F35" i="9"/>
  <c r="F34" i="9"/>
  <c r="F33" i="9"/>
  <c r="F32" i="9"/>
  <c r="F31" i="9"/>
  <c r="F30" i="9"/>
  <c r="F29" i="9"/>
  <c r="F28" i="9"/>
  <c r="F27" i="9"/>
  <c r="A27" i="9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F26" i="9"/>
  <c r="B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l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B52" i="9"/>
  <c r="B51" i="9"/>
  <c r="B53" i="9" s="1"/>
  <c r="B54" i="9" s="1"/>
  <c r="B55" i="9" s="1"/>
  <c r="B56" i="9" s="1"/>
  <c r="B57" i="9" s="1"/>
  <c r="B58" i="9" s="1"/>
  <c r="B59" i="9" s="1"/>
  <c r="B60" i="9" s="1"/>
  <c r="B6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McFarlane, Courtney</author>
  </authors>
  <commentList>
    <comment ref="G11" authorId="0" shapeId="0" xr:uid="{B5A17FA4-7375-4CD0-90F3-93DA5D3C45B3}">
      <text>
        <r>
          <rPr>
            <b/>
            <sz val="9"/>
            <color indexed="81"/>
            <rFont val="Tahoma"/>
            <family val="2"/>
          </rPr>
          <t>McFarlane, Courtney:</t>
        </r>
        <r>
          <rPr>
            <sz val="9"/>
            <color indexed="81"/>
            <rFont val="Tahoma"/>
            <family val="2"/>
          </rPr>
          <t xml:space="preserve">
Q3 FERC Rate</t>
        </r>
      </text>
    </comment>
  </commentList>
</comments>
</file>

<file path=xl/sharedStrings.xml><?xml version="1.0" encoding="utf-8"?>
<sst xmlns="http://schemas.openxmlformats.org/spreadsheetml/2006/main" count="514" uniqueCount="198">
  <si>
    <t>Calculation of Increments Allocated on the EQUAL PERCENTAGE OF MARGIN BASIS</t>
  </si>
  <si>
    <t xml:space="preserve">FORECAST </t>
  </si>
  <si>
    <t>DEFERRAL - Gas Actg</t>
  </si>
  <si>
    <t>HISTORICAL - Calculation</t>
  </si>
  <si>
    <t>Billing</t>
  </si>
  <si>
    <t>WACOG &amp;</t>
  </si>
  <si>
    <t>Temps from</t>
  </si>
  <si>
    <t>PGA</t>
  </si>
  <si>
    <t>Rate from</t>
  </si>
  <si>
    <t>Demand from</t>
  </si>
  <si>
    <t>Temporary</t>
  </si>
  <si>
    <t>Proposed Amount:</t>
  </si>
  <si>
    <t>Volumes page,</t>
  </si>
  <si>
    <t>Rates page,</t>
  </si>
  <si>
    <t>Increment  page,</t>
  </si>
  <si>
    <t>MARGIN</t>
  </si>
  <si>
    <t>Volumetric</t>
  </si>
  <si>
    <t>Customer</t>
  </si>
  <si>
    <t>Total</t>
  </si>
  <si>
    <t>Revenue Sensitive Multiplier:</t>
  </si>
  <si>
    <t>add revenue sensitive factor</t>
  </si>
  <si>
    <t>Column D</t>
  </si>
  <si>
    <t>Column A</t>
  </si>
  <si>
    <t>Column B+C+D</t>
  </si>
  <si>
    <t>Rate</t>
  </si>
  <si>
    <t>Margin</t>
  </si>
  <si>
    <t>Charge</t>
  </si>
  <si>
    <t>Customers</t>
  </si>
  <si>
    <t>Amount to Amortize:</t>
  </si>
  <si>
    <t>E=B-C-D</t>
  </si>
  <si>
    <t>I = (G*H*12)+F</t>
  </si>
  <si>
    <t>Multiplier</t>
  </si>
  <si>
    <t>Allocation to RS</t>
  </si>
  <si>
    <t>Increment</t>
  </si>
  <si>
    <t>Schedule</t>
  </si>
  <si>
    <t>Block</t>
  </si>
  <si>
    <t>A</t>
  </si>
  <si>
    <t>B</t>
  </si>
  <si>
    <t>C</t>
  </si>
  <si>
    <t>D</t>
  </si>
  <si>
    <t>E</t>
  </si>
  <si>
    <t>F = E * A</t>
  </si>
  <si>
    <t>G</t>
  </si>
  <si>
    <t>H</t>
  </si>
  <si>
    <t>J</t>
  </si>
  <si>
    <t>K</t>
  </si>
  <si>
    <t>L</t>
  </si>
  <si>
    <t>1R</t>
  </si>
  <si>
    <t>1C</t>
  </si>
  <si>
    <t>2R</t>
  </si>
  <si>
    <t>3 CFS</t>
  </si>
  <si>
    <t>3 IFS</t>
  </si>
  <si>
    <t>41C Firm Sales</t>
  </si>
  <si>
    <t>Block 1</t>
  </si>
  <si>
    <t>Block 2</t>
  </si>
  <si>
    <t>41I Firm Sales</t>
  </si>
  <si>
    <t>41C Interr Sales</t>
  </si>
  <si>
    <t>41I Interr Sales</t>
  </si>
  <si>
    <t>41C Firm Trans</t>
  </si>
  <si>
    <t>41I Firm Trans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</si>
  <si>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</si>
  <si>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</si>
  <si>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</si>
  <si>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</si>
  <si>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</si>
  <si>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</si>
  <si>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</si>
  <si>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</si>
  <si>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</si>
  <si>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</si>
  <si>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</si>
  <si>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</si>
  <si>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</si>
  <si>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</si>
  <si>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</si>
  <si>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Totals</t>
  </si>
  <si>
    <t>Sources for line 2 above:</t>
  </si>
  <si>
    <t>Inputs page</t>
  </si>
  <si>
    <t>Column G</t>
  </si>
  <si>
    <t>Line 37</t>
  </si>
  <si>
    <t>Line 45</t>
  </si>
  <si>
    <t>Tariff Schedules:</t>
  </si>
  <si>
    <t>Schedule #</t>
  </si>
  <si>
    <t>Sched 215</t>
  </si>
  <si>
    <t>Note: Allocation to rate schedules or blocks with zero volumes is calculated on an overall margin percentage change basis.</t>
  </si>
  <si>
    <t>NW Natural</t>
  </si>
  <si>
    <t>Rates &amp; Regulatory Affairs</t>
  </si>
  <si>
    <t>R&amp;C Energy Efficiency Programs - Forecast</t>
  </si>
  <si>
    <t>R&amp;C Energy Efficiency Programs - Deferral</t>
  </si>
  <si>
    <t>R&amp;C Energy Efficiency Programs - Historical</t>
  </si>
  <si>
    <t>Temporary Increments</t>
  </si>
  <si>
    <t>Allocated to Rate Schedules</t>
  </si>
  <si>
    <t>All Residential and Commercial sales</t>
  </si>
  <si>
    <t>Washington</t>
  </si>
  <si>
    <t>Normal</t>
  </si>
  <si>
    <t>Current</t>
  </si>
  <si>
    <t>Proposed</t>
  </si>
  <si>
    <t>PGA Normalized</t>
  </si>
  <si>
    <t>Therms</t>
  </si>
  <si>
    <t>Minimum</t>
  </si>
  <si>
    <t>Therms in</t>
  </si>
  <si>
    <t>Monthly</t>
  </si>
  <si>
    <t>R&amp;C Energy Eff.</t>
  </si>
  <si>
    <t>Average use</t>
  </si>
  <si>
    <t>Rates</t>
  </si>
  <si>
    <t>Average Bill[2]</t>
  </si>
  <si>
    <t>Rates [3]</t>
  </si>
  <si>
    <t>Average Bill</t>
  </si>
  <si>
    <t>% Bill Change</t>
  </si>
  <si>
    <t>F=D+(C * E)</t>
  </si>
  <si>
    <t>H=D+(C * G)</t>
  </si>
  <si>
    <t>F</t>
  </si>
  <si>
    <t>I</t>
  </si>
  <si>
    <t>N/A</t>
  </si>
  <si>
    <t>all additional</t>
  </si>
  <si>
    <t>TOTAL</t>
  </si>
  <si>
    <t>[1] Rate Schedule 41 and 42 customers may choose demand charges at a volumetric rate or based on MDDV.  For convenience of presentation, demand charges are not included in the calculations for those schedules.</t>
  </si>
  <si>
    <t>Sources:</t>
  </si>
  <si>
    <t>Direct Inputs</t>
  </si>
  <si>
    <t>per Tariff</t>
  </si>
  <si>
    <t>Rates in summary</t>
  </si>
  <si>
    <t>Summary of Deferred Accounts</t>
  </si>
  <si>
    <t>Estimated</t>
  </si>
  <si>
    <t>Sep-Oct</t>
  </si>
  <si>
    <t>Interest</t>
  </si>
  <si>
    <t>Amount for</t>
  </si>
  <si>
    <t>Amounts</t>
  </si>
  <si>
    <t>Balance</t>
  </si>
  <si>
    <t>During</t>
  </si>
  <si>
    <t>(Refund) or</t>
  </si>
  <si>
    <t>Excluded from</t>
  </si>
  <si>
    <t>Included in</t>
  </si>
  <si>
    <t>Account</t>
  </si>
  <si>
    <t>Activity</t>
  </si>
  <si>
    <t>Amortization</t>
  </si>
  <si>
    <t>Collection</t>
  </si>
  <si>
    <t>PGA Filing</t>
  </si>
  <si>
    <t>E = sum B thru D</t>
  </si>
  <si>
    <t>G = E + F</t>
  </si>
  <si>
    <t>Excl. Rev Sens</t>
  </si>
  <si>
    <t>DSM &amp; LOW INCOME PROGRAMS</t>
  </si>
  <si>
    <t>151894  WA DSM AMORTIZATION</t>
  </si>
  <si>
    <t>151898  WA ENERGY EFFICIENCY</t>
  </si>
  <si>
    <t>Company:</t>
  </si>
  <si>
    <t>Northwest Natural Gas Company</t>
  </si>
  <si>
    <t>State:</t>
  </si>
  <si>
    <t>Description:</t>
  </si>
  <si>
    <t>Washington EE Amortization</t>
  </si>
  <si>
    <t>Account Number:</t>
  </si>
  <si>
    <t>Program under Schedule G</t>
  </si>
  <si>
    <t>Temp Increment under Schedule 215</t>
  </si>
  <si>
    <t>UG-181053</t>
  </si>
  <si>
    <t>Debit    (Credit)</t>
  </si>
  <si>
    <t xml:space="preserve">Month/Year </t>
  </si>
  <si>
    <t>Note</t>
  </si>
  <si>
    <t>Transfers</t>
  </si>
  <si>
    <t>Interest Rate</t>
  </si>
  <si>
    <t>(a)</t>
  </si>
  <si>
    <t>(b)</t>
  </si>
  <si>
    <t>(c)</t>
  </si>
  <si>
    <t>(d)</t>
  </si>
  <si>
    <t>(e1)</t>
  </si>
  <si>
    <t>(e2)</t>
  </si>
  <si>
    <t>(f)</t>
  </si>
  <si>
    <t>(g)</t>
  </si>
  <si>
    <t>Beginning Balance</t>
  </si>
  <si>
    <t>History truncated for ease of viewing</t>
  </si>
  <si>
    <t>Notes</t>
  </si>
  <si>
    <t>Washington EE True-Up Deferral</t>
  </si>
  <si>
    <t>Program under Schedules G</t>
  </si>
  <si>
    <t>Deferral</t>
  </si>
  <si>
    <t>(h)</t>
  </si>
  <si>
    <t>NEW</t>
  </si>
  <si>
    <t>Amount</t>
  </si>
  <si>
    <t>Removal of Current Temporary Increments</t>
  </si>
  <si>
    <t>Amortization of Energy Efficiency Programs</t>
  </si>
  <si>
    <t>Addition of Proposed Temporary Increments</t>
  </si>
  <si>
    <t>TOTAL OF ALL COMPONENTS OF RATE CHANGES</t>
  </si>
  <si>
    <t xml:space="preserve">Effect of this filing, as a percentage change </t>
  </si>
  <si>
    <t>Net</t>
  </si>
  <si>
    <t>CCA</t>
  </si>
  <si>
    <t xml:space="preserve">Monthly </t>
  </si>
  <si>
    <t xml:space="preserve">Avg. Credit </t>
  </si>
  <si>
    <t>OLD</t>
  </si>
  <si>
    <t>Forecasted</t>
  </si>
  <si>
    <t>2025-2026 PGA Filing - Washington: September Filing</t>
  </si>
  <si>
    <t>Effects on Average Bill by Rate Schedule</t>
  </si>
  <si>
    <t>Calculation of Effect on Customer Average Bill by Rate Schedule [1] [3]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</si>
  <si>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</si>
  <si>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</si>
  <si>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old rates \a</t>
  </si>
  <si>
    <t>new rates</t>
  </si>
  <si>
    <r>
      <t xml:space="preserve">NEW </t>
    </r>
    <r>
      <rPr>
        <b/>
        <sz val="10"/>
        <rFont val="Tahoma"/>
        <family val="2"/>
      </rPr>
      <t>(1)</t>
    </r>
  </si>
  <si>
    <r>
      <rPr>
        <b/>
        <sz val="10"/>
        <rFont val="Tahoma"/>
        <family val="2"/>
      </rPr>
      <t>1</t>
    </r>
    <r>
      <rPr>
        <sz val="10"/>
        <rFont val="Tahoma"/>
        <family val="2"/>
      </rPr>
      <t xml:space="preserve"> - Transfer in amounts from accounts 186310 and 186312 approved for amortization.</t>
    </r>
  </si>
  <si>
    <t>Tariff Advice 25-04: Schedule 215 Effects on Revenue</t>
  </si>
  <si>
    <t xml:space="preserve">2025-26 Washington: September Filing </t>
  </si>
  <si>
    <t>2024 Washington CBR Normalized Total Revenues</t>
  </si>
  <si>
    <t>NEW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</si>
</sst>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_);\(#,##0.00000\)"/>
    <numFmt numFmtId="166" formatCode="_(&quot;$&quot;* #,##0_);_(&quot;$&quot;* \(#,##0\);_(&quot;$&quot;* &quot;-&quot;??_);_(@_)"/>
    <numFmt numFmtId="167" formatCode="0.000%"/>
    <numFmt numFmtId="168" formatCode="&quot;$&quot;#,##0.00000"/>
    <numFmt numFmtId="169" formatCode="&quot;$&quot;#,##0"/>
    <numFmt numFmtId="170" formatCode="#,##0.0_);\(#,##0.0\)"/>
    <numFmt numFmtId="171" formatCode="&quot;$&quot;#,##0.00000_);\(&quot;$&quot;#,##0.00000\)"/>
    <numFmt numFmtId="172" formatCode="0.00_);\(0.00\)"/>
    <numFmt numFmtId="173" formatCode="0.0%"/>
    <numFmt numFmtId="174" formatCode="[$-409]mmm\-yy;@"/>
    <numFmt numFmtId="17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name val="Times New Roman"/>
      <family val="1"/>
    </font>
    <font>
      <b/>
      <u/>
      <sz val="1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name val="MS Sans Serif"/>
      <family val="2"/>
    </font>
    <font>
      <sz val="11"/>
      <name val="Calibri"/>
      <family val="2"/>
    </font>
    <font>
      <i/>
      <sz val="10"/>
      <name val="Tahoma"/>
      <family val="2"/>
    </font>
    <font>
      <b/>
      <u/>
      <sz val="10"/>
      <name val="Tahoma"/>
      <family val="2"/>
    </font>
    <font>
      <b/>
      <sz val="11"/>
      <name val="Tahoma"/>
      <family val="2"/>
    </font>
    <font>
      <u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74" fontId="7" fillId="0" borderId="0"/>
    <xf numFmtId="174" fontId="7" fillId="0" borderId="0">
      <alignment vertical="top"/>
    </xf>
    <xf numFmtId="174" fontId="11" fillId="0" borderId="0"/>
    <xf numFmtId="0" fontId="11" fillId="0" borderId="0"/>
    <xf numFmtId="9" fontId="5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/>
    <xf numFmtId="0" fontId="7" fillId="0" borderId="0"/>
    <xf numFmtId="0" fontId="11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5" fontId="3" fillId="0" borderId="0" xfId="0" applyNumberFormat="1" applyFont="1"/>
    <xf numFmtId="37" fontId="4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2" applyNumberFormat="1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/>
    <xf numFmtId="37" fontId="3" fillId="0" borderId="8" xfId="0" applyNumberFormat="1" applyFont="1" applyBorder="1"/>
    <xf numFmtId="0" fontId="3" fillId="0" borderId="9" xfId="0" applyFont="1" applyBorder="1"/>
    <xf numFmtId="165" fontId="3" fillId="0" borderId="10" xfId="0" applyNumberFormat="1" applyFont="1" applyBorder="1"/>
    <xf numFmtId="0" fontId="3" fillId="0" borderId="9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/>
    <xf numFmtId="37" fontId="2" fillId="0" borderId="13" xfId="0" applyNumberFormat="1" applyFont="1" applyBorder="1"/>
    <xf numFmtId="37" fontId="3" fillId="0" borderId="14" xfId="0" applyNumberFormat="1" applyFont="1" applyBorder="1"/>
    <xf numFmtId="165" fontId="3" fillId="0" borderId="15" xfId="0" applyNumberFormat="1" applyFont="1" applyBorder="1"/>
    <xf numFmtId="0" fontId="2" fillId="2" borderId="17" xfId="0" applyFont="1" applyFill="1" applyBorder="1" applyAlignment="1">
      <alignment horizontal="right"/>
    </xf>
    <xf numFmtId="0" fontId="2" fillId="0" borderId="18" xfId="0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21" xfId="0" applyNumberFormat="1" applyFont="1" applyBorder="1"/>
    <xf numFmtId="168" fontId="3" fillId="0" borderId="21" xfId="0" applyNumberFormat="1" applyFont="1" applyBorder="1"/>
    <xf numFmtId="5" fontId="3" fillId="0" borderId="21" xfId="0" applyNumberFormat="1" applyFont="1" applyBorder="1"/>
    <xf numFmtId="7" fontId="3" fillId="0" borderId="21" xfId="0" applyNumberFormat="1" applyFont="1" applyBorder="1"/>
    <xf numFmtId="169" fontId="3" fillId="0" borderId="21" xfId="0" applyNumberFormat="1" applyFont="1" applyBorder="1"/>
    <xf numFmtId="165" fontId="3" fillId="2" borderId="23" xfId="0" applyNumberFormat="1" applyFont="1" applyFill="1" applyBorder="1"/>
    <xf numFmtId="171" fontId="3" fillId="0" borderId="22" xfId="0" applyNumberFormat="1" applyFont="1" applyBorder="1"/>
    <xf numFmtId="0" fontId="3" fillId="0" borderId="21" xfId="0" applyFont="1" applyBorder="1" applyAlignment="1">
      <alignment horizontal="center"/>
    </xf>
    <xf numFmtId="172" fontId="3" fillId="0" borderId="0" xfId="0" applyNumberFormat="1" applyFont="1" applyAlignment="1">
      <alignment horizontal="center"/>
    </xf>
    <xf numFmtId="37" fontId="3" fillId="0" borderId="0" xfId="0" applyNumberFormat="1" applyFont="1"/>
    <xf numFmtId="168" fontId="3" fillId="0" borderId="0" xfId="0" applyNumberFormat="1" applyFont="1"/>
    <xf numFmtId="5" fontId="3" fillId="0" borderId="0" xfId="0" applyNumberFormat="1" applyFont="1"/>
    <xf numFmtId="7" fontId="3" fillId="0" borderId="0" xfId="0" applyNumberFormat="1" applyFont="1"/>
    <xf numFmtId="169" fontId="3" fillId="0" borderId="0" xfId="3" quotePrefix="1" applyNumberFormat="1" applyFont="1"/>
    <xf numFmtId="165" fontId="3" fillId="2" borderId="25" xfId="0" applyNumberFormat="1" applyFont="1" applyFill="1" applyBorder="1"/>
    <xf numFmtId="5" fontId="3" fillId="0" borderId="0" xfId="3" applyNumberFormat="1" applyFont="1"/>
    <xf numFmtId="171" fontId="3" fillId="0" borderId="19" xfId="3" applyNumberFormat="1" applyFont="1" applyBorder="1"/>
    <xf numFmtId="172" fontId="3" fillId="0" borderId="21" xfId="0" applyNumberFormat="1" applyFont="1" applyBorder="1" applyAlignment="1">
      <alignment horizontal="center"/>
    </xf>
    <xf numFmtId="37" fontId="3" fillId="0" borderId="20" xfId="0" applyNumberFormat="1" applyFont="1" applyBorder="1"/>
    <xf numFmtId="165" fontId="3" fillId="2" borderId="17" xfId="0" applyNumberFormat="1" applyFont="1" applyFill="1" applyBorder="1"/>
    <xf numFmtId="5" fontId="3" fillId="0" borderId="0" xfId="3" quotePrefix="1" applyNumberFormat="1" applyFont="1"/>
    <xf numFmtId="171" fontId="3" fillId="0" borderId="19" xfId="3" quotePrefix="1" applyNumberFormat="1" applyFont="1" applyBorder="1"/>
    <xf numFmtId="169" fontId="3" fillId="0" borderId="0" xfId="0" applyNumberFormat="1" applyFont="1"/>
    <xf numFmtId="171" fontId="3" fillId="0" borderId="19" xfId="0" applyNumberFormat="1" applyFont="1" applyBorder="1"/>
    <xf numFmtId="168" fontId="3" fillId="0" borderId="2" xfId="0" applyNumberFormat="1" applyFont="1" applyBorder="1"/>
    <xf numFmtId="5" fontId="3" fillId="0" borderId="2" xfId="0" applyNumberFormat="1" applyFont="1" applyBorder="1"/>
    <xf numFmtId="7" fontId="3" fillId="0" borderId="2" xfId="0" applyNumberFormat="1" applyFont="1" applyBorder="1"/>
    <xf numFmtId="165" fontId="3" fillId="2" borderId="27" xfId="0" applyNumberFormat="1" applyFont="1" applyFill="1" applyBorder="1"/>
    <xf numFmtId="164" fontId="3" fillId="0" borderId="21" xfId="0" applyNumberFormat="1" applyFont="1" applyBorder="1"/>
    <xf numFmtId="39" fontId="3" fillId="0" borderId="22" xfId="0" applyNumberFormat="1" applyFont="1" applyBorder="1"/>
    <xf numFmtId="5" fontId="3" fillId="0" borderId="0" xfId="0" applyNumberFormat="1" applyFont="1" applyAlignment="1">
      <alignment horizontal="center"/>
    </xf>
    <xf numFmtId="0" fontId="6" fillId="0" borderId="0" xfId="0" applyFont="1"/>
    <xf numFmtId="0" fontId="2" fillId="0" borderId="28" xfId="0" applyFont="1" applyBorder="1"/>
    <xf numFmtId="0" fontId="3" fillId="2" borderId="9" xfId="0" applyFont="1" applyFill="1" applyBorder="1"/>
    <xf numFmtId="0" fontId="3" fillId="0" borderId="9" xfId="0" applyFont="1" applyBorder="1" applyAlignment="1">
      <alignment horizontal="center"/>
    </xf>
    <xf numFmtId="165" fontId="3" fillId="2" borderId="9" xfId="0" applyNumberFormat="1" applyFont="1" applyFill="1" applyBorder="1"/>
    <xf numFmtId="37" fontId="10" fillId="0" borderId="0" xfId="6" applyNumberFormat="1" applyFont="1"/>
    <xf numFmtId="174" fontId="9" fillId="0" borderId="0" xfId="6" applyFont="1"/>
    <xf numFmtId="39" fontId="9" fillId="0" borderId="0" xfId="6" applyNumberFormat="1" applyFont="1"/>
    <xf numFmtId="39" fontId="9" fillId="0" borderId="0" xfId="6" applyNumberFormat="1" applyFont="1" applyAlignment="1">
      <alignment horizontal="left"/>
    </xf>
    <xf numFmtId="0" fontId="9" fillId="0" borderId="0" xfId="6" applyNumberFormat="1" applyFont="1" applyAlignment="1">
      <alignment horizontal="left"/>
    </xf>
    <xf numFmtId="0" fontId="12" fillId="0" borderId="0" xfId="0" applyFont="1"/>
    <xf numFmtId="37" fontId="10" fillId="0" borderId="0" xfId="6" applyNumberFormat="1" applyFont="1" applyAlignment="1">
      <alignment horizontal="center"/>
    </xf>
    <xf numFmtId="39" fontId="9" fillId="0" borderId="0" xfId="6" applyNumberFormat="1" applyFont="1" applyAlignment="1">
      <alignment horizontal="center"/>
    </xf>
    <xf numFmtId="174" fontId="9" fillId="0" borderId="0" xfId="6" applyFont="1" applyAlignment="1">
      <alignment horizontal="center"/>
    </xf>
    <xf numFmtId="174" fontId="9" fillId="0" borderId="21" xfId="6" applyFont="1" applyBorder="1" applyAlignment="1">
      <alignment horizontal="center"/>
    </xf>
    <xf numFmtId="39" fontId="9" fillId="0" borderId="21" xfId="6" applyNumberFormat="1" applyFont="1" applyBorder="1" applyAlignment="1">
      <alignment horizontal="center"/>
    </xf>
    <xf numFmtId="39" fontId="9" fillId="0" borderId="0" xfId="1" applyNumberFormat="1" applyFont="1"/>
    <xf numFmtId="39" fontId="9" fillId="0" borderId="0" xfId="1" applyNumberFormat="1" applyFont="1" applyBorder="1"/>
    <xf numFmtId="0" fontId="13" fillId="0" borderId="0" xfId="7" applyFont="1"/>
    <xf numFmtId="174" fontId="9" fillId="0" borderId="0" xfId="7" applyNumberFormat="1" applyFont="1"/>
    <xf numFmtId="39" fontId="9" fillId="0" borderId="0" xfId="7" applyNumberFormat="1" applyFont="1"/>
    <xf numFmtId="0" fontId="9" fillId="0" borderId="0" xfId="7" applyFont="1"/>
    <xf numFmtId="174" fontId="8" fillId="0" borderId="0" xfId="6" applyFont="1"/>
    <xf numFmtId="174" fontId="14" fillId="0" borderId="0" xfId="6" applyFont="1"/>
    <xf numFmtId="0" fontId="9" fillId="0" borderId="0" xfId="7" applyFont="1" applyAlignment="1">
      <alignment horizontal="left"/>
    </xf>
    <xf numFmtId="0" fontId="9" fillId="0" borderId="0" xfId="0" applyFont="1"/>
    <xf numFmtId="0" fontId="10" fillId="0" borderId="0" xfId="7" applyFont="1" applyAlignment="1">
      <alignment horizontal="center"/>
    </xf>
    <xf numFmtId="0" fontId="9" fillId="0" borderId="21" xfId="7" applyFont="1" applyBorder="1" applyAlignment="1">
      <alignment horizontal="center"/>
    </xf>
    <xf numFmtId="0" fontId="9" fillId="0" borderId="0" xfId="7" applyFont="1" applyAlignment="1">
      <alignment horizontal="center"/>
    </xf>
    <xf numFmtId="39" fontId="9" fillId="0" borderId="0" xfId="10" applyNumberFormat="1" applyFont="1"/>
    <xf numFmtId="174" fontId="8" fillId="0" borderId="0" xfId="12" applyFont="1"/>
    <xf numFmtId="0" fontId="15" fillId="0" borderId="0" xfId="0" applyFont="1"/>
    <xf numFmtId="0" fontId="9" fillId="3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7" fontId="9" fillId="0" borderId="0" xfId="0" applyNumberFormat="1" applyFont="1"/>
    <xf numFmtId="0" fontId="14" fillId="0" borderId="0" xfId="0" applyFont="1"/>
    <xf numFmtId="0" fontId="16" fillId="0" borderId="0" xfId="0" applyFont="1"/>
    <xf numFmtId="37" fontId="9" fillId="0" borderId="21" xfId="0" applyNumberFormat="1" applyFont="1" applyBorder="1"/>
    <xf numFmtId="5" fontId="8" fillId="0" borderId="34" xfId="0" applyNumberFormat="1" applyFont="1" applyBorder="1"/>
    <xf numFmtId="0" fontId="8" fillId="0" borderId="0" xfId="0" quotePrefix="1" applyFont="1"/>
    <xf numFmtId="0" fontId="9" fillId="0" borderId="0" xfId="0" quotePrefix="1" applyFont="1"/>
    <xf numFmtId="5" fontId="8" fillId="0" borderId="0" xfId="2" applyNumberFormat="1" applyFont="1" applyFill="1"/>
    <xf numFmtId="37" fontId="8" fillId="0" borderId="0" xfId="0" applyNumberFormat="1" applyFont="1"/>
    <xf numFmtId="10" fontId="8" fillId="0" borderId="0" xfId="8" applyNumberFormat="1" applyFont="1"/>
    <xf numFmtId="167" fontId="3" fillId="0" borderId="8" xfId="8" applyNumberFormat="1" applyFont="1" applyBorder="1"/>
    <xf numFmtId="173" fontId="3" fillId="0" borderId="32" xfId="8" applyNumberFormat="1" applyFont="1" applyFill="1" applyBorder="1"/>
    <xf numFmtId="173" fontId="2" fillId="0" borderId="32" xfId="8" applyNumberFormat="1" applyFont="1" applyFill="1" applyBorder="1"/>
    <xf numFmtId="173" fontId="3" fillId="0" borderId="30" xfId="8" applyNumberFormat="1" applyFont="1" applyFill="1" applyBorder="1"/>
    <xf numFmtId="10" fontId="9" fillId="0" borderId="0" xfId="8" applyNumberFormat="1" applyFont="1" applyFill="1" applyBorder="1"/>
    <xf numFmtId="39" fontId="13" fillId="0" borderId="0" xfId="6" applyNumberFormat="1" applyFont="1"/>
    <xf numFmtId="10" fontId="9" fillId="0" borderId="0" xfId="6" applyNumberFormat="1" applyFont="1"/>
    <xf numFmtId="0" fontId="9" fillId="0" borderId="0" xfId="9" applyFont="1"/>
    <xf numFmtId="0" fontId="8" fillId="0" borderId="0" xfId="9" applyFont="1"/>
    <xf numFmtId="0" fontId="9" fillId="0" borderId="0" xfId="9" applyFont="1" applyAlignment="1">
      <alignment horizontal="center" wrapText="1"/>
    </xf>
    <xf numFmtId="43" fontId="9" fillId="0" borderId="0" xfId="10" applyFont="1"/>
    <xf numFmtId="43" fontId="9" fillId="0" borderId="0" xfId="1" applyFont="1"/>
    <xf numFmtId="0" fontId="13" fillId="0" borderId="0" xfId="9" applyFont="1"/>
    <xf numFmtId="39" fontId="9" fillId="0" borderId="0" xfId="9" applyNumberFormat="1" applyFont="1"/>
    <xf numFmtId="39" fontId="13" fillId="0" borderId="0" xfId="9" applyNumberFormat="1" applyFont="1"/>
    <xf numFmtId="0" fontId="3" fillId="0" borderId="0" xfId="0" applyFont="1" applyAlignment="1">
      <alignment horizontal="center" wrapText="1"/>
    </xf>
    <xf numFmtId="173" fontId="2" fillId="0" borderId="30" xfId="8" applyNumberFormat="1" applyFont="1" applyFill="1" applyBorder="1"/>
    <xf numFmtId="173" fontId="3" fillId="0" borderId="33" xfId="8" applyNumberFormat="1" applyFont="1" applyFill="1" applyBorder="1"/>
    <xf numFmtId="37" fontId="9" fillId="0" borderId="0" xfId="4" applyNumberFormat="1" applyFont="1"/>
    <xf numFmtId="37" fontId="9" fillId="0" borderId="0" xfId="4" quotePrefix="1" applyNumberFormat="1" applyFont="1"/>
    <xf numFmtId="174" fontId="9" fillId="0" borderId="0" xfId="6" applyFont="1" applyAlignment="1">
      <alignment horizontal="left"/>
    </xf>
    <xf numFmtId="39" fontId="9" fillId="0" borderId="0" xfId="6" quotePrefix="1" applyNumberFormat="1" applyFont="1"/>
    <xf numFmtId="39" fontId="9" fillId="0" borderId="0" xfId="14" applyNumberFormat="1" applyFont="1"/>
    <xf numFmtId="3" fontId="8" fillId="0" borderId="0" xfId="6" applyNumberFormat="1" applyFont="1" applyAlignment="1">
      <alignment horizontal="center"/>
    </xf>
    <xf numFmtId="39" fontId="9" fillId="0" borderId="0" xfId="1" applyNumberFormat="1" applyFont="1" applyFill="1"/>
    <xf numFmtId="37" fontId="9" fillId="0" borderId="0" xfId="6" applyNumberFormat="1" applyFont="1"/>
    <xf numFmtId="39" fontId="9" fillId="0" borderId="0" xfId="1" applyNumberFormat="1" applyFont="1" applyFill="1" applyBorder="1"/>
    <xf numFmtId="10" fontId="9" fillId="0" borderId="0" xfId="1" applyNumberFormat="1" applyFont="1" applyBorder="1"/>
    <xf numFmtId="10" fontId="9" fillId="0" borderId="0" xfId="1" applyNumberFormat="1" applyFont="1" applyFill="1" applyBorder="1"/>
    <xf numFmtId="43" fontId="9" fillId="0" borderId="0" xfId="7" applyNumberFormat="1" applyFont="1"/>
    <xf numFmtId="17" fontId="9" fillId="0" borderId="0" xfId="7" applyNumberFormat="1" applyFont="1"/>
    <xf numFmtId="17" fontId="9" fillId="0" borderId="0" xfId="9" applyNumberFormat="1" applyFont="1"/>
    <xf numFmtId="17" fontId="13" fillId="0" borderId="0" xfId="9" applyNumberFormat="1" applyFont="1"/>
    <xf numFmtId="43" fontId="9" fillId="0" borderId="0" xfId="15" applyFont="1" applyFill="1"/>
    <xf numFmtId="43" fontId="13" fillId="0" borderId="0" xfId="15" applyFont="1" applyFill="1"/>
    <xf numFmtId="43" fontId="13" fillId="0" borderId="0" xfId="1" applyFont="1"/>
    <xf numFmtId="175" fontId="9" fillId="0" borderId="0" xfId="1" applyNumberFormat="1" applyFont="1"/>
    <xf numFmtId="10" fontId="19" fillId="0" borderId="27" xfId="8" applyNumberFormat="1" applyFont="1" applyFill="1" applyBorder="1" applyAlignment="1">
      <alignment horizontal="center"/>
    </xf>
    <xf numFmtId="43" fontId="9" fillId="0" borderId="0" xfId="1" quotePrefix="1" applyFont="1" applyFill="1"/>
    <xf numFmtId="174" fontId="15" fillId="0" borderId="0" xfId="4" applyFont="1"/>
    <xf numFmtId="174" fontId="8" fillId="0" borderId="0" xfId="4" applyFont="1"/>
    <xf numFmtId="174" fontId="9" fillId="0" borderId="0" xfId="4" applyFont="1"/>
    <xf numFmtId="15" fontId="8" fillId="0" borderId="0" xfId="4" applyNumberFormat="1" applyFont="1"/>
    <xf numFmtId="10" fontId="9" fillId="0" borderId="0" xfId="4" applyNumberFormat="1" applyFont="1" applyAlignment="1">
      <alignment horizontal="center"/>
    </xf>
    <xf numFmtId="174" fontId="8" fillId="0" borderId="0" xfId="4" applyFont="1" applyAlignment="1">
      <alignment horizontal="center"/>
    </xf>
    <xf numFmtId="15" fontId="8" fillId="0" borderId="0" xfId="4" quotePrefix="1" applyNumberFormat="1" applyFont="1"/>
    <xf numFmtId="174" fontId="8" fillId="0" borderId="0" xfId="4" quotePrefix="1" applyFont="1" applyAlignment="1">
      <alignment horizontal="center"/>
    </xf>
    <xf numFmtId="174" fontId="8" fillId="0" borderId="21" xfId="4" applyFont="1" applyBorder="1" applyAlignment="1">
      <alignment horizontal="center"/>
    </xf>
    <xf numFmtId="14" fontId="8" fillId="0" borderId="21" xfId="4" quotePrefix="1" applyNumberFormat="1" applyFont="1" applyBorder="1" applyAlignment="1">
      <alignment horizontal="center"/>
    </xf>
    <xf numFmtId="14" fontId="8" fillId="0" borderId="21" xfId="4" applyNumberFormat="1" applyFont="1" applyBorder="1" applyAlignment="1">
      <alignment horizontal="center"/>
    </xf>
    <xf numFmtId="14" fontId="8" fillId="0" borderId="0" xfId="4" applyNumberFormat="1" applyFont="1" applyAlignment="1">
      <alignment horizontal="center"/>
    </xf>
    <xf numFmtId="174" fontId="10" fillId="0" borderId="0" xfId="4" applyFont="1" applyAlignment="1">
      <alignment horizontal="center"/>
    </xf>
    <xf numFmtId="37" fontId="10" fillId="0" borderId="0" xfId="4" applyNumberFormat="1" applyFont="1" applyAlignment="1">
      <alignment horizontal="center"/>
    </xf>
    <xf numFmtId="174" fontId="8" fillId="0" borderId="2" xfId="4" applyFont="1" applyBorder="1" applyAlignment="1">
      <alignment horizontal="left" indent="1"/>
    </xf>
    <xf numFmtId="37" fontId="9" fillId="0" borderId="0" xfId="5" applyNumberFormat="1" applyFont="1">
      <alignment vertical="top"/>
    </xf>
    <xf numFmtId="37" fontId="9" fillId="0" borderId="20" xfId="4" applyNumberFormat="1" applyFont="1" applyBorder="1"/>
    <xf numFmtId="37" fontId="9" fillId="0" borderId="20" xfId="5" quotePrefix="1" applyNumberFormat="1" applyFont="1" applyBorder="1">
      <alignment vertical="top"/>
    </xf>
    <xf numFmtId="39" fontId="3" fillId="0" borderId="0" xfId="0" applyNumberFormat="1" applyFont="1"/>
    <xf numFmtId="173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7" fontId="2" fillId="0" borderId="0" xfId="0" applyNumberFormat="1" applyFont="1" applyAlignment="1">
      <alignment horizontal="centerContinuous"/>
    </xf>
    <xf numFmtId="7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29" xfId="0" applyNumberFormat="1" applyFont="1" applyBorder="1" applyAlignment="1">
      <alignment horizontal="center"/>
    </xf>
    <xf numFmtId="14" fontId="3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70" fontId="3" fillId="0" borderId="21" xfId="0" applyNumberFormat="1" applyFont="1" applyBorder="1"/>
    <xf numFmtId="171" fontId="3" fillId="0" borderId="21" xfId="0" applyNumberFormat="1" applyFont="1" applyBorder="1"/>
    <xf numFmtId="37" fontId="3" fillId="0" borderId="0" xfId="0" applyNumberFormat="1" applyFont="1" applyAlignment="1">
      <alignment horizontal="center"/>
    </xf>
    <xf numFmtId="170" fontId="3" fillId="0" borderId="0" xfId="0" applyNumberFormat="1" applyFont="1"/>
    <xf numFmtId="171" fontId="3" fillId="0" borderId="0" xfId="0" applyNumberFormat="1" applyFont="1"/>
    <xf numFmtId="172" fontId="2" fillId="0" borderId="21" xfId="0" applyNumberFormat="1" applyFont="1" applyBorder="1" applyAlignment="1">
      <alignment horizontal="center"/>
    </xf>
    <xf numFmtId="37" fontId="2" fillId="0" borderId="21" xfId="0" applyNumberFormat="1" applyFont="1" applyBorder="1"/>
    <xf numFmtId="37" fontId="2" fillId="0" borderId="21" xfId="0" applyNumberFormat="1" applyFont="1" applyBorder="1" applyAlignment="1">
      <alignment horizontal="center"/>
    </xf>
    <xf numFmtId="170" fontId="2" fillId="0" borderId="21" xfId="0" applyNumberFormat="1" applyFont="1" applyBorder="1"/>
    <xf numFmtId="7" fontId="2" fillId="0" borderId="21" xfId="0" applyNumberFormat="1" applyFont="1" applyBorder="1"/>
    <xf numFmtId="171" fontId="2" fillId="0" borderId="21" xfId="0" applyNumberFormat="1" applyFont="1" applyBorder="1"/>
    <xf numFmtId="170" fontId="2" fillId="0" borderId="0" xfId="0" applyNumberFormat="1" applyFont="1"/>
    <xf numFmtId="7" fontId="2" fillId="0" borderId="0" xfId="0" applyNumberFormat="1" applyFont="1"/>
    <xf numFmtId="171" fontId="2" fillId="0" borderId="0" xfId="0" applyNumberFormat="1" applyFont="1"/>
    <xf numFmtId="37" fontId="3" fillId="0" borderId="2" xfId="0" applyNumberFormat="1" applyFont="1" applyBorder="1"/>
    <xf numFmtId="165" fontId="3" fillId="0" borderId="2" xfId="0" applyNumberFormat="1" applyFont="1" applyBorder="1" applyAlignment="1">
      <alignment horizontal="center"/>
    </xf>
    <xf numFmtId="170" fontId="3" fillId="0" borderId="2" xfId="0" applyNumberFormat="1" applyFont="1" applyBorder="1"/>
    <xf numFmtId="171" fontId="3" fillId="0" borderId="2" xfId="0" applyNumberFormat="1" applyFont="1" applyBorder="1"/>
    <xf numFmtId="39" fontId="3" fillId="0" borderId="21" xfId="0" applyNumberFormat="1" applyFont="1" applyBorder="1"/>
    <xf numFmtId="165" fontId="3" fillId="0" borderId="21" xfId="0" applyNumberFormat="1" applyFont="1" applyBorder="1"/>
    <xf numFmtId="39" fontId="3" fillId="0" borderId="31" xfId="0" applyNumberFormat="1" applyFont="1" applyBorder="1"/>
    <xf numFmtId="0" fontId="3" fillId="0" borderId="28" xfId="0" applyFont="1" applyBorder="1"/>
    <xf numFmtId="164" fontId="3" fillId="0" borderId="0" xfId="0" applyNumberFormat="1" applyFont="1"/>
    <xf numFmtId="170" fontId="3" fillId="0" borderId="24" xfId="0" applyNumberFormat="1" applyFont="1" applyBorder="1" applyAlignment="1">
      <alignment horizontal="center"/>
    </xf>
    <xf numFmtId="170" fontId="3" fillId="0" borderId="18" xfId="0" applyNumberFormat="1" applyFont="1" applyBorder="1" applyAlignment="1">
      <alignment horizontal="center"/>
    </xf>
    <xf numFmtId="170" fontId="3" fillId="0" borderId="26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0" fontId="3" fillId="0" borderId="0" xfId="8" applyNumberFormat="1" applyFont="1" applyAlignment="1">
      <alignment horizontal="center"/>
    </xf>
    <xf numFmtId="7" fontId="0" fillId="0" borderId="0" xfId="0" applyNumberFormat="1"/>
    <xf numFmtId="0" fontId="2" fillId="0" borderId="16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7" fontId="2" fillId="0" borderId="4" xfId="0" applyNumberFormat="1" applyFont="1" applyBorder="1" applyAlignment="1">
      <alignment horizontal="center"/>
    </xf>
    <xf numFmtId="37" fontId="2" fillId="0" borderId="5" xfId="0" applyNumberFormat="1" applyFont="1" applyBorder="1" applyAlignment="1">
      <alignment horizontal="center"/>
    </xf>
    <xf numFmtId="37" fontId="2" fillId="0" borderId="6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6">
    <cellStyle name="Comma" xfId="1" builtinId="3"/>
    <cellStyle name="Comma 10 2" xfId="11" xr:uid="{70A9BFA7-F76A-4268-98DC-CD9ADCDEB478}"/>
    <cellStyle name="Comma 18" xfId="15" xr:uid="{912B6D2D-02AD-4A57-87B9-476E1F0007F5}"/>
    <cellStyle name="Comma 2 2" xfId="10" xr:uid="{D0CC5C82-D65F-4BF9-BA58-91861A74B5D1}"/>
    <cellStyle name="Currency" xfId="2" builtinId="4"/>
    <cellStyle name="Normal" xfId="0" builtinId="0"/>
    <cellStyle name="Normal 10 2 5" xfId="13" xr:uid="{3AFF4471-13F1-4BE0-AD5A-B2FF53A86040}"/>
    <cellStyle name="Normal 149" xfId="9" xr:uid="{8584931D-5087-4DBB-BBF9-4524FC037EFB}"/>
    <cellStyle name="Normal_4th quarter corrections with staff expanded" xfId="6" xr:uid="{F48F70E9-761D-4575-A990-D99084F617B6}"/>
    <cellStyle name="Normal_4th quarter corrections with staff expanded 2" xfId="12" xr:uid="{62192BEA-1024-44C1-A9F0-3C963D7D47B4}"/>
    <cellStyle name="Normal_4th quarter corrections with staff expanded 2 3" xfId="7" xr:uid="{0382A09F-54DC-4504-BFD5-B7504358D7E3}"/>
    <cellStyle name="Normal_4th quarter corrections with staff expanded 3" xfId="14" xr:uid="{CD309B2B-F3E2-4E9D-BF50-78369F6D76D4}"/>
    <cellStyle name="Normal_Book3" xfId="3" xr:uid="{116CEBDC-78E3-4EF1-893F-4D2078EC83BE}"/>
    <cellStyle name="Normal_Deferred Accounts Summary 02qtr06" xfId="4" xr:uid="{633A7212-1B94-412F-9B86-FCD75BBE3464}"/>
    <cellStyle name="Normal_oregon technical incr for August 2002 filing" xfId="5" xr:uid="{5B0772A1-35AA-4B68-8163-23C0AF5B48E6}"/>
    <cellStyle name="Percent 3" xfId="8" xr:uid="{AE9B25CC-4EAD-4A44-8876-085B83D0E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Support\Proposed_Temps_2025-2026_Washington_updated_thru_08.31.2025.xlsx" TargetMode="External"/><Relationship Id="rId1" Type="http://schemas.openxmlformats.org/officeDocument/2006/relationships/externalLinkPath" Target="file:///\\gasco.com\share\GROUPS\Regulatory_Affairs\PGA%20-%20WASHINGTON\2025\Rate%20Development\Support\Proposed_Temps_2025-2026_Washington_updated_thru_08.3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A Summary by Month"/>
      <sheetName val="WA AMORT 2024-25"/>
      <sheetName val="PGA Summary"/>
      <sheetName val="151822 GREAT"/>
      <sheetName val="151824 GREAT AMORT"/>
      <sheetName val="151890 WA-LIEE"/>
      <sheetName val="151892 WA-LIEE  AMORT"/>
      <sheetName val="151894 Historical DSM Amort"/>
      <sheetName val="151898 WA EE True-Up"/>
      <sheetName val="151540 Defer WACOG"/>
      <sheetName val="151941 WA Tariffs"/>
      <sheetName val="151545 Amort WACOG"/>
      <sheetName val="151550 Defer Demand"/>
      <sheetName val="151555 Amort Demand"/>
      <sheetName val="232035 Storage Sharing"/>
      <sheetName val="232050 Amort Gain on Prop"/>
      <sheetName val="232075 Defer WA Property Sales"/>
      <sheetName val="151827 WUTC Defer"/>
      <sheetName val="151829 WUTC Fee Amort"/>
      <sheetName val="151887 WA EE Audit Defer"/>
      <sheetName val="151889 WA EE Audit AMORT"/>
      <sheetName val="151914 Rate Mitigation Amort"/>
      <sheetName val="151884 Participatory Fund Defer"/>
      <sheetName val="151823 Demand Response Defer"/>
      <sheetName val="186310 Energy Eff General"/>
      <sheetName val="186312 Energy Eff Res &amp; Comm"/>
      <sheetName val="186311 Furnace Program"/>
      <sheetName val="186317 Historical DSM"/>
      <sheetName val="254307 PROP SALES"/>
      <sheetName val="254317 PROP SLS AMORT"/>
      <sheetName val="191432"/>
    </sheetNames>
    <sheetDataSet>
      <sheetData sheetId="0"/>
      <sheetData sheetId="1">
        <row r="82">
          <cell r="AA82">
            <v>-137088.38000000003</v>
          </cell>
          <cell r="AM82">
            <v>-76835.919999999984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8C4A-6970-483C-91AB-B557C75175FF}">
  <sheetPr>
    <pageSetUpPr fitToPage="1"/>
  </sheetPr>
  <dimension ref="A1:V90"/>
  <sheetViews>
    <sheetView showGridLines="0" tabSelected="1" topLeftCell="A10" zoomScale="115" zoomScaleNormal="115" workbookViewId="0">
      <selection activeCell="E50" sqref="E50"/>
    </sheetView>
  </sheetViews>
  <sheetFormatPr defaultRowHeight="15" x14ac:dyDescent="0.25"/>
  <cols>
    <col min="2" max="2" width="20.85546875" customWidth="1"/>
    <col min="4" max="4" width="11" customWidth="1"/>
    <col min="5" max="5" width="10.5703125" customWidth="1"/>
    <col min="6" max="6" width="11.5703125" customWidth="1"/>
    <col min="7" max="7" width="11.85546875" customWidth="1"/>
    <col min="9" max="9" width="11.85546875" customWidth="1"/>
    <col min="10" max="10" width="10.5703125" bestFit="1" customWidth="1"/>
    <col min="12" max="12" width="12.5703125" customWidth="1"/>
    <col min="13" max="13" width="27.42578125" customWidth="1"/>
    <col min="14" max="14" width="12.140625" customWidth="1"/>
    <col min="15" max="15" width="11.140625" customWidth="1"/>
    <col min="16" max="16" width="23.5703125" customWidth="1"/>
    <col min="17" max="17" width="12.5703125" customWidth="1"/>
    <col min="18" max="18" width="11.42578125" customWidth="1"/>
    <col min="19" max="19" width="26.140625" customWidth="1"/>
    <col min="20" max="20" width="12.7109375" customWidth="1"/>
    <col min="21" max="21" width="10.5703125" customWidth="1"/>
    <col min="22" max="22" width="23.5703125" customWidth="1"/>
  </cols>
  <sheetData>
    <row r="1" spans="1:22" x14ac:dyDescent="0.25">
      <c r="A1" s="1" t="s">
        <v>85</v>
      </c>
      <c r="B1" s="2"/>
      <c r="C1" s="2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2"/>
      <c r="P1" s="5"/>
      <c r="Q1" s="3"/>
      <c r="R1" s="2"/>
      <c r="S1" s="5"/>
      <c r="T1" s="3"/>
      <c r="U1" s="2"/>
      <c r="V1" s="5"/>
    </row>
    <row r="2" spans="1:22" x14ac:dyDescent="0.25">
      <c r="A2" s="1" t="s">
        <v>86</v>
      </c>
      <c r="B2" s="2"/>
      <c r="C2" s="2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2"/>
      <c r="P2" s="5"/>
      <c r="Q2" s="3"/>
      <c r="R2" s="2"/>
      <c r="S2" s="5"/>
      <c r="T2" s="3"/>
      <c r="U2" s="2"/>
      <c r="V2" s="5"/>
    </row>
    <row r="3" spans="1:22" x14ac:dyDescent="0.25">
      <c r="A3" s="1" t="s">
        <v>185</v>
      </c>
      <c r="B3" s="2"/>
      <c r="C3" s="2"/>
      <c r="D3" s="3"/>
      <c r="E3" s="3"/>
      <c r="F3" s="3"/>
      <c r="G3" s="3"/>
      <c r="H3" s="3"/>
      <c r="I3" s="4"/>
      <c r="J3" s="3"/>
      <c r="K3" s="3"/>
      <c r="L3" s="3"/>
      <c r="M3" s="3"/>
      <c r="N3" s="6"/>
      <c r="O3" s="2"/>
      <c r="P3" s="5"/>
      <c r="Q3" s="7"/>
      <c r="R3" s="8"/>
      <c r="S3" s="5"/>
      <c r="T3" s="6"/>
      <c r="U3" s="2"/>
      <c r="V3" s="5"/>
    </row>
    <row r="4" spans="1:22" x14ac:dyDescent="0.25">
      <c r="A4" s="1" t="s">
        <v>0</v>
      </c>
      <c r="B4" s="2"/>
      <c r="C4" s="2"/>
      <c r="D4" s="3"/>
      <c r="E4" s="3"/>
      <c r="F4" s="3"/>
      <c r="G4" s="3"/>
      <c r="H4" s="3"/>
      <c r="I4" s="4"/>
      <c r="J4" s="3"/>
      <c r="K4" s="3"/>
      <c r="L4" s="3"/>
      <c r="M4" s="3"/>
      <c r="N4" s="6"/>
      <c r="O4" s="2"/>
      <c r="P4" s="5"/>
      <c r="Q4" s="6"/>
      <c r="R4" s="2"/>
      <c r="S4" s="5"/>
      <c r="T4" s="6"/>
      <c r="U4" s="2"/>
      <c r="V4" s="5"/>
    </row>
    <row r="5" spans="1:22" x14ac:dyDescent="0.25">
      <c r="A5" s="2"/>
      <c r="B5" s="2"/>
      <c r="C5" s="2"/>
      <c r="D5" s="2"/>
      <c r="E5" s="2"/>
      <c r="F5" s="2"/>
      <c r="G5" s="2"/>
      <c r="H5" s="2"/>
      <c r="I5" s="4"/>
      <c r="J5" s="2"/>
      <c r="K5" s="2"/>
      <c r="L5" s="2"/>
      <c r="M5" s="2"/>
      <c r="N5" s="2"/>
      <c r="O5" s="2"/>
      <c r="P5" s="5"/>
      <c r="Q5" s="2"/>
      <c r="R5" s="2"/>
      <c r="S5" s="5"/>
      <c r="T5" s="2"/>
      <c r="U5" s="2"/>
      <c r="V5" s="5"/>
    </row>
    <row r="6" spans="1:22" x14ac:dyDescent="0.25">
      <c r="A6" s="1"/>
      <c r="B6" s="1"/>
      <c r="C6" s="1"/>
      <c r="D6" s="1"/>
      <c r="E6" s="2"/>
      <c r="F6" s="2"/>
      <c r="G6" s="2"/>
      <c r="H6" s="9"/>
      <c r="I6" s="202"/>
      <c r="J6" s="9"/>
      <c r="K6" s="2"/>
      <c r="L6" s="2"/>
      <c r="M6" s="2"/>
      <c r="N6" s="211" t="s">
        <v>1</v>
      </c>
      <c r="O6" s="212"/>
      <c r="P6" s="213"/>
      <c r="Q6" s="211" t="s">
        <v>2</v>
      </c>
      <c r="R6" s="212"/>
      <c r="S6" s="213"/>
      <c r="T6" s="211" t="s">
        <v>3</v>
      </c>
      <c r="U6" s="212"/>
      <c r="V6" s="213"/>
    </row>
    <row r="7" spans="1:22" ht="15.75" thickBot="1" x14ac:dyDescent="0.3">
      <c r="A7" s="10">
        <v>1</v>
      </c>
      <c r="B7" s="2"/>
      <c r="C7" s="2"/>
      <c r="D7" s="10"/>
      <c r="E7" s="10" t="s">
        <v>4</v>
      </c>
      <c r="F7" s="10" t="s">
        <v>5</v>
      </c>
      <c r="G7" s="10" t="s">
        <v>6</v>
      </c>
      <c r="H7" s="11"/>
      <c r="I7" s="10"/>
      <c r="J7" s="11"/>
      <c r="K7" s="10"/>
      <c r="L7" s="125"/>
      <c r="M7" s="2"/>
      <c r="N7" s="214" t="s">
        <v>87</v>
      </c>
      <c r="O7" s="215"/>
      <c r="P7" s="216"/>
      <c r="Q7" s="214" t="s">
        <v>88</v>
      </c>
      <c r="R7" s="215"/>
      <c r="S7" s="216"/>
      <c r="T7" s="214" t="s">
        <v>89</v>
      </c>
      <c r="U7" s="215"/>
      <c r="V7" s="216"/>
    </row>
    <row r="8" spans="1:22" ht="15.75" thickBot="1" x14ac:dyDescent="0.3">
      <c r="A8" s="10">
        <v>2</v>
      </c>
      <c r="B8" s="2"/>
      <c r="C8" s="2"/>
      <c r="D8" s="10" t="s">
        <v>7</v>
      </c>
      <c r="E8" s="10" t="s">
        <v>8</v>
      </c>
      <c r="F8" s="10" t="s">
        <v>9</v>
      </c>
      <c r="G8" s="10" t="s">
        <v>10</v>
      </c>
      <c r="H8" s="11"/>
      <c r="I8" s="10"/>
      <c r="J8" s="11"/>
      <c r="K8" s="10"/>
      <c r="L8" s="10"/>
      <c r="M8" s="12" t="s">
        <v>11</v>
      </c>
      <c r="N8" s="13">
        <v>5254526.4000000004</v>
      </c>
      <c r="O8" s="14" t="s">
        <v>90</v>
      </c>
      <c r="P8" s="15"/>
      <c r="Q8" s="13">
        <v>-122819</v>
      </c>
      <c r="R8" s="14" t="s">
        <v>90</v>
      </c>
      <c r="S8" s="15"/>
      <c r="T8" s="13">
        <v>0</v>
      </c>
      <c r="U8" s="14" t="s">
        <v>91</v>
      </c>
      <c r="V8" s="15"/>
    </row>
    <row r="9" spans="1:22" ht="15.75" thickBot="1" x14ac:dyDescent="0.3">
      <c r="A9" s="10">
        <v>3</v>
      </c>
      <c r="B9" s="2"/>
      <c r="C9" s="2"/>
      <c r="D9" s="10" t="s">
        <v>12</v>
      </c>
      <c r="E9" s="10" t="s">
        <v>13</v>
      </c>
      <c r="F9" s="10" t="s">
        <v>13</v>
      </c>
      <c r="G9" s="10" t="s">
        <v>14</v>
      </c>
      <c r="H9" s="11" t="s">
        <v>15</v>
      </c>
      <c r="I9" s="10" t="s">
        <v>16</v>
      </c>
      <c r="J9" s="11" t="s">
        <v>17</v>
      </c>
      <c r="K9" s="10"/>
      <c r="L9" s="11" t="s">
        <v>18</v>
      </c>
      <c r="M9" s="12" t="s">
        <v>19</v>
      </c>
      <c r="N9" s="110">
        <v>4.3568999999999997E-2</v>
      </c>
      <c r="O9" s="16" t="s">
        <v>20</v>
      </c>
      <c r="P9" s="17"/>
      <c r="Q9" s="110">
        <v>4.3568999999999997E-2</v>
      </c>
      <c r="R9" s="16" t="s">
        <v>20</v>
      </c>
      <c r="S9" s="17"/>
      <c r="T9" s="110">
        <v>4.3568999999999997E-2</v>
      </c>
      <c r="U9" s="16" t="s">
        <v>20</v>
      </c>
      <c r="V9" s="17"/>
    </row>
    <row r="10" spans="1:22" ht="15.75" thickBot="1" x14ac:dyDescent="0.3">
      <c r="A10" s="10">
        <v>4</v>
      </c>
      <c r="B10" s="2"/>
      <c r="C10" s="2"/>
      <c r="D10" s="18" t="s">
        <v>21</v>
      </c>
      <c r="E10" s="18" t="s">
        <v>22</v>
      </c>
      <c r="F10" s="18" t="s">
        <v>23</v>
      </c>
      <c r="G10" s="18" t="s">
        <v>22</v>
      </c>
      <c r="H10" s="19" t="s">
        <v>24</v>
      </c>
      <c r="I10" s="18" t="s">
        <v>25</v>
      </c>
      <c r="J10" s="19" t="s">
        <v>26</v>
      </c>
      <c r="K10" s="18" t="s">
        <v>27</v>
      </c>
      <c r="L10" s="19" t="s">
        <v>25</v>
      </c>
      <c r="M10" s="20" t="s">
        <v>28</v>
      </c>
      <c r="N10" s="21">
        <v>5493890</v>
      </c>
      <c r="O10" s="22" t="s">
        <v>92</v>
      </c>
      <c r="P10" s="23"/>
      <c r="Q10" s="21">
        <v>-128414</v>
      </c>
      <c r="R10" s="22" t="s">
        <v>92</v>
      </c>
      <c r="S10" s="23"/>
      <c r="T10" s="21">
        <v>0</v>
      </c>
      <c r="U10" s="22" t="s">
        <v>92</v>
      </c>
      <c r="V10" s="23"/>
    </row>
    <row r="11" spans="1:22" ht="15" customHeight="1" x14ac:dyDescent="0.25">
      <c r="A11" s="10">
        <v>5</v>
      </c>
      <c r="B11" s="2"/>
      <c r="C11" s="2"/>
      <c r="D11" s="7"/>
      <c r="E11" s="7"/>
      <c r="F11" s="7"/>
      <c r="G11" s="7"/>
      <c r="H11" s="11" t="s">
        <v>29</v>
      </c>
      <c r="I11" s="7"/>
      <c r="J11" s="11"/>
      <c r="K11" s="7"/>
      <c r="L11" s="209" t="s">
        <v>30</v>
      </c>
      <c r="M11" s="24"/>
      <c r="N11" s="25" t="s">
        <v>31</v>
      </c>
      <c r="O11" s="10" t="s">
        <v>32</v>
      </c>
      <c r="P11" s="26" t="s">
        <v>33</v>
      </c>
      <c r="Q11" s="25" t="s">
        <v>31</v>
      </c>
      <c r="R11" s="10" t="s">
        <v>32</v>
      </c>
      <c r="S11" s="26" t="s">
        <v>33</v>
      </c>
      <c r="T11" s="25" t="s">
        <v>31</v>
      </c>
      <c r="U11" s="10" t="s">
        <v>32</v>
      </c>
      <c r="V11" s="26" t="s">
        <v>33</v>
      </c>
    </row>
    <row r="12" spans="1:22" x14ac:dyDescent="0.25">
      <c r="A12" s="10">
        <v>6</v>
      </c>
      <c r="B12" s="27" t="s">
        <v>34</v>
      </c>
      <c r="C12" s="27" t="s">
        <v>35</v>
      </c>
      <c r="D12" s="28" t="s">
        <v>36</v>
      </c>
      <c r="E12" s="28" t="s">
        <v>37</v>
      </c>
      <c r="F12" s="28" t="s">
        <v>38</v>
      </c>
      <c r="G12" s="28" t="s">
        <v>39</v>
      </c>
      <c r="H12" s="28" t="s">
        <v>40</v>
      </c>
      <c r="I12" s="28" t="s">
        <v>41</v>
      </c>
      <c r="J12" s="28" t="s">
        <v>42</v>
      </c>
      <c r="K12" s="28" t="s">
        <v>43</v>
      </c>
      <c r="L12" s="210"/>
      <c r="M12" s="29"/>
      <c r="N12" s="30" t="s">
        <v>44</v>
      </c>
      <c r="O12" s="28" t="s">
        <v>45</v>
      </c>
      <c r="P12" s="31" t="s">
        <v>46</v>
      </c>
      <c r="Q12" s="30" t="s">
        <v>44</v>
      </c>
      <c r="R12" s="28" t="s">
        <v>45</v>
      </c>
      <c r="S12" s="31" t="s">
        <v>46</v>
      </c>
      <c r="T12" s="30" t="s">
        <v>44</v>
      </c>
      <c r="U12" s="28" t="s">
        <v>45</v>
      </c>
      <c r="V12" s="31" t="s">
        <v>46</v>
      </c>
    </row>
    <row r="13" spans="1:22" x14ac:dyDescent="0.25">
      <c r="A13" s="10">
        <v>7</v>
      </c>
      <c r="B13" s="32" t="s">
        <v>47</v>
      </c>
      <c r="C13" s="32"/>
      <c r="D13" s="33">
        <v>179824.1</v>
      </c>
      <c r="E13" s="34">
        <v>1.6683000000000003</v>
      </c>
      <c r="F13" s="34">
        <v>0.53610999999999998</v>
      </c>
      <c r="G13" s="34">
        <v>0.29749999999999999</v>
      </c>
      <c r="H13" s="34">
        <v>0.83469000000000049</v>
      </c>
      <c r="I13" s="35">
        <v>150097</v>
      </c>
      <c r="J13" s="36">
        <v>5.5</v>
      </c>
      <c r="K13" s="33">
        <v>1884</v>
      </c>
      <c r="L13" s="37">
        <v>274441</v>
      </c>
      <c r="M13" s="38"/>
      <c r="N13" s="203">
        <v>1</v>
      </c>
      <c r="O13" s="35">
        <v>25874</v>
      </c>
      <c r="P13" s="39">
        <v>0.14388999999999999</v>
      </c>
      <c r="Q13" s="203">
        <v>1</v>
      </c>
      <c r="R13" s="35">
        <v>-605</v>
      </c>
      <c r="S13" s="39">
        <v>-3.3600000000000001E-3</v>
      </c>
      <c r="T13" s="203">
        <v>1</v>
      </c>
      <c r="U13" s="35">
        <v>0</v>
      </c>
      <c r="V13" s="39">
        <v>0</v>
      </c>
    </row>
    <row r="14" spans="1:22" x14ac:dyDescent="0.25">
      <c r="A14" s="10">
        <v>8</v>
      </c>
      <c r="B14" s="32" t="s">
        <v>48</v>
      </c>
      <c r="C14" s="32"/>
      <c r="D14" s="33">
        <v>18807.400000000001</v>
      </c>
      <c r="E14" s="34">
        <v>1.672639999999999</v>
      </c>
      <c r="F14" s="34">
        <v>0.53610999999999998</v>
      </c>
      <c r="G14" s="34">
        <v>0.27344999999999997</v>
      </c>
      <c r="H14" s="34">
        <v>0.86307999999999918</v>
      </c>
      <c r="I14" s="35">
        <v>16232</v>
      </c>
      <c r="J14" s="36">
        <v>7</v>
      </c>
      <c r="K14" s="33">
        <v>36</v>
      </c>
      <c r="L14" s="37">
        <v>19256</v>
      </c>
      <c r="M14" s="38"/>
      <c r="N14" s="203">
        <v>1</v>
      </c>
      <c r="O14" s="35">
        <v>1815</v>
      </c>
      <c r="P14" s="39">
        <v>9.6509999999999999E-2</v>
      </c>
      <c r="Q14" s="203">
        <v>1</v>
      </c>
      <c r="R14" s="35">
        <v>-42</v>
      </c>
      <c r="S14" s="39">
        <v>-2.2300000000000002E-3</v>
      </c>
      <c r="T14" s="203">
        <v>1</v>
      </c>
      <c r="U14" s="35">
        <v>0</v>
      </c>
      <c r="V14" s="39">
        <v>0</v>
      </c>
    </row>
    <row r="15" spans="1:22" x14ac:dyDescent="0.25">
      <c r="A15" s="10">
        <v>9</v>
      </c>
      <c r="B15" s="32" t="s">
        <v>49</v>
      </c>
      <c r="C15" s="32"/>
      <c r="D15" s="33">
        <v>59991191.600000001</v>
      </c>
      <c r="E15" s="34">
        <v>1.3152700000000002</v>
      </c>
      <c r="F15" s="34">
        <v>0.53610999999999998</v>
      </c>
      <c r="G15" s="34">
        <v>0.22096000000000002</v>
      </c>
      <c r="H15" s="34">
        <v>0.55820000000000014</v>
      </c>
      <c r="I15" s="35">
        <v>33487083</v>
      </c>
      <c r="J15" s="36">
        <v>8</v>
      </c>
      <c r="K15" s="33">
        <v>89230</v>
      </c>
      <c r="L15" s="37">
        <v>42053163</v>
      </c>
      <c r="M15" s="38"/>
      <c r="N15" s="203">
        <v>1</v>
      </c>
      <c r="O15" s="35">
        <v>3964723</v>
      </c>
      <c r="P15" s="39">
        <v>6.6089999999999996E-2</v>
      </c>
      <c r="Q15" s="203">
        <v>1</v>
      </c>
      <c r="R15" s="35">
        <v>-92671</v>
      </c>
      <c r="S15" s="39">
        <v>-1.5399999999999999E-3</v>
      </c>
      <c r="T15" s="203">
        <v>1</v>
      </c>
      <c r="U15" s="35">
        <v>0</v>
      </c>
      <c r="V15" s="39">
        <v>0</v>
      </c>
    </row>
    <row r="16" spans="1:22" x14ac:dyDescent="0.25">
      <c r="A16" s="10">
        <v>10</v>
      </c>
      <c r="B16" s="32" t="s">
        <v>50</v>
      </c>
      <c r="C16" s="32"/>
      <c r="D16" s="33">
        <v>21359578.800000001</v>
      </c>
      <c r="E16" s="34">
        <v>1.2785399999999996</v>
      </c>
      <c r="F16" s="34">
        <v>0.53610999999999998</v>
      </c>
      <c r="G16" s="34">
        <v>0.20892999999999998</v>
      </c>
      <c r="H16" s="34">
        <v>0.53349999999999964</v>
      </c>
      <c r="I16" s="35">
        <v>11395335</v>
      </c>
      <c r="J16" s="36">
        <v>22</v>
      </c>
      <c r="K16" s="33">
        <v>6828</v>
      </c>
      <c r="L16" s="37">
        <v>13197927</v>
      </c>
      <c r="M16" s="38"/>
      <c r="N16" s="203">
        <v>1</v>
      </c>
      <c r="O16" s="35">
        <v>1244285</v>
      </c>
      <c r="P16" s="39">
        <v>5.8250000000000003E-2</v>
      </c>
      <c r="Q16" s="203">
        <v>1</v>
      </c>
      <c r="R16" s="35">
        <v>-29084</v>
      </c>
      <c r="S16" s="39">
        <v>-1.3600000000000001E-3</v>
      </c>
      <c r="T16" s="203">
        <v>1</v>
      </c>
      <c r="U16" s="35">
        <v>0</v>
      </c>
      <c r="V16" s="39">
        <v>0</v>
      </c>
    </row>
    <row r="17" spans="1:22" x14ac:dyDescent="0.25">
      <c r="A17" s="10">
        <v>11</v>
      </c>
      <c r="B17" s="32" t="s">
        <v>51</v>
      </c>
      <c r="C17" s="32"/>
      <c r="D17" s="33">
        <v>192102.2</v>
      </c>
      <c r="E17" s="34">
        <v>1.2303099999999996</v>
      </c>
      <c r="F17" s="34">
        <v>0.53610999999999998</v>
      </c>
      <c r="G17" s="34">
        <v>0.15035000000000001</v>
      </c>
      <c r="H17" s="34">
        <v>0.54384999999999961</v>
      </c>
      <c r="I17" s="35">
        <v>104475</v>
      </c>
      <c r="J17" s="36">
        <v>22</v>
      </c>
      <c r="K17" s="33">
        <v>20</v>
      </c>
      <c r="L17" s="37">
        <v>109755</v>
      </c>
      <c r="M17" s="38"/>
      <c r="N17" s="203">
        <v>0</v>
      </c>
      <c r="O17" s="35">
        <v>0</v>
      </c>
      <c r="P17" s="39">
        <v>0</v>
      </c>
      <c r="Q17" s="203">
        <v>0</v>
      </c>
      <c r="R17" s="35">
        <v>0</v>
      </c>
      <c r="S17" s="39">
        <v>0</v>
      </c>
      <c r="T17" s="203">
        <v>0</v>
      </c>
      <c r="U17" s="35">
        <v>0</v>
      </c>
      <c r="V17" s="39">
        <v>0</v>
      </c>
    </row>
    <row r="18" spans="1:22" x14ac:dyDescent="0.25">
      <c r="A18" s="10">
        <v>12</v>
      </c>
      <c r="B18" s="40">
        <v>27</v>
      </c>
      <c r="C18" s="40"/>
      <c r="D18" s="33">
        <v>34823.1</v>
      </c>
      <c r="E18" s="34">
        <v>1.11591</v>
      </c>
      <c r="F18" s="34">
        <v>0.53610999999999998</v>
      </c>
      <c r="G18" s="34">
        <v>0.26727000000000001</v>
      </c>
      <c r="H18" s="34">
        <v>0.31252999999999997</v>
      </c>
      <c r="I18" s="35">
        <v>10883</v>
      </c>
      <c r="J18" s="36">
        <v>9</v>
      </c>
      <c r="K18" s="33">
        <v>403</v>
      </c>
      <c r="L18" s="37">
        <v>54407</v>
      </c>
      <c r="M18" s="38"/>
      <c r="N18" s="203">
        <v>1</v>
      </c>
      <c r="O18" s="35">
        <v>5129</v>
      </c>
      <c r="P18" s="39">
        <v>0.14729</v>
      </c>
      <c r="Q18" s="203">
        <v>1</v>
      </c>
      <c r="R18" s="35">
        <v>-120</v>
      </c>
      <c r="S18" s="39">
        <v>-3.4499999999999999E-3</v>
      </c>
      <c r="T18" s="203">
        <v>1</v>
      </c>
      <c r="U18" s="35">
        <v>0</v>
      </c>
      <c r="V18" s="39">
        <v>0</v>
      </c>
    </row>
    <row r="19" spans="1:22" x14ac:dyDescent="0.25">
      <c r="A19" s="10">
        <v>13</v>
      </c>
      <c r="B19" s="10" t="s">
        <v>52</v>
      </c>
      <c r="C19" s="41" t="s">
        <v>53</v>
      </c>
      <c r="D19" s="42">
        <v>1665389.3</v>
      </c>
      <c r="E19" s="43">
        <v>1.0394899999999998</v>
      </c>
      <c r="F19" s="43">
        <v>0.43274000000000001</v>
      </c>
      <c r="G19" s="43">
        <v>0.19066999999999998</v>
      </c>
      <c r="H19" s="43">
        <v>0.41607999999999978</v>
      </c>
      <c r="I19" s="44">
        <v>1682279</v>
      </c>
      <c r="J19" s="44">
        <v>250</v>
      </c>
      <c r="K19" s="42">
        <v>101</v>
      </c>
      <c r="L19" s="46">
        <v>1985279</v>
      </c>
      <c r="M19" s="47"/>
      <c r="N19" s="204">
        <v>1</v>
      </c>
      <c r="O19" s="48">
        <v>187170</v>
      </c>
      <c r="P19" s="49">
        <v>4.6289999999999998E-2</v>
      </c>
      <c r="Q19" s="204">
        <v>1</v>
      </c>
      <c r="R19" s="48">
        <v>-4375</v>
      </c>
      <c r="S19" s="49">
        <v>-1.08E-3</v>
      </c>
      <c r="T19" s="204">
        <v>1</v>
      </c>
      <c r="U19" s="48">
        <v>0</v>
      </c>
      <c r="V19" s="49">
        <v>0</v>
      </c>
    </row>
    <row r="20" spans="1:22" x14ac:dyDescent="0.25">
      <c r="A20" s="10">
        <v>14</v>
      </c>
      <c r="B20" s="40"/>
      <c r="C20" s="50" t="s">
        <v>54</v>
      </c>
      <c r="D20" s="33">
        <v>2698480.8</v>
      </c>
      <c r="E20" s="34">
        <v>0.98116000000000014</v>
      </c>
      <c r="F20" s="34">
        <v>0.43274000000000001</v>
      </c>
      <c r="G20" s="34">
        <v>0.18178999999999998</v>
      </c>
      <c r="H20" s="34">
        <v>0.36663000000000012</v>
      </c>
      <c r="I20" s="35"/>
      <c r="J20" s="36"/>
      <c r="K20" s="33"/>
      <c r="L20" s="37"/>
      <c r="M20" s="38"/>
      <c r="N20" s="203">
        <v>1</v>
      </c>
      <c r="O20" s="35"/>
      <c r="P20" s="39">
        <v>4.079E-2</v>
      </c>
      <c r="Q20" s="203">
        <v>1</v>
      </c>
      <c r="R20" s="35"/>
      <c r="S20" s="39">
        <v>-9.5E-4</v>
      </c>
      <c r="T20" s="203">
        <v>1</v>
      </c>
      <c r="U20" s="35"/>
      <c r="V20" s="39">
        <v>0</v>
      </c>
    </row>
    <row r="21" spans="1:22" x14ac:dyDescent="0.25">
      <c r="A21" s="10">
        <v>15</v>
      </c>
      <c r="B21" s="10" t="s">
        <v>55</v>
      </c>
      <c r="C21" s="41" t="s">
        <v>53</v>
      </c>
      <c r="D21" s="42">
        <v>331379.44452066539</v>
      </c>
      <c r="E21" s="43">
        <v>0.94622000000000028</v>
      </c>
      <c r="F21" s="43">
        <v>0.43274000000000001</v>
      </c>
      <c r="G21" s="43">
        <v>0.14201</v>
      </c>
      <c r="H21" s="43">
        <v>0.3714700000000003</v>
      </c>
      <c r="I21" s="44">
        <v>317352</v>
      </c>
      <c r="J21" s="45">
        <v>250</v>
      </c>
      <c r="K21" s="42">
        <v>21</v>
      </c>
      <c r="L21" s="46">
        <v>380352</v>
      </c>
      <c r="M21" s="47"/>
      <c r="N21" s="204">
        <v>0</v>
      </c>
      <c r="O21" s="48">
        <v>0</v>
      </c>
      <c r="P21" s="49">
        <v>0</v>
      </c>
      <c r="Q21" s="204">
        <v>0</v>
      </c>
      <c r="R21" s="48">
        <v>0</v>
      </c>
      <c r="S21" s="49">
        <v>0</v>
      </c>
      <c r="T21" s="204">
        <v>0</v>
      </c>
      <c r="U21" s="48">
        <v>0</v>
      </c>
      <c r="V21" s="49">
        <v>0</v>
      </c>
    </row>
    <row r="22" spans="1:22" x14ac:dyDescent="0.25">
      <c r="A22" s="10">
        <v>16</v>
      </c>
      <c r="B22" s="40"/>
      <c r="C22" s="50" t="s">
        <v>54</v>
      </c>
      <c r="D22" s="33">
        <v>593486.75547933462</v>
      </c>
      <c r="E22" s="34">
        <v>0.89908999999999961</v>
      </c>
      <c r="F22" s="34">
        <v>0.43274000000000001</v>
      </c>
      <c r="G22" s="34">
        <v>0.13903999999999997</v>
      </c>
      <c r="H22" s="34">
        <v>0.32730999999999966</v>
      </c>
      <c r="I22" s="35"/>
      <c r="J22" s="36"/>
      <c r="K22" s="33"/>
      <c r="L22" s="37"/>
      <c r="M22" s="38"/>
      <c r="N22" s="203">
        <v>0</v>
      </c>
      <c r="O22" s="35"/>
      <c r="P22" s="39">
        <v>0</v>
      </c>
      <c r="Q22" s="203">
        <v>0</v>
      </c>
      <c r="R22" s="35"/>
      <c r="S22" s="39">
        <v>0</v>
      </c>
      <c r="T22" s="203">
        <v>0</v>
      </c>
      <c r="U22" s="35"/>
      <c r="V22" s="39">
        <v>0</v>
      </c>
    </row>
    <row r="23" spans="1:22" x14ac:dyDescent="0.25">
      <c r="A23" s="10">
        <v>17</v>
      </c>
      <c r="B23" s="10" t="s">
        <v>56</v>
      </c>
      <c r="C23" s="41" t="s">
        <v>53</v>
      </c>
      <c r="D23" s="42">
        <v>0</v>
      </c>
      <c r="E23" s="43">
        <v>0.96427000000000007</v>
      </c>
      <c r="F23" s="43">
        <v>0.43274000000000001</v>
      </c>
      <c r="G23" s="43">
        <v>0.14699999999999999</v>
      </c>
      <c r="H23" s="43">
        <v>0.38453000000000004</v>
      </c>
      <c r="I23" s="44">
        <v>0</v>
      </c>
      <c r="J23" s="45">
        <v>250</v>
      </c>
      <c r="K23" s="42">
        <v>0</v>
      </c>
      <c r="L23" s="46">
        <v>0</v>
      </c>
      <c r="M23" s="47"/>
      <c r="N23" s="204">
        <v>1</v>
      </c>
      <c r="O23" s="48">
        <v>0</v>
      </c>
      <c r="P23" s="49">
        <v>4.233E-2</v>
      </c>
      <c r="Q23" s="204">
        <v>1</v>
      </c>
      <c r="R23" s="48">
        <v>0</v>
      </c>
      <c r="S23" s="49">
        <v>-9.8999999999999999E-4</v>
      </c>
      <c r="T23" s="204">
        <v>1</v>
      </c>
      <c r="U23" s="48">
        <v>0</v>
      </c>
      <c r="V23" s="49">
        <v>0</v>
      </c>
    </row>
    <row r="24" spans="1:22" x14ac:dyDescent="0.25">
      <c r="A24" s="10">
        <v>18</v>
      </c>
      <c r="B24" s="40"/>
      <c r="C24" s="50" t="s">
        <v>54</v>
      </c>
      <c r="D24" s="33">
        <v>0</v>
      </c>
      <c r="E24" s="34">
        <v>0.91047000000000022</v>
      </c>
      <c r="F24" s="34">
        <v>0.43274000000000001</v>
      </c>
      <c r="G24" s="34">
        <v>0.13892999999999997</v>
      </c>
      <c r="H24" s="34">
        <v>0.33880000000000021</v>
      </c>
      <c r="I24" s="35"/>
      <c r="J24" s="36"/>
      <c r="K24" s="33"/>
      <c r="L24" s="37"/>
      <c r="M24" s="38"/>
      <c r="N24" s="203">
        <v>1</v>
      </c>
      <c r="O24" s="35"/>
      <c r="P24" s="39">
        <v>3.7289999999999997E-2</v>
      </c>
      <c r="Q24" s="203">
        <v>1</v>
      </c>
      <c r="R24" s="35"/>
      <c r="S24" s="39">
        <v>-8.7000000000000001E-4</v>
      </c>
      <c r="T24" s="203">
        <v>1</v>
      </c>
      <c r="U24" s="35"/>
      <c r="V24" s="39">
        <v>0</v>
      </c>
    </row>
    <row r="25" spans="1:22" x14ac:dyDescent="0.25">
      <c r="A25" s="10">
        <v>19</v>
      </c>
      <c r="B25" s="10" t="s">
        <v>57</v>
      </c>
      <c r="C25" s="41" t="s">
        <v>53</v>
      </c>
      <c r="D25" s="51">
        <v>0</v>
      </c>
      <c r="E25" s="43">
        <v>0.90245000000000009</v>
      </c>
      <c r="F25" s="43">
        <v>0.43274000000000001</v>
      </c>
      <c r="G25" s="43">
        <v>0.10593</v>
      </c>
      <c r="H25" s="43">
        <v>0.3637800000000001</v>
      </c>
      <c r="I25" s="44">
        <v>0</v>
      </c>
      <c r="J25" s="45">
        <v>250</v>
      </c>
      <c r="K25" s="42">
        <v>0</v>
      </c>
      <c r="L25" s="46">
        <v>0</v>
      </c>
      <c r="M25" s="47"/>
      <c r="N25" s="204">
        <v>0</v>
      </c>
      <c r="O25" s="48">
        <v>0</v>
      </c>
      <c r="P25" s="49">
        <v>0</v>
      </c>
      <c r="Q25" s="204">
        <v>0</v>
      </c>
      <c r="R25" s="48">
        <v>0</v>
      </c>
      <c r="S25" s="49">
        <v>0</v>
      </c>
      <c r="T25" s="204">
        <v>0</v>
      </c>
      <c r="U25" s="48">
        <v>0</v>
      </c>
      <c r="V25" s="49">
        <v>0</v>
      </c>
    </row>
    <row r="26" spans="1:22" x14ac:dyDescent="0.25">
      <c r="A26" s="10">
        <v>20</v>
      </c>
      <c r="B26" s="40"/>
      <c r="C26" s="50" t="s">
        <v>54</v>
      </c>
      <c r="D26" s="33">
        <v>0</v>
      </c>
      <c r="E26" s="34">
        <v>0.8560899999999998</v>
      </c>
      <c r="F26" s="34">
        <v>0.43274000000000001</v>
      </c>
      <c r="G26" s="34">
        <v>0.10284999999999997</v>
      </c>
      <c r="H26" s="34">
        <v>0.32049999999999979</v>
      </c>
      <c r="I26" s="35"/>
      <c r="J26" s="36"/>
      <c r="K26" s="33"/>
      <c r="L26" s="37"/>
      <c r="M26" s="38"/>
      <c r="N26" s="203">
        <v>0</v>
      </c>
      <c r="O26" s="35"/>
      <c r="P26" s="39">
        <v>0</v>
      </c>
      <c r="Q26" s="203">
        <v>0</v>
      </c>
      <c r="R26" s="35"/>
      <c r="S26" s="39">
        <v>0</v>
      </c>
      <c r="T26" s="203">
        <v>0</v>
      </c>
      <c r="U26" s="35"/>
      <c r="V26" s="39">
        <v>0</v>
      </c>
    </row>
    <row r="27" spans="1:22" x14ac:dyDescent="0.25">
      <c r="A27" s="10">
        <v>21</v>
      </c>
      <c r="B27" s="10" t="s">
        <v>58</v>
      </c>
      <c r="C27" s="41" t="s">
        <v>53</v>
      </c>
      <c r="D27" s="42">
        <v>123242.73967014518</v>
      </c>
      <c r="E27" s="43">
        <v>0.64044000000000001</v>
      </c>
      <c r="F27" s="43">
        <v>0</v>
      </c>
      <c r="G27" s="43">
        <v>0.26258999999999999</v>
      </c>
      <c r="H27" s="43">
        <v>0.37785000000000002</v>
      </c>
      <c r="I27" s="44">
        <v>141405</v>
      </c>
      <c r="J27" s="45">
        <v>500</v>
      </c>
      <c r="K27" s="42">
        <v>8</v>
      </c>
      <c r="L27" s="46">
        <v>189405</v>
      </c>
      <c r="M27" s="47"/>
      <c r="N27" s="204">
        <v>0</v>
      </c>
      <c r="O27" s="48">
        <v>0</v>
      </c>
      <c r="P27" s="49">
        <v>0</v>
      </c>
      <c r="Q27" s="204">
        <v>0</v>
      </c>
      <c r="R27" s="48">
        <v>0</v>
      </c>
      <c r="S27" s="49">
        <v>0</v>
      </c>
      <c r="T27" s="204">
        <v>0</v>
      </c>
      <c r="U27" s="48">
        <v>0</v>
      </c>
      <c r="V27" s="49">
        <v>0</v>
      </c>
    </row>
    <row r="28" spans="1:22" x14ac:dyDescent="0.25">
      <c r="A28" s="10">
        <v>22</v>
      </c>
      <c r="B28" s="40"/>
      <c r="C28" s="50" t="s">
        <v>54</v>
      </c>
      <c r="D28" s="33">
        <v>284875.42061605473</v>
      </c>
      <c r="E28" s="34">
        <v>0.5930200000000001</v>
      </c>
      <c r="F28" s="34">
        <v>0</v>
      </c>
      <c r="G28" s="34">
        <v>0.26011000000000001</v>
      </c>
      <c r="H28" s="34">
        <v>0.33291000000000009</v>
      </c>
      <c r="I28" s="35"/>
      <c r="J28" s="36"/>
      <c r="K28" s="33"/>
      <c r="L28" s="37"/>
      <c r="M28" s="38"/>
      <c r="N28" s="203">
        <v>0</v>
      </c>
      <c r="O28" s="35"/>
      <c r="P28" s="39">
        <v>0</v>
      </c>
      <c r="Q28" s="203">
        <v>0</v>
      </c>
      <c r="R28" s="35"/>
      <c r="S28" s="39">
        <v>0</v>
      </c>
      <c r="T28" s="203">
        <v>0</v>
      </c>
      <c r="U28" s="35"/>
      <c r="V28" s="39">
        <v>0</v>
      </c>
    </row>
    <row r="29" spans="1:22" x14ac:dyDescent="0.25">
      <c r="A29" s="10">
        <v>23</v>
      </c>
      <c r="B29" s="27" t="s">
        <v>59</v>
      </c>
      <c r="C29" s="41" t="s">
        <v>53</v>
      </c>
      <c r="D29" s="42">
        <v>0</v>
      </c>
      <c r="E29" s="43">
        <v>0.62856000000000001</v>
      </c>
      <c r="F29" s="43">
        <v>0</v>
      </c>
      <c r="G29" s="43">
        <v>0.26074999999999998</v>
      </c>
      <c r="H29" s="43">
        <v>0.36781000000000003</v>
      </c>
      <c r="I29" s="44">
        <v>0</v>
      </c>
      <c r="J29" s="45">
        <v>500</v>
      </c>
      <c r="K29" s="42">
        <v>0</v>
      </c>
      <c r="L29" s="46">
        <v>0</v>
      </c>
      <c r="M29" s="52"/>
      <c r="N29" s="205">
        <v>0</v>
      </c>
      <c r="O29" s="48">
        <v>0</v>
      </c>
      <c r="P29" s="49">
        <v>0</v>
      </c>
      <c r="Q29" s="205">
        <v>0</v>
      </c>
      <c r="R29" s="48">
        <v>0</v>
      </c>
      <c r="S29" s="49">
        <v>0</v>
      </c>
      <c r="T29" s="204">
        <v>0</v>
      </c>
      <c r="U29" s="48">
        <v>0</v>
      </c>
      <c r="V29" s="49">
        <v>0</v>
      </c>
    </row>
    <row r="30" spans="1:22" x14ac:dyDescent="0.25">
      <c r="A30" s="10">
        <v>24</v>
      </c>
      <c r="B30" s="40"/>
      <c r="C30" s="50" t="s">
        <v>54</v>
      </c>
      <c r="D30" s="33">
        <v>0</v>
      </c>
      <c r="E30" s="34">
        <v>0.58256000000000019</v>
      </c>
      <c r="F30" s="34">
        <v>0</v>
      </c>
      <c r="G30" s="34">
        <v>0.25850000000000001</v>
      </c>
      <c r="H30" s="34">
        <v>0.32406000000000018</v>
      </c>
      <c r="I30" s="35"/>
      <c r="J30" s="36"/>
      <c r="K30" s="33"/>
      <c r="L30" s="37"/>
      <c r="M30" s="38"/>
      <c r="N30" s="203">
        <v>0</v>
      </c>
      <c r="O30" s="35"/>
      <c r="P30" s="39">
        <v>0</v>
      </c>
      <c r="Q30" s="203">
        <v>0</v>
      </c>
      <c r="R30" s="35"/>
      <c r="S30" s="39">
        <v>0</v>
      </c>
      <c r="T30" s="203">
        <v>0</v>
      </c>
      <c r="U30" s="35"/>
      <c r="V30" s="39">
        <v>0</v>
      </c>
    </row>
    <row r="31" spans="1:22" x14ac:dyDescent="0.25">
      <c r="A31" s="10">
        <v>25</v>
      </c>
      <c r="B31" s="10" t="s">
        <v>60</v>
      </c>
      <c r="C31" s="41" t="s">
        <v>53</v>
      </c>
      <c r="D31" s="42">
        <v>820212.7</v>
      </c>
      <c r="E31" s="43">
        <v>0.79625999999999986</v>
      </c>
      <c r="F31" s="43">
        <v>0.43274000000000001</v>
      </c>
      <c r="G31" s="43">
        <v>0.15741999999999998</v>
      </c>
      <c r="H31" s="43">
        <v>0.20609999999999987</v>
      </c>
      <c r="I31" s="44">
        <v>395334</v>
      </c>
      <c r="J31" s="45">
        <v>1300</v>
      </c>
      <c r="K31" s="42">
        <v>8</v>
      </c>
      <c r="L31" s="46">
        <v>520134</v>
      </c>
      <c r="M31" s="47"/>
      <c r="N31" s="204">
        <v>1</v>
      </c>
      <c r="O31" s="53">
        <v>49038</v>
      </c>
      <c r="P31" s="54">
        <v>2.5569999999999999E-2</v>
      </c>
      <c r="Q31" s="204">
        <v>1</v>
      </c>
      <c r="R31" s="53">
        <v>-1146</v>
      </c>
      <c r="S31" s="54">
        <v>-5.9999999999999995E-4</v>
      </c>
      <c r="T31" s="204">
        <v>1</v>
      </c>
      <c r="U31" s="53">
        <v>0</v>
      </c>
      <c r="V31" s="54">
        <v>0</v>
      </c>
    </row>
    <row r="32" spans="1:22" x14ac:dyDescent="0.25">
      <c r="A32" s="10">
        <v>26</v>
      </c>
      <c r="B32" s="10"/>
      <c r="C32" s="41" t="s">
        <v>54</v>
      </c>
      <c r="D32" s="42">
        <v>926222.5</v>
      </c>
      <c r="E32" s="43">
        <v>0.77026999999999957</v>
      </c>
      <c r="F32" s="43">
        <v>0.43274000000000001</v>
      </c>
      <c r="G32" s="43">
        <v>0.15304999999999999</v>
      </c>
      <c r="H32" s="43">
        <v>0.18447999999999956</v>
      </c>
      <c r="I32" s="44"/>
      <c r="J32" s="45"/>
      <c r="K32" s="42"/>
      <c r="L32" s="55"/>
      <c r="M32" s="47"/>
      <c r="N32" s="204">
        <v>1</v>
      </c>
      <c r="O32" s="44"/>
      <c r="P32" s="56">
        <v>2.2880000000000001E-2</v>
      </c>
      <c r="Q32" s="204">
        <v>1</v>
      </c>
      <c r="R32" s="44"/>
      <c r="S32" s="56">
        <v>-5.2999999999999998E-4</v>
      </c>
      <c r="T32" s="204">
        <v>1</v>
      </c>
      <c r="U32" s="44"/>
      <c r="V32" s="56">
        <v>0</v>
      </c>
    </row>
    <row r="33" spans="1:22" x14ac:dyDescent="0.25">
      <c r="A33" s="10">
        <v>27</v>
      </c>
      <c r="B33" s="10"/>
      <c r="C33" s="41" t="s">
        <v>61</v>
      </c>
      <c r="D33" s="42">
        <v>323675.40000000002</v>
      </c>
      <c r="E33" s="43">
        <v>0.71862999999999988</v>
      </c>
      <c r="F33" s="43">
        <v>0.43274000000000001</v>
      </c>
      <c r="G33" s="43">
        <v>0.14438999999999999</v>
      </c>
      <c r="H33" s="43">
        <v>0.14149999999999988</v>
      </c>
      <c r="I33" s="44"/>
      <c r="J33" s="45"/>
      <c r="K33" s="42"/>
      <c r="L33" s="55"/>
      <c r="M33" s="47"/>
      <c r="N33" s="204">
        <v>1</v>
      </c>
      <c r="O33" s="44"/>
      <c r="P33" s="56">
        <v>1.755E-2</v>
      </c>
      <c r="Q33" s="204">
        <v>1</v>
      </c>
      <c r="R33" s="44"/>
      <c r="S33" s="56">
        <v>-4.0999999999999999E-4</v>
      </c>
      <c r="T33" s="204">
        <v>1</v>
      </c>
      <c r="U33" s="44"/>
      <c r="V33" s="56">
        <v>0</v>
      </c>
    </row>
    <row r="34" spans="1:22" x14ac:dyDescent="0.25">
      <c r="A34" s="10">
        <v>28</v>
      </c>
      <c r="B34" s="10"/>
      <c r="C34" s="41" t="s">
        <v>62</v>
      </c>
      <c r="D34" s="42">
        <v>84982.8</v>
      </c>
      <c r="E34" s="43">
        <v>0.68461000000000016</v>
      </c>
      <c r="F34" s="43">
        <v>0.43274000000000001</v>
      </c>
      <c r="G34" s="43">
        <v>0.13869000000000001</v>
      </c>
      <c r="H34" s="43">
        <v>0.11318000000000014</v>
      </c>
      <c r="I34" s="44"/>
      <c r="J34" s="45"/>
      <c r="K34" s="42"/>
      <c r="L34" s="55"/>
      <c r="M34" s="47"/>
      <c r="N34" s="204">
        <v>1</v>
      </c>
      <c r="O34" s="44"/>
      <c r="P34" s="56">
        <v>1.404E-2</v>
      </c>
      <c r="Q34" s="204">
        <v>1</v>
      </c>
      <c r="R34" s="44"/>
      <c r="S34" s="56">
        <v>-3.3E-4</v>
      </c>
      <c r="T34" s="204">
        <v>1</v>
      </c>
      <c r="U34" s="44"/>
      <c r="V34" s="56">
        <v>0</v>
      </c>
    </row>
    <row r="35" spans="1:22" x14ac:dyDescent="0.25">
      <c r="A35" s="10">
        <v>29</v>
      </c>
      <c r="B35" s="10"/>
      <c r="C35" s="41" t="s">
        <v>63</v>
      </c>
      <c r="D35" s="42">
        <v>0</v>
      </c>
      <c r="E35" s="43">
        <v>0.63927</v>
      </c>
      <c r="F35" s="43">
        <v>0.43274000000000001</v>
      </c>
      <c r="G35" s="43">
        <v>0.13108</v>
      </c>
      <c r="H35" s="43">
        <v>7.5449999999999989E-2</v>
      </c>
      <c r="I35" s="44"/>
      <c r="J35" s="45"/>
      <c r="K35" s="42"/>
      <c r="L35" s="55"/>
      <c r="M35" s="47"/>
      <c r="N35" s="204">
        <v>1</v>
      </c>
      <c r="O35" s="44"/>
      <c r="P35" s="56">
        <v>9.3600000000000003E-3</v>
      </c>
      <c r="Q35" s="204">
        <v>1</v>
      </c>
      <c r="R35" s="44"/>
      <c r="S35" s="56">
        <v>-2.2000000000000001E-4</v>
      </c>
      <c r="T35" s="204">
        <v>1</v>
      </c>
      <c r="U35" s="44"/>
      <c r="V35" s="56">
        <v>0</v>
      </c>
    </row>
    <row r="36" spans="1:22" x14ac:dyDescent="0.25">
      <c r="A36" s="10">
        <v>30</v>
      </c>
      <c r="B36" s="40"/>
      <c r="C36" s="50" t="s">
        <v>64</v>
      </c>
      <c r="D36" s="33">
        <v>0</v>
      </c>
      <c r="E36" s="34">
        <v>0.58259000000000005</v>
      </c>
      <c r="F36" s="34">
        <v>0.43274000000000001</v>
      </c>
      <c r="G36" s="34">
        <v>0.12156999999999998</v>
      </c>
      <c r="H36" s="34">
        <v>2.8280000000000055E-2</v>
      </c>
      <c r="I36" s="35"/>
      <c r="J36" s="36"/>
      <c r="K36" s="33"/>
      <c r="L36" s="37"/>
      <c r="M36" s="38"/>
      <c r="N36" s="203">
        <v>1</v>
      </c>
      <c r="O36" s="35"/>
      <c r="P36" s="39">
        <v>3.5100000000000001E-3</v>
      </c>
      <c r="Q36" s="203">
        <v>1</v>
      </c>
      <c r="R36" s="35"/>
      <c r="S36" s="39">
        <v>-8.0000000000000007E-5</v>
      </c>
      <c r="T36" s="203">
        <v>1</v>
      </c>
      <c r="U36" s="35"/>
      <c r="V36" s="39">
        <v>0</v>
      </c>
    </row>
    <row r="37" spans="1:22" x14ac:dyDescent="0.25">
      <c r="A37" s="10">
        <v>31</v>
      </c>
      <c r="B37" s="10" t="s">
        <v>65</v>
      </c>
      <c r="C37" s="41" t="s">
        <v>53</v>
      </c>
      <c r="D37" s="42">
        <v>887029.75709862076</v>
      </c>
      <c r="E37" s="43">
        <v>0.73169000000000006</v>
      </c>
      <c r="F37" s="43">
        <v>0.43274000000000001</v>
      </c>
      <c r="G37" s="43">
        <v>0.13253999999999996</v>
      </c>
      <c r="H37" s="43">
        <v>0.16641000000000009</v>
      </c>
      <c r="I37" s="44">
        <v>261822</v>
      </c>
      <c r="J37" s="45">
        <v>1300</v>
      </c>
      <c r="K37" s="42">
        <v>12</v>
      </c>
      <c r="L37" s="46">
        <v>449022</v>
      </c>
      <c r="M37" s="47"/>
      <c r="N37" s="204">
        <v>0</v>
      </c>
      <c r="O37" s="53">
        <v>0</v>
      </c>
      <c r="P37" s="54">
        <v>0</v>
      </c>
      <c r="Q37" s="204">
        <v>0</v>
      </c>
      <c r="R37" s="53">
        <v>0</v>
      </c>
      <c r="S37" s="54">
        <v>0</v>
      </c>
      <c r="T37" s="204">
        <v>0</v>
      </c>
      <c r="U37" s="53">
        <v>0</v>
      </c>
      <c r="V37" s="54">
        <v>0</v>
      </c>
    </row>
    <row r="38" spans="1:22" x14ac:dyDescent="0.25">
      <c r="A38" s="10">
        <v>32</v>
      </c>
      <c r="B38" s="10"/>
      <c r="C38" s="41" t="s">
        <v>54</v>
      </c>
      <c r="D38" s="42">
        <v>668287.37243846827</v>
      </c>
      <c r="E38" s="43">
        <v>0.71257999999999988</v>
      </c>
      <c r="F38" s="43">
        <v>0.43274000000000001</v>
      </c>
      <c r="G38" s="43">
        <v>0.13088999999999998</v>
      </c>
      <c r="H38" s="43">
        <v>0.14894999999999989</v>
      </c>
      <c r="I38" s="44"/>
      <c r="J38" s="45"/>
      <c r="K38" s="42"/>
      <c r="L38" s="55"/>
      <c r="M38" s="47"/>
      <c r="N38" s="204">
        <v>0</v>
      </c>
      <c r="O38" s="44"/>
      <c r="P38" s="56">
        <v>0</v>
      </c>
      <c r="Q38" s="204">
        <v>0</v>
      </c>
      <c r="R38" s="44"/>
      <c r="S38" s="56">
        <v>0</v>
      </c>
      <c r="T38" s="204">
        <v>0</v>
      </c>
      <c r="U38" s="44"/>
      <c r="V38" s="56">
        <v>0</v>
      </c>
    </row>
    <row r="39" spans="1:22" x14ac:dyDescent="0.25">
      <c r="A39" s="10">
        <v>33</v>
      </c>
      <c r="B39" s="10"/>
      <c r="C39" s="41" t="s">
        <v>61</v>
      </c>
      <c r="D39" s="42">
        <v>109047.67533172015</v>
      </c>
      <c r="E39" s="43">
        <v>0.67456999999999967</v>
      </c>
      <c r="F39" s="43">
        <v>0.43274000000000001</v>
      </c>
      <c r="G39" s="43">
        <v>0.12760999999999997</v>
      </c>
      <c r="H39" s="43">
        <v>0.11421999999999968</v>
      </c>
      <c r="I39" s="44"/>
      <c r="J39" s="45"/>
      <c r="K39" s="42"/>
      <c r="L39" s="55"/>
      <c r="M39" s="47"/>
      <c r="N39" s="204">
        <v>0</v>
      </c>
      <c r="O39" s="44"/>
      <c r="P39" s="56">
        <v>0</v>
      </c>
      <c r="Q39" s="204">
        <v>0</v>
      </c>
      <c r="R39" s="44"/>
      <c r="S39" s="56">
        <v>0</v>
      </c>
      <c r="T39" s="204">
        <v>0</v>
      </c>
      <c r="U39" s="44"/>
      <c r="V39" s="56">
        <v>0</v>
      </c>
    </row>
    <row r="40" spans="1:22" x14ac:dyDescent="0.25">
      <c r="A40" s="10">
        <v>34</v>
      </c>
      <c r="B40" s="10"/>
      <c r="C40" s="41" t="s">
        <v>62</v>
      </c>
      <c r="D40" s="42">
        <v>24232.772003191028</v>
      </c>
      <c r="E40" s="43">
        <v>0.64957000000000009</v>
      </c>
      <c r="F40" s="43">
        <v>0.43274000000000001</v>
      </c>
      <c r="G40" s="43">
        <v>0.12544999999999998</v>
      </c>
      <c r="H40" s="43">
        <v>9.13800000000001E-2</v>
      </c>
      <c r="I40" s="44"/>
      <c r="J40" s="45"/>
      <c r="K40" s="42"/>
      <c r="L40" s="55"/>
      <c r="M40" s="47"/>
      <c r="N40" s="204">
        <v>0</v>
      </c>
      <c r="O40" s="44"/>
      <c r="P40" s="56">
        <v>0</v>
      </c>
      <c r="Q40" s="204">
        <v>0</v>
      </c>
      <c r="R40" s="44"/>
      <c r="S40" s="56">
        <v>0</v>
      </c>
      <c r="T40" s="204">
        <v>0</v>
      </c>
      <c r="U40" s="44"/>
      <c r="V40" s="56">
        <v>0</v>
      </c>
    </row>
    <row r="41" spans="1:22" x14ac:dyDescent="0.25">
      <c r="A41" s="10">
        <v>35</v>
      </c>
      <c r="B41" s="10"/>
      <c r="C41" s="41" t="s">
        <v>63</v>
      </c>
      <c r="D41" s="42">
        <v>0</v>
      </c>
      <c r="E41" s="43">
        <v>0.61626000000000036</v>
      </c>
      <c r="F41" s="43">
        <v>0.43274000000000001</v>
      </c>
      <c r="G41" s="43">
        <v>0.12257999999999999</v>
      </c>
      <c r="H41" s="43">
        <v>6.0940000000000355E-2</v>
      </c>
      <c r="I41" s="44"/>
      <c r="J41" s="45"/>
      <c r="K41" s="42"/>
      <c r="L41" s="55"/>
      <c r="M41" s="47"/>
      <c r="N41" s="204">
        <v>0</v>
      </c>
      <c r="O41" s="44"/>
      <c r="P41" s="56">
        <v>0</v>
      </c>
      <c r="Q41" s="204">
        <v>0</v>
      </c>
      <c r="R41" s="44"/>
      <c r="S41" s="56">
        <v>0</v>
      </c>
      <c r="T41" s="204">
        <v>0</v>
      </c>
      <c r="U41" s="44"/>
      <c r="V41" s="56">
        <v>0</v>
      </c>
    </row>
    <row r="42" spans="1:22" x14ac:dyDescent="0.25">
      <c r="A42" s="10">
        <v>36</v>
      </c>
      <c r="B42" s="40"/>
      <c r="C42" s="50" t="s">
        <v>64</v>
      </c>
      <c r="D42" s="33">
        <v>0</v>
      </c>
      <c r="E42" s="34">
        <v>0.57454999999999989</v>
      </c>
      <c r="F42" s="34">
        <v>0.43274000000000001</v>
      </c>
      <c r="G42" s="34">
        <v>0.11898</v>
      </c>
      <c r="H42" s="34">
        <v>2.2829999999999878E-2</v>
      </c>
      <c r="I42" s="35"/>
      <c r="J42" s="36"/>
      <c r="K42" s="33"/>
      <c r="L42" s="37"/>
      <c r="M42" s="38"/>
      <c r="N42" s="203">
        <v>0</v>
      </c>
      <c r="O42" s="35"/>
      <c r="P42" s="39">
        <v>0</v>
      </c>
      <c r="Q42" s="203">
        <v>0</v>
      </c>
      <c r="R42" s="35"/>
      <c r="S42" s="39">
        <v>0</v>
      </c>
      <c r="T42" s="203">
        <v>0</v>
      </c>
      <c r="U42" s="35"/>
      <c r="V42" s="39">
        <v>0</v>
      </c>
    </row>
    <row r="43" spans="1:22" x14ac:dyDescent="0.25">
      <c r="A43" s="10">
        <v>37</v>
      </c>
      <c r="B43" s="10" t="s">
        <v>66</v>
      </c>
      <c r="C43" s="41" t="s">
        <v>53</v>
      </c>
      <c r="D43" s="42">
        <v>122543.87639893022</v>
      </c>
      <c r="E43" s="43">
        <v>0.40332000000000001</v>
      </c>
      <c r="F43" s="43">
        <v>0</v>
      </c>
      <c r="G43" s="43">
        <v>0.24890000000000001</v>
      </c>
      <c r="H43" s="43">
        <v>0.15442</v>
      </c>
      <c r="I43" s="44">
        <v>112991</v>
      </c>
      <c r="J43" s="45">
        <v>1550</v>
      </c>
      <c r="K43" s="42">
        <v>1</v>
      </c>
      <c r="L43" s="46">
        <v>131591</v>
      </c>
      <c r="M43" s="47"/>
      <c r="N43" s="204">
        <v>0</v>
      </c>
      <c r="O43" s="53">
        <v>0</v>
      </c>
      <c r="P43" s="54">
        <v>0</v>
      </c>
      <c r="Q43" s="204">
        <v>0</v>
      </c>
      <c r="R43" s="53">
        <v>0</v>
      </c>
      <c r="S43" s="54">
        <v>0</v>
      </c>
      <c r="T43" s="204">
        <v>0</v>
      </c>
      <c r="U43" s="53">
        <v>0</v>
      </c>
      <c r="V43" s="54">
        <v>0</v>
      </c>
    </row>
    <row r="44" spans="1:22" x14ac:dyDescent="0.25">
      <c r="A44" s="10">
        <v>38</v>
      </c>
      <c r="B44" s="10"/>
      <c r="C44" s="41" t="s">
        <v>54</v>
      </c>
      <c r="D44" s="42">
        <v>245087.75279786045</v>
      </c>
      <c r="E44" s="43">
        <v>0.38640000000000002</v>
      </c>
      <c r="F44" s="43">
        <v>0</v>
      </c>
      <c r="G44" s="43">
        <v>0.24815999999999999</v>
      </c>
      <c r="H44" s="43">
        <v>0.13824000000000003</v>
      </c>
      <c r="I44" s="44"/>
      <c r="J44" s="45"/>
      <c r="K44" s="42"/>
      <c r="L44" s="55"/>
      <c r="M44" s="47"/>
      <c r="N44" s="204">
        <v>0</v>
      </c>
      <c r="O44" s="44"/>
      <c r="P44" s="56">
        <v>0</v>
      </c>
      <c r="Q44" s="204">
        <v>0</v>
      </c>
      <c r="R44" s="44"/>
      <c r="S44" s="56">
        <v>0</v>
      </c>
      <c r="T44" s="204">
        <v>0</v>
      </c>
      <c r="U44" s="44"/>
      <c r="V44" s="56">
        <v>0</v>
      </c>
    </row>
    <row r="45" spans="1:22" x14ac:dyDescent="0.25">
      <c r="A45" s="10">
        <v>39</v>
      </c>
      <c r="B45" s="10"/>
      <c r="C45" s="41" t="s">
        <v>61</v>
      </c>
      <c r="D45" s="42">
        <v>245087.75279786045</v>
      </c>
      <c r="E45" s="43">
        <v>0.35268999999999995</v>
      </c>
      <c r="F45" s="43">
        <v>0</v>
      </c>
      <c r="G45" s="43">
        <v>0.24668999999999999</v>
      </c>
      <c r="H45" s="43">
        <v>0.10599999999999996</v>
      </c>
      <c r="I45" s="44"/>
      <c r="J45" s="45"/>
      <c r="K45" s="42"/>
      <c r="L45" s="55"/>
      <c r="M45" s="47"/>
      <c r="N45" s="204">
        <v>0</v>
      </c>
      <c r="O45" s="44"/>
      <c r="P45" s="56">
        <v>0</v>
      </c>
      <c r="Q45" s="204">
        <v>0</v>
      </c>
      <c r="R45" s="44"/>
      <c r="S45" s="56">
        <v>0</v>
      </c>
      <c r="T45" s="204">
        <v>0</v>
      </c>
      <c r="U45" s="44"/>
      <c r="V45" s="56">
        <v>0</v>
      </c>
    </row>
    <row r="46" spans="1:22" x14ac:dyDescent="0.25">
      <c r="A46" s="10">
        <v>40</v>
      </c>
      <c r="B46" s="10"/>
      <c r="C46" s="41" t="s">
        <v>62</v>
      </c>
      <c r="D46" s="42">
        <v>403343.97837634891</v>
      </c>
      <c r="E46" s="43">
        <v>0.33054000000000006</v>
      </c>
      <c r="F46" s="43">
        <v>0</v>
      </c>
      <c r="G46" s="43">
        <v>0.24573</v>
      </c>
      <c r="H46" s="43">
        <v>8.4810000000000052E-2</v>
      </c>
      <c r="I46" s="44"/>
      <c r="J46" s="45"/>
      <c r="K46" s="42"/>
      <c r="L46" s="55"/>
      <c r="M46" s="47"/>
      <c r="N46" s="204">
        <v>0</v>
      </c>
      <c r="O46" s="44"/>
      <c r="P46" s="56">
        <v>0</v>
      </c>
      <c r="Q46" s="204">
        <v>0</v>
      </c>
      <c r="R46" s="44"/>
      <c r="S46" s="56">
        <v>0</v>
      </c>
      <c r="T46" s="204">
        <v>0</v>
      </c>
      <c r="U46" s="44"/>
      <c r="V46" s="56">
        <v>0</v>
      </c>
    </row>
    <row r="47" spans="1:22" x14ac:dyDescent="0.25">
      <c r="A47" s="10">
        <v>41</v>
      </c>
      <c r="B47" s="10"/>
      <c r="C47" s="41" t="s">
        <v>63</v>
      </c>
      <c r="D47" s="42">
        <v>0</v>
      </c>
      <c r="E47" s="43">
        <v>0.30097000000000007</v>
      </c>
      <c r="F47" s="43">
        <v>0</v>
      </c>
      <c r="G47" s="43">
        <v>0.24443000000000001</v>
      </c>
      <c r="H47" s="43">
        <v>5.6540000000000062E-2</v>
      </c>
      <c r="I47" s="44"/>
      <c r="J47" s="45"/>
      <c r="K47" s="42"/>
      <c r="L47" s="55"/>
      <c r="M47" s="47"/>
      <c r="N47" s="204">
        <v>0</v>
      </c>
      <c r="O47" s="44"/>
      <c r="P47" s="56">
        <v>0</v>
      </c>
      <c r="Q47" s="204">
        <v>0</v>
      </c>
      <c r="R47" s="44"/>
      <c r="S47" s="56">
        <v>0</v>
      </c>
      <c r="T47" s="204">
        <v>0</v>
      </c>
      <c r="U47" s="44"/>
      <c r="V47" s="56">
        <v>0</v>
      </c>
    </row>
    <row r="48" spans="1:22" x14ac:dyDescent="0.25">
      <c r="A48" s="10">
        <v>42</v>
      </c>
      <c r="B48" s="40"/>
      <c r="C48" s="50" t="s">
        <v>64</v>
      </c>
      <c r="D48" s="33">
        <v>0</v>
      </c>
      <c r="E48" s="34">
        <v>0.26403000000000004</v>
      </c>
      <c r="F48" s="34">
        <v>0</v>
      </c>
      <c r="G48" s="34">
        <v>0.24282999999999999</v>
      </c>
      <c r="H48" s="34">
        <v>2.1200000000000052E-2</v>
      </c>
      <c r="I48" s="35"/>
      <c r="J48" s="36"/>
      <c r="K48" s="33"/>
      <c r="L48" s="37"/>
      <c r="M48" s="38"/>
      <c r="N48" s="203">
        <v>0</v>
      </c>
      <c r="O48" s="35"/>
      <c r="P48" s="39">
        <v>0</v>
      </c>
      <c r="Q48" s="203">
        <v>0</v>
      </c>
      <c r="R48" s="35"/>
      <c r="S48" s="39">
        <v>0</v>
      </c>
      <c r="T48" s="203">
        <v>0</v>
      </c>
      <c r="U48" s="35"/>
      <c r="V48" s="39">
        <v>0</v>
      </c>
    </row>
    <row r="49" spans="1:22" x14ac:dyDescent="0.25">
      <c r="A49" s="10">
        <v>43</v>
      </c>
      <c r="B49" s="10" t="s">
        <v>67</v>
      </c>
      <c r="C49" s="41" t="s">
        <v>53</v>
      </c>
      <c r="D49" s="51">
        <v>933451.95163091726</v>
      </c>
      <c r="E49" s="43">
        <v>0.40095999999999998</v>
      </c>
      <c r="F49" s="43">
        <v>0</v>
      </c>
      <c r="G49" s="43">
        <v>0.24934999999999999</v>
      </c>
      <c r="H49" s="43">
        <v>0.15160999999999999</v>
      </c>
      <c r="I49" s="44">
        <v>734029</v>
      </c>
      <c r="J49" s="45">
        <v>1550</v>
      </c>
      <c r="K49" s="42">
        <v>10</v>
      </c>
      <c r="L49" s="46">
        <v>920029</v>
      </c>
      <c r="M49" s="47"/>
      <c r="N49" s="204">
        <v>0</v>
      </c>
      <c r="O49" s="53">
        <v>0</v>
      </c>
      <c r="P49" s="54">
        <v>0</v>
      </c>
      <c r="Q49" s="204">
        <v>0</v>
      </c>
      <c r="R49" s="53">
        <v>0</v>
      </c>
      <c r="S49" s="54">
        <v>0</v>
      </c>
      <c r="T49" s="204">
        <v>0</v>
      </c>
      <c r="U49" s="53">
        <v>0</v>
      </c>
      <c r="V49" s="54">
        <v>0</v>
      </c>
    </row>
    <row r="50" spans="1:22" x14ac:dyDescent="0.25">
      <c r="A50" s="10">
        <v>44</v>
      </c>
      <c r="B50" s="10"/>
      <c r="C50" s="41" t="s">
        <v>54</v>
      </c>
      <c r="D50" s="42">
        <v>1354331.8549391942</v>
      </c>
      <c r="E50" s="43">
        <v>0.38426999999999989</v>
      </c>
      <c r="F50" s="43">
        <v>0</v>
      </c>
      <c r="G50" s="43">
        <v>0.24856</v>
      </c>
      <c r="H50" s="43">
        <v>0.13570999999999989</v>
      </c>
      <c r="I50" s="44"/>
      <c r="J50" s="45"/>
      <c r="K50" s="42"/>
      <c r="L50" s="55"/>
      <c r="M50" s="47"/>
      <c r="N50" s="204">
        <v>0</v>
      </c>
      <c r="O50" s="44"/>
      <c r="P50" s="56">
        <v>0</v>
      </c>
      <c r="Q50" s="204">
        <v>0</v>
      </c>
      <c r="R50" s="44"/>
      <c r="S50" s="56">
        <v>0</v>
      </c>
      <c r="T50" s="204">
        <v>0</v>
      </c>
      <c r="U50" s="44"/>
      <c r="V50" s="56">
        <v>0</v>
      </c>
    </row>
    <row r="51" spans="1:22" x14ac:dyDescent="0.25">
      <c r="A51" s="10">
        <v>45</v>
      </c>
      <c r="B51" s="10"/>
      <c r="C51" s="41" t="s">
        <v>61</v>
      </c>
      <c r="D51" s="42">
        <v>1182764.9803330612</v>
      </c>
      <c r="E51" s="43">
        <v>0.35105000000000003</v>
      </c>
      <c r="F51" s="43">
        <v>0</v>
      </c>
      <c r="G51" s="43">
        <v>0.24698999999999999</v>
      </c>
      <c r="H51" s="43">
        <v>0.10406000000000004</v>
      </c>
      <c r="I51" s="44"/>
      <c r="J51" s="45"/>
      <c r="K51" s="42"/>
      <c r="L51" s="55"/>
      <c r="M51" s="47"/>
      <c r="N51" s="204">
        <v>0</v>
      </c>
      <c r="O51" s="44"/>
      <c r="P51" s="56">
        <v>0</v>
      </c>
      <c r="Q51" s="204">
        <v>0</v>
      </c>
      <c r="R51" s="44"/>
      <c r="S51" s="56">
        <v>0</v>
      </c>
      <c r="T51" s="204">
        <v>0</v>
      </c>
      <c r="U51" s="44"/>
      <c r="V51" s="56">
        <v>0</v>
      </c>
    </row>
    <row r="52" spans="1:22" x14ac:dyDescent="0.25">
      <c r="A52" s="10">
        <v>46</v>
      </c>
      <c r="B52" s="10"/>
      <c r="C52" s="41" t="s">
        <v>62</v>
      </c>
      <c r="D52" s="42">
        <v>2743941.1371104051</v>
      </c>
      <c r="E52" s="43">
        <v>0.32922000000000012</v>
      </c>
      <c r="F52" s="43">
        <v>0</v>
      </c>
      <c r="G52" s="43">
        <v>0.24596000000000001</v>
      </c>
      <c r="H52" s="43">
        <v>8.3260000000000112E-2</v>
      </c>
      <c r="I52" s="44"/>
      <c r="J52" s="45"/>
      <c r="K52" s="42"/>
      <c r="L52" s="55"/>
      <c r="M52" s="47"/>
      <c r="N52" s="204">
        <v>0</v>
      </c>
      <c r="O52" s="44"/>
      <c r="P52" s="56">
        <v>0</v>
      </c>
      <c r="Q52" s="204">
        <v>0</v>
      </c>
      <c r="R52" s="44"/>
      <c r="S52" s="56">
        <v>0</v>
      </c>
      <c r="T52" s="204">
        <v>0</v>
      </c>
      <c r="U52" s="44"/>
      <c r="V52" s="56">
        <v>0</v>
      </c>
    </row>
    <row r="53" spans="1:22" x14ac:dyDescent="0.25">
      <c r="A53" s="10">
        <v>47</v>
      </c>
      <c r="B53" s="10"/>
      <c r="C53" s="41" t="s">
        <v>63</v>
      </c>
      <c r="D53" s="42">
        <v>1030133.9063092957</v>
      </c>
      <c r="E53" s="43">
        <v>0.30008999999999997</v>
      </c>
      <c r="F53" s="43">
        <v>0</v>
      </c>
      <c r="G53" s="43">
        <v>0.24459</v>
      </c>
      <c r="H53" s="43">
        <v>5.5499999999999966E-2</v>
      </c>
      <c r="I53" s="44"/>
      <c r="J53" s="45"/>
      <c r="K53" s="42"/>
      <c r="L53" s="55"/>
      <c r="M53" s="47"/>
      <c r="N53" s="204">
        <v>0</v>
      </c>
      <c r="O53" s="44"/>
      <c r="P53" s="56">
        <v>0</v>
      </c>
      <c r="Q53" s="204">
        <v>0</v>
      </c>
      <c r="R53" s="44"/>
      <c r="S53" s="56">
        <v>0</v>
      </c>
      <c r="T53" s="204">
        <v>0</v>
      </c>
      <c r="U53" s="44"/>
      <c r="V53" s="56">
        <v>0</v>
      </c>
    </row>
    <row r="54" spans="1:22" x14ac:dyDescent="0.25">
      <c r="A54" s="10">
        <v>48</v>
      </c>
      <c r="B54" s="40"/>
      <c r="C54" s="50" t="s">
        <v>64</v>
      </c>
      <c r="D54" s="33">
        <v>0</v>
      </c>
      <c r="E54" s="34">
        <v>0.26369000000000009</v>
      </c>
      <c r="F54" s="34">
        <v>0</v>
      </c>
      <c r="G54" s="34">
        <v>0.24287</v>
      </c>
      <c r="H54" s="34">
        <v>2.0820000000000088E-2</v>
      </c>
      <c r="I54" s="35"/>
      <c r="J54" s="36"/>
      <c r="K54" s="33"/>
      <c r="L54" s="37"/>
      <c r="M54" s="38"/>
      <c r="N54" s="203">
        <v>0</v>
      </c>
      <c r="O54" s="35"/>
      <c r="P54" s="39">
        <v>0</v>
      </c>
      <c r="Q54" s="203">
        <v>0</v>
      </c>
      <c r="R54" s="35"/>
      <c r="S54" s="39">
        <v>0</v>
      </c>
      <c r="T54" s="203">
        <v>0</v>
      </c>
      <c r="U54" s="35"/>
      <c r="V54" s="39">
        <v>0</v>
      </c>
    </row>
    <row r="55" spans="1:22" x14ac:dyDescent="0.25">
      <c r="A55" s="10">
        <v>49</v>
      </c>
      <c r="B55" s="10" t="s">
        <v>68</v>
      </c>
      <c r="C55" s="41" t="s">
        <v>53</v>
      </c>
      <c r="D55" s="42">
        <v>237823.79371068976</v>
      </c>
      <c r="E55" s="43">
        <v>0.71133000000000013</v>
      </c>
      <c r="F55" s="43">
        <v>0.43274000000000001</v>
      </c>
      <c r="G55" s="43">
        <v>0.10987</v>
      </c>
      <c r="H55" s="43">
        <v>0.16872000000000012</v>
      </c>
      <c r="I55" s="44">
        <v>136973</v>
      </c>
      <c r="J55" s="45">
        <v>1300</v>
      </c>
      <c r="K55" s="42">
        <v>2</v>
      </c>
      <c r="L55" s="46">
        <v>168173</v>
      </c>
      <c r="M55" s="47"/>
      <c r="N55" s="204">
        <v>1</v>
      </c>
      <c r="O55" s="53">
        <v>15855</v>
      </c>
      <c r="P55" s="54">
        <v>1.9529999999999999E-2</v>
      </c>
      <c r="Q55" s="204">
        <v>1</v>
      </c>
      <c r="R55" s="53">
        <v>-371</v>
      </c>
      <c r="S55" s="54">
        <v>-4.6000000000000001E-4</v>
      </c>
      <c r="T55" s="204">
        <v>1</v>
      </c>
      <c r="U55" s="53">
        <v>0</v>
      </c>
      <c r="V55" s="54">
        <v>0</v>
      </c>
    </row>
    <row r="56" spans="1:22" x14ac:dyDescent="0.25">
      <c r="A56" s="10">
        <v>50</v>
      </c>
      <c r="B56" s="10"/>
      <c r="C56" s="41" t="s">
        <v>54</v>
      </c>
      <c r="D56" s="42">
        <v>449890.27963003801</v>
      </c>
      <c r="E56" s="43">
        <v>0.69042999999999966</v>
      </c>
      <c r="F56" s="43">
        <v>0.43274000000000001</v>
      </c>
      <c r="G56" s="43">
        <v>0.10666</v>
      </c>
      <c r="H56" s="43">
        <v>0.15102999999999964</v>
      </c>
      <c r="I56" s="44"/>
      <c r="J56" s="45"/>
      <c r="K56" s="42"/>
      <c r="L56" s="55"/>
      <c r="M56" s="47"/>
      <c r="N56" s="204">
        <v>1</v>
      </c>
      <c r="O56" s="44"/>
      <c r="P56" s="56">
        <v>1.7479999999999999E-2</v>
      </c>
      <c r="Q56" s="204">
        <v>1</v>
      </c>
      <c r="R56" s="44"/>
      <c r="S56" s="56">
        <v>-4.0999999999999999E-4</v>
      </c>
      <c r="T56" s="204">
        <v>1</v>
      </c>
      <c r="U56" s="44"/>
      <c r="V56" s="56">
        <v>0</v>
      </c>
    </row>
    <row r="57" spans="1:22" x14ac:dyDescent="0.25">
      <c r="A57" s="10">
        <v>51</v>
      </c>
      <c r="B57" s="10"/>
      <c r="C57" s="41" t="s">
        <v>61</v>
      </c>
      <c r="D57" s="42">
        <v>201896.54594079489</v>
      </c>
      <c r="E57" s="43">
        <v>0.64878000000000013</v>
      </c>
      <c r="F57" s="43">
        <v>0.43274000000000001</v>
      </c>
      <c r="G57" s="43">
        <v>0.10023999999999997</v>
      </c>
      <c r="H57" s="43">
        <v>0.11580000000000015</v>
      </c>
      <c r="I57" s="44"/>
      <c r="J57" s="45"/>
      <c r="K57" s="42"/>
      <c r="L57" s="55"/>
      <c r="M57" s="47"/>
      <c r="N57" s="204">
        <v>1</v>
      </c>
      <c r="O57" s="44"/>
      <c r="P57" s="56">
        <v>1.34E-2</v>
      </c>
      <c r="Q57" s="204">
        <v>1</v>
      </c>
      <c r="R57" s="44"/>
      <c r="S57" s="56">
        <v>-3.1E-4</v>
      </c>
      <c r="T57" s="204">
        <v>1</v>
      </c>
      <c r="U57" s="44"/>
      <c r="V57" s="56">
        <v>0</v>
      </c>
    </row>
    <row r="58" spans="1:22" x14ac:dyDescent="0.25">
      <c r="A58" s="10">
        <v>52</v>
      </c>
      <c r="B58" s="10"/>
      <c r="C58" s="41" t="s">
        <v>62</v>
      </c>
      <c r="D58" s="42">
        <v>59595.669906477466</v>
      </c>
      <c r="E58" s="43">
        <v>0.62140999999999991</v>
      </c>
      <c r="F58" s="43">
        <v>0.43274000000000001</v>
      </c>
      <c r="G58" s="43">
        <v>9.6029999999999976E-2</v>
      </c>
      <c r="H58" s="43">
        <v>9.2639999999999917E-2</v>
      </c>
      <c r="I58" s="44"/>
      <c r="J58" s="45"/>
      <c r="K58" s="42"/>
      <c r="L58" s="55"/>
      <c r="M58" s="47"/>
      <c r="N58" s="204">
        <v>1</v>
      </c>
      <c r="O58" s="44"/>
      <c r="P58" s="56">
        <v>1.072E-2</v>
      </c>
      <c r="Q58" s="204">
        <v>1</v>
      </c>
      <c r="R58" s="44"/>
      <c r="S58" s="56">
        <v>-2.5000000000000001E-4</v>
      </c>
      <c r="T58" s="204">
        <v>1</v>
      </c>
      <c r="U58" s="44"/>
      <c r="V58" s="56">
        <v>0</v>
      </c>
    </row>
    <row r="59" spans="1:22" x14ac:dyDescent="0.25">
      <c r="A59" s="10">
        <v>53</v>
      </c>
      <c r="B59" s="10"/>
      <c r="C59" s="41" t="s">
        <v>63</v>
      </c>
      <c r="D59" s="42">
        <v>0</v>
      </c>
      <c r="E59" s="43">
        <v>0.58492999999999984</v>
      </c>
      <c r="F59" s="43">
        <v>0.43274000000000001</v>
      </c>
      <c r="G59" s="43">
        <v>9.0409999999999963E-2</v>
      </c>
      <c r="H59" s="43">
        <v>6.1779999999999863E-2</v>
      </c>
      <c r="I59" s="44"/>
      <c r="J59" s="45"/>
      <c r="K59" s="42"/>
      <c r="L59" s="55"/>
      <c r="M59" s="47"/>
      <c r="N59" s="204">
        <v>1</v>
      </c>
      <c r="O59" s="44"/>
      <c r="P59" s="56">
        <v>7.1500000000000001E-3</v>
      </c>
      <c r="Q59" s="204">
        <v>1</v>
      </c>
      <c r="R59" s="44"/>
      <c r="S59" s="56">
        <v>-1.7000000000000001E-4</v>
      </c>
      <c r="T59" s="204">
        <v>1</v>
      </c>
      <c r="U59" s="44"/>
      <c r="V59" s="56">
        <v>0</v>
      </c>
    </row>
    <row r="60" spans="1:22" x14ac:dyDescent="0.25">
      <c r="A60" s="10">
        <v>54</v>
      </c>
      <c r="B60" s="40"/>
      <c r="C60" s="50" t="s">
        <v>64</v>
      </c>
      <c r="D60" s="33">
        <v>0</v>
      </c>
      <c r="E60" s="34">
        <v>0.53925000000000001</v>
      </c>
      <c r="F60" s="34">
        <v>0.43274000000000001</v>
      </c>
      <c r="G60" s="34">
        <v>8.3339999999999997E-2</v>
      </c>
      <c r="H60" s="34">
        <v>2.3169999999999996E-2</v>
      </c>
      <c r="I60" s="35"/>
      <c r="J60" s="36"/>
      <c r="K60" s="33"/>
      <c r="L60" s="37"/>
      <c r="M60" s="38"/>
      <c r="N60" s="203">
        <v>1</v>
      </c>
      <c r="O60" s="35"/>
      <c r="P60" s="39">
        <v>2.6800000000000001E-3</v>
      </c>
      <c r="Q60" s="203">
        <v>1</v>
      </c>
      <c r="R60" s="35"/>
      <c r="S60" s="39">
        <v>-6.0000000000000002E-5</v>
      </c>
      <c r="T60" s="203">
        <v>1</v>
      </c>
      <c r="U60" s="35"/>
      <c r="V60" s="39">
        <v>0</v>
      </c>
    </row>
    <row r="61" spans="1:22" x14ac:dyDescent="0.25">
      <c r="A61" s="10">
        <v>55</v>
      </c>
      <c r="B61" s="10" t="s">
        <v>69</v>
      </c>
      <c r="C61" s="41" t="s">
        <v>53</v>
      </c>
      <c r="D61" s="42">
        <v>171532.62817612645</v>
      </c>
      <c r="E61" s="43">
        <v>0.69063999999999992</v>
      </c>
      <c r="F61" s="43">
        <v>0.43274000000000001</v>
      </c>
      <c r="G61" s="43">
        <v>9.4369999999999982E-2</v>
      </c>
      <c r="H61" s="43">
        <v>0.16352999999999993</v>
      </c>
      <c r="I61" s="44">
        <v>32008</v>
      </c>
      <c r="J61" s="45">
        <v>1300</v>
      </c>
      <c r="K61" s="42">
        <v>1</v>
      </c>
      <c r="L61" s="46">
        <v>47608</v>
      </c>
      <c r="M61" s="47"/>
      <c r="N61" s="204">
        <v>0</v>
      </c>
      <c r="O61" s="53">
        <v>0</v>
      </c>
      <c r="P61" s="54">
        <v>0</v>
      </c>
      <c r="Q61" s="204">
        <v>0</v>
      </c>
      <c r="R61" s="53">
        <v>0</v>
      </c>
      <c r="S61" s="54">
        <v>0</v>
      </c>
      <c r="T61" s="204">
        <v>0</v>
      </c>
      <c r="U61" s="53">
        <v>0</v>
      </c>
      <c r="V61" s="54">
        <v>0</v>
      </c>
    </row>
    <row r="62" spans="1:22" x14ac:dyDescent="0.25">
      <c r="A62" s="10">
        <v>56</v>
      </c>
      <c r="B62" s="10"/>
      <c r="C62" s="41" t="s">
        <v>54</v>
      </c>
      <c r="D62" s="42">
        <v>27036.058789873507</v>
      </c>
      <c r="E62" s="43">
        <v>0.67198999999999998</v>
      </c>
      <c r="F62" s="43">
        <v>0.43274000000000001</v>
      </c>
      <c r="G62" s="43">
        <v>9.286999999999998E-2</v>
      </c>
      <c r="H62" s="43">
        <v>0.14637999999999998</v>
      </c>
      <c r="I62" s="44"/>
      <c r="J62" s="45"/>
      <c r="K62" s="42"/>
      <c r="L62" s="55"/>
      <c r="M62" s="47"/>
      <c r="N62" s="204">
        <v>0</v>
      </c>
      <c r="O62" s="44"/>
      <c r="P62" s="56">
        <v>0</v>
      </c>
      <c r="Q62" s="204">
        <v>0</v>
      </c>
      <c r="R62" s="44"/>
      <c r="S62" s="56">
        <v>0</v>
      </c>
      <c r="T62" s="204">
        <v>0</v>
      </c>
      <c r="U62" s="44"/>
      <c r="V62" s="56">
        <v>0</v>
      </c>
    </row>
    <row r="63" spans="1:22" x14ac:dyDescent="0.25">
      <c r="A63" s="10">
        <v>57</v>
      </c>
      <c r="B63" s="10"/>
      <c r="C63" s="41" t="s">
        <v>61</v>
      </c>
      <c r="D63" s="42">
        <v>0</v>
      </c>
      <c r="E63" s="43">
        <v>0.63488999999999995</v>
      </c>
      <c r="F63" s="43">
        <v>0.43274000000000001</v>
      </c>
      <c r="G63" s="43">
        <v>8.9900000000000008E-2</v>
      </c>
      <c r="H63" s="43">
        <v>0.11224999999999993</v>
      </c>
      <c r="I63" s="44"/>
      <c r="J63" s="45"/>
      <c r="K63" s="42"/>
      <c r="L63" s="55"/>
      <c r="M63" s="47"/>
      <c r="N63" s="204">
        <v>0</v>
      </c>
      <c r="O63" s="44"/>
      <c r="P63" s="56">
        <v>0</v>
      </c>
      <c r="Q63" s="204">
        <v>0</v>
      </c>
      <c r="R63" s="44"/>
      <c r="S63" s="56">
        <v>0</v>
      </c>
      <c r="T63" s="204">
        <v>0</v>
      </c>
      <c r="U63" s="44"/>
      <c r="V63" s="56">
        <v>0</v>
      </c>
    </row>
    <row r="64" spans="1:22" x14ac:dyDescent="0.25">
      <c r="A64" s="10">
        <v>58</v>
      </c>
      <c r="B64" s="10"/>
      <c r="C64" s="41" t="s">
        <v>62</v>
      </c>
      <c r="D64" s="42">
        <v>0</v>
      </c>
      <c r="E64" s="43">
        <v>0.61047999999999969</v>
      </c>
      <c r="F64" s="43">
        <v>0.43274000000000001</v>
      </c>
      <c r="G64" s="43">
        <v>8.792999999999998E-2</v>
      </c>
      <c r="H64" s="43">
        <v>8.9809999999999696E-2</v>
      </c>
      <c r="I64" s="44"/>
      <c r="J64" s="45"/>
      <c r="K64" s="42"/>
      <c r="L64" s="55"/>
      <c r="M64" s="47"/>
      <c r="N64" s="204">
        <v>0</v>
      </c>
      <c r="O64" s="44"/>
      <c r="P64" s="56">
        <v>0</v>
      </c>
      <c r="Q64" s="204">
        <v>0</v>
      </c>
      <c r="R64" s="44"/>
      <c r="S64" s="56">
        <v>0</v>
      </c>
      <c r="T64" s="204">
        <v>0</v>
      </c>
      <c r="U64" s="44"/>
      <c r="V64" s="56">
        <v>0</v>
      </c>
    </row>
    <row r="65" spans="1:22" x14ac:dyDescent="0.25">
      <c r="A65" s="10">
        <v>59</v>
      </c>
      <c r="B65" s="10"/>
      <c r="C65" s="41" t="s">
        <v>63</v>
      </c>
      <c r="D65" s="42">
        <v>0</v>
      </c>
      <c r="E65" s="43">
        <v>0.57791000000000003</v>
      </c>
      <c r="F65" s="43">
        <v>0.43274000000000001</v>
      </c>
      <c r="G65" s="43">
        <v>8.5309999999999997E-2</v>
      </c>
      <c r="H65" s="43">
        <v>5.9860000000000024E-2</v>
      </c>
      <c r="I65" s="44"/>
      <c r="J65" s="45"/>
      <c r="K65" s="42"/>
      <c r="L65" s="55"/>
      <c r="M65" s="47"/>
      <c r="N65" s="204">
        <v>0</v>
      </c>
      <c r="O65" s="44"/>
      <c r="P65" s="56">
        <v>0</v>
      </c>
      <c r="Q65" s="204">
        <v>0</v>
      </c>
      <c r="R65" s="44"/>
      <c r="S65" s="56">
        <v>0</v>
      </c>
      <c r="T65" s="204">
        <v>0</v>
      </c>
      <c r="U65" s="44"/>
      <c r="V65" s="56">
        <v>0</v>
      </c>
    </row>
    <row r="66" spans="1:22" x14ac:dyDescent="0.25">
      <c r="A66" s="10">
        <v>60</v>
      </c>
      <c r="B66" s="40"/>
      <c r="C66" s="50" t="s">
        <v>64</v>
      </c>
      <c r="D66" s="33">
        <v>0</v>
      </c>
      <c r="E66" s="34">
        <v>0.53723999999999983</v>
      </c>
      <c r="F66" s="34">
        <v>0.43274000000000001</v>
      </c>
      <c r="G66" s="34">
        <v>8.2059999999999994E-2</v>
      </c>
      <c r="H66" s="34">
        <v>2.2439999999999821E-2</v>
      </c>
      <c r="I66" s="35"/>
      <c r="J66" s="36"/>
      <c r="K66" s="33"/>
      <c r="L66" s="37"/>
      <c r="M66" s="38"/>
      <c r="N66" s="203">
        <v>0</v>
      </c>
      <c r="O66" s="35"/>
      <c r="P66" s="39">
        <v>0</v>
      </c>
      <c r="Q66" s="203">
        <v>0</v>
      </c>
      <c r="R66" s="35"/>
      <c r="S66" s="39">
        <v>0</v>
      </c>
      <c r="T66" s="203">
        <v>0</v>
      </c>
      <c r="U66" s="35"/>
      <c r="V66" s="39">
        <v>0</v>
      </c>
    </row>
    <row r="67" spans="1:22" x14ac:dyDescent="0.25">
      <c r="A67" s="10">
        <v>61</v>
      </c>
      <c r="B67" s="10" t="s">
        <v>70</v>
      </c>
      <c r="C67" s="41" t="s">
        <v>53</v>
      </c>
      <c r="D67" s="42">
        <v>0</v>
      </c>
      <c r="E67" s="43">
        <v>0.39076</v>
      </c>
      <c r="F67" s="43">
        <v>0</v>
      </c>
      <c r="G67" s="43">
        <v>0.24907000000000001</v>
      </c>
      <c r="H67" s="43">
        <v>0.14168999999999998</v>
      </c>
      <c r="I67" s="44">
        <v>0</v>
      </c>
      <c r="J67" s="45">
        <v>1550</v>
      </c>
      <c r="K67" s="42">
        <v>0</v>
      </c>
      <c r="L67" s="46">
        <v>0</v>
      </c>
      <c r="M67" s="47"/>
      <c r="N67" s="204">
        <v>0</v>
      </c>
      <c r="O67" s="53">
        <v>0</v>
      </c>
      <c r="P67" s="54">
        <v>0</v>
      </c>
      <c r="Q67" s="204">
        <v>0</v>
      </c>
      <c r="R67" s="53">
        <v>0</v>
      </c>
      <c r="S67" s="54">
        <v>0</v>
      </c>
      <c r="T67" s="204">
        <v>0</v>
      </c>
      <c r="U67" s="53">
        <v>0</v>
      </c>
      <c r="V67" s="54">
        <v>0</v>
      </c>
    </row>
    <row r="68" spans="1:22" x14ac:dyDescent="0.25">
      <c r="A68" s="10">
        <v>62</v>
      </c>
      <c r="B68" s="10"/>
      <c r="C68" s="41" t="s">
        <v>54</v>
      </c>
      <c r="D68" s="42">
        <v>0</v>
      </c>
      <c r="E68" s="43">
        <v>0.37516000000000005</v>
      </c>
      <c r="F68" s="43">
        <v>0</v>
      </c>
      <c r="G68" s="43">
        <v>0.24831</v>
      </c>
      <c r="H68" s="43">
        <v>0.12685000000000005</v>
      </c>
      <c r="I68" s="44"/>
      <c r="J68" s="45"/>
      <c r="K68" s="42"/>
      <c r="L68" s="55"/>
      <c r="M68" s="47"/>
      <c r="N68" s="204">
        <v>0</v>
      </c>
      <c r="O68" s="44"/>
      <c r="P68" s="56">
        <v>0</v>
      </c>
      <c r="Q68" s="204">
        <v>0</v>
      </c>
      <c r="R68" s="44"/>
      <c r="S68" s="56">
        <v>0</v>
      </c>
      <c r="T68" s="204">
        <v>0</v>
      </c>
      <c r="U68" s="44"/>
      <c r="V68" s="56">
        <v>0</v>
      </c>
    </row>
    <row r="69" spans="1:22" x14ac:dyDescent="0.25">
      <c r="A69" s="10">
        <v>63</v>
      </c>
      <c r="B69" s="10"/>
      <c r="C69" s="41" t="s">
        <v>61</v>
      </c>
      <c r="D69" s="42">
        <v>0</v>
      </c>
      <c r="E69" s="43">
        <v>0.34404999999999997</v>
      </c>
      <c r="F69" s="43">
        <v>0</v>
      </c>
      <c r="G69" s="43">
        <v>0.24678</v>
      </c>
      <c r="H69" s="43">
        <v>9.7269999999999968E-2</v>
      </c>
      <c r="I69" s="44"/>
      <c r="J69" s="45"/>
      <c r="K69" s="42"/>
      <c r="L69" s="55"/>
      <c r="M69" s="47"/>
      <c r="N69" s="204">
        <v>0</v>
      </c>
      <c r="O69" s="44"/>
      <c r="P69" s="56">
        <v>0</v>
      </c>
      <c r="Q69" s="204">
        <v>0</v>
      </c>
      <c r="R69" s="44"/>
      <c r="S69" s="56">
        <v>0</v>
      </c>
      <c r="T69" s="204">
        <v>0</v>
      </c>
      <c r="U69" s="44"/>
      <c r="V69" s="56">
        <v>0</v>
      </c>
    </row>
    <row r="70" spans="1:22" x14ac:dyDescent="0.25">
      <c r="A70" s="10">
        <v>64</v>
      </c>
      <c r="B70" s="10"/>
      <c r="C70" s="41" t="s">
        <v>62</v>
      </c>
      <c r="D70" s="42">
        <v>0</v>
      </c>
      <c r="E70" s="43">
        <v>0.3236</v>
      </c>
      <c r="F70" s="43">
        <v>0</v>
      </c>
      <c r="G70" s="43">
        <v>0.24578</v>
      </c>
      <c r="H70" s="43">
        <v>7.782E-2</v>
      </c>
      <c r="I70" s="44"/>
      <c r="J70" s="45"/>
      <c r="K70" s="42"/>
      <c r="L70" s="55"/>
      <c r="M70" s="47"/>
      <c r="N70" s="204">
        <v>0</v>
      </c>
      <c r="O70" s="44"/>
      <c r="P70" s="56">
        <v>0</v>
      </c>
      <c r="Q70" s="204">
        <v>0</v>
      </c>
      <c r="R70" s="44"/>
      <c r="S70" s="56">
        <v>0</v>
      </c>
      <c r="T70" s="204">
        <v>0</v>
      </c>
      <c r="U70" s="44"/>
      <c r="V70" s="56">
        <v>0</v>
      </c>
    </row>
    <row r="71" spans="1:22" x14ac:dyDescent="0.25">
      <c r="A71" s="10">
        <v>65</v>
      </c>
      <c r="B71" s="10"/>
      <c r="C71" s="41" t="s">
        <v>63</v>
      </c>
      <c r="D71" s="42">
        <v>0</v>
      </c>
      <c r="E71" s="43">
        <v>0.29632999999999998</v>
      </c>
      <c r="F71" s="43">
        <v>0</v>
      </c>
      <c r="G71" s="43">
        <v>0.24443999999999999</v>
      </c>
      <c r="H71" s="43">
        <v>5.1889999999999992E-2</v>
      </c>
      <c r="I71" s="44"/>
      <c r="J71" s="45"/>
      <c r="K71" s="42"/>
      <c r="L71" s="55"/>
      <c r="M71" s="47"/>
      <c r="N71" s="204">
        <v>0</v>
      </c>
      <c r="O71" s="44"/>
      <c r="P71" s="56">
        <v>0</v>
      </c>
      <c r="Q71" s="204">
        <v>0</v>
      </c>
      <c r="R71" s="44"/>
      <c r="S71" s="56">
        <v>0</v>
      </c>
      <c r="T71" s="204">
        <v>0</v>
      </c>
      <c r="U71" s="44"/>
      <c r="V71" s="56">
        <v>0</v>
      </c>
    </row>
    <row r="72" spans="1:22" x14ac:dyDescent="0.25">
      <c r="A72" s="10">
        <v>66</v>
      </c>
      <c r="B72" s="40"/>
      <c r="C72" s="50" t="s">
        <v>64</v>
      </c>
      <c r="D72" s="33">
        <v>0</v>
      </c>
      <c r="E72" s="34">
        <v>0.26221000000000005</v>
      </c>
      <c r="F72" s="34">
        <v>0</v>
      </c>
      <c r="G72" s="34">
        <v>0.24276999999999999</v>
      </c>
      <c r="H72" s="34">
        <v>1.9440000000000068E-2</v>
      </c>
      <c r="I72" s="35"/>
      <c r="J72" s="36"/>
      <c r="K72" s="33"/>
      <c r="L72" s="37"/>
      <c r="M72" s="38"/>
      <c r="N72" s="203">
        <v>0</v>
      </c>
      <c r="O72" s="35"/>
      <c r="P72" s="39">
        <v>0</v>
      </c>
      <c r="Q72" s="203">
        <v>0</v>
      </c>
      <c r="R72" s="35"/>
      <c r="S72" s="39">
        <v>0</v>
      </c>
      <c r="T72" s="203">
        <v>0</v>
      </c>
      <c r="U72" s="35"/>
      <c r="V72" s="39">
        <v>0</v>
      </c>
    </row>
    <row r="73" spans="1:22" x14ac:dyDescent="0.25">
      <c r="A73" s="10">
        <v>67</v>
      </c>
      <c r="B73" s="10" t="s">
        <v>71</v>
      </c>
      <c r="C73" s="41" t="s">
        <v>53</v>
      </c>
      <c r="D73" s="42">
        <v>952237.06746634038</v>
      </c>
      <c r="E73" s="43">
        <v>0.39346999999999999</v>
      </c>
      <c r="F73" s="43">
        <v>0</v>
      </c>
      <c r="G73" s="43">
        <v>0.24917</v>
      </c>
      <c r="H73" s="43">
        <v>0.14429999999999998</v>
      </c>
      <c r="I73" s="44">
        <v>931613</v>
      </c>
      <c r="J73" s="45">
        <v>1550</v>
      </c>
      <c r="K73" s="42">
        <v>10</v>
      </c>
      <c r="L73" s="46">
        <v>1117613</v>
      </c>
      <c r="M73" s="47"/>
      <c r="N73" s="204">
        <v>0</v>
      </c>
      <c r="O73" s="53">
        <v>0</v>
      </c>
      <c r="P73" s="54">
        <v>0</v>
      </c>
      <c r="Q73" s="204">
        <v>0</v>
      </c>
      <c r="R73" s="53">
        <v>0</v>
      </c>
      <c r="S73" s="54">
        <v>0</v>
      </c>
      <c r="T73" s="204">
        <v>0</v>
      </c>
      <c r="U73" s="53">
        <v>0</v>
      </c>
      <c r="V73" s="54">
        <v>0</v>
      </c>
    </row>
    <row r="74" spans="1:22" x14ac:dyDescent="0.25">
      <c r="A74" s="10">
        <v>68</v>
      </c>
      <c r="B74" s="10"/>
      <c r="C74" s="41" t="s">
        <v>54</v>
      </c>
      <c r="D74" s="42">
        <v>1827774.6796347289</v>
      </c>
      <c r="E74" s="43">
        <v>0.37758000000000003</v>
      </c>
      <c r="F74" s="43">
        <v>0</v>
      </c>
      <c r="G74" s="43">
        <v>0.24840999999999999</v>
      </c>
      <c r="H74" s="43">
        <v>0.12917000000000003</v>
      </c>
      <c r="I74" s="44"/>
      <c r="J74" s="45"/>
      <c r="K74" s="42"/>
      <c r="L74" s="55"/>
      <c r="M74" s="47"/>
      <c r="N74" s="204">
        <v>0</v>
      </c>
      <c r="O74" s="44"/>
      <c r="P74" s="56">
        <v>0</v>
      </c>
      <c r="Q74" s="204">
        <v>0</v>
      </c>
      <c r="R74" s="44"/>
      <c r="S74" s="56">
        <v>0</v>
      </c>
      <c r="T74" s="204">
        <v>0</v>
      </c>
      <c r="U74" s="44"/>
      <c r="V74" s="56">
        <v>0</v>
      </c>
    </row>
    <row r="75" spans="1:22" x14ac:dyDescent="0.25">
      <c r="A75" s="10">
        <v>69</v>
      </c>
      <c r="B75" s="10"/>
      <c r="C75" s="41" t="s">
        <v>61</v>
      </c>
      <c r="D75" s="42">
        <v>1364375.8495009863</v>
      </c>
      <c r="E75" s="43">
        <v>0.34592000000000001</v>
      </c>
      <c r="F75" s="43">
        <v>0</v>
      </c>
      <c r="G75" s="43">
        <v>0.24687000000000001</v>
      </c>
      <c r="H75" s="43">
        <v>9.9049999999999999E-2</v>
      </c>
      <c r="I75" s="44"/>
      <c r="J75" s="45"/>
      <c r="K75" s="42"/>
      <c r="L75" s="55"/>
      <c r="M75" s="47"/>
      <c r="N75" s="204">
        <v>0</v>
      </c>
      <c r="O75" s="44"/>
      <c r="P75" s="56">
        <v>0</v>
      </c>
      <c r="Q75" s="204">
        <v>0</v>
      </c>
      <c r="R75" s="44"/>
      <c r="S75" s="56">
        <v>0</v>
      </c>
      <c r="T75" s="204">
        <v>0</v>
      </c>
      <c r="U75" s="44"/>
      <c r="V75" s="56">
        <v>0</v>
      </c>
    </row>
    <row r="76" spans="1:22" x14ac:dyDescent="0.25">
      <c r="A76" s="10">
        <v>70</v>
      </c>
      <c r="B76" s="10"/>
      <c r="C76" s="41" t="s">
        <v>62</v>
      </c>
      <c r="D76" s="42">
        <v>4116253.0789308902</v>
      </c>
      <c r="E76" s="43">
        <v>0.32511000000000001</v>
      </c>
      <c r="F76" s="43">
        <v>0</v>
      </c>
      <c r="G76" s="43">
        <v>0.24586</v>
      </c>
      <c r="H76" s="43">
        <v>7.9250000000000015E-2</v>
      </c>
      <c r="I76" s="44"/>
      <c r="J76" s="45"/>
      <c r="K76" s="42"/>
      <c r="L76" s="55"/>
      <c r="M76" s="47"/>
      <c r="N76" s="204">
        <v>0</v>
      </c>
      <c r="O76" s="44"/>
      <c r="P76" s="56">
        <v>0</v>
      </c>
      <c r="Q76" s="204">
        <v>0</v>
      </c>
      <c r="R76" s="44"/>
      <c r="S76" s="56">
        <v>0</v>
      </c>
      <c r="T76" s="204">
        <v>0</v>
      </c>
      <c r="U76" s="44"/>
      <c r="V76" s="56">
        <v>0</v>
      </c>
    </row>
    <row r="77" spans="1:22" x14ac:dyDescent="0.25">
      <c r="A77" s="10">
        <v>71</v>
      </c>
      <c r="B77" s="10"/>
      <c r="C77" s="41" t="s">
        <v>63</v>
      </c>
      <c r="D77" s="42">
        <v>1831129.0067156893</v>
      </c>
      <c r="E77" s="43">
        <v>0.29735999999999996</v>
      </c>
      <c r="F77" s="43">
        <v>0</v>
      </c>
      <c r="G77" s="43">
        <v>0.24451999999999999</v>
      </c>
      <c r="H77" s="43">
        <v>5.283999999999997E-2</v>
      </c>
      <c r="I77" s="44"/>
      <c r="J77" s="45"/>
      <c r="K77" s="42"/>
      <c r="L77" s="55"/>
      <c r="M77" s="47"/>
      <c r="N77" s="204">
        <v>0</v>
      </c>
      <c r="O77" s="44"/>
      <c r="P77" s="56">
        <v>0</v>
      </c>
      <c r="Q77" s="204">
        <v>0</v>
      </c>
      <c r="R77" s="44"/>
      <c r="S77" s="56">
        <v>0</v>
      </c>
      <c r="T77" s="204">
        <v>0</v>
      </c>
      <c r="U77" s="44"/>
      <c r="V77" s="56">
        <v>0</v>
      </c>
    </row>
    <row r="78" spans="1:22" x14ac:dyDescent="0.25">
      <c r="A78" s="10">
        <v>72</v>
      </c>
      <c r="B78" s="40"/>
      <c r="C78" s="50" t="s">
        <v>64</v>
      </c>
      <c r="D78" s="33">
        <v>0</v>
      </c>
      <c r="E78" s="34">
        <v>0.26266000000000006</v>
      </c>
      <c r="F78" s="34">
        <v>0</v>
      </c>
      <c r="G78" s="34">
        <v>0.24285000000000001</v>
      </c>
      <c r="H78" s="34">
        <v>1.981000000000005E-2</v>
      </c>
      <c r="I78" s="35"/>
      <c r="J78" s="36"/>
      <c r="K78" s="33"/>
      <c r="L78" s="37"/>
      <c r="M78" s="38"/>
      <c r="N78" s="203">
        <v>0</v>
      </c>
      <c r="O78" s="35"/>
      <c r="P78" s="39">
        <v>0</v>
      </c>
      <c r="Q78" s="203">
        <v>0</v>
      </c>
      <c r="R78" s="35"/>
      <c r="S78" s="39">
        <v>0</v>
      </c>
      <c r="T78" s="203">
        <v>0</v>
      </c>
      <c r="U78" s="35"/>
      <c r="V78" s="39">
        <v>0</v>
      </c>
    </row>
    <row r="79" spans="1:22" x14ac:dyDescent="0.25">
      <c r="A79" s="10">
        <v>73</v>
      </c>
      <c r="B79" s="40" t="s">
        <v>72</v>
      </c>
      <c r="C79" s="40"/>
      <c r="D79" s="33">
        <v>0</v>
      </c>
      <c r="E79" s="57">
        <v>0.24684999999999996</v>
      </c>
      <c r="F79" s="57">
        <v>0</v>
      </c>
      <c r="G79" s="57">
        <v>0.24193999999999999</v>
      </c>
      <c r="H79" s="57">
        <v>4.9099999999999699E-3</v>
      </c>
      <c r="I79" s="58">
        <v>0</v>
      </c>
      <c r="J79" s="59">
        <v>38000</v>
      </c>
      <c r="K79" s="33">
        <v>0</v>
      </c>
      <c r="L79" s="37">
        <v>0</v>
      </c>
      <c r="M79" s="60"/>
      <c r="N79" s="203">
        <v>0</v>
      </c>
      <c r="O79" s="35">
        <v>0</v>
      </c>
      <c r="P79" s="39">
        <v>0</v>
      </c>
      <c r="Q79" s="203">
        <v>0</v>
      </c>
      <c r="R79" s="35">
        <v>0</v>
      </c>
      <c r="S79" s="39">
        <v>0</v>
      </c>
      <c r="T79" s="203">
        <v>0</v>
      </c>
      <c r="U79" s="35">
        <v>0</v>
      </c>
      <c r="V79" s="39">
        <v>0</v>
      </c>
    </row>
    <row r="80" spans="1:22" x14ac:dyDescent="0.25">
      <c r="A80" s="10">
        <v>74</v>
      </c>
      <c r="B80" s="32" t="s">
        <v>73</v>
      </c>
      <c r="C80" s="32"/>
      <c r="D80" s="33">
        <v>0</v>
      </c>
      <c r="E80" s="34">
        <v>0.24684999999999996</v>
      </c>
      <c r="F80" s="34">
        <v>0</v>
      </c>
      <c r="G80" s="34">
        <v>0.24193999999999999</v>
      </c>
      <c r="H80" s="34">
        <v>4.9099999999999699E-3</v>
      </c>
      <c r="I80" s="35">
        <v>0</v>
      </c>
      <c r="J80" s="36">
        <v>38000</v>
      </c>
      <c r="K80" s="33">
        <v>0</v>
      </c>
      <c r="L80" s="37">
        <v>0</v>
      </c>
      <c r="M80" s="38"/>
      <c r="N80" s="203">
        <v>0</v>
      </c>
      <c r="O80" s="35">
        <v>0</v>
      </c>
      <c r="P80" s="39">
        <v>0</v>
      </c>
      <c r="Q80" s="203">
        <v>0</v>
      </c>
      <c r="R80" s="35">
        <v>0</v>
      </c>
      <c r="S80" s="39">
        <v>0</v>
      </c>
      <c r="T80" s="203">
        <v>0</v>
      </c>
      <c r="U80" s="35">
        <v>0</v>
      </c>
      <c r="V80" s="39">
        <v>0</v>
      </c>
    </row>
    <row r="81" spans="1:22" x14ac:dyDescent="0.25">
      <c r="A81" s="10">
        <v>75</v>
      </c>
      <c r="B81" s="32" t="s">
        <v>74</v>
      </c>
      <c r="C81" s="32"/>
      <c r="D81" s="33"/>
      <c r="E81" s="34"/>
      <c r="F81" s="34"/>
      <c r="G81" s="34"/>
      <c r="H81" s="34"/>
      <c r="I81" s="35"/>
      <c r="J81" s="36"/>
      <c r="K81" s="33"/>
      <c r="L81" s="61"/>
      <c r="M81" s="38"/>
      <c r="N81" s="203"/>
      <c r="O81" s="33"/>
      <c r="P81" s="62"/>
      <c r="Q81" s="203"/>
      <c r="R81" s="33"/>
      <c r="S81" s="62"/>
      <c r="T81" s="203"/>
      <c r="U81" s="33"/>
      <c r="V81" s="62"/>
    </row>
    <row r="82" spans="1:22" x14ac:dyDescent="0.25">
      <c r="A82" s="10">
        <v>76</v>
      </c>
      <c r="B82" s="2"/>
      <c r="C82" s="2"/>
      <c r="D82" s="2"/>
      <c r="E82" s="43"/>
      <c r="F82" s="43"/>
      <c r="G82" s="43"/>
      <c r="H82" s="43"/>
      <c r="I82" s="202"/>
      <c r="J82" s="2"/>
      <c r="K82" s="2"/>
      <c r="L82" s="202"/>
      <c r="M82" s="2"/>
      <c r="N82" s="206"/>
      <c r="O82" s="2"/>
      <c r="P82" s="5"/>
      <c r="Q82" s="206"/>
      <c r="R82" s="2"/>
      <c r="S82" s="5"/>
      <c r="T82" s="206"/>
      <c r="U82" s="2"/>
      <c r="V82" s="5"/>
    </row>
    <row r="83" spans="1:22" x14ac:dyDescent="0.25">
      <c r="A83" s="10">
        <v>77</v>
      </c>
      <c r="B83" s="2" t="s">
        <v>75</v>
      </c>
      <c r="C83" s="2"/>
      <c r="D83" s="42">
        <v>110817104.48625472</v>
      </c>
      <c r="E83" s="43"/>
      <c r="F83" s="43"/>
      <c r="G83" s="43"/>
      <c r="H83" s="43"/>
      <c r="I83" s="55">
        <v>49909911</v>
      </c>
      <c r="J83" s="42"/>
      <c r="K83" s="42"/>
      <c r="L83" s="55">
        <v>61618155</v>
      </c>
      <c r="M83" s="2"/>
      <c r="N83" s="63">
        <v>58272780</v>
      </c>
      <c r="O83" s="44">
        <v>5493889</v>
      </c>
      <c r="P83" s="5"/>
      <c r="Q83" s="63">
        <v>58272780</v>
      </c>
      <c r="R83" s="44">
        <v>-128414</v>
      </c>
      <c r="S83" s="5"/>
      <c r="T83" s="63">
        <v>58272780</v>
      </c>
      <c r="U83" s="44">
        <v>0</v>
      </c>
      <c r="V83" s="5"/>
    </row>
    <row r="84" spans="1:22" x14ac:dyDescent="0.25">
      <c r="A84" s="10">
        <v>78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42"/>
      <c r="N84" s="207"/>
      <c r="O84" s="2"/>
      <c r="P84" s="5"/>
      <c r="Q84" s="207"/>
      <c r="R84" s="2"/>
      <c r="S84" s="5"/>
      <c r="T84" s="207"/>
      <c r="U84" s="2"/>
      <c r="V84" s="5"/>
    </row>
    <row r="85" spans="1:22" ht="15.75" thickBot="1" x14ac:dyDescent="0.3">
      <c r="A85" s="10">
        <v>79</v>
      </c>
      <c r="B85" s="64" t="s">
        <v>76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5"/>
      <c r="Q85" s="2"/>
      <c r="R85" s="2"/>
      <c r="S85" s="5"/>
      <c r="T85" s="2"/>
      <c r="U85" s="2"/>
      <c r="V85" s="5"/>
    </row>
    <row r="86" spans="1:22" ht="15.75" thickBot="1" x14ac:dyDescent="0.3">
      <c r="A86" s="10">
        <v>80</v>
      </c>
      <c r="B86" s="65" t="s">
        <v>77</v>
      </c>
      <c r="C86" s="66"/>
      <c r="D86" s="66"/>
      <c r="E86" s="66"/>
      <c r="F86" s="66"/>
      <c r="G86" s="66"/>
      <c r="H86" s="66"/>
      <c r="I86" s="66"/>
      <c r="J86" s="66"/>
      <c r="K86" s="67" t="s">
        <v>78</v>
      </c>
      <c r="L86" s="66"/>
      <c r="M86" s="66"/>
      <c r="N86" s="67" t="s">
        <v>79</v>
      </c>
      <c r="O86" s="66"/>
      <c r="P86" s="68"/>
      <c r="Q86" s="67" t="s">
        <v>80</v>
      </c>
      <c r="R86" s="66"/>
      <c r="S86" s="68"/>
      <c r="T86" s="67" t="s">
        <v>80</v>
      </c>
      <c r="U86" s="66"/>
      <c r="V86" s="68"/>
    </row>
    <row r="87" spans="1:22" ht="15.75" thickBot="1" x14ac:dyDescent="0.3">
      <c r="A87" s="10">
        <v>81</v>
      </c>
      <c r="B87" s="64" t="s">
        <v>81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5"/>
      <c r="Q87" s="2"/>
      <c r="R87" s="2"/>
      <c r="S87" s="5"/>
      <c r="T87" s="2"/>
      <c r="U87" s="2"/>
      <c r="V87" s="5"/>
    </row>
    <row r="88" spans="1:22" ht="15.75" thickBot="1" x14ac:dyDescent="0.3">
      <c r="A88" s="10">
        <v>82</v>
      </c>
      <c r="B88" s="65" t="s">
        <v>82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7" t="s">
        <v>83</v>
      </c>
      <c r="O88" s="66"/>
      <c r="P88" s="68"/>
      <c r="Q88" s="67" t="s">
        <v>83</v>
      </c>
      <c r="R88" s="66"/>
      <c r="S88" s="68"/>
      <c r="T88" s="67" t="s">
        <v>83</v>
      </c>
      <c r="U88" s="66"/>
      <c r="V88" s="68"/>
    </row>
    <row r="89" spans="1:22" x14ac:dyDescent="0.25">
      <c r="A89" s="10">
        <v>83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06"/>
      <c r="O89" s="2"/>
      <c r="P89" s="5"/>
      <c r="Q89" s="206"/>
      <c r="R89" s="2"/>
      <c r="S89" s="5"/>
      <c r="T89" s="206"/>
      <c r="U89" s="2"/>
      <c r="V89" s="5"/>
    </row>
    <row r="90" spans="1:22" x14ac:dyDescent="0.25">
      <c r="A90" s="10">
        <v>84</v>
      </c>
      <c r="B90" s="2" t="s">
        <v>84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06"/>
      <c r="O90" s="2"/>
      <c r="P90" s="5"/>
      <c r="Q90" s="206"/>
      <c r="R90" s="2"/>
      <c r="S90" s="5"/>
      <c r="T90" s="206"/>
      <c r="U90" s="2"/>
      <c r="V90" s="5"/>
    </row>
  </sheetData>
  <mergeCells count="7">
    <mergeCell ref="L11:L12"/>
    <mergeCell ref="N6:P6"/>
    <mergeCell ref="Q6:S6"/>
    <mergeCell ref="T6:V6"/>
    <mergeCell ref="N7:P7"/>
    <mergeCell ref="Q7:S7"/>
    <mergeCell ref="T7:V7"/>
  </mergeCells>
  <pageMargins left="0.7" right="0.7" top="1" bottom="0.75" header="0.3" footer="0.3"/>
  <pageSetup scale="37" orientation="landscape" horizontalDpi="1200" verticalDpi="1200" r:id="rId1"/>
  <headerFooter>
    <oddHeader>&amp;RUG-250715 - NWN WUTC Advice No. 25-04C
Exhibit A - Supporting Materials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E8BA-5235-4EB6-8FF0-F91D6AA0CB99}">
  <dimension ref="A1:Q105"/>
  <sheetViews>
    <sheetView showGridLines="0" zoomScale="85" zoomScaleNormal="85" workbookViewId="0">
      <selection activeCell="E50" sqref="E50"/>
    </sheetView>
  </sheetViews>
  <sheetFormatPr defaultRowHeight="15" x14ac:dyDescent="0.25"/>
  <cols>
    <col min="1" max="1" width="9.28515625" bestFit="1" customWidth="1"/>
    <col min="2" max="2" width="17.28515625" bestFit="1" customWidth="1"/>
    <col min="3" max="3" width="6.85546875" bestFit="1" customWidth="1"/>
    <col min="4" max="4" width="15" bestFit="1" customWidth="1"/>
    <col min="5" max="5" width="12.140625" bestFit="1" customWidth="1"/>
    <col min="6" max="6" width="11.42578125" bestFit="1" customWidth="1"/>
    <col min="7" max="7" width="10.5703125" bestFit="1" customWidth="1"/>
    <col min="8" max="8" width="10.7109375" bestFit="1" customWidth="1"/>
    <col min="9" max="9" width="10.42578125" customWidth="1"/>
    <col min="10" max="10" width="10.7109375" bestFit="1" customWidth="1"/>
    <col min="11" max="11" width="10.5703125" bestFit="1" customWidth="1"/>
    <col min="12" max="12" width="9.42578125" bestFit="1" customWidth="1"/>
    <col min="13" max="13" width="13.5703125" bestFit="1" customWidth="1"/>
    <col min="14" max="14" width="9.85546875" bestFit="1" customWidth="1"/>
    <col min="15" max="15" width="14.5703125" customWidth="1"/>
    <col min="16" max="16" width="12.42578125" bestFit="1" customWidth="1"/>
  </cols>
  <sheetData>
    <row r="1" spans="1:17" x14ac:dyDescent="0.25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5"/>
      <c r="P1" s="2"/>
    </row>
    <row r="2" spans="1:17" x14ac:dyDescent="0.25">
      <c r="A2" s="1" t="s">
        <v>86</v>
      </c>
      <c r="B2" s="2"/>
      <c r="C2" s="2"/>
      <c r="D2" s="2"/>
      <c r="E2" s="2"/>
      <c r="F2" s="2"/>
      <c r="G2" s="1"/>
      <c r="H2" s="2"/>
      <c r="I2" s="2"/>
      <c r="J2" s="2"/>
      <c r="K2" s="2"/>
      <c r="L2" s="2"/>
      <c r="M2" s="2"/>
      <c r="N2" s="2"/>
      <c r="O2" s="45"/>
      <c r="P2" s="2"/>
    </row>
    <row r="3" spans="1:17" x14ac:dyDescent="0.25">
      <c r="A3" s="1" t="s">
        <v>185</v>
      </c>
      <c r="B3" s="2"/>
      <c r="C3" s="2"/>
      <c r="D3" s="2"/>
      <c r="E3" s="2"/>
      <c r="F3" s="2"/>
      <c r="G3" s="10"/>
      <c r="H3" s="2"/>
      <c r="I3" s="2"/>
      <c r="J3" s="2"/>
      <c r="K3" s="2"/>
      <c r="L3" s="2"/>
      <c r="M3" s="167"/>
      <c r="N3" s="167"/>
      <c r="O3" s="45"/>
      <c r="P3" s="168"/>
    </row>
    <row r="4" spans="1:17" x14ac:dyDescent="0.25">
      <c r="A4" s="1" t="s">
        <v>186</v>
      </c>
      <c r="B4" s="2"/>
      <c r="C4" s="2"/>
      <c r="D4" s="2"/>
      <c r="E4" s="2"/>
      <c r="F4" s="2"/>
      <c r="G4" s="10"/>
      <c r="H4" s="2"/>
      <c r="I4" s="2"/>
      <c r="J4" s="2"/>
      <c r="K4" s="2"/>
      <c r="L4" s="2"/>
      <c r="M4" s="2"/>
      <c r="N4" s="167"/>
      <c r="O4" s="45"/>
      <c r="P4" s="168"/>
    </row>
    <row r="5" spans="1:17" x14ac:dyDescent="0.25">
      <c r="A5" s="169" t="s">
        <v>187</v>
      </c>
      <c r="B5" s="2"/>
      <c r="C5" s="2"/>
      <c r="D5" s="2"/>
      <c r="E5" s="2"/>
      <c r="F5" s="2"/>
      <c r="G5" s="2"/>
      <c r="H5" s="2"/>
      <c r="I5" s="2"/>
      <c r="J5" s="170"/>
      <c r="K5" s="170"/>
      <c r="L5" s="170"/>
      <c r="M5" s="170"/>
      <c r="N5" s="171"/>
      <c r="O5" s="45"/>
      <c r="P5" s="172"/>
    </row>
    <row r="6" spans="1:17" ht="15.75" thickBot="1" x14ac:dyDescent="0.3">
      <c r="A6" s="2"/>
      <c r="B6" s="2"/>
      <c r="C6" s="2"/>
      <c r="D6" s="2"/>
      <c r="E6" s="2"/>
      <c r="F6" s="2"/>
      <c r="G6" s="2"/>
      <c r="H6" s="2"/>
      <c r="I6" s="10" t="s">
        <v>95</v>
      </c>
      <c r="J6" s="2"/>
      <c r="K6" s="10" t="s">
        <v>96</v>
      </c>
      <c r="L6" s="2"/>
      <c r="M6" s="2"/>
      <c r="N6" s="2"/>
      <c r="O6" s="172"/>
      <c r="P6" s="172"/>
    </row>
    <row r="7" spans="1:17" x14ac:dyDescent="0.25">
      <c r="A7" s="10">
        <v>1</v>
      </c>
      <c r="B7" s="2"/>
      <c r="C7" s="2"/>
      <c r="D7" s="10" t="s">
        <v>93</v>
      </c>
      <c r="E7" s="2"/>
      <c r="F7" s="173" t="s">
        <v>94</v>
      </c>
      <c r="G7" s="2"/>
      <c r="H7" s="173" t="s">
        <v>95</v>
      </c>
      <c r="I7" s="10" t="s">
        <v>179</v>
      </c>
      <c r="J7" s="173" t="s">
        <v>96</v>
      </c>
      <c r="K7" s="10" t="s">
        <v>179</v>
      </c>
      <c r="L7" s="10" t="s">
        <v>95</v>
      </c>
      <c r="M7" s="173"/>
      <c r="N7" s="173" t="s">
        <v>96</v>
      </c>
      <c r="O7" s="173" t="s">
        <v>96</v>
      </c>
      <c r="P7" s="174" t="s">
        <v>96</v>
      </c>
    </row>
    <row r="8" spans="1:17" x14ac:dyDescent="0.25">
      <c r="A8" s="10">
        <v>2</v>
      </c>
      <c r="B8" s="2"/>
      <c r="C8" s="2"/>
      <c r="D8" s="10" t="s">
        <v>97</v>
      </c>
      <c r="E8" s="173"/>
      <c r="F8" s="173" t="s">
        <v>98</v>
      </c>
      <c r="G8" s="10" t="s">
        <v>99</v>
      </c>
      <c r="H8" s="173" t="s">
        <v>180</v>
      </c>
      <c r="I8" s="10" t="s">
        <v>99</v>
      </c>
      <c r="J8" s="173" t="s">
        <v>180</v>
      </c>
      <c r="K8" s="10" t="s">
        <v>99</v>
      </c>
      <c r="L8" s="173">
        <v>45658</v>
      </c>
      <c r="M8" s="173">
        <v>45962</v>
      </c>
      <c r="N8" s="173">
        <v>45962</v>
      </c>
      <c r="O8" s="173">
        <v>45962</v>
      </c>
      <c r="P8" s="175">
        <v>45962</v>
      </c>
    </row>
    <row r="9" spans="1:17" x14ac:dyDescent="0.25">
      <c r="A9" s="10">
        <v>3</v>
      </c>
      <c r="B9" s="2"/>
      <c r="C9" s="2"/>
      <c r="D9" s="10" t="s">
        <v>12</v>
      </c>
      <c r="E9" s="10" t="s">
        <v>100</v>
      </c>
      <c r="F9" s="10" t="s">
        <v>101</v>
      </c>
      <c r="G9" s="10" t="s">
        <v>101</v>
      </c>
      <c r="H9" s="10" t="s">
        <v>181</v>
      </c>
      <c r="I9" s="10" t="s">
        <v>101</v>
      </c>
      <c r="J9" s="10" t="s">
        <v>181</v>
      </c>
      <c r="K9" s="10" t="s">
        <v>101</v>
      </c>
      <c r="L9" s="10" t="s">
        <v>4</v>
      </c>
      <c r="M9" s="10" t="s">
        <v>95</v>
      </c>
      <c r="N9" s="10"/>
      <c r="O9" s="10" t="s">
        <v>102</v>
      </c>
      <c r="P9" s="176"/>
    </row>
    <row r="10" spans="1:17" ht="15.75" thickBot="1" x14ac:dyDescent="0.3">
      <c r="A10" s="10">
        <v>4</v>
      </c>
      <c r="B10" s="2"/>
      <c r="C10" s="2"/>
      <c r="D10" s="18" t="s">
        <v>21</v>
      </c>
      <c r="E10" s="18" t="s">
        <v>35</v>
      </c>
      <c r="F10" s="18" t="s">
        <v>103</v>
      </c>
      <c r="G10" s="18" t="s">
        <v>26</v>
      </c>
      <c r="H10" s="18" t="s">
        <v>182</v>
      </c>
      <c r="I10" s="18" t="s">
        <v>26</v>
      </c>
      <c r="J10" s="18" t="s">
        <v>182</v>
      </c>
      <c r="K10" s="18" t="s">
        <v>26</v>
      </c>
      <c r="L10" s="18" t="s">
        <v>104</v>
      </c>
      <c r="M10" s="18" t="s">
        <v>105</v>
      </c>
      <c r="N10" s="18" t="s">
        <v>106</v>
      </c>
      <c r="O10" s="18" t="s">
        <v>107</v>
      </c>
      <c r="P10" s="177" t="s">
        <v>108</v>
      </c>
    </row>
    <row r="11" spans="1:17" x14ac:dyDescent="0.25">
      <c r="A11" s="10">
        <v>5</v>
      </c>
      <c r="B11" s="2"/>
      <c r="C11" s="2"/>
      <c r="D11" s="7"/>
      <c r="E11" s="7"/>
      <c r="F11" s="7"/>
      <c r="G11" s="7"/>
      <c r="H11" s="7"/>
      <c r="I11" s="7"/>
      <c r="J11" s="7"/>
      <c r="K11" s="7"/>
      <c r="L11" s="7"/>
      <c r="M11" s="11" t="s">
        <v>109</v>
      </c>
      <c r="N11" s="7"/>
      <c r="O11" s="11" t="s">
        <v>110</v>
      </c>
      <c r="P11" s="176"/>
    </row>
    <row r="12" spans="1:17" x14ac:dyDescent="0.25">
      <c r="A12" s="10">
        <v>6</v>
      </c>
      <c r="B12" s="27" t="s">
        <v>34</v>
      </c>
      <c r="C12" s="27" t="s">
        <v>35</v>
      </c>
      <c r="D12" s="28" t="s">
        <v>36</v>
      </c>
      <c r="E12" s="28" t="s">
        <v>37</v>
      </c>
      <c r="F12" s="28" t="s">
        <v>38</v>
      </c>
      <c r="G12" s="28"/>
      <c r="H12" s="28"/>
      <c r="I12" s="28" t="s">
        <v>39</v>
      </c>
      <c r="J12" s="28"/>
      <c r="K12" s="28"/>
      <c r="L12" s="28" t="s">
        <v>40</v>
      </c>
      <c r="M12" s="28" t="s">
        <v>111</v>
      </c>
      <c r="N12" s="28" t="s">
        <v>42</v>
      </c>
      <c r="O12" s="28" t="s">
        <v>43</v>
      </c>
      <c r="P12" s="178" t="s">
        <v>112</v>
      </c>
    </row>
    <row r="13" spans="1:17" x14ac:dyDescent="0.25">
      <c r="A13" s="10">
        <v>7</v>
      </c>
      <c r="B13" s="32" t="s">
        <v>47</v>
      </c>
      <c r="C13" s="32"/>
      <c r="D13" s="33">
        <v>179824.1</v>
      </c>
      <c r="E13" s="179" t="s">
        <v>113</v>
      </c>
      <c r="F13" s="180">
        <v>20</v>
      </c>
      <c r="G13" s="36">
        <v>5.5</v>
      </c>
      <c r="H13" s="36">
        <v>1.816614207786148</v>
      </c>
      <c r="I13" s="36">
        <v>3.6833857922138522</v>
      </c>
      <c r="J13" s="36">
        <v>1.816614207786148</v>
      </c>
      <c r="K13" s="36">
        <v>3.6833857922138522</v>
      </c>
      <c r="L13" s="181">
        <v>1.6683000000000003</v>
      </c>
      <c r="M13" s="36">
        <v>37.049999999999997</v>
      </c>
      <c r="N13" s="181">
        <v>1.6983700000000004</v>
      </c>
      <c r="O13" s="36">
        <v>37.65</v>
      </c>
      <c r="P13" s="111">
        <v>1.6E-2</v>
      </c>
    </row>
    <row r="14" spans="1:17" x14ac:dyDescent="0.25">
      <c r="A14" s="10">
        <v>8</v>
      </c>
      <c r="B14" s="32" t="s">
        <v>48</v>
      </c>
      <c r="C14" s="32"/>
      <c r="D14" s="33">
        <v>18807.400000000001</v>
      </c>
      <c r="E14" s="179" t="s">
        <v>113</v>
      </c>
      <c r="F14" s="180">
        <v>114</v>
      </c>
      <c r="G14" s="36">
        <v>7</v>
      </c>
      <c r="H14" s="36">
        <v>5.3425825423278139</v>
      </c>
      <c r="I14" s="36">
        <v>1.6574174576721861</v>
      </c>
      <c r="J14" s="36">
        <v>5.3425825423278139</v>
      </c>
      <c r="K14" s="36">
        <v>1.6574174576721861</v>
      </c>
      <c r="L14" s="181">
        <v>1.672639999999999</v>
      </c>
      <c r="M14" s="36">
        <v>192.34</v>
      </c>
      <c r="N14" s="181">
        <v>1.6710899999999991</v>
      </c>
      <c r="O14" s="36">
        <v>192.16</v>
      </c>
      <c r="P14" s="111">
        <v>-1E-3</v>
      </c>
    </row>
    <row r="15" spans="1:17" x14ac:dyDescent="0.25">
      <c r="A15" s="10">
        <v>9</v>
      </c>
      <c r="B15" s="32" t="s">
        <v>49</v>
      </c>
      <c r="C15" s="32"/>
      <c r="D15" s="33">
        <v>59991191.600000001</v>
      </c>
      <c r="E15" s="179" t="s">
        <v>113</v>
      </c>
      <c r="F15" s="180">
        <v>56</v>
      </c>
      <c r="G15" s="36">
        <v>8</v>
      </c>
      <c r="H15" s="36">
        <v>10.540904108741115</v>
      </c>
      <c r="I15" s="36">
        <v>-2.5409041087411151</v>
      </c>
      <c r="J15" s="36">
        <v>10.540904108741115</v>
      </c>
      <c r="K15" s="36">
        <v>-2.5409041087411151</v>
      </c>
      <c r="L15" s="181">
        <v>1.3152700000000002</v>
      </c>
      <c r="M15" s="36">
        <v>71.11</v>
      </c>
      <c r="N15" s="181">
        <v>1.3161400000000001</v>
      </c>
      <c r="O15" s="36">
        <v>71.16</v>
      </c>
      <c r="P15" s="111">
        <v>1E-3</v>
      </c>
      <c r="Q15" s="208"/>
    </row>
    <row r="16" spans="1:17" x14ac:dyDescent="0.25">
      <c r="A16" s="10">
        <v>10</v>
      </c>
      <c r="B16" s="32" t="s">
        <v>50</v>
      </c>
      <c r="C16" s="32"/>
      <c r="D16" s="33">
        <v>21359578.800000001</v>
      </c>
      <c r="E16" s="179" t="s">
        <v>113</v>
      </c>
      <c r="F16" s="180">
        <v>236</v>
      </c>
      <c r="G16" s="36">
        <v>22</v>
      </c>
      <c r="H16" s="36">
        <v>48.320758584764796</v>
      </c>
      <c r="I16" s="36">
        <v>-26.320758584764796</v>
      </c>
      <c r="J16" s="36">
        <v>48.320758584764796</v>
      </c>
      <c r="K16" s="36">
        <v>-26.320758584764796</v>
      </c>
      <c r="L16" s="181">
        <v>1.2785399999999996</v>
      </c>
      <c r="M16" s="36">
        <v>275.41000000000003</v>
      </c>
      <c r="N16" s="181">
        <v>1.2788399999999995</v>
      </c>
      <c r="O16" s="36">
        <v>275.49</v>
      </c>
      <c r="P16" s="111">
        <v>0</v>
      </c>
      <c r="Q16" s="208"/>
    </row>
    <row r="17" spans="1:16" x14ac:dyDescent="0.25">
      <c r="A17" s="10">
        <v>11</v>
      </c>
      <c r="B17" s="32" t="s">
        <v>51</v>
      </c>
      <c r="C17" s="32"/>
      <c r="D17" s="33">
        <v>192102.2</v>
      </c>
      <c r="E17" s="179" t="s">
        <v>113</v>
      </c>
      <c r="F17" s="180">
        <v>975</v>
      </c>
      <c r="G17" s="36">
        <v>22</v>
      </c>
      <c r="H17" s="36">
        <v>129.16257090345997</v>
      </c>
      <c r="I17" s="36">
        <v>-107.16257090345997</v>
      </c>
      <c r="J17" s="36">
        <v>129.16257090345997</v>
      </c>
      <c r="K17" s="36">
        <v>-107.16257090345997</v>
      </c>
      <c r="L17" s="181">
        <v>1.2303099999999996</v>
      </c>
      <c r="M17" s="36">
        <v>1092.3900000000001</v>
      </c>
      <c r="N17" s="181">
        <v>1.2303099999999996</v>
      </c>
      <c r="O17" s="36">
        <v>1092.3900000000001</v>
      </c>
      <c r="P17" s="111">
        <v>0</v>
      </c>
    </row>
    <row r="18" spans="1:16" x14ac:dyDescent="0.25">
      <c r="A18" s="10">
        <v>12</v>
      </c>
      <c r="B18" s="40">
        <v>27</v>
      </c>
      <c r="C18" s="40"/>
      <c r="D18" s="33">
        <v>34823.1</v>
      </c>
      <c r="E18" s="179" t="s">
        <v>113</v>
      </c>
      <c r="F18" s="180">
        <v>50</v>
      </c>
      <c r="G18" s="36">
        <v>9</v>
      </c>
      <c r="H18" s="36">
        <v>0</v>
      </c>
      <c r="I18" s="36">
        <v>9</v>
      </c>
      <c r="J18" s="36">
        <v>0</v>
      </c>
      <c r="K18" s="36">
        <v>9</v>
      </c>
      <c r="L18" s="181">
        <v>1.11591</v>
      </c>
      <c r="M18" s="36">
        <v>64.8</v>
      </c>
      <c r="N18" s="181">
        <v>1.1677</v>
      </c>
      <c r="O18" s="36">
        <v>67.39</v>
      </c>
      <c r="P18" s="111">
        <v>0.04</v>
      </c>
    </row>
    <row r="19" spans="1:16" x14ac:dyDescent="0.25">
      <c r="A19" s="10">
        <v>13</v>
      </c>
      <c r="B19" s="10" t="s">
        <v>52</v>
      </c>
      <c r="C19" s="41" t="s">
        <v>53</v>
      </c>
      <c r="D19" s="42">
        <v>1665389.3</v>
      </c>
      <c r="E19" s="182">
        <v>2000</v>
      </c>
      <c r="F19" s="183">
        <v>3436</v>
      </c>
      <c r="G19" s="45">
        <v>250</v>
      </c>
      <c r="H19" s="45">
        <v>515.08785319123695</v>
      </c>
      <c r="I19" s="45">
        <v>-265.08785319123695</v>
      </c>
      <c r="J19" s="45">
        <v>515.08785319123695</v>
      </c>
      <c r="K19" s="45">
        <v>-265.08785319123695</v>
      </c>
      <c r="L19" s="184">
        <v>1.0394899999999998</v>
      </c>
      <c r="M19" s="45"/>
      <c r="N19" s="184">
        <v>1.0391999999999997</v>
      </c>
      <c r="O19" s="45"/>
      <c r="P19" s="113"/>
    </row>
    <row r="20" spans="1:16" x14ac:dyDescent="0.25">
      <c r="A20" s="10">
        <v>14</v>
      </c>
      <c r="B20" s="10"/>
      <c r="C20" s="41" t="s">
        <v>54</v>
      </c>
      <c r="D20" s="42">
        <v>2698480.8</v>
      </c>
      <c r="E20" s="182" t="s">
        <v>114</v>
      </c>
      <c r="F20" s="183"/>
      <c r="G20" s="45"/>
      <c r="H20" s="183"/>
      <c r="I20" s="45"/>
      <c r="J20" s="183"/>
      <c r="K20" s="45"/>
      <c r="L20" s="184">
        <v>0.98116000000000014</v>
      </c>
      <c r="M20" s="45"/>
      <c r="N20" s="184">
        <v>0.98091000000000017</v>
      </c>
      <c r="O20" s="45"/>
      <c r="P20" s="113"/>
    </row>
    <row r="21" spans="1:16" x14ac:dyDescent="0.25">
      <c r="A21" s="10">
        <v>15</v>
      </c>
      <c r="B21" s="40"/>
      <c r="C21" s="185" t="s">
        <v>115</v>
      </c>
      <c r="D21" s="186"/>
      <c r="E21" s="187"/>
      <c r="F21" s="188"/>
      <c r="G21" s="189"/>
      <c r="H21" s="188"/>
      <c r="I21" s="189"/>
      <c r="J21" s="188"/>
      <c r="K21" s="189"/>
      <c r="L21" s="190"/>
      <c r="M21" s="189">
        <v>3222.8421468087627</v>
      </c>
      <c r="N21" s="190"/>
      <c r="O21" s="189">
        <v>3221.9021468087631</v>
      </c>
      <c r="P21" s="112">
        <v>0</v>
      </c>
    </row>
    <row r="22" spans="1:16" x14ac:dyDescent="0.25">
      <c r="A22" s="10">
        <v>16</v>
      </c>
      <c r="B22" s="10" t="s">
        <v>55</v>
      </c>
      <c r="C22" s="41" t="s">
        <v>53</v>
      </c>
      <c r="D22" s="42">
        <v>331379.44452066539</v>
      </c>
      <c r="E22" s="182">
        <v>2000</v>
      </c>
      <c r="F22" s="183">
        <v>4741</v>
      </c>
      <c r="G22" s="45">
        <v>250</v>
      </c>
      <c r="H22" s="45">
        <v>622.72278920943302</v>
      </c>
      <c r="I22" s="45">
        <v>-372.72278920943302</v>
      </c>
      <c r="J22" s="45">
        <v>622.72278920943302</v>
      </c>
      <c r="K22" s="45">
        <v>-372.72278920943302</v>
      </c>
      <c r="L22" s="184">
        <v>0.94622000000000028</v>
      </c>
      <c r="M22" s="45"/>
      <c r="N22" s="184">
        <v>0.94622000000000028</v>
      </c>
      <c r="O22" s="45"/>
      <c r="P22" s="113"/>
    </row>
    <row r="23" spans="1:16" x14ac:dyDescent="0.25">
      <c r="A23" s="10">
        <v>17</v>
      </c>
      <c r="B23" s="10"/>
      <c r="C23" s="41" t="s">
        <v>54</v>
      </c>
      <c r="D23" s="42">
        <v>593486.75547933462</v>
      </c>
      <c r="E23" s="182" t="s">
        <v>114</v>
      </c>
      <c r="F23" s="191"/>
      <c r="G23" s="192"/>
      <c r="H23" s="191"/>
      <c r="I23" s="192"/>
      <c r="J23" s="191"/>
      <c r="K23" s="192"/>
      <c r="L23" s="184">
        <v>0.89908999999999961</v>
      </c>
      <c r="M23" s="45"/>
      <c r="N23" s="184">
        <v>0.89908999999999961</v>
      </c>
      <c r="O23" s="45"/>
      <c r="P23" s="113"/>
    </row>
    <row r="24" spans="1:16" x14ac:dyDescent="0.25">
      <c r="A24" s="10">
        <v>18</v>
      </c>
      <c r="B24" s="40"/>
      <c r="C24" s="185" t="s">
        <v>115</v>
      </c>
      <c r="D24" s="186"/>
      <c r="E24" s="187"/>
      <c r="F24" s="188"/>
      <c r="G24" s="189"/>
      <c r="H24" s="188"/>
      <c r="I24" s="189"/>
      <c r="J24" s="188"/>
      <c r="K24" s="189"/>
      <c r="L24" s="190"/>
      <c r="M24" s="189">
        <v>3984.1272107905675</v>
      </c>
      <c r="N24" s="190"/>
      <c r="O24" s="189">
        <v>3984.1272107905675</v>
      </c>
      <c r="P24" s="112">
        <v>0</v>
      </c>
    </row>
    <row r="25" spans="1:16" x14ac:dyDescent="0.25">
      <c r="A25" s="10">
        <v>19</v>
      </c>
      <c r="B25" s="10" t="s">
        <v>56</v>
      </c>
      <c r="C25" s="41" t="s">
        <v>53</v>
      </c>
      <c r="D25" s="42">
        <v>0</v>
      </c>
      <c r="E25" s="182">
        <v>2000</v>
      </c>
      <c r="F25" s="183">
        <v>0</v>
      </c>
      <c r="G25" s="45">
        <v>250</v>
      </c>
      <c r="H25" s="45">
        <v>515.08785319123695</v>
      </c>
      <c r="I25" s="45">
        <v>250</v>
      </c>
      <c r="J25" s="45">
        <v>515.08785319123695</v>
      </c>
      <c r="K25" s="45">
        <v>250</v>
      </c>
      <c r="L25" s="184">
        <v>0.96427000000000007</v>
      </c>
      <c r="M25" s="45"/>
      <c r="N25" s="184">
        <v>0.96499000000000013</v>
      </c>
      <c r="O25" s="45"/>
      <c r="P25" s="113"/>
    </row>
    <row r="26" spans="1:16" x14ac:dyDescent="0.25">
      <c r="A26" s="10">
        <v>20</v>
      </c>
      <c r="B26" s="10"/>
      <c r="C26" s="41" t="s">
        <v>54</v>
      </c>
      <c r="D26" s="42">
        <v>0</v>
      </c>
      <c r="E26" s="182" t="s">
        <v>114</v>
      </c>
      <c r="F26" s="191"/>
      <c r="G26" s="192"/>
      <c r="H26" s="191"/>
      <c r="I26" s="192"/>
      <c r="J26" s="191"/>
      <c r="K26" s="192"/>
      <c r="L26" s="184">
        <v>0.91047000000000022</v>
      </c>
      <c r="M26" s="45"/>
      <c r="N26" s="184">
        <v>0.91109000000000018</v>
      </c>
      <c r="O26" s="45"/>
      <c r="P26" s="113"/>
    </row>
    <row r="27" spans="1:16" x14ac:dyDescent="0.25">
      <c r="A27" s="10">
        <v>21</v>
      </c>
      <c r="B27" s="40"/>
      <c r="C27" s="185" t="s">
        <v>115</v>
      </c>
      <c r="D27" s="186"/>
      <c r="E27" s="187"/>
      <c r="F27" s="188"/>
      <c r="G27" s="189"/>
      <c r="H27" s="188"/>
      <c r="I27" s="189"/>
      <c r="J27" s="188"/>
      <c r="K27" s="189"/>
      <c r="L27" s="190"/>
      <c r="M27" s="189">
        <v>250</v>
      </c>
      <c r="N27" s="190"/>
      <c r="O27" s="189">
        <v>250</v>
      </c>
      <c r="P27" s="112">
        <v>0</v>
      </c>
    </row>
    <row r="28" spans="1:16" x14ac:dyDescent="0.25">
      <c r="A28" s="10">
        <v>22</v>
      </c>
      <c r="B28" s="10" t="s">
        <v>57</v>
      </c>
      <c r="C28" s="41" t="s">
        <v>53</v>
      </c>
      <c r="D28" s="42">
        <v>0</v>
      </c>
      <c r="E28" s="182">
        <v>2000</v>
      </c>
      <c r="F28" s="183">
        <v>0</v>
      </c>
      <c r="G28" s="45">
        <v>250</v>
      </c>
      <c r="H28" s="45">
        <v>622.72278920943302</v>
      </c>
      <c r="I28" s="45">
        <v>250</v>
      </c>
      <c r="J28" s="45">
        <v>622.72278920943302</v>
      </c>
      <c r="K28" s="45">
        <v>250</v>
      </c>
      <c r="L28" s="184">
        <v>0.90245000000000009</v>
      </c>
      <c r="M28" s="45"/>
      <c r="N28" s="184">
        <v>0.90245000000000009</v>
      </c>
      <c r="O28" s="45"/>
      <c r="P28" s="113"/>
    </row>
    <row r="29" spans="1:16" x14ac:dyDescent="0.25">
      <c r="A29" s="10">
        <v>23</v>
      </c>
      <c r="B29" s="10"/>
      <c r="C29" s="41" t="s">
        <v>54</v>
      </c>
      <c r="D29" s="42">
        <v>0</v>
      </c>
      <c r="E29" s="182" t="s">
        <v>114</v>
      </c>
      <c r="F29" s="183"/>
      <c r="G29" s="45"/>
      <c r="H29" s="183"/>
      <c r="I29" s="45"/>
      <c r="J29" s="183"/>
      <c r="K29" s="45"/>
      <c r="L29" s="184">
        <v>0.8560899999999998</v>
      </c>
      <c r="M29" s="45"/>
      <c r="N29" s="184">
        <v>0.8560899999999998</v>
      </c>
      <c r="O29" s="45"/>
      <c r="P29" s="113"/>
    </row>
    <row r="30" spans="1:16" x14ac:dyDescent="0.25">
      <c r="A30" s="10">
        <v>24</v>
      </c>
      <c r="B30" s="40"/>
      <c r="C30" s="185" t="s">
        <v>115</v>
      </c>
      <c r="D30" s="186"/>
      <c r="E30" s="187"/>
      <c r="F30" s="188"/>
      <c r="G30" s="189"/>
      <c r="H30" s="188"/>
      <c r="I30" s="189"/>
      <c r="J30" s="188"/>
      <c r="K30" s="189"/>
      <c r="L30" s="190"/>
      <c r="M30" s="189">
        <v>250</v>
      </c>
      <c r="N30" s="190"/>
      <c r="O30" s="189">
        <v>250</v>
      </c>
      <c r="P30" s="112">
        <v>0</v>
      </c>
    </row>
    <row r="31" spans="1:16" x14ac:dyDescent="0.25">
      <c r="A31" s="10">
        <v>25</v>
      </c>
      <c r="B31" s="10" t="s">
        <v>58</v>
      </c>
      <c r="C31" s="41" t="s">
        <v>53</v>
      </c>
      <c r="D31" s="42">
        <v>123242.73967014518</v>
      </c>
      <c r="E31" s="182">
        <v>2000</v>
      </c>
      <c r="F31" s="183">
        <v>4648</v>
      </c>
      <c r="G31" s="45">
        <v>500</v>
      </c>
      <c r="H31" s="45">
        <v>515.08785319123695</v>
      </c>
      <c r="I31" s="45">
        <v>-15.087853191236945</v>
      </c>
      <c r="J31" s="45">
        <v>515.08785319123695</v>
      </c>
      <c r="K31" s="45">
        <v>-15.087853191236945</v>
      </c>
      <c r="L31" s="184">
        <v>0.64044000000000001</v>
      </c>
      <c r="M31" s="45"/>
      <c r="N31" s="184">
        <v>0.64044000000000001</v>
      </c>
      <c r="O31" s="45"/>
      <c r="P31" s="113"/>
    </row>
    <row r="32" spans="1:16" x14ac:dyDescent="0.25">
      <c r="A32" s="10">
        <v>26</v>
      </c>
      <c r="B32" s="10"/>
      <c r="C32" s="41" t="s">
        <v>54</v>
      </c>
      <c r="D32" s="42">
        <v>284875.42061605473</v>
      </c>
      <c r="E32" s="182" t="s">
        <v>114</v>
      </c>
      <c r="F32" s="183"/>
      <c r="G32" s="45"/>
      <c r="H32" s="183"/>
      <c r="I32" s="45"/>
      <c r="J32" s="183"/>
      <c r="K32" s="45"/>
      <c r="L32" s="184">
        <v>0.5930200000000001</v>
      </c>
      <c r="M32" s="45"/>
      <c r="N32" s="184">
        <v>0.5930200000000001</v>
      </c>
      <c r="O32" s="45"/>
      <c r="P32" s="113"/>
    </row>
    <row r="33" spans="1:16" x14ac:dyDescent="0.25">
      <c r="A33" s="10">
        <v>27</v>
      </c>
      <c r="B33" s="40"/>
      <c r="C33" s="185" t="s">
        <v>115</v>
      </c>
      <c r="D33" s="186"/>
      <c r="E33" s="187"/>
      <c r="F33" s="188"/>
      <c r="G33" s="189"/>
      <c r="H33" s="188"/>
      <c r="I33" s="189"/>
      <c r="J33" s="188"/>
      <c r="K33" s="189"/>
      <c r="L33" s="190"/>
      <c r="M33" s="189">
        <v>2836.1121468087631</v>
      </c>
      <c r="N33" s="190"/>
      <c r="O33" s="189">
        <v>2836.1121468087631</v>
      </c>
      <c r="P33" s="112">
        <v>0</v>
      </c>
    </row>
    <row r="34" spans="1:16" x14ac:dyDescent="0.25">
      <c r="A34" s="10">
        <v>28</v>
      </c>
      <c r="B34" s="10" t="s">
        <v>59</v>
      </c>
      <c r="C34" s="41" t="s">
        <v>53</v>
      </c>
      <c r="D34" s="42">
        <v>0</v>
      </c>
      <c r="E34" s="182">
        <v>2000</v>
      </c>
      <c r="F34" s="183">
        <v>0</v>
      </c>
      <c r="G34" s="45">
        <v>500</v>
      </c>
      <c r="H34" s="45">
        <v>622.72278920943302</v>
      </c>
      <c r="I34" s="45">
        <v>500</v>
      </c>
      <c r="J34" s="45">
        <v>622.72278920943302</v>
      </c>
      <c r="K34" s="45">
        <v>500</v>
      </c>
      <c r="L34" s="184">
        <v>0.62856000000000001</v>
      </c>
      <c r="M34" s="45"/>
      <c r="N34" s="184">
        <v>0.62856000000000001</v>
      </c>
      <c r="O34" s="45"/>
      <c r="P34" s="113"/>
    </row>
    <row r="35" spans="1:16" x14ac:dyDescent="0.25">
      <c r="A35" s="10">
        <v>29</v>
      </c>
      <c r="B35" s="10"/>
      <c r="C35" s="41" t="s">
        <v>54</v>
      </c>
      <c r="D35" s="42">
        <v>0</v>
      </c>
      <c r="E35" s="182" t="s">
        <v>114</v>
      </c>
      <c r="F35" s="183"/>
      <c r="G35" s="45"/>
      <c r="H35" s="183"/>
      <c r="I35" s="45"/>
      <c r="J35" s="183"/>
      <c r="K35" s="45"/>
      <c r="L35" s="184">
        <v>0.58256000000000019</v>
      </c>
      <c r="M35" s="45"/>
      <c r="N35" s="184">
        <v>0.58256000000000019</v>
      </c>
      <c r="O35" s="45"/>
      <c r="P35" s="113"/>
    </row>
    <row r="36" spans="1:16" x14ac:dyDescent="0.25">
      <c r="A36" s="10">
        <v>30</v>
      </c>
      <c r="B36" s="40"/>
      <c r="C36" s="185" t="s">
        <v>115</v>
      </c>
      <c r="D36" s="186"/>
      <c r="E36" s="187"/>
      <c r="F36" s="188"/>
      <c r="G36" s="189"/>
      <c r="H36" s="188"/>
      <c r="I36" s="189"/>
      <c r="J36" s="188"/>
      <c r="K36" s="189"/>
      <c r="L36" s="190"/>
      <c r="M36" s="189">
        <v>500</v>
      </c>
      <c r="N36" s="190"/>
      <c r="O36" s="189">
        <v>500</v>
      </c>
      <c r="P36" s="112">
        <v>0</v>
      </c>
    </row>
    <row r="37" spans="1:16" x14ac:dyDescent="0.25">
      <c r="A37" s="10">
        <v>31</v>
      </c>
      <c r="B37" s="10" t="s">
        <v>60</v>
      </c>
      <c r="C37" s="41" t="s">
        <v>53</v>
      </c>
      <c r="D37" s="42">
        <v>820212.7</v>
      </c>
      <c r="E37" s="42">
        <v>10000</v>
      </c>
      <c r="F37" s="183">
        <v>11949</v>
      </c>
      <c r="G37" s="45">
        <v>1300</v>
      </c>
      <c r="H37" s="45">
        <v>5142.2693365131181</v>
      </c>
      <c r="I37" s="45">
        <v>-1576.4827700000001</v>
      </c>
      <c r="J37" s="45">
        <v>5142.2693365131181</v>
      </c>
      <c r="K37" s="45">
        <v>-1576.4827700000001</v>
      </c>
      <c r="L37" s="184">
        <v>0.79625999999999986</v>
      </c>
      <c r="M37" s="45"/>
      <c r="N37" s="184">
        <v>0.79593999999999976</v>
      </c>
      <c r="O37" s="45"/>
      <c r="P37" s="113"/>
    </row>
    <row r="38" spans="1:16" x14ac:dyDescent="0.25">
      <c r="A38" s="10">
        <v>32</v>
      </c>
      <c r="B38" s="10"/>
      <c r="C38" s="41" t="s">
        <v>54</v>
      </c>
      <c r="D38" s="42">
        <v>926222.5</v>
      </c>
      <c r="E38" s="42">
        <v>20000</v>
      </c>
      <c r="F38" s="183"/>
      <c r="G38" s="45"/>
      <c r="H38" s="183"/>
      <c r="I38" s="45"/>
      <c r="J38" s="183"/>
      <c r="K38" s="45"/>
      <c r="L38" s="184">
        <v>0.77026999999999957</v>
      </c>
      <c r="M38" s="45"/>
      <c r="N38" s="184">
        <v>0.76997999999999955</v>
      </c>
      <c r="O38" s="45"/>
      <c r="P38" s="113"/>
    </row>
    <row r="39" spans="1:16" x14ac:dyDescent="0.25">
      <c r="A39" s="10">
        <v>33</v>
      </c>
      <c r="B39" s="10"/>
      <c r="C39" s="41" t="s">
        <v>61</v>
      </c>
      <c r="D39" s="42">
        <v>323675.40000000002</v>
      </c>
      <c r="E39" s="42">
        <v>20000</v>
      </c>
      <c r="F39" s="183"/>
      <c r="G39" s="45"/>
      <c r="H39" s="183"/>
      <c r="I39" s="45"/>
      <c r="J39" s="183"/>
      <c r="K39" s="45"/>
      <c r="L39" s="184">
        <v>0.71862999999999988</v>
      </c>
      <c r="M39" s="45"/>
      <c r="N39" s="184">
        <v>0.71840999999999977</v>
      </c>
      <c r="O39" s="45"/>
      <c r="P39" s="113"/>
    </row>
    <row r="40" spans="1:16" x14ac:dyDescent="0.25">
      <c r="A40" s="10">
        <v>34</v>
      </c>
      <c r="B40" s="10"/>
      <c r="C40" s="41" t="s">
        <v>62</v>
      </c>
      <c r="D40" s="42">
        <v>84982.8</v>
      </c>
      <c r="E40" s="42">
        <v>100000</v>
      </c>
      <c r="F40" s="183"/>
      <c r="G40" s="45"/>
      <c r="H40" s="183"/>
      <c r="I40" s="45"/>
      <c r="J40" s="183"/>
      <c r="K40" s="45"/>
      <c r="L40" s="184">
        <v>0.68461000000000016</v>
      </c>
      <c r="M40" s="45"/>
      <c r="N40" s="184">
        <v>0.6844300000000002</v>
      </c>
      <c r="O40" s="45"/>
      <c r="P40" s="113"/>
    </row>
    <row r="41" spans="1:16" x14ac:dyDescent="0.25">
      <c r="A41" s="10">
        <v>35</v>
      </c>
      <c r="B41" s="10"/>
      <c r="C41" s="41" t="s">
        <v>63</v>
      </c>
      <c r="D41" s="42">
        <v>0</v>
      </c>
      <c r="E41" s="42">
        <v>600000</v>
      </c>
      <c r="F41" s="183"/>
      <c r="G41" s="45"/>
      <c r="H41" s="183"/>
      <c r="I41" s="45"/>
      <c r="J41" s="183"/>
      <c r="K41" s="45"/>
      <c r="L41" s="184">
        <v>0.63927</v>
      </c>
      <c r="M41" s="45"/>
      <c r="N41" s="184">
        <v>0.63915</v>
      </c>
      <c r="O41" s="45"/>
      <c r="P41" s="113"/>
    </row>
    <row r="42" spans="1:16" x14ac:dyDescent="0.25">
      <c r="A42" s="10">
        <v>36</v>
      </c>
      <c r="B42" s="10"/>
      <c r="C42" s="41" t="s">
        <v>64</v>
      </c>
      <c r="D42" s="42">
        <v>0</v>
      </c>
      <c r="E42" s="182" t="s">
        <v>114</v>
      </c>
      <c r="F42" s="183"/>
      <c r="G42" s="45"/>
      <c r="H42" s="183"/>
      <c r="I42" s="45"/>
      <c r="J42" s="183"/>
      <c r="K42" s="45"/>
      <c r="L42" s="184">
        <v>0.58259000000000005</v>
      </c>
      <c r="M42" s="45"/>
      <c r="N42" s="184">
        <v>0.58255000000000012</v>
      </c>
      <c r="O42" s="45"/>
      <c r="P42" s="113"/>
    </row>
    <row r="43" spans="1:16" x14ac:dyDescent="0.25">
      <c r="A43" s="10">
        <v>37</v>
      </c>
      <c r="B43" s="40"/>
      <c r="C43" s="185" t="s">
        <v>115</v>
      </c>
      <c r="D43" s="186"/>
      <c r="E43" s="187"/>
      <c r="F43" s="188"/>
      <c r="G43" s="189"/>
      <c r="H43" s="188"/>
      <c r="I43" s="189"/>
      <c r="J43" s="188"/>
      <c r="K43" s="189"/>
      <c r="L43" s="190"/>
      <c r="M43" s="189">
        <v>7887.3772300000001</v>
      </c>
      <c r="N43" s="190"/>
      <c r="O43" s="189">
        <v>7883.6072299999996</v>
      </c>
      <c r="P43" s="112">
        <v>0</v>
      </c>
    </row>
    <row r="44" spans="1:16" x14ac:dyDescent="0.25">
      <c r="A44" s="10">
        <v>38</v>
      </c>
      <c r="B44" s="10" t="s">
        <v>65</v>
      </c>
      <c r="C44" s="41" t="s">
        <v>53</v>
      </c>
      <c r="D44" s="42">
        <v>887029.75709862076</v>
      </c>
      <c r="E44" s="42">
        <v>10000</v>
      </c>
      <c r="F44" s="183">
        <v>12869</v>
      </c>
      <c r="G44" s="45">
        <v>1300</v>
      </c>
      <c r="H44" s="45">
        <v>3945.7691048183847</v>
      </c>
      <c r="I44" s="45">
        <v>-1797.9543699999999</v>
      </c>
      <c r="J44" s="45">
        <v>3945.7691048183847</v>
      </c>
      <c r="K44" s="45">
        <v>-1797.9543699999999</v>
      </c>
      <c r="L44" s="184">
        <v>0.73169000000000006</v>
      </c>
      <c r="M44" s="45"/>
      <c r="N44" s="184">
        <v>0.73169000000000006</v>
      </c>
      <c r="O44" s="45"/>
      <c r="P44" s="113"/>
    </row>
    <row r="45" spans="1:16" x14ac:dyDescent="0.25">
      <c r="A45" s="10">
        <v>39</v>
      </c>
      <c r="B45" s="10"/>
      <c r="C45" s="41" t="s">
        <v>54</v>
      </c>
      <c r="D45" s="42">
        <v>668287.37243846827</v>
      </c>
      <c r="E45" s="42">
        <v>20000</v>
      </c>
      <c r="F45" s="183"/>
      <c r="G45" s="45"/>
      <c r="H45" s="183"/>
      <c r="I45" s="45"/>
      <c r="J45" s="183"/>
      <c r="K45" s="45"/>
      <c r="L45" s="184">
        <v>0.71257999999999988</v>
      </c>
      <c r="M45" s="45"/>
      <c r="N45" s="184">
        <v>0.71257999999999988</v>
      </c>
      <c r="O45" s="45"/>
      <c r="P45" s="113"/>
    </row>
    <row r="46" spans="1:16" x14ac:dyDescent="0.25">
      <c r="A46" s="10">
        <v>40</v>
      </c>
      <c r="B46" s="10"/>
      <c r="C46" s="41" t="s">
        <v>61</v>
      </c>
      <c r="D46" s="42">
        <v>109047.67533172015</v>
      </c>
      <c r="E46" s="42">
        <v>20000</v>
      </c>
      <c r="F46" s="183"/>
      <c r="G46" s="45"/>
      <c r="H46" s="183"/>
      <c r="I46" s="45"/>
      <c r="J46" s="183"/>
      <c r="K46" s="45"/>
      <c r="L46" s="184">
        <v>0.67456999999999967</v>
      </c>
      <c r="M46" s="45"/>
      <c r="N46" s="184">
        <v>0.67456999999999967</v>
      </c>
      <c r="O46" s="45"/>
      <c r="P46" s="113"/>
    </row>
    <row r="47" spans="1:16" x14ac:dyDescent="0.25">
      <c r="A47" s="10">
        <v>41</v>
      </c>
      <c r="B47" s="10"/>
      <c r="C47" s="41" t="s">
        <v>62</v>
      </c>
      <c r="D47" s="42">
        <v>24232.772003191028</v>
      </c>
      <c r="E47" s="42">
        <v>100000</v>
      </c>
      <c r="F47" s="183"/>
      <c r="G47" s="45"/>
      <c r="H47" s="183"/>
      <c r="I47" s="45"/>
      <c r="J47" s="183"/>
      <c r="K47" s="45"/>
      <c r="L47" s="184">
        <v>0.64957000000000009</v>
      </c>
      <c r="M47" s="45"/>
      <c r="N47" s="184">
        <v>0.64957000000000009</v>
      </c>
      <c r="O47" s="45"/>
      <c r="P47" s="113"/>
    </row>
    <row r="48" spans="1:16" x14ac:dyDescent="0.25">
      <c r="A48" s="10">
        <v>42</v>
      </c>
      <c r="B48" s="10"/>
      <c r="C48" s="41" t="s">
        <v>63</v>
      </c>
      <c r="D48" s="42">
        <v>0</v>
      </c>
      <c r="E48" s="42">
        <v>600000</v>
      </c>
      <c r="F48" s="183"/>
      <c r="G48" s="45"/>
      <c r="H48" s="183"/>
      <c r="I48" s="45"/>
      <c r="J48" s="183"/>
      <c r="K48" s="45"/>
      <c r="L48" s="184">
        <v>0.61626000000000036</v>
      </c>
      <c r="M48" s="45"/>
      <c r="N48" s="184">
        <v>0.61626000000000036</v>
      </c>
      <c r="O48" s="45"/>
      <c r="P48" s="113"/>
    </row>
    <row r="49" spans="1:16" x14ac:dyDescent="0.25">
      <c r="A49" s="10">
        <v>43</v>
      </c>
      <c r="B49" s="10"/>
      <c r="C49" s="41" t="s">
        <v>64</v>
      </c>
      <c r="D49" s="42">
        <v>0</v>
      </c>
      <c r="E49" s="182" t="s">
        <v>114</v>
      </c>
      <c r="F49" s="183"/>
      <c r="G49" s="45"/>
      <c r="H49" s="183"/>
      <c r="I49" s="45"/>
      <c r="J49" s="183"/>
      <c r="K49" s="45"/>
      <c r="L49" s="184">
        <v>0.57454999999999989</v>
      </c>
      <c r="M49" s="45"/>
      <c r="N49" s="184">
        <v>0.57454999999999989</v>
      </c>
      <c r="O49" s="45"/>
      <c r="P49" s="113"/>
    </row>
    <row r="50" spans="1:16" x14ac:dyDescent="0.25">
      <c r="A50" s="10">
        <v>44</v>
      </c>
      <c r="B50" s="40"/>
      <c r="C50" s="185" t="s">
        <v>115</v>
      </c>
      <c r="D50" s="186"/>
      <c r="E50" s="187"/>
      <c r="F50" s="188"/>
      <c r="G50" s="189"/>
      <c r="H50" s="188"/>
      <c r="I50" s="189"/>
      <c r="J50" s="188"/>
      <c r="K50" s="189"/>
      <c r="L50" s="190"/>
      <c r="M50" s="189">
        <v>7563.3356300000014</v>
      </c>
      <c r="N50" s="190"/>
      <c r="O50" s="189">
        <v>7563.3356300000014</v>
      </c>
      <c r="P50" s="112">
        <v>0</v>
      </c>
    </row>
    <row r="51" spans="1:16" x14ac:dyDescent="0.25">
      <c r="A51" s="10">
        <v>45</v>
      </c>
      <c r="B51" s="10" t="s">
        <v>66</v>
      </c>
      <c r="C51" s="41" t="s">
        <v>53</v>
      </c>
      <c r="D51" s="42">
        <v>122543.87639893022</v>
      </c>
      <c r="E51" s="42">
        <v>10000</v>
      </c>
      <c r="F51" s="183">
        <v>51470</v>
      </c>
      <c r="G51" s="45">
        <v>1550</v>
      </c>
      <c r="H51" s="45">
        <v>5142.2693365131181</v>
      </c>
      <c r="I51" s="45">
        <v>-3592.2693365131181</v>
      </c>
      <c r="J51" s="45">
        <v>5142.2693365131181</v>
      </c>
      <c r="K51" s="45">
        <v>-3592.2693365131181</v>
      </c>
      <c r="L51" s="184">
        <v>0.40332000000000001</v>
      </c>
      <c r="M51" s="45"/>
      <c r="N51" s="184">
        <v>0.40332000000000001</v>
      </c>
      <c r="O51" s="45"/>
      <c r="P51" s="113"/>
    </row>
    <row r="52" spans="1:16" x14ac:dyDescent="0.25">
      <c r="A52" s="10">
        <v>46</v>
      </c>
      <c r="B52" s="10"/>
      <c r="C52" s="41" t="s">
        <v>54</v>
      </c>
      <c r="D52" s="42">
        <v>245087.75279786045</v>
      </c>
      <c r="E52" s="42">
        <v>20000</v>
      </c>
      <c r="F52" s="183"/>
      <c r="G52" s="45"/>
      <c r="H52" s="183"/>
      <c r="I52" s="45"/>
      <c r="J52" s="183"/>
      <c r="K52" s="45"/>
      <c r="L52" s="184">
        <v>0.38640000000000002</v>
      </c>
      <c r="M52" s="45"/>
      <c r="N52" s="184">
        <v>0.38640000000000002</v>
      </c>
      <c r="O52" s="45"/>
      <c r="P52" s="113"/>
    </row>
    <row r="53" spans="1:16" x14ac:dyDescent="0.25">
      <c r="A53" s="10">
        <v>47</v>
      </c>
      <c r="B53" s="10"/>
      <c r="C53" s="41" t="s">
        <v>61</v>
      </c>
      <c r="D53" s="42">
        <v>245087.75279786045</v>
      </c>
      <c r="E53" s="42">
        <v>20000</v>
      </c>
      <c r="F53" s="183"/>
      <c r="G53" s="45"/>
      <c r="H53" s="183"/>
      <c r="I53" s="45"/>
      <c r="J53" s="183"/>
      <c r="K53" s="45"/>
      <c r="L53" s="184">
        <v>0.35268999999999995</v>
      </c>
      <c r="M53" s="45"/>
      <c r="N53" s="184">
        <v>0.35268999999999995</v>
      </c>
      <c r="O53" s="45"/>
      <c r="P53" s="113"/>
    </row>
    <row r="54" spans="1:16" x14ac:dyDescent="0.25">
      <c r="A54" s="10">
        <v>48</v>
      </c>
      <c r="B54" s="10"/>
      <c r="C54" s="41" t="s">
        <v>62</v>
      </c>
      <c r="D54" s="42">
        <v>403343.97837634891</v>
      </c>
      <c r="E54" s="42">
        <v>100000</v>
      </c>
      <c r="F54" s="183"/>
      <c r="G54" s="45"/>
      <c r="H54" s="183"/>
      <c r="I54" s="45"/>
      <c r="J54" s="183"/>
      <c r="K54" s="45"/>
      <c r="L54" s="184">
        <v>0.33054000000000006</v>
      </c>
      <c r="M54" s="45"/>
      <c r="N54" s="184">
        <v>0.33054000000000006</v>
      </c>
      <c r="O54" s="45"/>
      <c r="P54" s="113"/>
    </row>
    <row r="55" spans="1:16" x14ac:dyDescent="0.25">
      <c r="A55" s="10">
        <v>49</v>
      </c>
      <c r="B55" s="10"/>
      <c r="C55" s="41" t="s">
        <v>63</v>
      </c>
      <c r="D55" s="42">
        <v>0</v>
      </c>
      <c r="E55" s="42">
        <v>600000</v>
      </c>
      <c r="F55" s="183"/>
      <c r="G55" s="45"/>
      <c r="H55" s="183"/>
      <c r="I55" s="45"/>
      <c r="J55" s="183"/>
      <c r="K55" s="45"/>
      <c r="L55" s="184">
        <v>0.30097000000000007</v>
      </c>
      <c r="M55" s="45"/>
      <c r="N55" s="184">
        <v>0.30097000000000007</v>
      </c>
      <c r="O55" s="45"/>
      <c r="P55" s="113"/>
    </row>
    <row r="56" spans="1:16" x14ac:dyDescent="0.25">
      <c r="A56" s="10">
        <v>50</v>
      </c>
      <c r="B56" s="10"/>
      <c r="C56" s="41" t="s">
        <v>64</v>
      </c>
      <c r="D56" s="42">
        <v>0</v>
      </c>
      <c r="E56" s="182" t="s">
        <v>114</v>
      </c>
      <c r="F56" s="183"/>
      <c r="G56" s="45"/>
      <c r="H56" s="183"/>
      <c r="I56" s="45"/>
      <c r="J56" s="183"/>
      <c r="K56" s="45"/>
      <c r="L56" s="184">
        <v>0.26403000000000004</v>
      </c>
      <c r="M56" s="45"/>
      <c r="N56" s="184">
        <v>0.26403000000000004</v>
      </c>
      <c r="O56" s="45"/>
      <c r="P56" s="113"/>
    </row>
    <row r="57" spans="1:16" x14ac:dyDescent="0.25">
      <c r="A57" s="10">
        <v>51</v>
      </c>
      <c r="B57" s="40"/>
      <c r="C57" s="185" t="s">
        <v>115</v>
      </c>
      <c r="D57" s="186"/>
      <c r="E57" s="187"/>
      <c r="F57" s="188"/>
      <c r="G57" s="189"/>
      <c r="H57" s="188"/>
      <c r="I57" s="189"/>
      <c r="J57" s="188"/>
      <c r="K57" s="189"/>
      <c r="L57" s="190"/>
      <c r="M57" s="189">
        <v>15708.620663486881</v>
      </c>
      <c r="N57" s="190"/>
      <c r="O57" s="189">
        <v>15708.620663486881</v>
      </c>
      <c r="P57" s="112">
        <v>0</v>
      </c>
    </row>
    <row r="58" spans="1:16" x14ac:dyDescent="0.25">
      <c r="A58" s="10">
        <v>52</v>
      </c>
      <c r="B58" s="10" t="s">
        <v>67</v>
      </c>
      <c r="C58" s="41" t="s">
        <v>53</v>
      </c>
      <c r="D58" s="42">
        <v>933451.95163091726</v>
      </c>
      <c r="E58" s="42">
        <v>10000</v>
      </c>
      <c r="F58" s="183">
        <v>63374</v>
      </c>
      <c r="G58" s="45">
        <v>1550</v>
      </c>
      <c r="H58" s="45">
        <v>3945.7691048183847</v>
      </c>
      <c r="I58" s="45">
        <v>-2395.7691048183847</v>
      </c>
      <c r="J58" s="45">
        <v>3945.7691048183847</v>
      </c>
      <c r="K58" s="45">
        <v>-2395.7691048183847</v>
      </c>
      <c r="L58" s="184">
        <v>0.40095999999999998</v>
      </c>
      <c r="M58" s="45"/>
      <c r="N58" s="184">
        <v>0.40095999999999998</v>
      </c>
      <c r="O58" s="45"/>
      <c r="P58" s="113"/>
    </row>
    <row r="59" spans="1:16" x14ac:dyDescent="0.25">
      <c r="A59" s="10">
        <v>53</v>
      </c>
      <c r="B59" s="10"/>
      <c r="C59" s="41" t="s">
        <v>54</v>
      </c>
      <c r="D59" s="42">
        <v>1354331.8549391942</v>
      </c>
      <c r="E59" s="42">
        <v>20000</v>
      </c>
      <c r="F59" s="183"/>
      <c r="G59" s="45"/>
      <c r="H59" s="183"/>
      <c r="I59" s="45"/>
      <c r="J59" s="183"/>
      <c r="K59" s="45"/>
      <c r="L59" s="184">
        <v>0.38426999999999989</v>
      </c>
      <c r="M59" s="45"/>
      <c r="N59" s="184">
        <v>0.38426999999999989</v>
      </c>
      <c r="O59" s="45"/>
      <c r="P59" s="113"/>
    </row>
    <row r="60" spans="1:16" x14ac:dyDescent="0.25">
      <c r="A60" s="10">
        <v>54</v>
      </c>
      <c r="B60" s="10"/>
      <c r="C60" s="41" t="s">
        <v>61</v>
      </c>
      <c r="D60" s="42">
        <v>1182764.9803330612</v>
      </c>
      <c r="E60" s="42">
        <v>20000</v>
      </c>
      <c r="F60" s="183"/>
      <c r="G60" s="45"/>
      <c r="H60" s="183"/>
      <c r="I60" s="45"/>
      <c r="J60" s="183"/>
      <c r="K60" s="45"/>
      <c r="L60" s="184">
        <v>0.35105000000000003</v>
      </c>
      <c r="M60" s="45"/>
      <c r="N60" s="184">
        <v>0.35105000000000003</v>
      </c>
      <c r="O60" s="45"/>
      <c r="P60" s="113"/>
    </row>
    <row r="61" spans="1:16" x14ac:dyDescent="0.25">
      <c r="A61" s="10">
        <v>55</v>
      </c>
      <c r="B61" s="10"/>
      <c r="C61" s="41" t="s">
        <v>62</v>
      </c>
      <c r="D61" s="42">
        <v>2743941.1371104051</v>
      </c>
      <c r="E61" s="42">
        <v>100000</v>
      </c>
      <c r="F61" s="183"/>
      <c r="G61" s="45"/>
      <c r="H61" s="183"/>
      <c r="I61" s="45"/>
      <c r="J61" s="183"/>
      <c r="K61" s="45"/>
      <c r="L61" s="184">
        <v>0.32922000000000012</v>
      </c>
      <c r="M61" s="45"/>
      <c r="N61" s="184">
        <v>0.32922000000000012</v>
      </c>
      <c r="O61" s="45"/>
      <c r="P61" s="113"/>
    </row>
    <row r="62" spans="1:16" x14ac:dyDescent="0.25">
      <c r="A62" s="10">
        <v>56</v>
      </c>
      <c r="B62" s="10"/>
      <c r="C62" s="41" t="s">
        <v>63</v>
      </c>
      <c r="D62" s="42">
        <v>1030133.9063092957</v>
      </c>
      <c r="E62" s="42">
        <v>600000</v>
      </c>
      <c r="F62" s="183"/>
      <c r="G62" s="45"/>
      <c r="H62" s="183"/>
      <c r="I62" s="45"/>
      <c r="J62" s="183"/>
      <c r="K62" s="45"/>
      <c r="L62" s="184">
        <v>0.30008999999999997</v>
      </c>
      <c r="M62" s="45"/>
      <c r="N62" s="184">
        <v>0.30008999999999997</v>
      </c>
      <c r="O62" s="45"/>
      <c r="P62" s="113"/>
    </row>
    <row r="63" spans="1:16" x14ac:dyDescent="0.25">
      <c r="A63" s="10">
        <v>57</v>
      </c>
      <c r="B63" s="10"/>
      <c r="C63" s="41" t="s">
        <v>64</v>
      </c>
      <c r="D63" s="42">
        <v>0</v>
      </c>
      <c r="E63" s="182" t="s">
        <v>114</v>
      </c>
      <c r="F63" s="183"/>
      <c r="G63" s="45"/>
      <c r="H63" s="183"/>
      <c r="I63" s="45"/>
      <c r="J63" s="183"/>
      <c r="K63" s="45"/>
      <c r="L63" s="184">
        <v>0.26369000000000009</v>
      </c>
      <c r="M63" s="45"/>
      <c r="N63" s="184">
        <v>0.26369000000000009</v>
      </c>
      <c r="O63" s="45"/>
      <c r="P63" s="113"/>
    </row>
    <row r="64" spans="1:16" x14ac:dyDescent="0.25">
      <c r="A64" s="10">
        <v>58</v>
      </c>
      <c r="B64" s="40"/>
      <c r="C64" s="185" t="s">
        <v>115</v>
      </c>
      <c r="D64" s="186"/>
      <c r="E64" s="187"/>
      <c r="F64" s="188"/>
      <c r="G64" s="189"/>
      <c r="H64" s="188"/>
      <c r="I64" s="189"/>
      <c r="J64" s="188"/>
      <c r="K64" s="189"/>
      <c r="L64" s="190"/>
      <c r="M64" s="189">
        <v>20723.220895181617</v>
      </c>
      <c r="N64" s="190"/>
      <c r="O64" s="189">
        <v>20723.220895181617</v>
      </c>
      <c r="P64" s="112">
        <v>0</v>
      </c>
    </row>
    <row r="65" spans="1:16" x14ac:dyDescent="0.25">
      <c r="A65" s="10">
        <v>59</v>
      </c>
      <c r="B65" s="10" t="s">
        <v>68</v>
      </c>
      <c r="C65" s="41" t="s">
        <v>53</v>
      </c>
      <c r="D65" s="42">
        <v>237823.79371068976</v>
      </c>
      <c r="E65" s="42">
        <v>10000</v>
      </c>
      <c r="F65" s="183">
        <v>39322</v>
      </c>
      <c r="G65" s="45">
        <v>1300</v>
      </c>
      <c r="H65" s="45">
        <v>5142.2693365131181</v>
      </c>
      <c r="I65" s="45">
        <v>-3842.2693365131181</v>
      </c>
      <c r="J65" s="45">
        <v>5142.2693365131181</v>
      </c>
      <c r="K65" s="45">
        <v>-3842.2693365131181</v>
      </c>
      <c r="L65" s="184">
        <v>0.71133000000000013</v>
      </c>
      <c r="M65" s="45"/>
      <c r="N65" s="184">
        <v>0.71170000000000011</v>
      </c>
      <c r="O65" s="45"/>
      <c r="P65" s="113"/>
    </row>
    <row r="66" spans="1:16" x14ac:dyDescent="0.25">
      <c r="A66" s="10">
        <v>60</v>
      </c>
      <c r="B66" s="10"/>
      <c r="C66" s="41" t="s">
        <v>54</v>
      </c>
      <c r="D66" s="42">
        <v>449890.27963003801</v>
      </c>
      <c r="E66" s="42">
        <v>20000</v>
      </c>
      <c r="F66" s="191"/>
      <c r="G66" s="192"/>
      <c r="H66" s="191"/>
      <c r="I66" s="192"/>
      <c r="J66" s="191"/>
      <c r="K66" s="192"/>
      <c r="L66" s="184">
        <v>0.69042999999999966</v>
      </c>
      <c r="M66" s="45"/>
      <c r="N66" s="184">
        <v>0.69075999999999971</v>
      </c>
      <c r="O66" s="45"/>
      <c r="P66" s="113"/>
    </row>
    <row r="67" spans="1:16" x14ac:dyDescent="0.25">
      <c r="A67" s="10">
        <v>61</v>
      </c>
      <c r="B67" s="10"/>
      <c r="C67" s="41" t="s">
        <v>61</v>
      </c>
      <c r="D67" s="42">
        <v>201896.54594079489</v>
      </c>
      <c r="E67" s="42">
        <v>20000</v>
      </c>
      <c r="F67" s="191"/>
      <c r="G67" s="192"/>
      <c r="H67" s="191"/>
      <c r="I67" s="192"/>
      <c r="J67" s="191"/>
      <c r="K67" s="192"/>
      <c r="L67" s="184">
        <v>0.64878000000000013</v>
      </c>
      <c r="M67" s="45"/>
      <c r="N67" s="184">
        <v>0.64903000000000011</v>
      </c>
      <c r="O67" s="45"/>
      <c r="P67" s="113"/>
    </row>
    <row r="68" spans="1:16" x14ac:dyDescent="0.25">
      <c r="A68" s="10">
        <v>62</v>
      </c>
      <c r="B68" s="10"/>
      <c r="C68" s="41" t="s">
        <v>62</v>
      </c>
      <c r="D68" s="42">
        <v>59595.669906477466</v>
      </c>
      <c r="E68" s="42">
        <v>100000</v>
      </c>
      <c r="F68" s="191"/>
      <c r="G68" s="192"/>
      <c r="H68" s="191"/>
      <c r="I68" s="192"/>
      <c r="J68" s="191"/>
      <c r="K68" s="192"/>
      <c r="L68" s="184">
        <v>0.62140999999999991</v>
      </c>
      <c r="M68" s="45"/>
      <c r="N68" s="184">
        <v>0.62161999999999984</v>
      </c>
      <c r="O68" s="45"/>
      <c r="P68" s="113"/>
    </row>
    <row r="69" spans="1:16" x14ac:dyDescent="0.25">
      <c r="A69" s="10">
        <v>63</v>
      </c>
      <c r="B69" s="10"/>
      <c r="C69" s="41" t="s">
        <v>63</v>
      </c>
      <c r="D69" s="42">
        <v>0</v>
      </c>
      <c r="E69" s="42">
        <v>600000</v>
      </c>
      <c r="F69" s="191"/>
      <c r="G69" s="192"/>
      <c r="H69" s="191"/>
      <c r="I69" s="192"/>
      <c r="J69" s="191"/>
      <c r="K69" s="192"/>
      <c r="L69" s="184">
        <v>0.58492999999999984</v>
      </c>
      <c r="M69" s="45"/>
      <c r="N69" s="184">
        <v>0.5850599999999998</v>
      </c>
      <c r="O69" s="45"/>
      <c r="P69" s="113"/>
    </row>
    <row r="70" spans="1:16" x14ac:dyDescent="0.25">
      <c r="A70" s="10">
        <v>64</v>
      </c>
      <c r="B70" s="10"/>
      <c r="C70" s="41" t="s">
        <v>64</v>
      </c>
      <c r="D70" s="42">
        <v>0</v>
      </c>
      <c r="E70" s="182" t="s">
        <v>114</v>
      </c>
      <c r="F70" s="191"/>
      <c r="G70" s="192"/>
      <c r="H70" s="191"/>
      <c r="I70" s="192"/>
      <c r="J70" s="191"/>
      <c r="K70" s="192"/>
      <c r="L70" s="184">
        <v>0.53925000000000001</v>
      </c>
      <c r="M70" s="45"/>
      <c r="N70" s="184">
        <v>0.53931000000000007</v>
      </c>
      <c r="O70" s="45"/>
      <c r="P70" s="113"/>
    </row>
    <row r="71" spans="1:16" x14ac:dyDescent="0.25">
      <c r="A71" s="10">
        <v>65</v>
      </c>
      <c r="B71" s="40"/>
      <c r="C71" s="185" t="s">
        <v>115</v>
      </c>
      <c r="D71" s="186"/>
      <c r="E71" s="187"/>
      <c r="F71" s="188"/>
      <c r="G71" s="189"/>
      <c r="H71" s="188"/>
      <c r="I71" s="189"/>
      <c r="J71" s="188"/>
      <c r="K71" s="189"/>
      <c r="L71" s="190"/>
      <c r="M71" s="189">
        <v>23127.560663486882</v>
      </c>
      <c r="N71" s="190"/>
      <c r="O71" s="189">
        <v>23140.190663486879</v>
      </c>
      <c r="P71" s="112">
        <v>1E-3</v>
      </c>
    </row>
    <row r="72" spans="1:16" x14ac:dyDescent="0.25">
      <c r="A72" s="10">
        <v>66</v>
      </c>
      <c r="B72" s="10" t="s">
        <v>69</v>
      </c>
      <c r="C72" s="41" t="s">
        <v>53</v>
      </c>
      <c r="D72" s="42">
        <v>171532.62817612645</v>
      </c>
      <c r="E72" s="42">
        <v>10000</v>
      </c>
      <c r="F72" s="183">
        <v>13758</v>
      </c>
      <c r="G72" s="45">
        <v>1300</v>
      </c>
      <c r="H72" s="45">
        <v>3945.7691048183847</v>
      </c>
      <c r="I72" s="45">
        <v>-2011.9633399999998</v>
      </c>
      <c r="J72" s="45">
        <v>3945.7691048183847</v>
      </c>
      <c r="K72" s="45">
        <v>-2011.9633399999998</v>
      </c>
      <c r="L72" s="184">
        <v>0.69063999999999992</v>
      </c>
      <c r="M72" s="45"/>
      <c r="N72" s="184">
        <v>0.69063999999999992</v>
      </c>
      <c r="O72" s="45"/>
      <c r="P72" s="113"/>
    </row>
    <row r="73" spans="1:16" x14ac:dyDescent="0.25">
      <c r="A73" s="10">
        <v>67</v>
      </c>
      <c r="B73" s="10"/>
      <c r="C73" s="41" t="s">
        <v>54</v>
      </c>
      <c r="D73" s="42">
        <v>27036.058789873507</v>
      </c>
      <c r="E73" s="42">
        <v>20000</v>
      </c>
      <c r="F73" s="183"/>
      <c r="G73" s="45"/>
      <c r="H73" s="183"/>
      <c r="I73" s="45"/>
      <c r="J73" s="183"/>
      <c r="K73" s="45"/>
      <c r="L73" s="184">
        <v>0.67198999999999998</v>
      </c>
      <c r="M73" s="45"/>
      <c r="N73" s="184">
        <v>0.67198999999999998</v>
      </c>
      <c r="O73" s="45"/>
      <c r="P73" s="113"/>
    </row>
    <row r="74" spans="1:16" x14ac:dyDescent="0.25">
      <c r="A74" s="10">
        <v>68</v>
      </c>
      <c r="B74" s="10"/>
      <c r="C74" s="41" t="s">
        <v>61</v>
      </c>
      <c r="D74" s="42">
        <v>0</v>
      </c>
      <c r="E74" s="42">
        <v>20000</v>
      </c>
      <c r="F74" s="183"/>
      <c r="G74" s="45"/>
      <c r="H74" s="183"/>
      <c r="I74" s="45"/>
      <c r="J74" s="183"/>
      <c r="K74" s="45"/>
      <c r="L74" s="184">
        <v>0.63488999999999995</v>
      </c>
      <c r="M74" s="45"/>
      <c r="N74" s="184">
        <v>0.63488999999999995</v>
      </c>
      <c r="O74" s="45"/>
      <c r="P74" s="113"/>
    </row>
    <row r="75" spans="1:16" x14ac:dyDescent="0.25">
      <c r="A75" s="10">
        <v>69</v>
      </c>
      <c r="B75" s="10"/>
      <c r="C75" s="41" t="s">
        <v>62</v>
      </c>
      <c r="D75" s="42">
        <v>0</v>
      </c>
      <c r="E75" s="42">
        <v>100000</v>
      </c>
      <c r="F75" s="183"/>
      <c r="G75" s="45"/>
      <c r="H75" s="183"/>
      <c r="I75" s="45"/>
      <c r="J75" s="183"/>
      <c r="K75" s="45"/>
      <c r="L75" s="184">
        <v>0.61047999999999969</v>
      </c>
      <c r="M75" s="45"/>
      <c r="N75" s="184">
        <v>0.61047999999999969</v>
      </c>
      <c r="O75" s="45"/>
      <c r="P75" s="113"/>
    </row>
    <row r="76" spans="1:16" x14ac:dyDescent="0.25">
      <c r="A76" s="10">
        <v>70</v>
      </c>
      <c r="B76" s="10"/>
      <c r="C76" s="41" t="s">
        <v>63</v>
      </c>
      <c r="D76" s="42">
        <v>0</v>
      </c>
      <c r="E76" s="42">
        <v>600000</v>
      </c>
      <c r="F76" s="183"/>
      <c r="G76" s="45"/>
      <c r="H76" s="183"/>
      <c r="I76" s="45"/>
      <c r="J76" s="183"/>
      <c r="K76" s="45"/>
      <c r="L76" s="184">
        <v>0.57791000000000003</v>
      </c>
      <c r="M76" s="45"/>
      <c r="N76" s="184">
        <v>0.57791000000000003</v>
      </c>
      <c r="O76" s="45"/>
      <c r="P76" s="113"/>
    </row>
    <row r="77" spans="1:16" x14ac:dyDescent="0.25">
      <c r="A77" s="10">
        <v>71</v>
      </c>
      <c r="B77" s="10"/>
      <c r="C77" s="41" t="s">
        <v>64</v>
      </c>
      <c r="D77" s="42">
        <v>0</v>
      </c>
      <c r="E77" s="182" t="s">
        <v>114</v>
      </c>
      <c r="F77" s="183"/>
      <c r="G77" s="45"/>
      <c r="H77" s="183"/>
      <c r="I77" s="45"/>
      <c r="J77" s="183"/>
      <c r="K77" s="45"/>
      <c r="L77" s="184">
        <v>0.53723999999999983</v>
      </c>
      <c r="M77" s="45"/>
      <c r="N77" s="184">
        <v>0.53723999999999983</v>
      </c>
      <c r="O77" s="45"/>
      <c r="P77" s="113"/>
    </row>
    <row r="78" spans="1:16" x14ac:dyDescent="0.25">
      <c r="A78" s="10">
        <v>72</v>
      </c>
      <c r="B78" s="40"/>
      <c r="C78" s="185" t="s">
        <v>115</v>
      </c>
      <c r="D78" s="186"/>
      <c r="E78" s="187"/>
      <c r="F78" s="188"/>
      <c r="G78" s="189"/>
      <c r="H78" s="188"/>
      <c r="I78" s="189"/>
      <c r="J78" s="188"/>
      <c r="K78" s="189"/>
      <c r="L78" s="190"/>
      <c r="M78" s="189">
        <v>7419.7766599999995</v>
      </c>
      <c r="N78" s="190"/>
      <c r="O78" s="189">
        <v>7419.7766599999995</v>
      </c>
      <c r="P78" s="112">
        <v>0</v>
      </c>
    </row>
    <row r="79" spans="1:16" x14ac:dyDescent="0.25">
      <c r="A79" s="10">
        <v>73</v>
      </c>
      <c r="B79" s="10" t="s">
        <v>70</v>
      </c>
      <c r="C79" s="41" t="s">
        <v>53</v>
      </c>
      <c r="D79" s="42">
        <v>0</v>
      </c>
      <c r="E79" s="42">
        <v>10000</v>
      </c>
      <c r="F79" s="183">
        <v>0</v>
      </c>
      <c r="G79" s="45">
        <v>1550</v>
      </c>
      <c r="H79" s="45">
        <v>5142.2693365131181</v>
      </c>
      <c r="I79" s="45">
        <v>1550</v>
      </c>
      <c r="J79" s="45">
        <v>5142.2693365131181</v>
      </c>
      <c r="K79" s="45">
        <v>1550</v>
      </c>
      <c r="L79" s="184">
        <v>0.39076</v>
      </c>
      <c r="M79" s="45"/>
      <c r="N79" s="184">
        <v>0.39076</v>
      </c>
      <c r="O79" s="45"/>
      <c r="P79" s="113"/>
    </row>
    <row r="80" spans="1:16" x14ac:dyDescent="0.25">
      <c r="A80" s="10">
        <v>74</v>
      </c>
      <c r="B80" s="10"/>
      <c r="C80" s="41" t="s">
        <v>54</v>
      </c>
      <c r="D80" s="42">
        <v>0</v>
      </c>
      <c r="E80" s="42">
        <v>20000</v>
      </c>
      <c r="F80" s="183"/>
      <c r="G80" s="45"/>
      <c r="H80" s="183"/>
      <c r="I80" s="45"/>
      <c r="J80" s="183"/>
      <c r="K80" s="45"/>
      <c r="L80" s="184">
        <v>0.37516000000000005</v>
      </c>
      <c r="M80" s="45"/>
      <c r="N80" s="184">
        <v>0.37516000000000005</v>
      </c>
      <c r="O80" s="45"/>
      <c r="P80" s="113"/>
    </row>
    <row r="81" spans="1:16" x14ac:dyDescent="0.25">
      <c r="A81" s="10">
        <v>75</v>
      </c>
      <c r="B81" s="10"/>
      <c r="C81" s="41" t="s">
        <v>61</v>
      </c>
      <c r="D81" s="42">
        <v>0</v>
      </c>
      <c r="E81" s="42">
        <v>20000</v>
      </c>
      <c r="F81" s="183"/>
      <c r="G81" s="45"/>
      <c r="H81" s="183"/>
      <c r="I81" s="45"/>
      <c r="J81" s="183"/>
      <c r="K81" s="45"/>
      <c r="L81" s="184">
        <v>0.34404999999999997</v>
      </c>
      <c r="M81" s="45"/>
      <c r="N81" s="184">
        <v>0.34404999999999997</v>
      </c>
      <c r="O81" s="45"/>
      <c r="P81" s="113"/>
    </row>
    <row r="82" spans="1:16" x14ac:dyDescent="0.25">
      <c r="A82" s="10">
        <v>76</v>
      </c>
      <c r="B82" s="10"/>
      <c r="C82" s="41" t="s">
        <v>62</v>
      </c>
      <c r="D82" s="42">
        <v>0</v>
      </c>
      <c r="E82" s="42">
        <v>100000</v>
      </c>
      <c r="F82" s="183"/>
      <c r="G82" s="45"/>
      <c r="H82" s="183"/>
      <c r="I82" s="45"/>
      <c r="J82" s="183"/>
      <c r="K82" s="45"/>
      <c r="L82" s="184">
        <v>0.3236</v>
      </c>
      <c r="M82" s="45"/>
      <c r="N82" s="184">
        <v>0.3236</v>
      </c>
      <c r="O82" s="45"/>
      <c r="P82" s="113"/>
    </row>
    <row r="83" spans="1:16" x14ac:dyDescent="0.25">
      <c r="A83" s="10">
        <v>77</v>
      </c>
      <c r="B83" s="10"/>
      <c r="C83" s="41" t="s">
        <v>63</v>
      </c>
      <c r="D83" s="42">
        <v>0</v>
      </c>
      <c r="E83" s="42">
        <v>600000</v>
      </c>
      <c r="F83" s="183"/>
      <c r="G83" s="45"/>
      <c r="H83" s="183"/>
      <c r="I83" s="45"/>
      <c r="J83" s="183"/>
      <c r="K83" s="45"/>
      <c r="L83" s="184">
        <v>0.29632999999999998</v>
      </c>
      <c r="M83" s="45"/>
      <c r="N83" s="184">
        <v>0.29632999999999998</v>
      </c>
      <c r="O83" s="45"/>
      <c r="P83" s="113"/>
    </row>
    <row r="84" spans="1:16" x14ac:dyDescent="0.25">
      <c r="A84" s="10">
        <v>78</v>
      </c>
      <c r="B84" s="10"/>
      <c r="C84" s="41" t="s">
        <v>64</v>
      </c>
      <c r="D84" s="42">
        <v>0</v>
      </c>
      <c r="E84" s="182" t="s">
        <v>114</v>
      </c>
      <c r="F84" s="183"/>
      <c r="G84" s="45"/>
      <c r="H84" s="183"/>
      <c r="I84" s="45"/>
      <c r="J84" s="183"/>
      <c r="K84" s="45"/>
      <c r="L84" s="184">
        <v>0.26221000000000005</v>
      </c>
      <c r="M84" s="45"/>
      <c r="N84" s="184">
        <v>0.26221000000000005</v>
      </c>
      <c r="O84" s="45"/>
      <c r="P84" s="113"/>
    </row>
    <row r="85" spans="1:16" x14ac:dyDescent="0.25">
      <c r="A85" s="10">
        <v>79</v>
      </c>
      <c r="B85" s="40"/>
      <c r="C85" s="185" t="s">
        <v>115</v>
      </c>
      <c r="D85" s="186"/>
      <c r="E85" s="187"/>
      <c r="F85" s="188"/>
      <c r="G85" s="189"/>
      <c r="H85" s="188"/>
      <c r="I85" s="189"/>
      <c r="J85" s="188"/>
      <c r="K85" s="189"/>
      <c r="L85" s="190"/>
      <c r="M85" s="189">
        <v>1550</v>
      </c>
      <c r="N85" s="189"/>
      <c r="O85" s="189">
        <v>1550</v>
      </c>
      <c r="P85" s="112">
        <v>0</v>
      </c>
    </row>
    <row r="86" spans="1:16" x14ac:dyDescent="0.25">
      <c r="A86" s="10">
        <v>80</v>
      </c>
      <c r="B86" s="10" t="s">
        <v>71</v>
      </c>
      <c r="C86" s="41" t="s">
        <v>53</v>
      </c>
      <c r="D86" s="42">
        <v>952237.06746634038</v>
      </c>
      <c r="E86" s="42">
        <v>10000</v>
      </c>
      <c r="F86" s="183">
        <v>95634</v>
      </c>
      <c r="G86" s="45">
        <v>1550</v>
      </c>
      <c r="H86" s="45">
        <v>3945.7691048183847</v>
      </c>
      <c r="I86" s="45">
        <v>-2395.7691048183847</v>
      </c>
      <c r="J86" s="45">
        <v>3945.7691048183847</v>
      </c>
      <c r="K86" s="45">
        <v>-2395.7691048183847</v>
      </c>
      <c r="L86" s="184">
        <v>0.39346999999999999</v>
      </c>
      <c r="M86" s="45"/>
      <c r="N86" s="184">
        <v>0.39346999999999999</v>
      </c>
      <c r="O86" s="45"/>
      <c r="P86" s="113"/>
    </row>
    <row r="87" spans="1:16" x14ac:dyDescent="0.25">
      <c r="A87" s="10">
        <v>81</v>
      </c>
      <c r="B87" s="10"/>
      <c r="C87" s="41" t="s">
        <v>54</v>
      </c>
      <c r="D87" s="42">
        <v>1827774.6796347289</v>
      </c>
      <c r="E87" s="42">
        <v>20000</v>
      </c>
      <c r="F87" s="183"/>
      <c r="G87" s="45"/>
      <c r="H87" s="183"/>
      <c r="I87" s="45"/>
      <c r="J87" s="183"/>
      <c r="K87" s="45"/>
      <c r="L87" s="184">
        <v>0.37758000000000003</v>
      </c>
      <c r="M87" s="45"/>
      <c r="N87" s="184">
        <v>0.37758000000000003</v>
      </c>
      <c r="O87" s="45"/>
      <c r="P87" s="113"/>
    </row>
    <row r="88" spans="1:16" x14ac:dyDescent="0.25">
      <c r="A88" s="10">
        <v>82</v>
      </c>
      <c r="B88" s="10"/>
      <c r="C88" s="41" t="s">
        <v>61</v>
      </c>
      <c r="D88" s="42">
        <v>1364375.8495009863</v>
      </c>
      <c r="E88" s="42">
        <v>20000</v>
      </c>
      <c r="F88" s="183"/>
      <c r="G88" s="45"/>
      <c r="H88" s="183"/>
      <c r="I88" s="45"/>
      <c r="J88" s="183"/>
      <c r="K88" s="45"/>
      <c r="L88" s="184">
        <v>0.34592000000000001</v>
      </c>
      <c r="M88" s="45"/>
      <c r="N88" s="184">
        <v>0.34592000000000001</v>
      </c>
      <c r="O88" s="45"/>
      <c r="P88" s="113"/>
    </row>
    <row r="89" spans="1:16" x14ac:dyDescent="0.25">
      <c r="A89" s="10">
        <v>83</v>
      </c>
      <c r="B89" s="10"/>
      <c r="C89" s="41" t="s">
        <v>62</v>
      </c>
      <c r="D89" s="42">
        <v>4116253.0789308902</v>
      </c>
      <c r="E89" s="42">
        <v>100000</v>
      </c>
      <c r="F89" s="183"/>
      <c r="G89" s="45"/>
      <c r="H89" s="183"/>
      <c r="I89" s="45"/>
      <c r="J89" s="183"/>
      <c r="K89" s="45"/>
      <c r="L89" s="184">
        <v>0.32511000000000001</v>
      </c>
      <c r="M89" s="45"/>
      <c r="N89" s="184">
        <v>0.32511000000000001</v>
      </c>
      <c r="O89" s="45"/>
      <c r="P89" s="113"/>
    </row>
    <row r="90" spans="1:16" x14ac:dyDescent="0.25">
      <c r="A90" s="10">
        <v>84</v>
      </c>
      <c r="B90" s="10"/>
      <c r="C90" s="41" t="s">
        <v>63</v>
      </c>
      <c r="D90" s="42">
        <v>1831129.0067156893</v>
      </c>
      <c r="E90" s="42">
        <v>600000</v>
      </c>
      <c r="F90" s="183"/>
      <c r="G90" s="45"/>
      <c r="H90" s="183"/>
      <c r="I90" s="45"/>
      <c r="J90" s="183"/>
      <c r="K90" s="45"/>
      <c r="L90" s="184">
        <v>0.29735999999999996</v>
      </c>
      <c r="M90" s="45"/>
      <c r="N90" s="184">
        <v>0.29735999999999996</v>
      </c>
      <c r="O90" s="45"/>
      <c r="P90" s="113"/>
    </row>
    <row r="91" spans="1:16" x14ac:dyDescent="0.25">
      <c r="A91" s="10">
        <v>85</v>
      </c>
      <c r="B91" s="10"/>
      <c r="C91" s="41" t="s">
        <v>64</v>
      </c>
      <c r="D91" s="42">
        <v>0</v>
      </c>
      <c r="E91" s="182" t="s">
        <v>114</v>
      </c>
      <c r="F91" s="183"/>
      <c r="G91" s="45"/>
      <c r="H91" s="183"/>
      <c r="I91" s="45"/>
      <c r="J91" s="183"/>
      <c r="K91" s="45"/>
      <c r="L91" s="184">
        <v>0.26266000000000006</v>
      </c>
      <c r="M91" s="45"/>
      <c r="N91" s="184">
        <v>0.26266000000000006</v>
      </c>
      <c r="O91" s="45"/>
      <c r="P91" s="113"/>
    </row>
    <row r="92" spans="1:16" x14ac:dyDescent="0.25">
      <c r="A92" s="10">
        <v>86</v>
      </c>
      <c r="B92" s="40"/>
      <c r="C92" s="185" t="s">
        <v>115</v>
      </c>
      <c r="D92" s="186"/>
      <c r="E92" s="187"/>
      <c r="F92" s="188"/>
      <c r="G92" s="189"/>
      <c r="H92" s="188"/>
      <c r="I92" s="189"/>
      <c r="J92" s="188"/>
      <c r="K92" s="189"/>
      <c r="L92" s="190"/>
      <c r="M92" s="189">
        <v>30845.000895181613</v>
      </c>
      <c r="N92" s="193"/>
      <c r="O92" s="189">
        <v>30845.000895181613</v>
      </c>
      <c r="P92" s="126">
        <v>0</v>
      </c>
    </row>
    <row r="93" spans="1:16" x14ac:dyDescent="0.25">
      <c r="A93" s="10">
        <v>87</v>
      </c>
      <c r="B93" s="40" t="s">
        <v>72</v>
      </c>
      <c r="C93" s="40"/>
      <c r="D93" s="194">
        <v>0</v>
      </c>
      <c r="E93" s="195" t="s">
        <v>113</v>
      </c>
      <c r="F93" s="196">
        <v>0</v>
      </c>
      <c r="G93" s="59">
        <v>38000</v>
      </c>
      <c r="H93" s="196"/>
      <c r="I93" s="59">
        <v>38000</v>
      </c>
      <c r="J93" s="196">
        <v>0</v>
      </c>
      <c r="K93" s="36"/>
      <c r="L93" s="197">
        <v>0.24684999999999996</v>
      </c>
      <c r="M93" s="36">
        <v>38000</v>
      </c>
      <c r="N93" s="197">
        <v>0.24684999999999996</v>
      </c>
      <c r="O93" s="36">
        <v>38000</v>
      </c>
      <c r="P93" s="127">
        <v>0</v>
      </c>
    </row>
    <row r="94" spans="1:16" x14ac:dyDescent="0.25">
      <c r="A94" s="10">
        <v>88</v>
      </c>
      <c r="B94" s="32" t="s">
        <v>73</v>
      </c>
      <c r="C94" s="32"/>
      <c r="D94" s="33">
        <v>0</v>
      </c>
      <c r="E94" s="195" t="s">
        <v>113</v>
      </c>
      <c r="F94" s="180">
        <v>0</v>
      </c>
      <c r="G94" s="59">
        <v>38000</v>
      </c>
      <c r="H94" s="180"/>
      <c r="I94" s="59">
        <v>38000</v>
      </c>
      <c r="J94" s="180">
        <v>0</v>
      </c>
      <c r="K94" s="36"/>
      <c r="L94" s="181">
        <v>0.24684999999999996</v>
      </c>
      <c r="M94" s="36">
        <v>38000</v>
      </c>
      <c r="N94" s="197">
        <v>0.24684999999999996</v>
      </c>
      <c r="O94" s="36">
        <v>38000</v>
      </c>
      <c r="P94" s="111">
        <v>0</v>
      </c>
    </row>
    <row r="95" spans="1:16" ht="15.75" thickBot="1" x14ac:dyDescent="0.3">
      <c r="A95" s="10">
        <v>89</v>
      </c>
      <c r="B95" s="32" t="s">
        <v>74</v>
      </c>
      <c r="C95" s="32"/>
      <c r="D95" s="33"/>
      <c r="E95" s="195"/>
      <c r="F95" s="180"/>
      <c r="G95" s="198"/>
      <c r="H95" s="180"/>
      <c r="I95" s="198"/>
      <c r="J95" s="180"/>
      <c r="K95" s="180"/>
      <c r="L95" s="199"/>
      <c r="M95" s="198"/>
      <c r="N95" s="198"/>
      <c r="O95" s="198"/>
      <c r="P95" s="200"/>
    </row>
    <row r="96" spans="1:16" ht="15" customHeight="1" x14ac:dyDescent="0.25">
      <c r="A96" s="10">
        <v>90</v>
      </c>
      <c r="B96" s="217" t="s">
        <v>116</v>
      </c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</row>
    <row r="97" spans="1:16" x14ac:dyDescent="0.25">
      <c r="A97" s="10">
        <v>91</v>
      </c>
      <c r="B97" s="218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</row>
    <row r="98" spans="1:16" ht="15" customHeight="1" x14ac:dyDescent="0.25">
      <c r="A98" s="10">
        <v>92</v>
      </c>
      <c r="B98" s="219" t="s">
        <v>188</v>
      </c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</row>
    <row r="99" spans="1:16" ht="15" customHeight="1" x14ac:dyDescent="0.25">
      <c r="A99" s="10">
        <v>93</v>
      </c>
      <c r="B99" s="220" t="s">
        <v>189</v>
      </c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</row>
    <row r="100" spans="1:16" x14ac:dyDescent="0.25">
      <c r="A100" s="10">
        <v>94</v>
      </c>
      <c r="B100" s="218"/>
      <c r="C100" s="218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</row>
    <row r="101" spans="1:16" x14ac:dyDescent="0.25">
      <c r="A101" s="10">
        <v>95</v>
      </c>
      <c r="B101" s="218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</row>
    <row r="102" spans="1:16" ht="15.75" thickBot="1" x14ac:dyDescent="0.3">
      <c r="A102" s="10">
        <v>96</v>
      </c>
      <c r="B102" s="64" t="s">
        <v>117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68"/>
    </row>
    <row r="103" spans="1:16" ht="15.75" thickBot="1" x14ac:dyDescent="0.3">
      <c r="A103" s="10">
        <v>97</v>
      </c>
      <c r="B103" s="201" t="s">
        <v>118</v>
      </c>
      <c r="C103" s="14"/>
      <c r="D103" s="67"/>
      <c r="E103" s="67" t="s">
        <v>119</v>
      </c>
      <c r="F103" s="67"/>
      <c r="G103" s="67"/>
      <c r="H103" s="67"/>
      <c r="I103" s="67"/>
      <c r="J103" s="67" t="s">
        <v>119</v>
      </c>
      <c r="K103" s="67"/>
      <c r="L103" s="67"/>
      <c r="M103" s="67"/>
      <c r="N103" s="67"/>
      <c r="O103" s="67"/>
      <c r="P103" s="67"/>
    </row>
    <row r="104" spans="1:16" ht="15.75" thickBot="1" x14ac:dyDescent="0.3">
      <c r="A104" s="10">
        <v>98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.75" thickBot="1" x14ac:dyDescent="0.3">
      <c r="A105" s="10">
        <v>99</v>
      </c>
      <c r="B105" s="201" t="s">
        <v>120</v>
      </c>
      <c r="C105" s="14"/>
      <c r="D105" s="14"/>
      <c r="E105" s="67"/>
      <c r="F105" s="67"/>
      <c r="G105" s="67"/>
      <c r="H105" s="67"/>
      <c r="I105" s="67"/>
      <c r="J105" s="14"/>
      <c r="K105" s="14"/>
      <c r="L105" s="67" t="s">
        <v>22</v>
      </c>
      <c r="M105" s="14"/>
      <c r="N105" s="14"/>
      <c r="O105" s="14"/>
      <c r="P105" s="14"/>
    </row>
  </sheetData>
  <mergeCells count="3">
    <mergeCell ref="B96:P97"/>
    <mergeCell ref="B98:P98"/>
    <mergeCell ref="B99:P101"/>
  </mergeCells>
  <pageMargins left="0.7" right="0.7" top="1" bottom="0.75" header="0.3" footer="0.3"/>
  <pageSetup scale="37" orientation="portrait" horizontalDpi="1200" verticalDpi="1200" r:id="rId1"/>
  <headerFooter>
    <oddHeader>&amp;RUG-250715 - NWN WUTC Advice No. 25-04C
Exhibit A - Supporting Materials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F370-ADA6-4890-BC31-9346FADCE51A}">
  <dimension ref="A1:J17"/>
  <sheetViews>
    <sheetView zoomScaleNormal="100" workbookViewId="0">
      <selection activeCell="E50" sqref="E50"/>
    </sheetView>
  </sheetViews>
  <sheetFormatPr defaultColWidth="8.7109375" defaultRowHeight="15" x14ac:dyDescent="0.25"/>
  <cols>
    <col min="1" max="1" width="8.7109375" style="2"/>
    <col min="2" max="2" width="46" style="2" customWidth="1"/>
    <col min="3" max="10" width="13.5703125" style="2" customWidth="1"/>
    <col min="11" max="16384" width="8.7109375" style="2"/>
  </cols>
  <sheetData>
    <row r="1" spans="1:10" x14ac:dyDescent="0.25">
      <c r="A1" s="149" t="s">
        <v>85</v>
      </c>
      <c r="B1" s="150"/>
      <c r="C1" s="150"/>
      <c r="D1" s="151"/>
      <c r="E1" s="151"/>
      <c r="F1" s="151"/>
      <c r="G1" s="151"/>
      <c r="H1" s="151"/>
      <c r="I1" s="151"/>
      <c r="J1" s="151"/>
    </row>
    <row r="2" spans="1:10" x14ac:dyDescent="0.25">
      <c r="A2" s="149" t="s">
        <v>86</v>
      </c>
      <c r="B2" s="150"/>
      <c r="C2" s="150"/>
      <c r="D2" s="151"/>
      <c r="E2" s="151"/>
      <c r="F2" s="151"/>
      <c r="G2" s="151"/>
      <c r="H2" s="151"/>
      <c r="I2" s="151"/>
      <c r="J2" s="151"/>
    </row>
    <row r="3" spans="1:10" x14ac:dyDescent="0.25">
      <c r="A3" s="149" t="s">
        <v>185</v>
      </c>
      <c r="B3" s="150"/>
      <c r="C3" s="150"/>
      <c r="D3" s="151"/>
      <c r="E3" s="151"/>
      <c r="F3" s="151"/>
      <c r="G3" s="151"/>
      <c r="H3" s="151"/>
      <c r="I3" s="151"/>
      <c r="J3" s="151"/>
    </row>
    <row r="4" spans="1:10" x14ac:dyDescent="0.25">
      <c r="A4" s="149" t="s">
        <v>121</v>
      </c>
      <c r="B4" s="150"/>
      <c r="C4" s="150"/>
      <c r="D4" s="151"/>
      <c r="E4" s="151"/>
      <c r="F4" s="151"/>
      <c r="G4" s="151"/>
      <c r="H4" s="151"/>
      <c r="I4" s="151"/>
      <c r="J4" s="151"/>
    </row>
    <row r="5" spans="1:10" x14ac:dyDescent="0.25">
      <c r="A5" s="151"/>
      <c r="B5" s="152"/>
      <c r="C5" s="150"/>
      <c r="D5" s="151"/>
      <c r="E5" s="151"/>
      <c r="F5" s="151"/>
      <c r="G5" s="153"/>
      <c r="H5" s="154" t="s">
        <v>18</v>
      </c>
      <c r="I5" s="154"/>
      <c r="J5" s="154"/>
    </row>
    <row r="6" spans="1:10" x14ac:dyDescent="0.25">
      <c r="A6" s="151"/>
      <c r="B6" s="155"/>
      <c r="C6" s="150"/>
      <c r="D6" s="154"/>
      <c r="E6" s="151"/>
      <c r="F6" s="151"/>
      <c r="G6" s="154" t="s">
        <v>122</v>
      </c>
      <c r="H6" s="154" t="s">
        <v>122</v>
      </c>
      <c r="I6" s="154"/>
      <c r="J6" s="154"/>
    </row>
    <row r="7" spans="1:10" x14ac:dyDescent="0.25">
      <c r="A7" s="151"/>
      <c r="B7" s="155"/>
      <c r="C7" s="150"/>
      <c r="D7" s="156" t="s">
        <v>123</v>
      </c>
      <c r="E7" s="156"/>
      <c r="F7" s="154" t="s">
        <v>122</v>
      </c>
      <c r="G7" s="154" t="s">
        <v>124</v>
      </c>
      <c r="H7" s="154" t="s">
        <v>125</v>
      </c>
      <c r="I7" s="154" t="s">
        <v>126</v>
      </c>
      <c r="J7" s="154" t="s">
        <v>126</v>
      </c>
    </row>
    <row r="8" spans="1:10" x14ac:dyDescent="0.25">
      <c r="A8" s="151"/>
      <c r="B8" s="150"/>
      <c r="C8" s="154" t="s">
        <v>127</v>
      </c>
      <c r="D8" s="154" t="s">
        <v>122</v>
      </c>
      <c r="E8" s="156" t="s">
        <v>123</v>
      </c>
      <c r="F8" s="154" t="s">
        <v>127</v>
      </c>
      <c r="G8" s="154" t="s">
        <v>128</v>
      </c>
      <c r="H8" s="154" t="s">
        <v>129</v>
      </c>
      <c r="I8" s="154" t="s">
        <v>130</v>
      </c>
      <c r="J8" s="154" t="s">
        <v>131</v>
      </c>
    </row>
    <row r="9" spans="1:10" x14ac:dyDescent="0.25">
      <c r="A9" s="151"/>
      <c r="B9" s="157" t="s">
        <v>132</v>
      </c>
      <c r="C9" s="158">
        <v>45900</v>
      </c>
      <c r="D9" s="157" t="s">
        <v>133</v>
      </c>
      <c r="E9" s="157" t="s">
        <v>124</v>
      </c>
      <c r="F9" s="159">
        <v>45596</v>
      </c>
      <c r="G9" s="157" t="s">
        <v>134</v>
      </c>
      <c r="H9" s="157" t="s">
        <v>135</v>
      </c>
      <c r="I9" s="157" t="s">
        <v>136</v>
      </c>
      <c r="J9" s="157" t="s">
        <v>136</v>
      </c>
    </row>
    <row r="10" spans="1:10" x14ac:dyDescent="0.25">
      <c r="A10" s="128"/>
      <c r="B10" s="154" t="s">
        <v>36</v>
      </c>
      <c r="C10" s="160" t="s">
        <v>37</v>
      </c>
      <c r="D10" s="160" t="s">
        <v>38</v>
      </c>
      <c r="E10" s="160" t="s">
        <v>39</v>
      </c>
      <c r="F10" s="160" t="s">
        <v>40</v>
      </c>
      <c r="G10" s="160" t="s">
        <v>111</v>
      </c>
      <c r="H10" s="160" t="s">
        <v>42</v>
      </c>
      <c r="I10" s="160" t="s">
        <v>43</v>
      </c>
      <c r="J10" s="160" t="s">
        <v>112</v>
      </c>
    </row>
    <row r="11" spans="1:10" x14ac:dyDescent="0.25">
      <c r="A11" s="128"/>
      <c r="B11" s="154"/>
      <c r="C11" s="160"/>
      <c r="D11" s="151"/>
      <c r="E11" s="151"/>
      <c r="F11" s="161" t="s">
        <v>137</v>
      </c>
      <c r="G11" s="147">
        <v>0</v>
      </c>
      <c r="H11" s="161" t="s">
        <v>138</v>
      </c>
      <c r="I11" s="161"/>
      <c r="J11" s="161"/>
    </row>
    <row r="12" spans="1:10" x14ac:dyDescent="0.25">
      <c r="A12" s="162">
        <v>1</v>
      </c>
      <c r="B12" s="154"/>
      <c r="C12" s="128"/>
      <c r="D12" s="128"/>
      <c r="E12" s="128"/>
      <c r="F12" s="128"/>
      <c r="G12" s="128"/>
      <c r="H12" s="161" t="s">
        <v>139</v>
      </c>
      <c r="I12" s="161"/>
      <c r="J12" s="161"/>
    </row>
    <row r="13" spans="1:10" x14ac:dyDescent="0.25">
      <c r="A13" s="162">
        <v>2</v>
      </c>
      <c r="B13" s="163" t="s">
        <v>140</v>
      </c>
      <c r="C13" s="128"/>
      <c r="D13" s="128"/>
      <c r="E13" s="128"/>
      <c r="F13" s="128"/>
      <c r="G13" s="128"/>
      <c r="H13" s="128"/>
      <c r="I13" s="128"/>
      <c r="J13" s="128"/>
    </row>
    <row r="14" spans="1:10" x14ac:dyDescent="0.25">
      <c r="A14" s="162">
        <v>10</v>
      </c>
      <c r="B14" s="151"/>
      <c r="C14" s="128"/>
      <c r="D14" s="128"/>
      <c r="E14" s="128"/>
      <c r="F14" s="128"/>
      <c r="G14" s="164"/>
      <c r="H14" s="128"/>
      <c r="I14" s="128"/>
      <c r="J14" s="128"/>
    </row>
    <row r="15" spans="1:10" x14ac:dyDescent="0.25">
      <c r="A15" s="162">
        <v>11</v>
      </c>
      <c r="B15" s="151" t="s">
        <v>141</v>
      </c>
      <c r="C15" s="128">
        <v>-29.641811969941045</v>
      </c>
      <c r="D15" s="129">
        <v>-17439.189999999999</v>
      </c>
      <c r="E15" s="129">
        <v>0</v>
      </c>
      <c r="F15" s="128">
        <v>-17468.83181196994</v>
      </c>
      <c r="G15" s="164"/>
      <c r="H15" s="128"/>
      <c r="I15" s="128"/>
      <c r="J15" s="128"/>
    </row>
    <row r="16" spans="1:10" x14ac:dyDescent="0.25">
      <c r="A16" s="162">
        <v>12</v>
      </c>
      <c r="B16" s="151" t="s">
        <v>142</v>
      </c>
      <c r="C16" s="128">
        <v>108574.00305196176</v>
      </c>
      <c r="D16" s="129">
        <v>-213924.30000000002</v>
      </c>
      <c r="E16" s="148">
        <v>0</v>
      </c>
      <c r="F16" s="128">
        <v>-105350.29694803826</v>
      </c>
      <c r="G16" s="164"/>
      <c r="H16" s="128"/>
      <c r="I16" s="128"/>
      <c r="J16" s="128"/>
    </row>
    <row r="17" spans="1:10" x14ac:dyDescent="0.25">
      <c r="A17" s="162">
        <v>13</v>
      </c>
      <c r="B17" s="151"/>
      <c r="C17" s="165">
        <v>108544.36123999182</v>
      </c>
      <c r="D17" s="165">
        <v>-231363.49000000002</v>
      </c>
      <c r="E17" s="165">
        <v>0</v>
      </c>
      <c r="F17" s="165">
        <v>-122819.1287600082</v>
      </c>
      <c r="G17" s="166"/>
      <c r="H17" s="165">
        <v>-122819</v>
      </c>
      <c r="I17" s="128"/>
      <c r="J17" s="128">
        <v>-122819</v>
      </c>
    </row>
  </sheetData>
  <pageMargins left="0.7" right="0.7" top="1" bottom="0.75" header="0.3" footer="0.3"/>
  <pageSetup scale="37" orientation="landscape" horizontalDpi="1200" verticalDpi="1200" r:id="rId1"/>
  <headerFooter>
    <oddHeader>&amp;RUG-250715 - NWN WUTC Advice No. 25-04C
Exhibit A - Supporting Materials
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483D-A541-4678-A77F-15FBDC33C329}">
  <dimension ref="A1:I266"/>
  <sheetViews>
    <sheetView showGridLines="0" zoomScaleNormal="100" workbookViewId="0">
      <selection activeCell="E50" sqref="E50"/>
    </sheetView>
  </sheetViews>
  <sheetFormatPr defaultRowHeight="15" x14ac:dyDescent="0.25"/>
  <cols>
    <col min="2" max="2" width="18.42578125" customWidth="1"/>
    <col min="3" max="9" width="15" customWidth="1"/>
  </cols>
  <sheetData>
    <row r="1" spans="1:9" x14ac:dyDescent="0.25">
      <c r="A1" s="69"/>
      <c r="B1" s="70" t="s">
        <v>143</v>
      </c>
      <c r="C1" s="70"/>
      <c r="D1" s="71" t="s">
        <v>144</v>
      </c>
      <c r="E1" s="71"/>
      <c r="F1" s="71"/>
      <c r="G1" s="71"/>
      <c r="H1" s="71"/>
      <c r="I1" s="71"/>
    </row>
    <row r="2" spans="1:9" x14ac:dyDescent="0.25">
      <c r="A2" s="69"/>
      <c r="B2" s="70" t="s">
        <v>145</v>
      </c>
      <c r="C2" s="70"/>
      <c r="D2" s="71" t="s">
        <v>93</v>
      </c>
      <c r="E2" s="71"/>
      <c r="F2" s="71"/>
      <c r="G2" s="71"/>
      <c r="H2" s="71"/>
      <c r="I2" s="71"/>
    </row>
    <row r="3" spans="1:9" x14ac:dyDescent="0.25">
      <c r="A3" s="69"/>
      <c r="B3" s="70" t="s">
        <v>146</v>
      </c>
      <c r="C3" s="70"/>
      <c r="D3" s="72" t="s">
        <v>147</v>
      </c>
      <c r="E3" s="71"/>
      <c r="F3" s="71"/>
      <c r="G3" s="71"/>
      <c r="H3" s="71"/>
      <c r="I3" s="71"/>
    </row>
    <row r="4" spans="1:9" x14ac:dyDescent="0.25">
      <c r="A4" s="69"/>
      <c r="B4" s="70" t="s">
        <v>148</v>
      </c>
      <c r="C4" s="70"/>
      <c r="D4" s="73">
        <v>151894</v>
      </c>
      <c r="E4" s="71"/>
      <c r="F4" s="71"/>
      <c r="G4" s="71"/>
      <c r="H4" s="71"/>
      <c r="I4" s="71"/>
    </row>
    <row r="5" spans="1:9" x14ac:dyDescent="0.25">
      <c r="A5" s="69"/>
      <c r="B5" s="70"/>
      <c r="C5" s="70"/>
      <c r="D5" s="70" t="s">
        <v>149</v>
      </c>
      <c r="E5" s="71"/>
      <c r="F5" s="71"/>
      <c r="G5" s="71"/>
      <c r="H5" s="71"/>
      <c r="I5" s="71"/>
    </row>
    <row r="6" spans="1:9" x14ac:dyDescent="0.25">
      <c r="A6" s="69"/>
      <c r="B6" s="70"/>
      <c r="C6" s="70"/>
      <c r="D6" s="70" t="s">
        <v>150</v>
      </c>
      <c r="E6" s="71"/>
      <c r="F6" s="71"/>
      <c r="G6" s="71"/>
      <c r="H6" s="71"/>
      <c r="I6" s="71"/>
    </row>
    <row r="7" spans="1:9" x14ac:dyDescent="0.25">
      <c r="A7" s="69"/>
      <c r="B7" s="70"/>
      <c r="C7" s="70"/>
      <c r="D7" s="74" t="s">
        <v>151</v>
      </c>
      <c r="E7" s="71"/>
      <c r="F7" s="71"/>
      <c r="G7" s="71"/>
      <c r="H7" s="71"/>
      <c r="I7" s="71"/>
    </row>
    <row r="8" spans="1:9" x14ac:dyDescent="0.25">
      <c r="A8" s="75">
        <v>1</v>
      </c>
      <c r="B8" s="70" t="s">
        <v>152</v>
      </c>
      <c r="C8" s="70"/>
      <c r="D8" s="71"/>
      <c r="E8" s="71"/>
      <c r="F8" s="71"/>
      <c r="G8" s="76"/>
      <c r="H8" s="71"/>
      <c r="I8" s="71"/>
    </row>
    <row r="9" spans="1:9" x14ac:dyDescent="0.25">
      <c r="A9" s="75">
        <v>2</v>
      </c>
      <c r="B9" s="70"/>
      <c r="C9" s="70"/>
      <c r="D9" s="71"/>
      <c r="E9" s="71"/>
      <c r="F9" s="71"/>
      <c r="G9" s="76"/>
      <c r="H9" s="71"/>
      <c r="I9" s="71"/>
    </row>
    <row r="10" spans="1:9" x14ac:dyDescent="0.25">
      <c r="A10" s="75">
        <v>3</v>
      </c>
      <c r="B10" s="77"/>
      <c r="C10" s="77"/>
      <c r="D10" s="76"/>
      <c r="E10" s="76"/>
      <c r="F10" s="76"/>
      <c r="G10" s="76"/>
      <c r="H10" s="76"/>
      <c r="I10" s="76"/>
    </row>
    <row r="11" spans="1:9" x14ac:dyDescent="0.25">
      <c r="A11" s="75">
        <v>4</v>
      </c>
      <c r="B11" s="78" t="s">
        <v>153</v>
      </c>
      <c r="C11" s="78" t="s">
        <v>154</v>
      </c>
      <c r="D11" s="79" t="s">
        <v>134</v>
      </c>
      <c r="E11" s="79" t="s">
        <v>155</v>
      </c>
      <c r="F11" s="79" t="s">
        <v>156</v>
      </c>
      <c r="G11" s="79" t="s">
        <v>124</v>
      </c>
      <c r="H11" s="79" t="s">
        <v>133</v>
      </c>
      <c r="I11" s="79" t="s">
        <v>127</v>
      </c>
    </row>
    <row r="12" spans="1:9" x14ac:dyDescent="0.25">
      <c r="A12" s="75">
        <v>5</v>
      </c>
      <c r="B12" s="77" t="s">
        <v>157</v>
      </c>
      <c r="C12" s="77" t="s">
        <v>158</v>
      </c>
      <c r="D12" s="76" t="s">
        <v>159</v>
      </c>
      <c r="E12" s="76" t="s">
        <v>160</v>
      </c>
      <c r="F12" s="76" t="s">
        <v>161</v>
      </c>
      <c r="G12" s="76" t="s">
        <v>162</v>
      </c>
      <c r="H12" s="76" t="s">
        <v>163</v>
      </c>
      <c r="I12" s="76" t="s">
        <v>164</v>
      </c>
    </row>
    <row r="13" spans="1:9" x14ac:dyDescent="0.25">
      <c r="A13" s="75">
        <v>6</v>
      </c>
      <c r="B13" s="70"/>
      <c r="C13" s="70"/>
      <c r="D13" s="71"/>
      <c r="E13" s="71"/>
      <c r="F13" s="71"/>
      <c r="G13" s="76"/>
      <c r="H13" s="71"/>
      <c r="I13" s="71"/>
    </row>
    <row r="14" spans="1:9" hidden="1" x14ac:dyDescent="0.25">
      <c r="A14" s="75">
        <v>7</v>
      </c>
      <c r="B14" s="130" t="s">
        <v>165</v>
      </c>
      <c r="C14" s="70"/>
      <c r="D14" s="71"/>
      <c r="E14" s="71"/>
      <c r="F14" s="71"/>
      <c r="G14" s="71"/>
      <c r="H14" s="71"/>
      <c r="I14" s="71"/>
    </row>
    <row r="15" spans="1:9" hidden="1" x14ac:dyDescent="0.25">
      <c r="A15" s="75">
        <v>8</v>
      </c>
      <c r="B15" s="70">
        <v>39021</v>
      </c>
      <c r="C15" s="70"/>
      <c r="D15" s="71"/>
      <c r="E15" s="71"/>
      <c r="F15" s="71"/>
      <c r="G15" s="80"/>
      <c r="H15" s="71"/>
      <c r="I15" s="71">
        <v>-13030.91</v>
      </c>
    </row>
    <row r="16" spans="1:9" hidden="1" x14ac:dyDescent="0.25">
      <c r="A16" s="75">
        <v>9</v>
      </c>
      <c r="B16" s="70">
        <v>39051</v>
      </c>
      <c r="C16" s="70"/>
      <c r="D16" s="71">
        <v>-9965.43</v>
      </c>
      <c r="E16" s="71"/>
      <c r="F16" s="71"/>
      <c r="G16" s="80">
        <v>-227.71</v>
      </c>
      <c r="H16" s="71">
        <v>-10193.14</v>
      </c>
      <c r="I16" s="80">
        <v>-23224.05</v>
      </c>
    </row>
    <row r="17" spans="1:9" hidden="1" x14ac:dyDescent="0.25">
      <c r="A17" s="75">
        <v>10</v>
      </c>
      <c r="B17" s="70">
        <v>39082</v>
      </c>
      <c r="C17" s="70"/>
      <c r="D17" s="71">
        <v>-16560.62</v>
      </c>
      <c r="E17" s="71"/>
      <c r="F17" s="71"/>
      <c r="G17" s="80">
        <v>-203.2</v>
      </c>
      <c r="H17" s="71">
        <v>-16763.82</v>
      </c>
      <c r="I17" s="80">
        <v>-39987.869999999995</v>
      </c>
    </row>
    <row r="18" spans="1:9" hidden="1" x14ac:dyDescent="0.25">
      <c r="A18" s="75">
        <v>11</v>
      </c>
      <c r="B18" s="70">
        <v>39113</v>
      </c>
      <c r="C18" s="70"/>
      <c r="D18" s="71">
        <v>-21812.880000000001</v>
      </c>
      <c r="E18" s="71"/>
      <c r="F18" s="71"/>
      <c r="G18" s="80">
        <v>-328.27</v>
      </c>
      <c r="H18" s="71">
        <v>-22141.15</v>
      </c>
      <c r="I18" s="80">
        <v>-62129.02</v>
      </c>
    </row>
    <row r="19" spans="1:9" hidden="1" x14ac:dyDescent="0.25">
      <c r="A19" s="75">
        <v>12</v>
      </c>
      <c r="B19" s="70">
        <v>39141</v>
      </c>
      <c r="C19" s="70"/>
      <c r="D19" s="71">
        <v>-19555.72</v>
      </c>
      <c r="E19" s="71"/>
      <c r="F19" s="71"/>
      <c r="G19" s="80">
        <v>-489.57</v>
      </c>
      <c r="H19" s="71">
        <v>-20045.29</v>
      </c>
      <c r="I19" s="80">
        <v>-82174.31</v>
      </c>
    </row>
    <row r="20" spans="1:9" hidden="1" x14ac:dyDescent="0.25">
      <c r="A20" s="75">
        <v>13</v>
      </c>
      <c r="B20" s="70">
        <v>39172</v>
      </c>
      <c r="C20" s="70"/>
      <c r="D20" s="71">
        <v>-14293.31</v>
      </c>
      <c r="E20" s="71"/>
      <c r="F20" s="71"/>
      <c r="G20" s="80">
        <v>-608.13</v>
      </c>
      <c r="H20" s="71">
        <v>-14901.439999999999</v>
      </c>
      <c r="I20" s="80">
        <v>-97075.75</v>
      </c>
    </row>
    <row r="21" spans="1:9" hidden="1" x14ac:dyDescent="0.25">
      <c r="A21" s="75">
        <v>14</v>
      </c>
      <c r="B21" s="70">
        <v>39202</v>
      </c>
      <c r="C21" s="70"/>
      <c r="D21" s="71">
        <v>-10069.36</v>
      </c>
      <c r="E21" s="71"/>
      <c r="F21" s="71"/>
      <c r="G21" s="80">
        <v>-695.2</v>
      </c>
      <c r="H21" s="71">
        <v>-10764.560000000001</v>
      </c>
      <c r="I21" s="80">
        <v>-107840.31</v>
      </c>
    </row>
    <row r="22" spans="1:9" hidden="1" x14ac:dyDescent="0.25">
      <c r="A22" s="75">
        <v>15</v>
      </c>
      <c r="B22" s="70">
        <v>39233</v>
      </c>
      <c r="C22" s="70"/>
      <c r="D22" s="71">
        <v>-7689.33</v>
      </c>
      <c r="E22" s="71"/>
      <c r="F22" s="71"/>
      <c r="G22" s="80">
        <v>-760.39</v>
      </c>
      <c r="H22" s="71">
        <v>-8449.7199999999993</v>
      </c>
      <c r="I22" s="80">
        <v>-116290.03</v>
      </c>
    </row>
    <row r="23" spans="1:9" hidden="1" x14ac:dyDescent="0.25">
      <c r="A23" s="75">
        <v>16</v>
      </c>
      <c r="B23" s="70">
        <v>39263</v>
      </c>
      <c r="C23" s="70"/>
      <c r="D23" s="71">
        <v>-5206.83</v>
      </c>
      <c r="E23" s="71"/>
      <c r="F23" s="71"/>
      <c r="G23" s="80">
        <v>-831.64</v>
      </c>
      <c r="H23" s="71">
        <v>-6038.47</v>
      </c>
      <c r="I23" s="80">
        <v>-122328.5</v>
      </c>
    </row>
    <row r="24" spans="1:9" hidden="1" x14ac:dyDescent="0.25">
      <c r="A24" s="75">
        <v>17</v>
      </c>
      <c r="B24" s="70">
        <v>39294</v>
      </c>
      <c r="C24" s="77"/>
      <c r="D24" s="71">
        <v>-4231.8</v>
      </c>
      <c r="E24" s="71"/>
      <c r="F24" s="71"/>
      <c r="G24" s="80">
        <v>-855.56</v>
      </c>
      <c r="H24" s="71">
        <v>-5087.3600000000006</v>
      </c>
      <c r="I24" s="80">
        <v>-127415.86</v>
      </c>
    </row>
    <row r="25" spans="1:9" hidden="1" x14ac:dyDescent="0.25">
      <c r="A25" s="75">
        <v>18</v>
      </c>
      <c r="B25" s="70">
        <v>39324</v>
      </c>
      <c r="C25" s="77"/>
      <c r="D25" s="71">
        <v>-3873.64</v>
      </c>
      <c r="E25" s="71"/>
      <c r="F25" s="71"/>
      <c r="G25" s="80">
        <v>-889.3</v>
      </c>
      <c r="H25" s="71">
        <v>-4762.9399999999996</v>
      </c>
      <c r="I25" s="80">
        <v>-132178.79999999999</v>
      </c>
    </row>
    <row r="26" spans="1:9" hidden="1" x14ac:dyDescent="0.25">
      <c r="A26" s="75">
        <v>19</v>
      </c>
      <c r="B26" s="70">
        <v>39354</v>
      </c>
      <c r="C26" s="77"/>
      <c r="D26" s="71">
        <v>-4241.1899999999996</v>
      </c>
      <c r="E26" s="71"/>
      <c r="F26" s="71"/>
      <c r="G26" s="80">
        <v>-923.31</v>
      </c>
      <c r="H26" s="71">
        <v>-5164.5</v>
      </c>
      <c r="I26" s="80">
        <v>-137343.29999999999</v>
      </c>
    </row>
    <row r="27" spans="1:9" hidden="1" x14ac:dyDescent="0.25">
      <c r="A27" s="75">
        <v>20</v>
      </c>
      <c r="B27" s="70">
        <v>39385</v>
      </c>
      <c r="C27" s="77"/>
      <c r="D27" s="71">
        <v>-6718.68</v>
      </c>
      <c r="E27" s="71"/>
      <c r="F27" s="71"/>
      <c r="G27" s="81">
        <v>-967.33</v>
      </c>
      <c r="H27" s="71">
        <v>-7686.01</v>
      </c>
      <c r="I27" s="80">
        <v>-145029.31</v>
      </c>
    </row>
    <row r="28" spans="1:9" hidden="1" x14ac:dyDescent="0.25">
      <c r="A28" s="75">
        <v>21</v>
      </c>
      <c r="B28" s="70">
        <v>39415</v>
      </c>
      <c r="C28" s="70" t="s">
        <v>190</v>
      </c>
      <c r="D28" s="71">
        <v>-5438.45</v>
      </c>
      <c r="E28" s="131">
        <v>229121.62999999998</v>
      </c>
      <c r="F28" s="131"/>
      <c r="G28" s="81">
        <v>559.44000000000005</v>
      </c>
      <c r="H28" s="71">
        <v>224242.61999999997</v>
      </c>
      <c r="I28" s="80">
        <v>79213.309999999969</v>
      </c>
    </row>
    <row r="29" spans="1:9" hidden="1" x14ac:dyDescent="0.25">
      <c r="A29" s="75">
        <v>22</v>
      </c>
      <c r="B29" s="70"/>
      <c r="C29" s="70" t="s">
        <v>191</v>
      </c>
      <c r="D29" s="71">
        <v>-2495.64</v>
      </c>
      <c r="E29" s="131"/>
      <c r="F29" s="131"/>
      <c r="G29" s="81">
        <v>-8.58</v>
      </c>
      <c r="H29" s="71">
        <v>-2504.2199999999998</v>
      </c>
      <c r="I29" s="80">
        <v>76709.089999999967</v>
      </c>
    </row>
    <row r="30" spans="1:9" hidden="1" x14ac:dyDescent="0.25">
      <c r="A30" s="75">
        <v>23</v>
      </c>
      <c r="B30" s="70">
        <v>39446</v>
      </c>
      <c r="C30" s="70"/>
      <c r="D30" s="71">
        <v>-7384.94</v>
      </c>
      <c r="E30" s="71"/>
      <c r="F30" s="71"/>
      <c r="G30" s="80">
        <v>501.99</v>
      </c>
      <c r="H30" s="71">
        <v>-6882.95</v>
      </c>
      <c r="I30" s="80">
        <v>69826.13999999997</v>
      </c>
    </row>
    <row r="31" spans="1:9" hidden="1" x14ac:dyDescent="0.25">
      <c r="A31" s="75">
        <v>24</v>
      </c>
      <c r="B31" s="70">
        <v>39477</v>
      </c>
      <c r="C31" s="70"/>
      <c r="D31" s="71">
        <v>-8916.48</v>
      </c>
      <c r="E31" s="71"/>
      <c r="F31" s="71"/>
      <c r="G31" s="81">
        <v>422.71</v>
      </c>
      <c r="H31" s="71">
        <v>-8493.77</v>
      </c>
      <c r="I31" s="80">
        <v>61332.369999999966</v>
      </c>
    </row>
    <row r="32" spans="1:9" hidden="1" x14ac:dyDescent="0.25">
      <c r="A32" s="75">
        <v>25</v>
      </c>
      <c r="B32" s="70">
        <v>39506</v>
      </c>
      <c r="C32" s="70"/>
      <c r="D32" s="71">
        <v>-8434.6</v>
      </c>
      <c r="E32" s="71"/>
      <c r="F32" s="71"/>
      <c r="G32" s="81">
        <v>369.34</v>
      </c>
      <c r="H32" s="71">
        <v>-8065.26</v>
      </c>
      <c r="I32" s="80">
        <v>53267.109999999964</v>
      </c>
    </row>
    <row r="33" spans="1:9" hidden="1" x14ac:dyDescent="0.25">
      <c r="A33" s="75">
        <v>26</v>
      </c>
      <c r="B33" s="70">
        <v>39537</v>
      </c>
      <c r="C33" s="70"/>
      <c r="D33" s="71">
        <v>-6175.15</v>
      </c>
      <c r="E33" s="71"/>
      <c r="F33" s="71"/>
      <c r="G33" s="81">
        <v>324.49</v>
      </c>
      <c r="H33" s="71">
        <v>-5850.66</v>
      </c>
      <c r="I33" s="80">
        <v>47416.449999999968</v>
      </c>
    </row>
    <row r="34" spans="1:9" hidden="1" x14ac:dyDescent="0.25">
      <c r="A34" s="75">
        <v>27</v>
      </c>
      <c r="B34" s="70">
        <v>39567</v>
      </c>
      <c r="C34" s="70"/>
      <c r="D34" s="71">
        <v>-6283.12</v>
      </c>
      <c r="E34" s="71"/>
      <c r="F34" s="71"/>
      <c r="G34" s="81">
        <v>249.78</v>
      </c>
      <c r="H34" s="71">
        <v>-6033.34</v>
      </c>
      <c r="I34" s="80">
        <v>41383.109999999971</v>
      </c>
    </row>
    <row r="35" spans="1:9" hidden="1" x14ac:dyDescent="0.25">
      <c r="A35" s="75">
        <v>28</v>
      </c>
      <c r="B35" s="70">
        <v>39598</v>
      </c>
      <c r="C35" s="70"/>
      <c r="D35" s="71">
        <v>-4255.4799999999996</v>
      </c>
      <c r="E35" s="71"/>
      <c r="F35" s="71"/>
      <c r="G35" s="81">
        <v>221.47</v>
      </c>
      <c r="H35" s="71">
        <v>-4034.0099999999998</v>
      </c>
      <c r="I35" s="80">
        <v>37349.099999999969</v>
      </c>
    </row>
    <row r="36" spans="1:9" hidden="1" x14ac:dyDescent="0.25">
      <c r="A36" s="75">
        <v>29</v>
      </c>
      <c r="B36" s="70">
        <v>39628</v>
      </c>
      <c r="C36" s="70"/>
      <c r="D36" s="71">
        <v>-2883.88</v>
      </c>
      <c r="E36" s="71"/>
      <c r="F36" s="71"/>
      <c r="G36" s="81">
        <v>202.58</v>
      </c>
      <c r="H36" s="71">
        <v>-2681.3</v>
      </c>
      <c r="I36" s="80">
        <v>34667.799999999967</v>
      </c>
    </row>
    <row r="37" spans="1:9" hidden="1" x14ac:dyDescent="0.25">
      <c r="A37" s="75">
        <v>30</v>
      </c>
      <c r="B37" s="70">
        <v>39659</v>
      </c>
      <c r="C37" s="70"/>
      <c r="D37" s="71">
        <v>-2194.9</v>
      </c>
      <c r="E37" s="71"/>
      <c r="F37" s="71"/>
      <c r="G37" s="81">
        <v>148.27000000000001</v>
      </c>
      <c r="H37" s="71">
        <v>-2046.63</v>
      </c>
      <c r="I37" s="80">
        <v>32621.169999999966</v>
      </c>
    </row>
    <row r="38" spans="1:9" hidden="1" x14ac:dyDescent="0.25">
      <c r="A38" s="75">
        <v>31</v>
      </c>
      <c r="B38" s="70">
        <v>39689</v>
      </c>
      <c r="C38" s="70"/>
      <c r="D38" s="71">
        <v>-1860.51</v>
      </c>
      <c r="E38" s="71"/>
      <c r="F38" s="71"/>
      <c r="G38" s="81">
        <v>139.97</v>
      </c>
      <c r="H38" s="71">
        <v>-1720.54</v>
      </c>
      <c r="I38" s="80">
        <v>30900.629999999965</v>
      </c>
    </row>
    <row r="39" spans="1:9" hidden="1" x14ac:dyDescent="0.25">
      <c r="A39" s="75">
        <v>32</v>
      </c>
      <c r="B39" s="70">
        <v>39719</v>
      </c>
      <c r="C39" s="70"/>
      <c r="D39" s="71">
        <v>-1951.36</v>
      </c>
      <c r="E39" s="71"/>
      <c r="F39" s="71"/>
      <c r="G39" s="81">
        <v>132.16999999999999</v>
      </c>
      <c r="H39" s="71">
        <v>-1819.1899999999998</v>
      </c>
      <c r="I39" s="80">
        <v>29081.439999999966</v>
      </c>
    </row>
    <row r="40" spans="1:9" hidden="1" x14ac:dyDescent="0.25">
      <c r="A40" s="75">
        <v>33</v>
      </c>
      <c r="B40" s="70">
        <v>39750</v>
      </c>
      <c r="C40" s="70"/>
      <c r="D40" s="71">
        <v>-2595.63</v>
      </c>
      <c r="E40" s="71"/>
      <c r="F40" s="71"/>
      <c r="G40" s="81">
        <v>115.77</v>
      </c>
      <c r="H40" s="71">
        <v>-2479.86</v>
      </c>
      <c r="I40" s="80">
        <v>26601.579999999965</v>
      </c>
    </row>
    <row r="41" spans="1:9" hidden="1" x14ac:dyDescent="0.25">
      <c r="A41" s="75">
        <v>34</v>
      </c>
      <c r="B41" s="70">
        <v>39780</v>
      </c>
      <c r="C41" s="70"/>
      <c r="D41" s="71">
        <v>-8654.91</v>
      </c>
      <c r="E41" s="71">
        <v>174725.40000000002</v>
      </c>
      <c r="F41" s="71"/>
      <c r="G41" s="81">
        <v>820.83</v>
      </c>
      <c r="H41" s="71">
        <v>166891.32</v>
      </c>
      <c r="I41" s="80">
        <v>193492.89999999997</v>
      </c>
    </row>
    <row r="42" spans="1:9" hidden="1" x14ac:dyDescent="0.25">
      <c r="A42" s="75">
        <v>35</v>
      </c>
      <c r="B42" s="70">
        <v>39811</v>
      </c>
      <c r="C42" s="70"/>
      <c r="D42" s="71">
        <v>-22381</v>
      </c>
      <c r="E42" s="71"/>
      <c r="F42" s="71"/>
      <c r="G42" s="81">
        <v>759.59</v>
      </c>
      <c r="H42" s="71">
        <v>-21621.41</v>
      </c>
      <c r="I42" s="80">
        <v>171871.48999999996</v>
      </c>
    </row>
    <row r="43" spans="1:9" hidden="1" x14ac:dyDescent="0.25">
      <c r="A43" s="75">
        <v>36</v>
      </c>
      <c r="B43" s="70">
        <v>39842</v>
      </c>
      <c r="C43" s="70"/>
      <c r="D43" s="71">
        <v>-31654</v>
      </c>
      <c r="E43" s="71"/>
      <c r="F43" s="71"/>
      <c r="G43" s="81">
        <v>587.77</v>
      </c>
      <c r="H43" s="71">
        <v>-31066.23</v>
      </c>
      <c r="I43" s="80">
        <v>140805.25999999995</v>
      </c>
    </row>
    <row r="44" spans="1:9" hidden="1" x14ac:dyDescent="0.25">
      <c r="A44" s="75">
        <v>37</v>
      </c>
      <c r="B44" s="70">
        <v>39870</v>
      </c>
      <c r="C44" s="70"/>
      <c r="D44" s="71">
        <v>-27760.19</v>
      </c>
      <c r="E44" s="71"/>
      <c r="F44" s="71"/>
      <c r="G44" s="81">
        <v>478.08</v>
      </c>
      <c r="H44" s="71">
        <v>-27282.109999999997</v>
      </c>
      <c r="I44" s="80">
        <v>113523.14999999995</v>
      </c>
    </row>
    <row r="45" spans="1:9" hidden="1" x14ac:dyDescent="0.25">
      <c r="A45" s="75">
        <v>38</v>
      </c>
      <c r="B45" s="70">
        <v>39901</v>
      </c>
      <c r="C45" s="70"/>
      <c r="D45" s="71">
        <v>-24931.21</v>
      </c>
      <c r="E45" s="71"/>
      <c r="F45" s="71"/>
      <c r="G45" s="81">
        <v>380.65</v>
      </c>
      <c r="H45" s="71">
        <v>-24550.559999999998</v>
      </c>
      <c r="I45" s="80">
        <v>88972.589999999953</v>
      </c>
    </row>
    <row r="46" spans="1:9" hidden="1" x14ac:dyDescent="0.25">
      <c r="A46" s="75">
        <v>39</v>
      </c>
      <c r="B46" s="70">
        <v>39931</v>
      </c>
      <c r="C46" s="70"/>
      <c r="D46" s="71">
        <v>-18377</v>
      </c>
      <c r="E46" s="71"/>
      <c r="F46" s="71"/>
      <c r="G46" s="81">
        <v>224.06</v>
      </c>
      <c r="H46" s="71">
        <v>-18152.939999999999</v>
      </c>
      <c r="I46" s="80">
        <v>70819.649999999951</v>
      </c>
    </row>
    <row r="47" spans="1:9" hidden="1" x14ac:dyDescent="0.25">
      <c r="A47" s="75">
        <v>40</v>
      </c>
      <c r="B47" s="70">
        <v>39962</v>
      </c>
      <c r="C47" s="70"/>
      <c r="D47" s="71">
        <v>-11707.03</v>
      </c>
      <c r="E47" s="71"/>
      <c r="F47" s="71"/>
      <c r="G47" s="81">
        <v>182.45</v>
      </c>
      <c r="H47" s="71">
        <v>-11524.58</v>
      </c>
      <c r="I47" s="80">
        <v>59295.069999999949</v>
      </c>
    </row>
    <row r="48" spans="1:9" hidden="1" x14ac:dyDescent="0.25">
      <c r="A48" s="75">
        <v>41</v>
      </c>
      <c r="B48" s="70">
        <v>39992</v>
      </c>
      <c r="C48" s="70"/>
      <c r="D48" s="71">
        <v>-7334.12</v>
      </c>
      <c r="E48" s="71"/>
      <c r="F48" s="71"/>
      <c r="G48" s="81">
        <v>156.22</v>
      </c>
      <c r="H48" s="71">
        <v>-7177.9</v>
      </c>
      <c r="I48" s="80">
        <v>52117.169999999947</v>
      </c>
    </row>
    <row r="49" spans="1:9" hidden="1" x14ac:dyDescent="0.25">
      <c r="A49" s="75">
        <v>42</v>
      </c>
      <c r="B49" s="70">
        <v>40023</v>
      </c>
      <c r="C49" s="70"/>
      <c r="D49" s="71">
        <v>-6029.48</v>
      </c>
      <c r="E49" s="71"/>
      <c r="F49" s="71"/>
      <c r="G49" s="81">
        <v>132.99</v>
      </c>
      <c r="H49" s="71">
        <v>-5896.49</v>
      </c>
      <c r="I49" s="80">
        <v>46220.679999999949</v>
      </c>
    </row>
    <row r="50" spans="1:9" hidden="1" x14ac:dyDescent="0.25">
      <c r="A50" s="75">
        <v>43</v>
      </c>
      <c r="B50" s="70">
        <v>40053</v>
      </c>
      <c r="C50" s="70"/>
      <c r="D50" s="71">
        <v>-5655.84</v>
      </c>
      <c r="E50" s="71"/>
      <c r="F50" s="71"/>
      <c r="G50" s="81">
        <v>117.52</v>
      </c>
      <c r="H50" s="71">
        <v>-5538.32</v>
      </c>
      <c r="I50" s="80">
        <v>40682.35999999995</v>
      </c>
    </row>
    <row r="51" spans="1:9" hidden="1" x14ac:dyDescent="0.25">
      <c r="A51" s="75">
        <v>44</v>
      </c>
      <c r="B51" s="70">
        <v>40083</v>
      </c>
      <c r="C51" s="70"/>
      <c r="D51" s="71">
        <v>-6051.15</v>
      </c>
      <c r="E51" s="71"/>
      <c r="F51" s="71"/>
      <c r="G51" s="81">
        <v>101.99</v>
      </c>
      <c r="H51" s="71">
        <v>-5949.16</v>
      </c>
      <c r="I51" s="80">
        <v>34733.199999999953</v>
      </c>
    </row>
    <row r="52" spans="1:9" hidden="1" x14ac:dyDescent="0.25">
      <c r="A52" s="75">
        <v>45</v>
      </c>
      <c r="B52" s="70">
        <v>40114</v>
      </c>
      <c r="C52" s="70"/>
      <c r="D52" s="71">
        <v>-8449.0499999999993</v>
      </c>
      <c r="E52" s="71"/>
      <c r="F52" s="71"/>
      <c r="G52" s="81">
        <v>82.63</v>
      </c>
      <c r="H52" s="71">
        <v>-8366.42</v>
      </c>
      <c r="I52" s="80">
        <v>26366.779999999955</v>
      </c>
    </row>
    <row r="53" spans="1:9" hidden="1" x14ac:dyDescent="0.25">
      <c r="A53" s="75">
        <v>46</v>
      </c>
      <c r="B53" s="70">
        <v>40144</v>
      </c>
      <c r="C53" s="70"/>
      <c r="D53" s="71">
        <v>-7292.06</v>
      </c>
      <c r="E53" s="71"/>
      <c r="F53" s="71"/>
      <c r="G53" s="81">
        <v>61.54</v>
      </c>
      <c r="H53" s="71">
        <v>-7230.52</v>
      </c>
      <c r="I53" s="80">
        <v>19136.259999999955</v>
      </c>
    </row>
    <row r="54" spans="1:9" hidden="1" x14ac:dyDescent="0.25">
      <c r="A54" s="75">
        <v>47</v>
      </c>
      <c r="B54" s="70">
        <v>40174</v>
      </c>
      <c r="C54" s="70"/>
      <c r="D54" s="71"/>
      <c r="E54" s="71"/>
      <c r="F54" s="71"/>
      <c r="G54" s="81"/>
      <c r="H54" s="71"/>
      <c r="I54" s="80"/>
    </row>
    <row r="55" spans="1:9" hidden="1" x14ac:dyDescent="0.25">
      <c r="A55" s="75">
        <v>48</v>
      </c>
      <c r="B55" s="70"/>
      <c r="C55" s="70" t="s">
        <v>191</v>
      </c>
      <c r="D55" s="71">
        <v>-3563.29</v>
      </c>
      <c r="E55" s="71">
        <v>60396.83</v>
      </c>
      <c r="F55" s="71"/>
      <c r="G55" s="81">
        <v>158.75</v>
      </c>
      <c r="H55" s="71">
        <v>56992.29</v>
      </c>
      <c r="I55" s="80">
        <v>76128.549999999959</v>
      </c>
    </row>
    <row r="56" spans="1:9" hidden="1" x14ac:dyDescent="0.25">
      <c r="A56" s="75">
        <v>49</v>
      </c>
      <c r="B56" s="70">
        <v>40175</v>
      </c>
      <c r="C56" s="70"/>
      <c r="D56" s="71">
        <v>-11781.02</v>
      </c>
      <c r="E56" s="71">
        <v>1200</v>
      </c>
      <c r="F56" s="71"/>
      <c r="G56" s="81">
        <v>193.48</v>
      </c>
      <c r="H56" s="71">
        <v>-10387.540000000001</v>
      </c>
      <c r="I56" s="80">
        <v>65741.009999999951</v>
      </c>
    </row>
    <row r="57" spans="1:9" hidden="1" x14ac:dyDescent="0.25">
      <c r="A57" s="75">
        <v>50</v>
      </c>
      <c r="B57" s="70">
        <v>40206</v>
      </c>
      <c r="C57" s="70"/>
      <c r="D57" s="71">
        <v>-13379.91</v>
      </c>
      <c r="E57" s="71"/>
      <c r="F57" s="71"/>
      <c r="G57" s="81">
        <v>159.93</v>
      </c>
      <c r="H57" s="71">
        <v>-13219.98</v>
      </c>
      <c r="I57" s="80">
        <v>52521.029999999955</v>
      </c>
    </row>
    <row r="58" spans="1:9" hidden="1" x14ac:dyDescent="0.25">
      <c r="A58" s="75">
        <v>51</v>
      </c>
      <c r="B58" s="70">
        <v>40235</v>
      </c>
      <c r="C58" s="70"/>
      <c r="D58" s="71">
        <v>-9204.7800000000007</v>
      </c>
      <c r="E58" s="71"/>
      <c r="F58" s="71"/>
      <c r="G58" s="81">
        <v>129.78</v>
      </c>
      <c r="H58" s="71">
        <v>-9075</v>
      </c>
      <c r="I58" s="80">
        <v>43446.029999999955</v>
      </c>
    </row>
    <row r="59" spans="1:9" hidden="1" x14ac:dyDescent="0.25">
      <c r="A59" s="75">
        <v>52</v>
      </c>
      <c r="B59" s="70">
        <v>40266</v>
      </c>
      <c r="C59" s="70"/>
      <c r="D59" s="71">
        <v>-7805.35</v>
      </c>
      <c r="E59" s="71"/>
      <c r="F59" s="71"/>
      <c r="G59" s="81">
        <v>107.1</v>
      </c>
      <c r="H59" s="71">
        <v>-7698.25</v>
      </c>
      <c r="I59" s="80">
        <v>35747.779999999955</v>
      </c>
    </row>
    <row r="60" spans="1:9" hidden="1" x14ac:dyDescent="0.25">
      <c r="A60" s="75">
        <v>53</v>
      </c>
      <c r="B60" s="70">
        <v>40296</v>
      </c>
      <c r="C60" s="70"/>
      <c r="D60" s="71">
        <v>-7383.21</v>
      </c>
      <c r="E60" s="71"/>
      <c r="F60" s="71"/>
      <c r="G60" s="81">
        <v>86.82</v>
      </c>
      <c r="H60" s="71">
        <v>-7296.39</v>
      </c>
      <c r="I60" s="80">
        <v>28451.389999999956</v>
      </c>
    </row>
    <row r="61" spans="1:9" hidden="1" x14ac:dyDescent="0.25">
      <c r="A61" s="75">
        <v>54</v>
      </c>
      <c r="B61" s="70">
        <v>40327</v>
      </c>
      <c r="C61" s="70"/>
      <c r="D61" s="71">
        <v>-5638.66</v>
      </c>
      <c r="E61" s="71"/>
      <c r="F61" s="71"/>
      <c r="G61" s="81">
        <v>69.42</v>
      </c>
      <c r="H61" s="71">
        <v>-5569.24</v>
      </c>
      <c r="I61" s="80">
        <v>22882.149999999958</v>
      </c>
    </row>
    <row r="62" spans="1:9" hidden="1" x14ac:dyDescent="0.25">
      <c r="A62" s="75">
        <v>55</v>
      </c>
      <c r="B62" s="70">
        <v>40357</v>
      </c>
      <c r="C62" s="70"/>
      <c r="D62" s="71">
        <v>-4466.12</v>
      </c>
      <c r="E62" s="71"/>
      <c r="F62" s="71"/>
      <c r="G62" s="81">
        <v>55.92</v>
      </c>
      <c r="H62" s="71">
        <v>-4410.2</v>
      </c>
      <c r="I62" s="80">
        <v>18471.949999999957</v>
      </c>
    </row>
    <row r="63" spans="1:9" hidden="1" x14ac:dyDescent="0.25">
      <c r="A63" s="75">
        <v>56</v>
      </c>
      <c r="B63" s="70">
        <v>40388</v>
      </c>
      <c r="C63" s="70"/>
      <c r="D63" s="71">
        <v>-3202.14</v>
      </c>
      <c r="E63" s="71"/>
      <c r="F63" s="71"/>
      <c r="G63" s="81">
        <v>45.69</v>
      </c>
      <c r="H63" s="71">
        <v>-3156.45</v>
      </c>
      <c r="I63" s="80">
        <v>15315.499999999956</v>
      </c>
    </row>
    <row r="64" spans="1:9" hidden="1" x14ac:dyDescent="0.25">
      <c r="A64" s="75">
        <v>57</v>
      </c>
      <c r="B64" s="70">
        <v>40418</v>
      </c>
      <c r="C64" s="70"/>
      <c r="D64" s="71">
        <v>-2618.2399999999998</v>
      </c>
      <c r="E64" s="71"/>
      <c r="F64" s="71"/>
      <c r="G64" s="81">
        <v>37.93</v>
      </c>
      <c r="H64" s="71">
        <v>-2580.31</v>
      </c>
      <c r="I64" s="80">
        <v>12735.189999999957</v>
      </c>
    </row>
    <row r="65" spans="1:9" hidden="1" x14ac:dyDescent="0.25">
      <c r="A65" s="75">
        <v>58</v>
      </c>
      <c r="B65" s="70">
        <v>40448</v>
      </c>
      <c r="C65" s="70"/>
      <c r="D65" s="71">
        <v>-2850.8599999999992</v>
      </c>
      <c r="E65" s="71"/>
      <c r="F65" s="71"/>
      <c r="G65" s="81">
        <v>30.63</v>
      </c>
      <c r="H65" s="71">
        <v>-2820.2299999999991</v>
      </c>
      <c r="I65" s="80">
        <v>9914.9599999999573</v>
      </c>
    </row>
    <row r="66" spans="1:9" hidden="1" x14ac:dyDescent="0.25">
      <c r="A66" s="75">
        <v>59</v>
      </c>
      <c r="B66" s="70">
        <v>40479</v>
      </c>
      <c r="C66" s="70"/>
      <c r="D66" s="71">
        <v>-3486.78</v>
      </c>
      <c r="E66" s="71"/>
      <c r="F66" s="71"/>
      <c r="G66" s="81">
        <v>22.13</v>
      </c>
      <c r="H66" s="71">
        <v>-3464.65</v>
      </c>
      <c r="I66" s="80">
        <v>6450.3099999999577</v>
      </c>
    </row>
    <row r="67" spans="1:9" hidden="1" x14ac:dyDescent="0.25">
      <c r="A67" s="75">
        <v>60</v>
      </c>
      <c r="B67" s="70">
        <v>40509</v>
      </c>
      <c r="C67" s="85" t="s">
        <v>183</v>
      </c>
      <c r="D67" s="71">
        <v>-2899.69</v>
      </c>
      <c r="E67" s="71"/>
      <c r="F67" s="71"/>
      <c r="G67" s="81">
        <v>13.54</v>
      </c>
      <c r="H67" s="71">
        <v>-2886.15</v>
      </c>
      <c r="I67" s="80">
        <v>3564.1599999999576</v>
      </c>
    </row>
    <row r="68" spans="1:9" hidden="1" x14ac:dyDescent="0.25">
      <c r="A68" s="75">
        <v>61</v>
      </c>
      <c r="B68" s="70"/>
      <c r="C68" s="85" t="s">
        <v>192</v>
      </c>
      <c r="D68" s="71">
        <v>-33814.769999999997</v>
      </c>
      <c r="E68" s="71">
        <v>1596718.43</v>
      </c>
      <c r="F68" s="71"/>
      <c r="G68" s="81">
        <v>-45.79</v>
      </c>
      <c r="H68" s="71">
        <v>1562857.8699999999</v>
      </c>
      <c r="I68" s="80">
        <v>1566422.0299999998</v>
      </c>
    </row>
    <row r="69" spans="1:9" hidden="1" x14ac:dyDescent="0.25">
      <c r="A69" s="75">
        <v>62</v>
      </c>
      <c r="B69" s="70">
        <v>40540</v>
      </c>
      <c r="C69" s="70"/>
      <c r="D69" s="71">
        <v>-163693.14000000001</v>
      </c>
      <c r="E69" s="71"/>
      <c r="F69" s="71"/>
      <c r="G69" s="81">
        <v>4020.73</v>
      </c>
      <c r="H69" s="71">
        <v>-159672.41</v>
      </c>
      <c r="I69" s="80">
        <v>1406749.6199999999</v>
      </c>
    </row>
    <row r="70" spans="1:9" hidden="1" x14ac:dyDescent="0.25">
      <c r="A70" s="75">
        <v>63</v>
      </c>
      <c r="B70" s="70">
        <v>40571</v>
      </c>
      <c r="C70" s="70"/>
      <c r="D70" s="71">
        <v>-193997.29</v>
      </c>
      <c r="E70" s="71"/>
      <c r="F70" s="116">
        <v>3.2500000000000001E-2</v>
      </c>
      <c r="G70" s="81">
        <v>3547.24</v>
      </c>
      <c r="H70" s="71">
        <v>-190450.05000000002</v>
      </c>
      <c r="I70" s="80">
        <v>1216299.5699999998</v>
      </c>
    </row>
    <row r="71" spans="1:9" hidden="1" x14ac:dyDescent="0.25">
      <c r="A71" s="75">
        <v>64</v>
      </c>
      <c r="B71" s="70">
        <v>40600</v>
      </c>
      <c r="C71" s="70"/>
      <c r="D71" s="71">
        <v>-153492.57999999999</v>
      </c>
      <c r="E71" s="71"/>
      <c r="F71" s="116">
        <v>3.2500000000000001E-2</v>
      </c>
      <c r="G71" s="81">
        <v>3086.29</v>
      </c>
      <c r="H71" s="71">
        <v>-150406.28999999998</v>
      </c>
      <c r="I71" s="80">
        <v>1065893.2799999998</v>
      </c>
    </row>
    <row r="72" spans="1:9" hidden="1" x14ac:dyDescent="0.25">
      <c r="A72" s="75">
        <v>65</v>
      </c>
      <c r="B72" s="70">
        <v>40631</v>
      </c>
      <c r="C72" s="70"/>
      <c r="D72" s="71">
        <v>-159996.48000000001</v>
      </c>
      <c r="E72" s="71"/>
      <c r="F72" s="116">
        <v>3.2500000000000001E-2</v>
      </c>
      <c r="G72" s="81">
        <v>2670.13</v>
      </c>
      <c r="H72" s="71">
        <v>-157326.35</v>
      </c>
      <c r="I72" s="80">
        <v>908566.92999999982</v>
      </c>
    </row>
    <row r="73" spans="1:9" hidden="1" x14ac:dyDescent="0.25">
      <c r="A73" s="75">
        <v>66</v>
      </c>
      <c r="B73" s="70">
        <v>40661</v>
      </c>
      <c r="C73" s="70"/>
      <c r="D73" s="71">
        <v>-117984.34</v>
      </c>
      <c r="E73" s="71"/>
      <c r="F73" s="116">
        <v>3.2500000000000001E-2</v>
      </c>
      <c r="G73" s="81">
        <v>2300.9299999999998</v>
      </c>
      <c r="H73" s="71">
        <v>-115683.41</v>
      </c>
      <c r="I73" s="80">
        <v>792883.51999999979</v>
      </c>
    </row>
    <row r="74" spans="1:9" hidden="1" x14ac:dyDescent="0.25">
      <c r="A74" s="75">
        <v>67</v>
      </c>
      <c r="B74" s="70">
        <v>40692</v>
      </c>
      <c r="C74" s="70"/>
      <c r="D74" s="71">
        <v>-91358.51</v>
      </c>
      <c r="E74" s="71"/>
      <c r="F74" s="116">
        <v>3.2500000000000001E-2</v>
      </c>
      <c r="G74" s="81">
        <v>2023.68</v>
      </c>
      <c r="H74" s="71">
        <v>-89334.83</v>
      </c>
      <c r="I74" s="80">
        <v>703548.68999999983</v>
      </c>
    </row>
    <row r="75" spans="1:9" hidden="1" x14ac:dyDescent="0.25">
      <c r="A75" s="75">
        <v>68</v>
      </c>
      <c r="B75" s="70">
        <v>40722</v>
      </c>
      <c r="C75" s="70"/>
      <c r="D75" s="71">
        <v>-56048.639999999999</v>
      </c>
      <c r="E75" s="71"/>
      <c r="F75" s="116">
        <v>3.2500000000000001E-2</v>
      </c>
      <c r="G75" s="81">
        <v>1829.55</v>
      </c>
      <c r="H75" s="71">
        <v>-54219.09</v>
      </c>
      <c r="I75" s="80">
        <v>649329.59999999986</v>
      </c>
    </row>
    <row r="76" spans="1:9" hidden="1" x14ac:dyDescent="0.25">
      <c r="A76" s="75">
        <v>69</v>
      </c>
      <c r="B76" s="70">
        <v>40753</v>
      </c>
      <c r="C76" s="70"/>
      <c r="D76" s="71">
        <v>-37283.749999999993</v>
      </c>
      <c r="E76" s="71"/>
      <c r="F76" s="116">
        <v>3.2500000000000001E-2</v>
      </c>
      <c r="G76" s="81">
        <v>1708.11</v>
      </c>
      <c r="H76" s="71">
        <v>-35575.639999999992</v>
      </c>
      <c r="I76" s="80">
        <v>613753.95999999985</v>
      </c>
    </row>
    <row r="77" spans="1:9" hidden="1" x14ac:dyDescent="0.25">
      <c r="A77" s="75">
        <v>70</v>
      </c>
      <c r="B77" s="70">
        <v>40783</v>
      </c>
      <c r="C77" s="70"/>
      <c r="D77" s="71">
        <v>-30394.639999999999</v>
      </c>
      <c r="E77" s="71"/>
      <c r="F77" s="116">
        <v>3.2500000000000001E-2</v>
      </c>
      <c r="G77" s="81">
        <v>1621.09</v>
      </c>
      <c r="H77" s="71">
        <v>-28773.55</v>
      </c>
      <c r="I77" s="80">
        <v>584980.4099999998</v>
      </c>
    </row>
    <row r="78" spans="1:9" hidden="1" x14ac:dyDescent="0.25">
      <c r="A78" s="75">
        <v>71</v>
      </c>
      <c r="B78" s="70">
        <v>40813</v>
      </c>
      <c r="C78" s="70"/>
      <c r="D78" s="71">
        <v>-31586.74</v>
      </c>
      <c r="E78" s="71"/>
      <c r="F78" s="116">
        <v>3.2500000000000001E-2</v>
      </c>
      <c r="G78" s="81">
        <v>1541.55</v>
      </c>
      <c r="H78" s="71">
        <v>-30045.190000000002</v>
      </c>
      <c r="I78" s="80">
        <v>554935.21999999974</v>
      </c>
    </row>
    <row r="79" spans="1:9" hidden="1" x14ac:dyDescent="0.25">
      <c r="A79" s="75">
        <v>72</v>
      </c>
      <c r="B79" s="70">
        <v>40844</v>
      </c>
      <c r="C79" s="70"/>
      <c r="D79" s="71">
        <v>-42391.76</v>
      </c>
      <c r="E79" s="71"/>
      <c r="F79" s="116">
        <v>3.2500000000000001E-2</v>
      </c>
      <c r="G79" s="81">
        <v>1445.54</v>
      </c>
      <c r="H79" s="71">
        <v>-40946.22</v>
      </c>
      <c r="I79" s="80">
        <v>513988.99999999977</v>
      </c>
    </row>
    <row r="80" spans="1:9" hidden="1" x14ac:dyDescent="0.25">
      <c r="A80" s="75">
        <v>73</v>
      </c>
      <c r="B80" s="70">
        <v>40874</v>
      </c>
      <c r="C80" s="85" t="s">
        <v>183</v>
      </c>
      <c r="D80" s="71">
        <v>-50646.140000000007</v>
      </c>
      <c r="E80" s="71"/>
      <c r="F80" s="116">
        <v>3.2500000000000001E-2</v>
      </c>
      <c r="G80" s="81">
        <v>1323.47</v>
      </c>
      <c r="H80" s="71">
        <v>-49322.670000000006</v>
      </c>
      <c r="I80" s="80">
        <v>464666.32999999978</v>
      </c>
    </row>
    <row r="81" spans="1:9" hidden="1" x14ac:dyDescent="0.25">
      <c r="A81" s="75">
        <v>74</v>
      </c>
      <c r="B81" s="70"/>
      <c r="C81" s="85" t="s">
        <v>192</v>
      </c>
      <c r="D81" s="71">
        <v>-18581.710000000003</v>
      </c>
      <c r="E81" s="132">
        <v>10594.61</v>
      </c>
      <c r="F81" s="116">
        <v>3.2500000000000001E-2</v>
      </c>
      <c r="G81" s="71">
        <v>3.53</v>
      </c>
      <c r="H81" s="71">
        <v>-7983.5700000000024</v>
      </c>
      <c r="I81" s="80">
        <v>456682.75999999978</v>
      </c>
    </row>
    <row r="82" spans="1:9" hidden="1" x14ac:dyDescent="0.25">
      <c r="A82" s="75">
        <v>75</v>
      </c>
      <c r="B82" s="70">
        <v>40905</v>
      </c>
      <c r="C82" s="70"/>
      <c r="D82" s="71">
        <v>-78990.070000000007</v>
      </c>
      <c r="E82" s="71"/>
      <c r="F82" s="116">
        <v>3.2500000000000001E-2</v>
      </c>
      <c r="G82" s="81">
        <v>1129.8800000000001</v>
      </c>
      <c r="H82" s="71">
        <v>-77860.19</v>
      </c>
      <c r="I82" s="80">
        <v>378822.56999999977</v>
      </c>
    </row>
    <row r="83" spans="1:9" hidden="1" x14ac:dyDescent="0.25">
      <c r="A83" s="75">
        <v>76</v>
      </c>
      <c r="B83" s="70">
        <v>40936</v>
      </c>
      <c r="C83" s="70"/>
      <c r="D83" s="71">
        <v>-87387.42</v>
      </c>
      <c r="E83" s="71"/>
      <c r="F83" s="116">
        <v>3.2500000000000001E-2</v>
      </c>
      <c r="G83" s="81">
        <v>907.64</v>
      </c>
      <c r="H83" s="71">
        <v>-86479.78</v>
      </c>
      <c r="I83" s="80">
        <v>292342.7899999998</v>
      </c>
    </row>
    <row r="84" spans="1:9" hidden="1" x14ac:dyDescent="0.25">
      <c r="A84" s="75">
        <v>77</v>
      </c>
      <c r="B84" s="70">
        <v>40965</v>
      </c>
      <c r="C84" s="70"/>
      <c r="D84" s="71">
        <v>-72643.399999999994</v>
      </c>
      <c r="E84" s="71"/>
      <c r="F84" s="116">
        <v>3.2500000000000001E-2</v>
      </c>
      <c r="G84" s="81">
        <v>693.39</v>
      </c>
      <c r="H84" s="71">
        <v>-71950.009999999995</v>
      </c>
      <c r="I84" s="80">
        <v>220392.7799999998</v>
      </c>
    </row>
    <row r="85" spans="1:9" hidden="1" x14ac:dyDescent="0.25">
      <c r="A85" s="75">
        <v>78</v>
      </c>
      <c r="B85" s="70">
        <v>40996</v>
      </c>
      <c r="C85" s="70"/>
      <c r="D85" s="71">
        <v>-68556.159999999989</v>
      </c>
      <c r="E85" s="71"/>
      <c r="F85" s="116">
        <v>3.2500000000000001E-2</v>
      </c>
      <c r="G85" s="81">
        <v>504.06</v>
      </c>
      <c r="H85" s="71">
        <v>-68052.099999999991</v>
      </c>
      <c r="I85" s="80">
        <v>152340.67999999982</v>
      </c>
    </row>
    <row r="86" spans="1:9" hidden="1" x14ac:dyDescent="0.25">
      <c r="A86" s="75">
        <v>79</v>
      </c>
      <c r="B86" s="70">
        <v>41026</v>
      </c>
      <c r="C86" s="70"/>
      <c r="D86" s="71">
        <v>-53007.990000000005</v>
      </c>
      <c r="E86" s="71"/>
      <c r="F86" s="116">
        <v>3.2500000000000001E-2</v>
      </c>
      <c r="G86" s="81">
        <v>340.83</v>
      </c>
      <c r="H86" s="71">
        <v>-52667.16</v>
      </c>
      <c r="I86" s="80">
        <v>99673.519999999815</v>
      </c>
    </row>
    <row r="87" spans="1:9" hidden="1" x14ac:dyDescent="0.25">
      <c r="A87" s="75">
        <v>80</v>
      </c>
      <c r="B87" s="70">
        <v>41057</v>
      </c>
      <c r="C87" s="70"/>
      <c r="D87" s="71">
        <v>-31902.640000000007</v>
      </c>
      <c r="E87" s="71"/>
      <c r="F87" s="116">
        <v>3.2500000000000001E-2</v>
      </c>
      <c r="G87" s="81">
        <v>226.75</v>
      </c>
      <c r="H87" s="71">
        <v>-31675.890000000007</v>
      </c>
      <c r="I87" s="80">
        <v>67997.629999999801</v>
      </c>
    </row>
    <row r="88" spans="1:9" hidden="1" x14ac:dyDescent="0.25">
      <c r="A88" s="75">
        <v>81</v>
      </c>
      <c r="B88" s="70">
        <v>41087</v>
      </c>
      <c r="C88" s="133">
        <v>2</v>
      </c>
      <c r="D88" s="71">
        <v>-22747.750000000004</v>
      </c>
      <c r="E88" s="71">
        <v>7.75</v>
      </c>
      <c r="F88" s="116">
        <v>3.2500000000000001E-2</v>
      </c>
      <c r="G88" s="81">
        <v>153.38</v>
      </c>
      <c r="H88" s="71">
        <v>-22586.620000000003</v>
      </c>
      <c r="I88" s="80">
        <v>45411.009999999798</v>
      </c>
    </row>
    <row r="89" spans="1:9" hidden="1" x14ac:dyDescent="0.25">
      <c r="A89" s="75">
        <v>82</v>
      </c>
      <c r="B89" s="70">
        <v>41118</v>
      </c>
      <c r="C89" s="70"/>
      <c r="D89" s="71">
        <v>-16925.54</v>
      </c>
      <c r="E89" s="71"/>
      <c r="F89" s="116">
        <v>3.2500000000000001E-2</v>
      </c>
      <c r="G89" s="81">
        <v>100.07</v>
      </c>
      <c r="H89" s="71">
        <v>-16825.47</v>
      </c>
      <c r="I89" s="80">
        <v>28585.539999999797</v>
      </c>
    </row>
    <row r="90" spans="1:9" hidden="1" x14ac:dyDescent="0.25">
      <c r="A90" s="75">
        <v>83</v>
      </c>
      <c r="B90" s="70">
        <v>41149</v>
      </c>
      <c r="C90" s="70"/>
      <c r="D90" s="71">
        <v>-13444.309999999998</v>
      </c>
      <c r="E90" s="71"/>
      <c r="F90" s="116">
        <v>3.2500000000000001E-2</v>
      </c>
      <c r="G90" s="81">
        <v>59.21</v>
      </c>
      <c r="H90" s="71">
        <v>-13385.099999999999</v>
      </c>
      <c r="I90" s="80">
        <v>15200.439999999799</v>
      </c>
    </row>
    <row r="91" spans="1:9" hidden="1" x14ac:dyDescent="0.25">
      <c r="A91" s="75">
        <v>84</v>
      </c>
      <c r="B91" s="70">
        <v>41179</v>
      </c>
      <c r="C91" s="70"/>
      <c r="D91" s="71">
        <v>-14392.39</v>
      </c>
      <c r="E91" s="71"/>
      <c r="F91" s="116">
        <v>3.2500000000000001E-2</v>
      </c>
      <c r="G91" s="81">
        <v>21.68</v>
      </c>
      <c r="H91" s="71">
        <v>-14370.71</v>
      </c>
      <c r="I91" s="80">
        <v>829.72999999979947</v>
      </c>
    </row>
    <row r="92" spans="1:9" hidden="1" x14ac:dyDescent="0.25">
      <c r="A92" s="75">
        <v>85</v>
      </c>
      <c r="B92" s="70">
        <v>41210</v>
      </c>
      <c r="C92" s="70"/>
      <c r="D92" s="71">
        <v>-18989.110000000004</v>
      </c>
      <c r="E92" s="71"/>
      <c r="F92" s="116">
        <v>3.2500000000000001E-2</v>
      </c>
      <c r="G92" s="81">
        <v>-23.47</v>
      </c>
      <c r="H92" s="71">
        <v>-19012.580000000005</v>
      </c>
      <c r="I92" s="80">
        <v>-18182.850000000206</v>
      </c>
    </row>
    <row r="93" spans="1:9" hidden="1" x14ac:dyDescent="0.25">
      <c r="A93" s="75">
        <v>86</v>
      </c>
      <c r="B93" s="70">
        <v>41240</v>
      </c>
      <c r="C93" s="85" t="s">
        <v>183</v>
      </c>
      <c r="D93" s="71">
        <v>-20786.910000000003</v>
      </c>
      <c r="E93" s="71"/>
      <c r="F93" s="116">
        <v>3.2500000000000001E-2</v>
      </c>
      <c r="G93" s="81">
        <v>-77.39</v>
      </c>
      <c r="H93" s="71">
        <v>-20864.300000000003</v>
      </c>
      <c r="I93" s="80">
        <v>-39047.150000000212</v>
      </c>
    </row>
    <row r="94" spans="1:9" hidden="1" x14ac:dyDescent="0.25">
      <c r="A94" s="75">
        <v>87</v>
      </c>
      <c r="B94" s="70">
        <v>41240</v>
      </c>
      <c r="C94" s="85" t="s">
        <v>192</v>
      </c>
      <c r="D94" s="71">
        <v>-21327.45</v>
      </c>
      <c r="E94" s="71">
        <v>726389.02249999985</v>
      </c>
      <c r="F94" s="116">
        <v>3.2500000000000001E-2</v>
      </c>
      <c r="G94" s="71">
        <v>1938.42</v>
      </c>
      <c r="H94" s="71">
        <v>706999.99249999993</v>
      </c>
      <c r="I94" s="80">
        <v>667952.84249999968</v>
      </c>
    </row>
    <row r="95" spans="1:9" hidden="1" x14ac:dyDescent="0.25">
      <c r="A95" s="75">
        <v>88</v>
      </c>
      <c r="B95" s="70">
        <v>41271</v>
      </c>
      <c r="C95" s="70"/>
      <c r="D95" s="71">
        <v>-91683.83</v>
      </c>
      <c r="E95" s="71"/>
      <c r="F95" s="116">
        <v>3.2500000000000001E-2</v>
      </c>
      <c r="G95" s="81">
        <v>1684.88</v>
      </c>
      <c r="H95" s="71">
        <v>-89998.95</v>
      </c>
      <c r="I95" s="80">
        <v>577953.89249999973</v>
      </c>
    </row>
    <row r="96" spans="1:9" hidden="1" x14ac:dyDescent="0.25">
      <c r="A96" s="75">
        <v>89</v>
      </c>
      <c r="B96" s="70">
        <v>41302</v>
      </c>
      <c r="C96" s="70"/>
      <c r="D96" s="71">
        <v>-138325.83000000002</v>
      </c>
      <c r="E96" s="71"/>
      <c r="F96" s="116">
        <v>3.2500000000000001E-2</v>
      </c>
      <c r="G96" s="81">
        <v>1377.98</v>
      </c>
      <c r="H96" s="71">
        <v>-136947.85</v>
      </c>
      <c r="I96" s="80">
        <v>441006.04249999975</v>
      </c>
    </row>
    <row r="97" spans="1:9" hidden="1" x14ac:dyDescent="0.25">
      <c r="A97" s="75">
        <v>90</v>
      </c>
      <c r="B97" s="70">
        <v>41330</v>
      </c>
      <c r="C97" s="70"/>
      <c r="D97" s="71">
        <v>-111726.65</v>
      </c>
      <c r="E97" s="71"/>
      <c r="F97" s="116">
        <v>3.2500000000000001E-2</v>
      </c>
      <c r="G97" s="81">
        <v>1043.0899999999999</v>
      </c>
      <c r="H97" s="71">
        <v>-110683.56</v>
      </c>
      <c r="I97" s="80">
        <v>330322.48249999975</v>
      </c>
    </row>
    <row r="98" spans="1:9" hidden="1" x14ac:dyDescent="0.25">
      <c r="A98" s="75">
        <v>91</v>
      </c>
      <c r="B98" s="70">
        <v>41361</v>
      </c>
      <c r="C98" s="70"/>
      <c r="D98" s="132">
        <v>-87272.7</v>
      </c>
      <c r="E98" s="71"/>
      <c r="F98" s="116">
        <v>3.2500000000000001E-2</v>
      </c>
      <c r="G98" s="81">
        <v>776.44</v>
      </c>
      <c r="H98" s="71">
        <v>-86496.26</v>
      </c>
      <c r="I98" s="80">
        <v>243826.22249999974</v>
      </c>
    </row>
    <row r="99" spans="1:9" hidden="1" x14ac:dyDescent="0.25">
      <c r="A99" s="75">
        <v>92</v>
      </c>
      <c r="B99" s="70">
        <v>41391</v>
      </c>
      <c r="C99" s="70"/>
      <c r="D99" s="132">
        <v>-61931.170000000006</v>
      </c>
      <c r="E99" s="71"/>
      <c r="F99" s="116">
        <v>3.2500000000000001E-2</v>
      </c>
      <c r="G99" s="81">
        <v>576.5</v>
      </c>
      <c r="H99" s="71">
        <v>-61354.670000000006</v>
      </c>
      <c r="I99" s="80">
        <v>182471.55249999973</v>
      </c>
    </row>
    <row r="100" spans="1:9" hidden="1" x14ac:dyDescent="0.25">
      <c r="A100" s="75">
        <v>93</v>
      </c>
      <c r="B100" s="70">
        <v>41422</v>
      </c>
      <c r="C100" s="70"/>
      <c r="D100" s="132">
        <v>-40964.120000000003</v>
      </c>
      <c r="E100" s="71"/>
      <c r="F100" s="116">
        <v>3.2500000000000001E-2</v>
      </c>
      <c r="G100" s="81">
        <v>438.72</v>
      </c>
      <c r="H100" s="71">
        <v>-40525.4</v>
      </c>
      <c r="I100" s="80">
        <v>141946.15249999973</v>
      </c>
    </row>
    <row r="101" spans="1:9" hidden="1" x14ac:dyDescent="0.25">
      <c r="A101" s="75">
        <v>94</v>
      </c>
      <c r="B101" s="70">
        <v>41452</v>
      </c>
      <c r="C101" s="70"/>
      <c r="D101" s="71">
        <v>-31985.45</v>
      </c>
      <c r="E101" s="71"/>
      <c r="F101" s="116">
        <v>3.2500000000000001E-2</v>
      </c>
      <c r="G101" s="81">
        <v>341.12</v>
      </c>
      <c r="H101" s="71">
        <v>-31644.33</v>
      </c>
      <c r="I101" s="80">
        <v>110301.82249999973</v>
      </c>
    </row>
    <row r="102" spans="1:9" hidden="1" x14ac:dyDescent="0.25">
      <c r="A102" s="75">
        <v>95</v>
      </c>
      <c r="B102" s="70">
        <v>41483</v>
      </c>
      <c r="C102" s="70"/>
      <c r="D102" s="71">
        <v>-22754.320000000003</v>
      </c>
      <c r="E102" s="71"/>
      <c r="F102" s="116">
        <v>3.2500000000000001E-2</v>
      </c>
      <c r="G102" s="81">
        <v>267.92</v>
      </c>
      <c r="H102" s="71">
        <v>-22486.400000000005</v>
      </c>
      <c r="I102" s="80">
        <v>87815.422499999724</v>
      </c>
    </row>
    <row r="103" spans="1:9" hidden="1" x14ac:dyDescent="0.25">
      <c r="A103" s="75">
        <v>96</v>
      </c>
      <c r="B103" s="70">
        <v>41514</v>
      </c>
      <c r="C103" s="70"/>
      <c r="D103" s="71">
        <v>-19697.200000000004</v>
      </c>
      <c r="E103" s="71"/>
      <c r="F103" s="116">
        <v>3.2500000000000001E-2</v>
      </c>
      <c r="G103" s="81">
        <v>211.16</v>
      </c>
      <c r="H103" s="71">
        <v>-19486.040000000005</v>
      </c>
      <c r="I103" s="80">
        <v>68329.382499999716</v>
      </c>
    </row>
    <row r="104" spans="1:9" hidden="1" x14ac:dyDescent="0.25">
      <c r="A104" s="75">
        <v>97</v>
      </c>
      <c r="B104" s="70">
        <v>41544</v>
      </c>
      <c r="C104" s="70"/>
      <c r="D104" s="71">
        <v>-19953.990000000002</v>
      </c>
      <c r="E104" s="71"/>
      <c r="F104" s="116">
        <v>3.2500000000000001E-2</v>
      </c>
      <c r="G104" s="81">
        <v>158.04</v>
      </c>
      <c r="H104" s="71">
        <v>-19795.95</v>
      </c>
      <c r="I104" s="80">
        <v>48533.432499999719</v>
      </c>
    </row>
    <row r="105" spans="1:9" hidden="1" x14ac:dyDescent="0.25">
      <c r="A105" s="75">
        <v>98</v>
      </c>
      <c r="B105" s="70">
        <v>41575</v>
      </c>
      <c r="C105" s="70"/>
      <c r="D105" s="71">
        <v>-37676.040000000015</v>
      </c>
      <c r="E105" s="71"/>
      <c r="F105" s="116">
        <v>3.2500000000000001E-2</v>
      </c>
      <c r="G105" s="81">
        <v>80.430000000000007</v>
      </c>
      <c r="H105" s="71">
        <v>-37595.610000000015</v>
      </c>
      <c r="I105" s="80">
        <v>10937.822499999704</v>
      </c>
    </row>
    <row r="106" spans="1:9" hidden="1" x14ac:dyDescent="0.25">
      <c r="A106" s="75">
        <v>99</v>
      </c>
      <c r="B106" s="70">
        <v>41605</v>
      </c>
      <c r="C106" s="85" t="s">
        <v>183</v>
      </c>
      <c r="D106" s="71">
        <v>-33648.310000000005</v>
      </c>
      <c r="E106" s="70"/>
      <c r="F106" s="116">
        <v>3.2500000000000001E-2</v>
      </c>
      <c r="G106" s="81">
        <v>-15.94</v>
      </c>
      <c r="H106" s="71">
        <v>-33664.250000000007</v>
      </c>
      <c r="I106" s="80">
        <v>-22726.427500000304</v>
      </c>
    </row>
    <row r="107" spans="1:9" hidden="1" x14ac:dyDescent="0.25">
      <c r="A107" s="75">
        <v>100</v>
      </c>
      <c r="B107" s="70">
        <v>41605</v>
      </c>
      <c r="C107" s="85" t="s">
        <v>192</v>
      </c>
      <c r="D107" s="71">
        <v>-43485.099999999991</v>
      </c>
      <c r="E107" s="71">
        <v>1332050.1199999994</v>
      </c>
      <c r="F107" s="116">
        <v>3.2500000000000001E-2</v>
      </c>
      <c r="G107" s="81">
        <v>3548.75</v>
      </c>
      <c r="H107" s="71">
        <v>1292113.7699999993</v>
      </c>
      <c r="I107" s="80">
        <v>1269387.3424999991</v>
      </c>
    </row>
    <row r="108" spans="1:9" hidden="1" x14ac:dyDescent="0.25">
      <c r="A108" s="75">
        <v>101</v>
      </c>
      <c r="B108" s="70">
        <v>41636</v>
      </c>
      <c r="C108" s="70"/>
      <c r="D108" s="71">
        <v>-230115.94999999998</v>
      </c>
      <c r="E108" s="71"/>
      <c r="F108" s="116">
        <v>3.2500000000000001E-2</v>
      </c>
      <c r="G108" s="81">
        <v>3126.31</v>
      </c>
      <c r="H108" s="71">
        <v>-226989.63999999998</v>
      </c>
      <c r="I108" s="80">
        <v>1042397.7024999991</v>
      </c>
    </row>
    <row r="109" spans="1:9" hidden="1" x14ac:dyDescent="0.25">
      <c r="A109" s="75">
        <v>102</v>
      </c>
      <c r="B109" s="70">
        <v>41667</v>
      </c>
      <c r="C109" s="70"/>
      <c r="D109" s="71">
        <v>-252463.95</v>
      </c>
      <c r="E109" s="71"/>
      <c r="F109" s="116">
        <v>3.2500000000000001E-2</v>
      </c>
      <c r="G109" s="81">
        <v>2481.2800000000002</v>
      </c>
      <c r="H109" s="71">
        <v>-249982.67</v>
      </c>
      <c r="I109" s="80">
        <v>792415.03249999904</v>
      </c>
    </row>
    <row r="110" spans="1:9" hidden="1" x14ac:dyDescent="0.25">
      <c r="A110" s="75">
        <v>103</v>
      </c>
      <c r="B110" s="70">
        <v>41695</v>
      </c>
      <c r="C110" s="70"/>
      <c r="D110" s="71">
        <v>-232258.92000000004</v>
      </c>
      <c r="E110" s="71"/>
      <c r="F110" s="116">
        <v>3.2500000000000001E-2</v>
      </c>
      <c r="G110" s="81">
        <v>1831.61</v>
      </c>
      <c r="H110" s="71">
        <v>-230427.31000000006</v>
      </c>
      <c r="I110" s="80">
        <v>561987.72249999898</v>
      </c>
    </row>
    <row r="111" spans="1:9" hidden="1" x14ac:dyDescent="0.25">
      <c r="A111" s="75">
        <v>104</v>
      </c>
      <c r="B111" s="70">
        <v>41726</v>
      </c>
      <c r="C111" s="70"/>
      <c r="D111" s="71">
        <v>-165895.07999999996</v>
      </c>
      <c r="E111" s="71"/>
      <c r="F111" s="116">
        <v>3.2500000000000001E-2</v>
      </c>
      <c r="G111" s="81">
        <v>1297.4000000000001</v>
      </c>
      <c r="H111" s="71">
        <v>-164597.67999999996</v>
      </c>
      <c r="I111" s="80">
        <v>397390.04249999905</v>
      </c>
    </row>
    <row r="112" spans="1:9" hidden="1" x14ac:dyDescent="0.25">
      <c r="A112" s="75">
        <v>105</v>
      </c>
      <c r="B112" s="70">
        <v>41756</v>
      </c>
      <c r="C112" s="70"/>
      <c r="D112" s="71">
        <v>-115127.30000000002</v>
      </c>
      <c r="E112" s="71"/>
      <c r="F112" s="116">
        <v>3.2500000000000001E-2</v>
      </c>
      <c r="G112" s="81">
        <v>920.36</v>
      </c>
      <c r="H112" s="71">
        <v>-114206.94000000002</v>
      </c>
      <c r="I112" s="80">
        <v>283183.10249999905</v>
      </c>
    </row>
    <row r="113" spans="1:9" hidden="1" x14ac:dyDescent="0.25">
      <c r="A113" s="75">
        <v>106</v>
      </c>
      <c r="B113" s="70">
        <v>41787</v>
      </c>
      <c r="C113" s="70"/>
      <c r="D113" s="71">
        <v>-75738.7</v>
      </c>
      <c r="E113" s="71"/>
      <c r="F113" s="116">
        <v>3.2500000000000001E-2</v>
      </c>
      <c r="G113" s="81">
        <v>664.39</v>
      </c>
      <c r="H113" s="71">
        <v>-75074.31</v>
      </c>
      <c r="I113" s="80">
        <v>208108.79249999905</v>
      </c>
    </row>
    <row r="114" spans="1:9" hidden="1" x14ac:dyDescent="0.25">
      <c r="A114" s="75">
        <v>107</v>
      </c>
      <c r="B114" s="70">
        <v>41817</v>
      </c>
      <c r="C114" s="70"/>
      <c r="D114" s="71">
        <v>-50575.93</v>
      </c>
      <c r="E114" s="71"/>
      <c r="F114" s="116">
        <v>3.2500000000000001E-2</v>
      </c>
      <c r="G114" s="81">
        <v>495.14</v>
      </c>
      <c r="H114" s="71">
        <v>-50080.79</v>
      </c>
      <c r="I114" s="80">
        <v>158028.00249999904</v>
      </c>
    </row>
    <row r="115" spans="1:9" hidden="1" x14ac:dyDescent="0.25">
      <c r="A115" s="75">
        <v>108</v>
      </c>
      <c r="B115" s="70">
        <v>41848</v>
      </c>
      <c r="C115" s="70"/>
      <c r="D115" s="71">
        <v>-44171.709999999992</v>
      </c>
      <c r="E115" s="71"/>
      <c r="F115" s="116">
        <v>3.2500000000000001E-2</v>
      </c>
      <c r="G115" s="81">
        <v>368.18</v>
      </c>
      <c r="H115" s="71">
        <v>-43803.529999999992</v>
      </c>
      <c r="I115" s="80">
        <v>114224.47249999904</v>
      </c>
    </row>
    <row r="116" spans="1:9" hidden="1" x14ac:dyDescent="0.25">
      <c r="A116" s="75">
        <v>109</v>
      </c>
      <c r="B116" s="70">
        <v>41879</v>
      </c>
      <c r="C116" s="70"/>
      <c r="D116" s="71">
        <v>-35563.72</v>
      </c>
      <c r="E116" s="71"/>
      <c r="F116" s="116">
        <v>3.2500000000000001E-2</v>
      </c>
      <c r="G116" s="81">
        <v>261.2</v>
      </c>
      <c r="H116" s="71">
        <v>-35302.520000000004</v>
      </c>
      <c r="I116" s="80">
        <v>78921.952499999039</v>
      </c>
    </row>
    <row r="117" spans="1:9" hidden="1" x14ac:dyDescent="0.25">
      <c r="A117" s="75">
        <v>110</v>
      </c>
      <c r="B117" s="70">
        <v>41909</v>
      </c>
      <c r="C117" s="70"/>
      <c r="D117" s="71">
        <v>-37102.329999999994</v>
      </c>
      <c r="E117" s="71"/>
      <c r="F117" s="116">
        <v>3.2500000000000001E-2</v>
      </c>
      <c r="G117" s="81">
        <v>163.5</v>
      </c>
      <c r="H117" s="71">
        <v>-36938.829999999994</v>
      </c>
      <c r="I117" s="80">
        <v>41983.122499999045</v>
      </c>
    </row>
    <row r="118" spans="1:9" hidden="1" x14ac:dyDescent="0.25">
      <c r="A118" s="75">
        <v>111</v>
      </c>
      <c r="B118" s="70">
        <v>41940</v>
      </c>
      <c r="C118" s="70"/>
      <c r="D118" s="71">
        <v>-43432.08</v>
      </c>
      <c r="E118" s="71"/>
      <c r="F118" s="116">
        <v>3.2500000000000001E-2</v>
      </c>
      <c r="G118" s="81">
        <v>54.89</v>
      </c>
      <c r="H118" s="71">
        <v>-43377.19</v>
      </c>
      <c r="I118" s="80">
        <v>-1394.0675000009578</v>
      </c>
    </row>
    <row r="119" spans="1:9" hidden="1" x14ac:dyDescent="0.25">
      <c r="A119" s="75">
        <v>112</v>
      </c>
      <c r="B119" s="70">
        <v>41970</v>
      </c>
      <c r="C119" s="85" t="s">
        <v>183</v>
      </c>
      <c r="D119" s="71">
        <v>-49338.2</v>
      </c>
      <c r="E119" s="70"/>
      <c r="F119" s="116">
        <v>3.2500000000000001E-2</v>
      </c>
      <c r="G119" s="81">
        <v>-70.59</v>
      </c>
      <c r="H119" s="71">
        <v>-49408.789999999994</v>
      </c>
      <c r="I119" s="80">
        <v>-50802.857500000951</v>
      </c>
    </row>
    <row r="120" spans="1:9" hidden="1" x14ac:dyDescent="0.25">
      <c r="A120" s="75">
        <v>113</v>
      </c>
      <c r="B120" s="70">
        <v>41970</v>
      </c>
      <c r="C120" s="85" t="s">
        <v>192</v>
      </c>
      <c r="D120" s="71">
        <v>-44747.109999999993</v>
      </c>
      <c r="E120" s="71">
        <v>1359958.0499999996</v>
      </c>
      <c r="F120" s="116">
        <v>3.2500000000000001E-2</v>
      </c>
      <c r="G120" s="81">
        <v>3622.62</v>
      </c>
      <c r="H120" s="71">
        <v>1318833.5599999996</v>
      </c>
      <c r="I120" s="134">
        <v>1268030.7024999987</v>
      </c>
    </row>
    <row r="121" spans="1:9" hidden="1" x14ac:dyDescent="0.25">
      <c r="A121" s="75">
        <v>114</v>
      </c>
      <c r="B121" s="70">
        <v>42001</v>
      </c>
      <c r="C121" s="70"/>
      <c r="D121" s="71">
        <v>-186406.68</v>
      </c>
      <c r="E121" s="135">
        <v>0.02</v>
      </c>
      <c r="F121" s="116">
        <v>3.2500000000000001E-2</v>
      </c>
      <c r="G121" s="81">
        <v>3181.82</v>
      </c>
      <c r="H121" s="71">
        <v>-183224.84</v>
      </c>
      <c r="I121" s="80">
        <v>1084805.8624999986</v>
      </c>
    </row>
    <row r="122" spans="1:9" hidden="1" x14ac:dyDescent="0.25">
      <c r="A122" s="75">
        <v>115</v>
      </c>
      <c r="B122" s="70">
        <v>42031</v>
      </c>
      <c r="C122" s="70"/>
      <c r="D122" s="71">
        <v>-204635.55</v>
      </c>
      <c r="E122" s="71"/>
      <c r="F122" s="116">
        <v>3.2500000000000001E-2</v>
      </c>
      <c r="G122" s="81">
        <v>2660.91</v>
      </c>
      <c r="H122" s="71">
        <v>-201974.63999999998</v>
      </c>
      <c r="I122" s="80">
        <v>882831.22249999864</v>
      </c>
    </row>
    <row r="123" spans="1:9" hidden="1" x14ac:dyDescent="0.25">
      <c r="A123" s="75">
        <v>116</v>
      </c>
      <c r="B123" s="70">
        <v>42059</v>
      </c>
      <c r="C123" s="70"/>
      <c r="D123" s="71">
        <v>-151044.48000000001</v>
      </c>
      <c r="E123" s="71"/>
      <c r="F123" s="116">
        <v>3.2500000000000001E-2</v>
      </c>
      <c r="G123" s="81">
        <v>2186.46</v>
      </c>
      <c r="H123" s="71">
        <v>-148858.02000000002</v>
      </c>
      <c r="I123" s="80">
        <v>733973.20249999862</v>
      </c>
    </row>
    <row r="124" spans="1:9" hidden="1" x14ac:dyDescent="0.25">
      <c r="A124" s="75">
        <v>117</v>
      </c>
      <c r="B124" s="70">
        <v>42090</v>
      </c>
      <c r="C124" s="70"/>
      <c r="D124" s="71">
        <v>-119119.45999999999</v>
      </c>
      <c r="E124" s="71"/>
      <c r="F124" s="116">
        <v>3.2500000000000001E-2</v>
      </c>
      <c r="G124" s="81">
        <v>1826.54</v>
      </c>
      <c r="H124" s="71">
        <v>-117292.92</v>
      </c>
      <c r="I124" s="80">
        <v>616680.28249999858</v>
      </c>
    </row>
    <row r="125" spans="1:9" hidden="1" x14ac:dyDescent="0.25">
      <c r="A125" s="75">
        <v>118</v>
      </c>
      <c r="B125" s="70">
        <v>42120</v>
      </c>
      <c r="C125" s="70"/>
      <c r="D125" s="71">
        <v>-96553.360000000015</v>
      </c>
      <c r="E125" s="71"/>
      <c r="F125" s="116">
        <v>3.2500000000000001E-2</v>
      </c>
      <c r="G125" s="81">
        <v>1539.43</v>
      </c>
      <c r="H125" s="71">
        <v>-95013.930000000022</v>
      </c>
      <c r="I125" s="80">
        <v>521666.35249999852</v>
      </c>
    </row>
    <row r="126" spans="1:9" hidden="1" x14ac:dyDescent="0.25">
      <c r="A126" s="75">
        <v>119</v>
      </c>
      <c r="B126" s="70">
        <v>42151</v>
      </c>
      <c r="C126" s="70"/>
      <c r="D126" s="71">
        <v>-71938.079999999987</v>
      </c>
      <c r="E126" s="71"/>
      <c r="F126" s="116">
        <v>3.2500000000000001E-2</v>
      </c>
      <c r="G126" s="81">
        <v>1315.43</v>
      </c>
      <c r="H126" s="71">
        <v>-70622.649999999994</v>
      </c>
      <c r="I126" s="80">
        <v>451043.7024999985</v>
      </c>
    </row>
    <row r="127" spans="1:9" hidden="1" x14ac:dyDescent="0.25">
      <c r="A127" s="75">
        <v>120</v>
      </c>
      <c r="B127" s="70">
        <v>42181</v>
      </c>
      <c r="C127" s="70"/>
      <c r="D127" s="71">
        <v>-47915.560000000005</v>
      </c>
      <c r="E127" s="71"/>
      <c r="F127" s="116">
        <v>3.2500000000000001E-2</v>
      </c>
      <c r="G127" s="81">
        <v>1156.69</v>
      </c>
      <c r="H127" s="71">
        <v>-46758.87</v>
      </c>
      <c r="I127" s="80">
        <v>404284.83249999851</v>
      </c>
    </row>
    <row r="128" spans="1:9" hidden="1" x14ac:dyDescent="0.25">
      <c r="A128" s="75">
        <v>121</v>
      </c>
      <c r="B128" s="70">
        <v>42212</v>
      </c>
      <c r="C128" s="70"/>
      <c r="D128" s="71">
        <v>-35409.11</v>
      </c>
      <c r="E128" s="71"/>
      <c r="F128" s="116">
        <v>3.2500000000000001E-2</v>
      </c>
      <c r="G128" s="81">
        <v>1046.99</v>
      </c>
      <c r="H128" s="71">
        <v>-34362.120000000003</v>
      </c>
      <c r="I128" s="80">
        <v>369922.71249999851</v>
      </c>
    </row>
    <row r="129" spans="1:9" hidden="1" x14ac:dyDescent="0.25">
      <c r="A129" s="75">
        <v>122</v>
      </c>
      <c r="B129" s="70">
        <v>42243</v>
      </c>
      <c r="C129" s="70"/>
      <c r="D129" s="71">
        <v>-33221.94</v>
      </c>
      <c r="E129" s="71"/>
      <c r="F129" s="116">
        <v>3.2500000000000001E-2</v>
      </c>
      <c r="G129" s="136">
        <v>956.89</v>
      </c>
      <c r="H129" s="71">
        <v>-32265.050000000003</v>
      </c>
      <c r="I129" s="134">
        <v>337657.66249999852</v>
      </c>
    </row>
    <row r="130" spans="1:9" hidden="1" x14ac:dyDescent="0.25">
      <c r="A130" s="75">
        <v>123</v>
      </c>
      <c r="B130" s="70">
        <v>42273</v>
      </c>
      <c r="C130" s="82"/>
      <c r="D130" s="71">
        <v>-38599.769999999997</v>
      </c>
      <c r="E130" s="71"/>
      <c r="F130" s="116">
        <v>3.2500000000000001E-2</v>
      </c>
      <c r="G130" s="136">
        <v>862.22</v>
      </c>
      <c r="H130" s="71">
        <v>-37737.549999999996</v>
      </c>
      <c r="I130" s="134">
        <v>299920.11249999853</v>
      </c>
    </row>
    <row r="131" spans="1:9" hidden="1" x14ac:dyDescent="0.25">
      <c r="A131" s="75">
        <v>124</v>
      </c>
      <c r="B131" s="70">
        <v>42304</v>
      </c>
      <c r="C131" s="82"/>
      <c r="D131" s="71">
        <v>-46330.46</v>
      </c>
      <c r="E131" s="71"/>
      <c r="F131" s="116">
        <v>3.2500000000000001E-2</v>
      </c>
      <c r="G131" s="136">
        <v>749.54</v>
      </c>
      <c r="H131" s="71">
        <v>-45580.92</v>
      </c>
      <c r="I131" s="134">
        <v>254339.19249999855</v>
      </c>
    </row>
    <row r="132" spans="1:9" hidden="1" x14ac:dyDescent="0.25">
      <c r="A132" s="75">
        <v>125</v>
      </c>
      <c r="B132" s="83">
        <v>42334</v>
      </c>
      <c r="C132" s="85" t="s">
        <v>183</v>
      </c>
      <c r="D132" s="71">
        <v>-43749.98</v>
      </c>
      <c r="E132" s="71"/>
      <c r="F132" s="116">
        <v>3.2500000000000001E-2</v>
      </c>
      <c r="G132" s="84">
        <v>629.59</v>
      </c>
      <c r="H132" s="84">
        <v>-43120.390000000007</v>
      </c>
      <c r="I132" s="84">
        <v>211216.14249999853</v>
      </c>
    </row>
    <row r="133" spans="1:9" hidden="1" x14ac:dyDescent="0.25">
      <c r="A133" s="75">
        <v>126</v>
      </c>
      <c r="B133" s="83">
        <v>42334</v>
      </c>
      <c r="C133" s="85" t="s">
        <v>192</v>
      </c>
      <c r="D133" s="71">
        <v>-39471.980000000003</v>
      </c>
      <c r="E133" s="71">
        <v>1112287.6499999999</v>
      </c>
      <c r="F133" s="116">
        <v>3.2500000000000001E-2</v>
      </c>
      <c r="G133" s="81">
        <v>2958.99</v>
      </c>
      <c r="H133" s="84">
        <v>1075774.6599999999</v>
      </c>
      <c r="I133" s="84">
        <v>1286990.8024999984</v>
      </c>
    </row>
    <row r="134" spans="1:9" hidden="1" x14ac:dyDescent="0.25">
      <c r="A134" s="75">
        <v>127</v>
      </c>
      <c r="B134" s="70">
        <v>42365</v>
      </c>
      <c r="C134" s="82"/>
      <c r="D134" s="71">
        <v>-201294.68</v>
      </c>
      <c r="E134" s="71"/>
      <c r="F134" s="116">
        <v>3.2500000000000001E-2</v>
      </c>
      <c r="G134" s="84">
        <v>3213.01</v>
      </c>
      <c r="H134" s="84">
        <v>-198081.66999999998</v>
      </c>
      <c r="I134" s="84">
        <v>1088909.1324999984</v>
      </c>
    </row>
    <row r="135" spans="1:9" hidden="1" x14ac:dyDescent="0.25">
      <c r="A135" s="75">
        <v>128</v>
      </c>
      <c r="B135" s="70">
        <v>42396</v>
      </c>
      <c r="C135" s="82"/>
      <c r="D135" s="71">
        <v>-243216.83</v>
      </c>
      <c r="E135" s="71"/>
      <c r="F135" s="116">
        <v>3.2500000000000001E-2</v>
      </c>
      <c r="G135" s="136">
        <v>2619.77</v>
      </c>
      <c r="H135" s="71">
        <v>-240597.06</v>
      </c>
      <c r="I135" s="134">
        <v>848312.07249999838</v>
      </c>
    </row>
    <row r="136" spans="1:9" hidden="1" x14ac:dyDescent="0.25">
      <c r="A136" s="75">
        <v>129</v>
      </c>
      <c r="B136" s="70">
        <v>42425</v>
      </c>
      <c r="C136" s="82"/>
      <c r="D136" s="71">
        <v>-160551.01</v>
      </c>
      <c r="E136" s="71"/>
      <c r="F136" s="116">
        <v>3.2500000000000001E-2</v>
      </c>
      <c r="G136" s="136">
        <v>2080.1</v>
      </c>
      <c r="H136" s="71">
        <v>-158470.91</v>
      </c>
      <c r="I136" s="134">
        <v>689841.16249999835</v>
      </c>
    </row>
    <row r="137" spans="1:9" hidden="1" x14ac:dyDescent="0.25">
      <c r="A137" s="75">
        <v>130</v>
      </c>
      <c r="B137" s="70">
        <v>42456</v>
      </c>
      <c r="C137" s="82"/>
      <c r="D137" s="71">
        <v>-135715.14000000001</v>
      </c>
      <c r="E137" s="71"/>
      <c r="F137" s="116">
        <v>3.2500000000000001E-2</v>
      </c>
      <c r="G137" s="136">
        <v>1684.54</v>
      </c>
      <c r="H137" s="71">
        <v>-134030.6</v>
      </c>
      <c r="I137" s="134">
        <v>555810.56249999837</v>
      </c>
    </row>
    <row r="138" spans="1:9" hidden="1" x14ac:dyDescent="0.25">
      <c r="A138" s="75">
        <v>131</v>
      </c>
      <c r="B138" s="70">
        <v>42486</v>
      </c>
      <c r="C138" s="82"/>
      <c r="D138" s="71">
        <v>-99950.78</v>
      </c>
      <c r="E138" s="71"/>
      <c r="F138" s="116">
        <v>3.4599999999999999E-2</v>
      </c>
      <c r="G138" s="136">
        <v>1458.49</v>
      </c>
      <c r="H138" s="71">
        <v>-98492.29</v>
      </c>
      <c r="I138" s="134">
        <v>457318.27249999839</v>
      </c>
    </row>
    <row r="139" spans="1:9" hidden="1" x14ac:dyDescent="0.25">
      <c r="A139" s="75">
        <v>132</v>
      </c>
      <c r="B139" s="70">
        <v>42517</v>
      </c>
      <c r="C139" s="82"/>
      <c r="D139" s="71">
        <v>-60320.33</v>
      </c>
      <c r="E139" s="71"/>
      <c r="F139" s="116">
        <v>3.4599999999999999E-2</v>
      </c>
      <c r="G139" s="136">
        <v>1231.6400000000001</v>
      </c>
      <c r="H139" s="71">
        <v>-59088.69</v>
      </c>
      <c r="I139" s="134">
        <v>398229.58249999839</v>
      </c>
    </row>
    <row r="140" spans="1:9" hidden="1" x14ac:dyDescent="0.25">
      <c r="A140" s="75">
        <v>133</v>
      </c>
      <c r="B140" s="70">
        <v>42547</v>
      </c>
      <c r="C140" s="82"/>
      <c r="D140" s="71">
        <v>-51989</v>
      </c>
      <c r="E140" s="71"/>
      <c r="F140" s="116">
        <v>3.4599999999999999E-2</v>
      </c>
      <c r="G140" s="136">
        <v>1073.28</v>
      </c>
      <c r="H140" s="71">
        <v>-50915.72</v>
      </c>
      <c r="I140" s="134">
        <v>347313.86249999842</v>
      </c>
    </row>
    <row r="141" spans="1:9" hidden="1" x14ac:dyDescent="0.25">
      <c r="A141" s="75">
        <v>134</v>
      </c>
      <c r="B141" s="70">
        <v>42578</v>
      </c>
      <c r="C141" s="82"/>
      <c r="D141" s="71">
        <v>-41160.74</v>
      </c>
      <c r="E141" s="71"/>
      <c r="F141" s="116">
        <v>3.5000000000000003E-2</v>
      </c>
      <c r="G141" s="136">
        <v>952.97</v>
      </c>
      <c r="H141" s="71">
        <v>-40207.769999999997</v>
      </c>
      <c r="I141" s="134">
        <v>307106.0924999984</v>
      </c>
    </row>
    <row r="142" spans="1:9" hidden="1" x14ac:dyDescent="0.25">
      <c r="A142" s="75">
        <v>135</v>
      </c>
      <c r="B142" s="70">
        <v>42609</v>
      </c>
      <c r="C142" s="82"/>
      <c r="D142" s="71">
        <v>-35650.980000000003</v>
      </c>
      <c r="E142" s="71"/>
      <c r="F142" s="116">
        <v>3.5000000000000003E-2</v>
      </c>
      <c r="G142" s="136">
        <v>843.74</v>
      </c>
      <c r="H142" s="71">
        <v>-34807.240000000005</v>
      </c>
      <c r="I142" s="134">
        <v>272298.85249999841</v>
      </c>
    </row>
    <row r="143" spans="1:9" hidden="1" x14ac:dyDescent="0.25">
      <c r="A143" s="75">
        <v>136</v>
      </c>
      <c r="B143" s="70">
        <v>42639</v>
      </c>
      <c r="C143" s="82"/>
      <c r="D143" s="71">
        <v>-38896.559999999998</v>
      </c>
      <c r="E143" s="71"/>
      <c r="F143" s="116">
        <v>3.5000000000000003E-2</v>
      </c>
      <c r="G143" s="136">
        <v>737.48</v>
      </c>
      <c r="H143" s="71">
        <v>-38159.079999999994</v>
      </c>
      <c r="I143" s="134">
        <v>234139.77249999842</v>
      </c>
    </row>
    <row r="144" spans="1:9" hidden="1" x14ac:dyDescent="0.25">
      <c r="A144" s="75">
        <v>137</v>
      </c>
      <c r="B144" s="70">
        <v>42670</v>
      </c>
      <c r="C144" s="82"/>
      <c r="D144" s="71">
        <v>-57154.78</v>
      </c>
      <c r="E144" s="71"/>
      <c r="F144" s="116">
        <v>3.5000000000000003E-2</v>
      </c>
      <c r="G144" s="136">
        <v>599.55999999999995</v>
      </c>
      <c r="H144" s="71">
        <v>-56555.22</v>
      </c>
      <c r="I144" s="134">
        <v>177584.55249999842</v>
      </c>
    </row>
    <row r="145" spans="1:9" hidden="1" x14ac:dyDescent="0.25">
      <c r="A145" s="75">
        <v>138</v>
      </c>
      <c r="B145" s="83">
        <v>42700</v>
      </c>
      <c r="C145" s="85" t="s">
        <v>183</v>
      </c>
      <c r="D145" s="71">
        <v>-51481.490000000005</v>
      </c>
      <c r="E145" s="71"/>
      <c r="F145" s="116">
        <v>3.5000000000000003E-2</v>
      </c>
      <c r="G145" s="136">
        <v>442.88</v>
      </c>
      <c r="H145" s="71">
        <v>-51038.610000000008</v>
      </c>
      <c r="I145" s="134">
        <v>126545.9424999984</v>
      </c>
    </row>
    <row r="146" spans="1:9" hidden="1" x14ac:dyDescent="0.25">
      <c r="A146" s="75">
        <v>139</v>
      </c>
      <c r="B146" s="83">
        <v>42700</v>
      </c>
      <c r="C146" s="85" t="s">
        <v>192</v>
      </c>
      <c r="D146" s="71">
        <v>-46204.580000000009</v>
      </c>
      <c r="E146" s="71">
        <v>1507284.5199999998</v>
      </c>
      <c r="F146" s="116">
        <v>3.5000000000000003E-2</v>
      </c>
      <c r="G146" s="81">
        <v>4328.8599999999997</v>
      </c>
      <c r="H146" s="84">
        <v>1465408.7999999998</v>
      </c>
      <c r="I146" s="84">
        <v>1591954.7424999983</v>
      </c>
    </row>
    <row r="147" spans="1:9" hidden="1" x14ac:dyDescent="0.25">
      <c r="A147" s="75">
        <v>140</v>
      </c>
      <c r="B147" s="83">
        <v>42731</v>
      </c>
      <c r="C147" s="85"/>
      <c r="D147" s="71">
        <v>-240372.94</v>
      </c>
      <c r="E147" s="71"/>
      <c r="F147" s="116">
        <v>3.5000000000000003E-2</v>
      </c>
      <c r="G147" s="136">
        <v>4292.66</v>
      </c>
      <c r="H147" s="71">
        <v>-236080.28</v>
      </c>
      <c r="I147" s="134">
        <v>1355874.4624999983</v>
      </c>
    </row>
    <row r="148" spans="1:9" hidden="1" x14ac:dyDescent="0.25">
      <c r="A148" s="75">
        <v>141</v>
      </c>
      <c r="B148" s="83">
        <v>42762</v>
      </c>
      <c r="C148" s="85"/>
      <c r="D148" s="71">
        <v>-415290.31</v>
      </c>
      <c r="E148" s="71"/>
      <c r="F148" s="116">
        <v>3.5000000000000003E-2</v>
      </c>
      <c r="G148" s="136">
        <v>3349</v>
      </c>
      <c r="H148" s="71">
        <v>-411941.31</v>
      </c>
      <c r="I148" s="134">
        <v>943933.15249999822</v>
      </c>
    </row>
    <row r="149" spans="1:9" hidden="1" x14ac:dyDescent="0.25">
      <c r="A149" s="75">
        <v>142</v>
      </c>
      <c r="B149" s="83">
        <v>42793</v>
      </c>
      <c r="C149" s="85"/>
      <c r="D149" s="71">
        <v>-311707.26999999996</v>
      </c>
      <c r="E149" s="71"/>
      <c r="F149" s="116">
        <v>3.5000000000000003E-2</v>
      </c>
      <c r="G149" s="136">
        <v>2298.5700000000002</v>
      </c>
      <c r="H149" s="71">
        <v>-309408.69999999995</v>
      </c>
      <c r="I149" s="134">
        <v>634524.45249999827</v>
      </c>
    </row>
    <row r="150" spans="1:9" hidden="1" x14ac:dyDescent="0.25">
      <c r="A150" s="75">
        <v>143</v>
      </c>
      <c r="B150" s="83">
        <v>42824</v>
      </c>
      <c r="C150" s="85"/>
      <c r="D150" s="71">
        <v>-241358.66999999998</v>
      </c>
      <c r="E150" s="71"/>
      <c r="F150" s="116">
        <v>3.5000000000000003E-2</v>
      </c>
      <c r="G150" s="136">
        <v>1498.71</v>
      </c>
      <c r="H150" s="71">
        <v>-239859.96</v>
      </c>
      <c r="I150" s="134">
        <v>394664.4924999983</v>
      </c>
    </row>
    <row r="151" spans="1:9" hidden="1" x14ac:dyDescent="0.25">
      <c r="A151" s="75">
        <v>144</v>
      </c>
      <c r="B151" s="83">
        <v>42855</v>
      </c>
      <c r="C151" s="85"/>
      <c r="D151" s="71">
        <v>-171859.47</v>
      </c>
      <c r="E151" s="71"/>
      <c r="F151" s="116">
        <v>3.7100000000000001E-2</v>
      </c>
      <c r="G151" s="136">
        <v>954.5</v>
      </c>
      <c r="H151" s="71">
        <v>-170904.97</v>
      </c>
      <c r="I151" s="134">
        <v>223759.5224999983</v>
      </c>
    </row>
    <row r="152" spans="1:9" hidden="1" x14ac:dyDescent="0.25">
      <c r="A152" s="75">
        <v>145</v>
      </c>
      <c r="B152" s="83">
        <v>42886</v>
      </c>
      <c r="C152" s="85"/>
      <c r="D152" s="71">
        <v>-122246.58</v>
      </c>
      <c r="E152" s="71"/>
      <c r="F152" s="116">
        <v>3.7100000000000001E-2</v>
      </c>
      <c r="G152" s="136">
        <v>502.82</v>
      </c>
      <c r="H152" s="71">
        <v>-121743.76</v>
      </c>
      <c r="I152" s="134">
        <v>102015.76249999831</v>
      </c>
    </row>
    <row r="153" spans="1:9" hidden="1" x14ac:dyDescent="0.25">
      <c r="A153" s="75">
        <v>146</v>
      </c>
      <c r="B153" s="83">
        <v>42915</v>
      </c>
      <c r="C153" s="85"/>
      <c r="D153" s="71">
        <v>-73486.359999999986</v>
      </c>
      <c r="E153" s="71"/>
      <c r="F153" s="116">
        <v>3.7100000000000001E-2</v>
      </c>
      <c r="G153" s="136">
        <v>201.8</v>
      </c>
      <c r="H153" s="71">
        <v>-73284.559999999983</v>
      </c>
      <c r="I153" s="134">
        <v>28731.202499998326</v>
      </c>
    </row>
    <row r="154" spans="1:9" hidden="1" x14ac:dyDescent="0.25">
      <c r="A154" s="75">
        <v>147</v>
      </c>
      <c r="B154" s="83">
        <v>42946</v>
      </c>
      <c r="C154" s="85"/>
      <c r="D154" s="71">
        <v>-54113.049999999996</v>
      </c>
      <c r="E154" s="71"/>
      <c r="F154" s="116">
        <v>3.9600000000000003E-2</v>
      </c>
      <c r="G154" s="136">
        <v>5.53</v>
      </c>
      <c r="H154" s="71">
        <v>-54107.519999999997</v>
      </c>
      <c r="I154" s="134">
        <v>-25376.317500001671</v>
      </c>
    </row>
    <row r="155" spans="1:9" hidden="1" x14ac:dyDescent="0.25">
      <c r="A155" s="75">
        <v>148</v>
      </c>
      <c r="B155" s="83">
        <v>42977</v>
      </c>
      <c r="C155" s="85"/>
      <c r="D155" s="71">
        <v>-44673.759999999995</v>
      </c>
      <c r="E155" s="71"/>
      <c r="F155" s="116">
        <v>3.9600000000000003E-2</v>
      </c>
      <c r="G155" s="136">
        <v>-157.44999999999999</v>
      </c>
      <c r="H155" s="71">
        <v>-44831.209999999992</v>
      </c>
      <c r="I155" s="134">
        <v>-70207.527500001655</v>
      </c>
    </row>
    <row r="156" spans="1:9" hidden="1" x14ac:dyDescent="0.25">
      <c r="A156" s="75">
        <v>149</v>
      </c>
      <c r="B156" s="83">
        <v>43008</v>
      </c>
      <c r="C156" s="85"/>
      <c r="D156" s="71">
        <v>-48086.34</v>
      </c>
      <c r="E156" s="71"/>
      <c r="F156" s="116">
        <v>3.9600000000000003E-2</v>
      </c>
      <c r="G156" s="136">
        <v>-311.02999999999997</v>
      </c>
      <c r="H156" s="71">
        <v>-48397.369999999995</v>
      </c>
      <c r="I156" s="134">
        <v>-118604.89750000165</v>
      </c>
    </row>
    <row r="157" spans="1:9" hidden="1" x14ac:dyDescent="0.25">
      <c r="A157" s="75">
        <v>150</v>
      </c>
      <c r="B157" s="83">
        <v>43039</v>
      </c>
      <c r="C157" s="85"/>
      <c r="D157" s="71">
        <v>-80130.570000000007</v>
      </c>
      <c r="E157" s="71"/>
      <c r="F157" s="116">
        <v>4.2099999999999999E-2</v>
      </c>
      <c r="G157" s="136">
        <v>-556.66999999999996</v>
      </c>
      <c r="H157" s="71">
        <v>-80687.240000000005</v>
      </c>
      <c r="I157" s="134">
        <v>-199292.13750000164</v>
      </c>
    </row>
    <row r="158" spans="1:9" hidden="1" x14ac:dyDescent="0.25">
      <c r="A158" s="75">
        <v>151</v>
      </c>
      <c r="B158" s="83">
        <v>43069</v>
      </c>
      <c r="C158" s="85" t="s">
        <v>183</v>
      </c>
      <c r="D158" s="71">
        <v>-89195.83</v>
      </c>
      <c r="E158" s="71"/>
      <c r="F158" s="116">
        <v>4.2099999999999999E-2</v>
      </c>
      <c r="G158" s="136">
        <v>-855.65</v>
      </c>
      <c r="H158" s="71">
        <v>-90051.48</v>
      </c>
      <c r="I158" s="134">
        <v>-289343.61750000162</v>
      </c>
    </row>
    <row r="159" spans="1:9" hidden="1" x14ac:dyDescent="0.25">
      <c r="A159" s="75">
        <v>152</v>
      </c>
      <c r="B159" s="83">
        <v>43069</v>
      </c>
      <c r="C159" s="85" t="s">
        <v>192</v>
      </c>
      <c r="D159" s="71">
        <v>-66287.540000000008</v>
      </c>
      <c r="E159" s="71">
        <v>2057759.26</v>
      </c>
      <c r="F159" s="116">
        <v>4.2099999999999999E-2</v>
      </c>
      <c r="G159" s="136">
        <v>7103.03</v>
      </c>
      <c r="H159" s="71">
        <v>1998574.75</v>
      </c>
      <c r="I159" s="134">
        <v>1709231.1324999984</v>
      </c>
    </row>
    <row r="160" spans="1:9" hidden="1" x14ac:dyDescent="0.25">
      <c r="A160" s="75">
        <v>153</v>
      </c>
      <c r="B160" s="83">
        <v>43100</v>
      </c>
      <c r="C160" s="85"/>
      <c r="D160" s="71">
        <v>-269421.4499999999</v>
      </c>
      <c r="E160" s="71"/>
      <c r="F160" s="116">
        <v>4.2099999999999999E-2</v>
      </c>
      <c r="G160" s="136">
        <v>5523.94</v>
      </c>
      <c r="H160" s="71">
        <v>-263897.50999999989</v>
      </c>
      <c r="I160" s="134">
        <v>1445333.6224999987</v>
      </c>
    </row>
    <row r="161" spans="1:9" hidden="1" x14ac:dyDescent="0.25">
      <c r="A161" s="75">
        <v>154</v>
      </c>
      <c r="B161" s="83">
        <v>43101</v>
      </c>
      <c r="C161" s="85"/>
      <c r="D161" s="71">
        <v>-350788.33999999985</v>
      </c>
      <c r="E161" s="71"/>
      <c r="F161" s="116">
        <v>4.2500000000000003E-2</v>
      </c>
      <c r="G161" s="136">
        <v>4497.7</v>
      </c>
      <c r="H161" s="71">
        <v>-346290.63999999984</v>
      </c>
      <c r="I161" s="134">
        <v>1099042.9824999988</v>
      </c>
    </row>
    <row r="162" spans="1:9" hidden="1" x14ac:dyDescent="0.25">
      <c r="A162" s="75">
        <v>155</v>
      </c>
      <c r="B162" s="83">
        <v>43132</v>
      </c>
      <c r="C162" s="85"/>
      <c r="D162" s="71">
        <v>-250201.22</v>
      </c>
      <c r="E162" s="71"/>
      <c r="F162" s="116">
        <v>4.2500000000000003E-2</v>
      </c>
      <c r="G162" s="136">
        <v>3449.38</v>
      </c>
      <c r="H162" s="71">
        <v>-246751.84</v>
      </c>
      <c r="I162" s="134">
        <v>852291.14249999879</v>
      </c>
    </row>
    <row r="163" spans="1:9" hidden="1" x14ac:dyDescent="0.25">
      <c r="A163" s="75">
        <v>156</v>
      </c>
      <c r="B163" s="83">
        <v>43160</v>
      </c>
      <c r="C163" s="85"/>
      <c r="D163" s="71">
        <v>-277607.3899999999</v>
      </c>
      <c r="E163" s="71"/>
      <c r="F163" s="116">
        <v>4.2500000000000003E-2</v>
      </c>
      <c r="G163" s="136">
        <v>2526.9299999999998</v>
      </c>
      <c r="H163" s="71">
        <v>-275080.4599999999</v>
      </c>
      <c r="I163" s="134">
        <v>577210.68249999895</v>
      </c>
    </row>
    <row r="164" spans="1:9" hidden="1" x14ac:dyDescent="0.25">
      <c r="A164" s="75">
        <v>157</v>
      </c>
      <c r="B164" s="83">
        <v>43191</v>
      </c>
      <c r="C164" s="85"/>
      <c r="D164" s="71">
        <v>-201019.24</v>
      </c>
      <c r="E164" s="71"/>
      <c r="F164" s="116">
        <v>4.4699999999999997E-2</v>
      </c>
      <c r="G164" s="136">
        <v>1775.71</v>
      </c>
      <c r="H164" s="71">
        <v>-199243.53</v>
      </c>
      <c r="I164" s="134">
        <v>377967.15249999892</v>
      </c>
    </row>
    <row r="165" spans="1:9" hidden="1" x14ac:dyDescent="0.25">
      <c r="A165" s="75">
        <v>158</v>
      </c>
      <c r="B165" s="83">
        <v>43221</v>
      </c>
      <c r="C165" s="85"/>
      <c r="D165" s="71">
        <v>-106757.95999999999</v>
      </c>
      <c r="E165" s="71"/>
      <c r="F165" s="116">
        <v>4.4699999999999997E-2</v>
      </c>
      <c r="G165" s="136">
        <v>1209.0899999999999</v>
      </c>
      <c r="H165" s="71">
        <v>-105548.87</v>
      </c>
      <c r="I165" s="134">
        <v>272418.28249999892</v>
      </c>
    </row>
    <row r="166" spans="1:9" hidden="1" x14ac:dyDescent="0.25">
      <c r="A166" s="75">
        <v>159</v>
      </c>
      <c r="B166" s="83">
        <v>43252</v>
      </c>
      <c r="C166" s="85"/>
      <c r="D166" s="71">
        <v>-71637.39</v>
      </c>
      <c r="E166" s="71"/>
      <c r="F166" s="116">
        <v>4.4699999999999997E-2</v>
      </c>
      <c r="G166" s="136">
        <v>881.33</v>
      </c>
      <c r="H166" s="71">
        <v>-70756.06</v>
      </c>
      <c r="I166" s="134">
        <v>201662.22249999893</v>
      </c>
    </row>
    <row r="167" spans="1:9" hidden="1" x14ac:dyDescent="0.25">
      <c r="A167" s="75">
        <v>160</v>
      </c>
      <c r="B167" s="83">
        <v>43282</v>
      </c>
      <c r="C167" s="85"/>
      <c r="D167" s="71">
        <v>-59735.179999999993</v>
      </c>
      <c r="E167" s="71"/>
      <c r="F167" s="116">
        <v>4.6899999999999997E-2</v>
      </c>
      <c r="G167" s="136">
        <v>671.43</v>
      </c>
      <c r="H167" s="71">
        <v>-59063.749999999993</v>
      </c>
      <c r="I167" s="134">
        <v>142598.47249999893</v>
      </c>
    </row>
    <row r="168" spans="1:9" hidden="1" x14ac:dyDescent="0.25">
      <c r="A168" s="75">
        <v>161</v>
      </c>
      <c r="B168" s="83">
        <v>43313</v>
      </c>
      <c r="C168" s="85"/>
      <c r="D168" s="71">
        <v>-49191.310000000012</v>
      </c>
      <c r="E168" s="71"/>
      <c r="F168" s="116">
        <v>4.6899999999999997E-2</v>
      </c>
      <c r="G168" s="136">
        <v>461.19</v>
      </c>
      <c r="H168" s="71">
        <v>-48730.12000000001</v>
      </c>
      <c r="I168" s="134">
        <v>93868.352499998917</v>
      </c>
    </row>
    <row r="169" spans="1:9" hidden="1" x14ac:dyDescent="0.25">
      <c r="A169" s="75">
        <v>162</v>
      </c>
      <c r="B169" s="83">
        <v>43344</v>
      </c>
      <c r="C169" s="70"/>
      <c r="D169" s="71">
        <v>-54819.209999999992</v>
      </c>
      <c r="E169" s="71"/>
      <c r="F169" s="116">
        <v>4.6899999999999997E-2</v>
      </c>
      <c r="G169" s="136">
        <v>259.74</v>
      </c>
      <c r="H169" s="71">
        <v>-54559.469999999994</v>
      </c>
      <c r="I169" s="134">
        <v>39308.882499998923</v>
      </c>
    </row>
    <row r="170" spans="1:9" hidden="1" x14ac:dyDescent="0.25">
      <c r="A170" s="75">
        <v>163</v>
      </c>
      <c r="B170" s="83">
        <v>43374</v>
      </c>
      <c r="C170" s="70"/>
      <c r="D170" s="71">
        <v>-80518.660000000018</v>
      </c>
      <c r="E170" s="71"/>
      <c r="F170" s="137">
        <v>4.9599999999999998E-2</v>
      </c>
      <c r="G170" s="136">
        <v>-3.93</v>
      </c>
      <c r="H170" s="71">
        <v>-80522.590000000011</v>
      </c>
      <c r="I170" s="134">
        <v>-41213.707500001088</v>
      </c>
    </row>
    <row r="171" spans="1:9" hidden="1" x14ac:dyDescent="0.25">
      <c r="A171" s="75">
        <v>164</v>
      </c>
      <c r="B171" s="83">
        <v>43414</v>
      </c>
      <c r="C171" s="85" t="s">
        <v>183</v>
      </c>
      <c r="D171" s="71">
        <v>-83698.950000000012</v>
      </c>
      <c r="E171" s="71"/>
      <c r="F171" s="137">
        <v>4.9599999999999998E-2</v>
      </c>
      <c r="G171" s="136">
        <v>-343.33</v>
      </c>
      <c r="H171" s="71">
        <v>-84042.280000000013</v>
      </c>
      <c r="I171" s="134">
        <v>-125255.98750000109</v>
      </c>
    </row>
    <row r="172" spans="1:9" hidden="1" x14ac:dyDescent="0.25">
      <c r="A172" s="75">
        <v>165</v>
      </c>
      <c r="B172" s="83">
        <v>43405</v>
      </c>
      <c r="C172" s="85" t="s">
        <v>192</v>
      </c>
      <c r="D172" s="71">
        <v>-69241.359999999986</v>
      </c>
      <c r="E172" s="71">
        <v>2337902.2799999998</v>
      </c>
      <c r="F172" s="137">
        <v>4.9599999999999998E-2</v>
      </c>
      <c r="G172" s="136">
        <v>9520.23</v>
      </c>
      <c r="H172" s="71">
        <v>2278181.15</v>
      </c>
      <c r="I172" s="134">
        <v>2152925.1624999987</v>
      </c>
    </row>
    <row r="173" spans="1:9" hidden="1" x14ac:dyDescent="0.25">
      <c r="A173" s="75">
        <v>166</v>
      </c>
      <c r="B173" s="83">
        <v>43436</v>
      </c>
      <c r="C173" s="82"/>
      <c r="D173" s="71">
        <v>-317716.05</v>
      </c>
      <c r="E173" s="71"/>
      <c r="F173" s="137">
        <v>4.9599999999999998E-2</v>
      </c>
      <c r="G173" s="136">
        <v>8242.14</v>
      </c>
      <c r="H173" s="71">
        <v>-309473.90999999997</v>
      </c>
      <c r="I173" s="134">
        <v>1843451.2524999988</v>
      </c>
    </row>
    <row r="174" spans="1:9" hidden="1" x14ac:dyDescent="0.25">
      <c r="A174" s="75">
        <v>167</v>
      </c>
      <c r="B174" s="83">
        <v>43467</v>
      </c>
      <c r="C174" s="82"/>
      <c r="D174" s="71">
        <v>-369674.37</v>
      </c>
      <c r="E174" s="71"/>
      <c r="F174" s="137">
        <v>5.1799999999999999E-2</v>
      </c>
      <c r="G174" s="136">
        <v>7159.68</v>
      </c>
      <c r="H174" s="71">
        <v>-362514.69</v>
      </c>
      <c r="I174" s="134">
        <v>1480936.5624999988</v>
      </c>
    </row>
    <row r="175" spans="1:9" hidden="1" x14ac:dyDescent="0.25">
      <c r="A175" s="75">
        <v>168</v>
      </c>
      <c r="B175" s="83">
        <v>43498</v>
      </c>
      <c r="C175" s="82"/>
      <c r="D175" s="71">
        <v>-365291.08999999991</v>
      </c>
      <c r="E175" s="71"/>
      <c r="F175" s="137">
        <v>5.1799999999999999E-2</v>
      </c>
      <c r="G175" s="136">
        <v>5604.29</v>
      </c>
      <c r="H175" s="71">
        <v>-359686.79999999993</v>
      </c>
      <c r="I175" s="134">
        <v>1121249.7624999988</v>
      </c>
    </row>
    <row r="176" spans="1:9" hidden="1" x14ac:dyDescent="0.25">
      <c r="A176" s="75">
        <v>169</v>
      </c>
      <c r="B176" s="83">
        <v>43529</v>
      </c>
      <c r="C176" s="82"/>
      <c r="D176" s="71">
        <v>-394545.80999999994</v>
      </c>
      <c r="E176" s="71"/>
      <c r="F176" s="137">
        <v>5.1799999999999999E-2</v>
      </c>
      <c r="G176" s="136">
        <v>3988.5</v>
      </c>
      <c r="H176" s="71">
        <v>-390557.30999999994</v>
      </c>
      <c r="I176" s="134">
        <v>730692.45249999885</v>
      </c>
    </row>
    <row r="177" spans="1:9" hidden="1" x14ac:dyDescent="0.25">
      <c r="A177" s="75">
        <v>170</v>
      </c>
      <c r="B177" s="83">
        <v>43560</v>
      </c>
      <c r="C177" s="82"/>
      <c r="D177" s="71">
        <v>-190206.10999999996</v>
      </c>
      <c r="E177" s="71"/>
      <c r="F177" s="137">
        <v>5.45E-2</v>
      </c>
      <c r="G177" s="136">
        <v>2886.64</v>
      </c>
      <c r="H177" s="71">
        <v>-187319.46999999994</v>
      </c>
      <c r="I177" s="134">
        <v>543372.98249999888</v>
      </c>
    </row>
    <row r="178" spans="1:9" hidden="1" x14ac:dyDescent="0.25">
      <c r="A178" s="75">
        <v>171</v>
      </c>
      <c r="B178" s="83">
        <v>43591</v>
      </c>
      <c r="C178" s="82"/>
      <c r="D178" s="71">
        <v>-129816.27999999998</v>
      </c>
      <c r="E178" s="71"/>
      <c r="F178" s="137">
        <v>5.45E-2</v>
      </c>
      <c r="G178" s="136">
        <v>2173.0300000000002</v>
      </c>
      <c r="H178" s="71">
        <v>-127643.24999999999</v>
      </c>
      <c r="I178" s="134">
        <v>415729.73249999888</v>
      </c>
    </row>
    <row r="179" spans="1:9" hidden="1" x14ac:dyDescent="0.25">
      <c r="A179" s="75">
        <v>172</v>
      </c>
      <c r="B179" s="83">
        <v>43622</v>
      </c>
      <c r="C179" s="82"/>
      <c r="D179" s="71">
        <v>-85508.569999999992</v>
      </c>
      <c r="E179" s="71"/>
      <c r="F179" s="137">
        <v>5.45E-2</v>
      </c>
      <c r="G179" s="136">
        <v>1693.93</v>
      </c>
      <c r="H179" s="71">
        <v>-83814.64</v>
      </c>
      <c r="I179" s="134">
        <v>331915.09249999886</v>
      </c>
    </row>
    <row r="180" spans="1:9" hidden="1" x14ac:dyDescent="0.25">
      <c r="A180" s="75">
        <v>173</v>
      </c>
      <c r="B180" s="83">
        <v>43653</v>
      </c>
      <c r="C180" s="82"/>
      <c r="D180" s="71">
        <v>-73221.62000000001</v>
      </c>
      <c r="E180" s="71"/>
      <c r="F180" s="137">
        <v>5.5E-2</v>
      </c>
      <c r="G180" s="136">
        <v>1353.48</v>
      </c>
      <c r="H180" s="71">
        <v>-71868.140000000014</v>
      </c>
      <c r="I180" s="134">
        <v>260046.95249999885</v>
      </c>
    </row>
    <row r="181" spans="1:9" hidden="1" x14ac:dyDescent="0.25">
      <c r="A181" s="75">
        <v>174</v>
      </c>
      <c r="B181" s="83">
        <v>43684</v>
      </c>
      <c r="C181" s="70"/>
      <c r="D181" s="71">
        <v>-59251.099999999991</v>
      </c>
      <c r="E181" s="71"/>
      <c r="F181" s="137">
        <v>5.5E-2</v>
      </c>
      <c r="G181" s="136">
        <v>1056.0999999999999</v>
      </c>
      <c r="H181" s="71">
        <v>-58194.999999999993</v>
      </c>
      <c r="I181" s="134">
        <v>201851.95249999885</v>
      </c>
    </row>
    <row r="182" spans="1:9" hidden="1" x14ac:dyDescent="0.25">
      <c r="A182" s="75">
        <v>175</v>
      </c>
      <c r="B182" s="83">
        <v>43715</v>
      </c>
      <c r="C182" s="82"/>
      <c r="D182" s="71">
        <v>-63116.130000000005</v>
      </c>
      <c r="E182" s="71"/>
      <c r="F182" s="137">
        <v>5.5E-2</v>
      </c>
      <c r="G182" s="136">
        <v>780.51</v>
      </c>
      <c r="H182" s="71">
        <v>-62335.62</v>
      </c>
      <c r="I182" s="134">
        <v>139516.33249999885</v>
      </c>
    </row>
    <row r="183" spans="1:9" hidden="1" x14ac:dyDescent="0.25">
      <c r="A183" s="75">
        <v>176</v>
      </c>
      <c r="B183" s="83">
        <v>43746</v>
      </c>
      <c r="C183" s="82"/>
      <c r="D183" s="71">
        <v>-125518.98</v>
      </c>
      <c r="E183" s="71"/>
      <c r="F183" s="138">
        <v>5.4199999999999998E-2</v>
      </c>
      <c r="G183" s="136">
        <v>346.69</v>
      </c>
      <c r="H183" s="71">
        <v>-125172.29</v>
      </c>
      <c r="I183" s="134">
        <v>14344.042499998861</v>
      </c>
    </row>
    <row r="184" spans="1:9" hidden="1" x14ac:dyDescent="0.25">
      <c r="A184" s="75">
        <v>177</v>
      </c>
      <c r="B184" s="83">
        <v>43779</v>
      </c>
      <c r="C184" s="85" t="s">
        <v>183</v>
      </c>
      <c r="D184" s="71">
        <v>-138525.19</v>
      </c>
      <c r="E184" s="71"/>
      <c r="F184" s="138">
        <v>5.4199999999999998E-2</v>
      </c>
      <c r="G184" s="136">
        <v>-248.05</v>
      </c>
      <c r="H184" s="71">
        <v>-138773.24</v>
      </c>
      <c r="I184" s="134">
        <v>-124429.19750000113</v>
      </c>
    </row>
    <row r="185" spans="1:9" hidden="1" x14ac:dyDescent="0.25">
      <c r="A185" s="75">
        <v>178</v>
      </c>
      <c r="B185" s="83">
        <v>43770</v>
      </c>
      <c r="C185" s="85" t="s">
        <v>192</v>
      </c>
      <c r="D185" s="71">
        <v>-56793.15</v>
      </c>
      <c r="E185" s="71">
        <v>1485613.88</v>
      </c>
      <c r="F185" s="138">
        <v>5.4199999999999998E-2</v>
      </c>
      <c r="G185" s="136">
        <v>6581.76</v>
      </c>
      <c r="H185" s="71">
        <v>1435402.49</v>
      </c>
      <c r="I185" s="134">
        <v>1310973.2924999988</v>
      </c>
    </row>
    <row r="186" spans="1:9" hidden="1" x14ac:dyDescent="0.25">
      <c r="A186" s="75">
        <v>179</v>
      </c>
      <c r="B186" s="83">
        <v>43801</v>
      </c>
      <c r="C186" s="82"/>
      <c r="D186" s="71">
        <v>-211660.69000000003</v>
      </c>
      <c r="E186" s="71"/>
      <c r="F186" s="138">
        <v>5.4199999999999998E-2</v>
      </c>
      <c r="G186" s="136">
        <v>5443.23</v>
      </c>
      <c r="H186" s="71">
        <v>-206217.46000000002</v>
      </c>
      <c r="I186" s="134">
        <v>1104755.8324999989</v>
      </c>
    </row>
    <row r="187" spans="1:9" hidden="1" x14ac:dyDescent="0.25">
      <c r="A187" s="75">
        <v>180</v>
      </c>
      <c r="B187" s="83">
        <v>43832</v>
      </c>
      <c r="C187" s="82"/>
      <c r="D187" s="71">
        <v>-236059.82000000007</v>
      </c>
      <c r="E187" s="71"/>
      <c r="F187" s="138">
        <v>4.9599999999999998E-2</v>
      </c>
      <c r="G187" s="136">
        <v>4078.47</v>
      </c>
      <c r="H187" s="71">
        <v>-231981.35000000006</v>
      </c>
      <c r="I187" s="134">
        <v>872774.48249999876</v>
      </c>
    </row>
    <row r="188" spans="1:9" hidden="1" x14ac:dyDescent="0.25">
      <c r="A188" s="75">
        <v>181</v>
      </c>
      <c r="B188" s="83">
        <v>43863</v>
      </c>
      <c r="C188" s="82"/>
      <c r="D188" s="71">
        <v>-196004.65999999997</v>
      </c>
      <c r="E188" s="71"/>
      <c r="F188" s="138">
        <v>4.9599999999999998E-2</v>
      </c>
      <c r="G188" s="136">
        <v>3202.39</v>
      </c>
      <c r="H188" s="71">
        <v>-192802.26999999996</v>
      </c>
      <c r="I188" s="134">
        <v>679972.21249999874</v>
      </c>
    </row>
    <row r="189" spans="1:9" hidden="1" x14ac:dyDescent="0.25">
      <c r="A189" s="75">
        <v>182</v>
      </c>
      <c r="B189" s="83">
        <v>43894</v>
      </c>
      <c r="C189" s="82"/>
      <c r="D189" s="71">
        <v>-189600.41000000003</v>
      </c>
      <c r="E189" s="71"/>
      <c r="F189" s="138">
        <v>4.9599999999999998E-2</v>
      </c>
      <c r="G189" s="136">
        <v>2418.71</v>
      </c>
      <c r="H189" s="71">
        <v>-187181.70000000004</v>
      </c>
      <c r="I189" s="134">
        <v>492790.51249999867</v>
      </c>
    </row>
    <row r="190" spans="1:9" hidden="1" x14ac:dyDescent="0.25">
      <c r="A190" s="75">
        <v>183</v>
      </c>
      <c r="B190" s="83">
        <v>43922</v>
      </c>
      <c r="C190" s="85"/>
      <c r="D190" s="71">
        <v>-143969.05000000002</v>
      </c>
      <c r="E190" s="84"/>
      <c r="F190" s="114">
        <v>4.7500000000000001E-2</v>
      </c>
      <c r="G190" s="84">
        <v>1665.69</v>
      </c>
      <c r="H190" s="84">
        <v>-142303.36000000002</v>
      </c>
      <c r="I190" s="84">
        <v>350487.15249999869</v>
      </c>
    </row>
    <row r="191" spans="1:9" hidden="1" x14ac:dyDescent="0.25">
      <c r="A191" s="75">
        <v>184</v>
      </c>
      <c r="B191" s="83">
        <v>43952</v>
      </c>
      <c r="C191" s="85"/>
      <c r="D191" s="71">
        <v>-77725.780000000013</v>
      </c>
      <c r="E191" s="84"/>
      <c r="F191" s="114">
        <v>4.7500000000000001E-2</v>
      </c>
      <c r="G191" s="84">
        <v>1233.51</v>
      </c>
      <c r="H191" s="84">
        <v>-76492.270000000019</v>
      </c>
      <c r="I191" s="84">
        <v>273994.88249999867</v>
      </c>
    </row>
    <row r="192" spans="1:9" hidden="1" x14ac:dyDescent="0.25">
      <c r="A192" s="75">
        <v>185</v>
      </c>
      <c r="B192" s="83">
        <v>43983</v>
      </c>
      <c r="C192" s="85"/>
      <c r="D192" s="71">
        <v>-59979.19</v>
      </c>
      <c r="E192" s="84"/>
      <c r="F192" s="114">
        <v>4.7500000000000001E-2</v>
      </c>
      <c r="G192" s="84">
        <v>965.85</v>
      </c>
      <c r="H192" s="84">
        <v>-59013.340000000004</v>
      </c>
      <c r="I192" s="84">
        <v>214981.54249999867</v>
      </c>
    </row>
    <row r="193" spans="1:9" hidden="1" x14ac:dyDescent="0.25">
      <c r="A193" s="75">
        <v>186</v>
      </c>
      <c r="B193" s="83">
        <v>44013</v>
      </c>
      <c r="C193" s="85"/>
      <c r="D193" s="71">
        <v>-46430.979999999989</v>
      </c>
      <c r="E193" s="84"/>
      <c r="F193" s="114">
        <v>3.4299999999999997E-2</v>
      </c>
      <c r="G193" s="84">
        <v>548.13</v>
      </c>
      <c r="H193" s="84">
        <v>-45882.849999999991</v>
      </c>
      <c r="I193" s="84">
        <v>169098.69249999867</v>
      </c>
    </row>
    <row r="194" spans="1:9" hidden="1" x14ac:dyDescent="0.25">
      <c r="A194" s="75">
        <v>187</v>
      </c>
      <c r="B194" s="83">
        <v>44044</v>
      </c>
      <c r="C194" s="85"/>
      <c r="D194" s="71">
        <v>-36784.46</v>
      </c>
      <c r="E194" s="84"/>
      <c r="F194" s="114">
        <v>3.4299999999999997E-2</v>
      </c>
      <c r="G194" s="84">
        <v>430.77</v>
      </c>
      <c r="H194" s="84">
        <v>-36353.69</v>
      </c>
      <c r="I194" s="84">
        <v>132745.00249999866</v>
      </c>
    </row>
    <row r="195" spans="1:9" hidden="1" x14ac:dyDescent="0.25">
      <c r="A195" s="75">
        <v>188</v>
      </c>
      <c r="B195" s="83">
        <v>44075</v>
      </c>
      <c r="C195" s="85"/>
      <c r="D195" s="71">
        <v>-38729.749999999993</v>
      </c>
      <c r="E195" s="84"/>
      <c r="F195" s="114">
        <v>3.4299999999999997E-2</v>
      </c>
      <c r="G195" s="84">
        <v>324.08</v>
      </c>
      <c r="H195" s="84">
        <v>-38405.669999999991</v>
      </c>
      <c r="I195" s="84">
        <v>94339.33249999868</v>
      </c>
    </row>
    <row r="196" spans="1:9" hidden="1" x14ac:dyDescent="0.25">
      <c r="A196" s="75">
        <v>189</v>
      </c>
      <c r="B196" s="83">
        <v>44105</v>
      </c>
      <c r="C196" s="85"/>
      <c r="D196" s="71">
        <v>-50349.829999999994</v>
      </c>
      <c r="E196" s="84"/>
      <c r="F196" s="114">
        <v>3.2500000000000001E-2</v>
      </c>
      <c r="G196" s="84">
        <v>187.32</v>
      </c>
      <c r="H196" s="84">
        <v>-50162.509999999995</v>
      </c>
      <c r="I196" s="84">
        <v>44176.822499998685</v>
      </c>
    </row>
    <row r="197" spans="1:9" hidden="1" x14ac:dyDescent="0.25">
      <c r="A197" s="75">
        <v>190</v>
      </c>
      <c r="B197" s="83">
        <v>44136</v>
      </c>
      <c r="C197" s="85" t="s">
        <v>183</v>
      </c>
      <c r="D197" s="71">
        <v>-74840.660000000018</v>
      </c>
      <c r="E197" s="84"/>
      <c r="F197" s="114">
        <v>3.2500000000000001E-2</v>
      </c>
      <c r="G197" s="84">
        <v>18.3</v>
      </c>
      <c r="H197" s="84">
        <v>-74822.360000000015</v>
      </c>
      <c r="I197" s="84">
        <v>-30645.53750000133</v>
      </c>
    </row>
    <row r="198" spans="1:9" hidden="1" x14ac:dyDescent="0.25">
      <c r="A198" s="75">
        <v>191</v>
      </c>
      <c r="B198" s="83">
        <v>44136</v>
      </c>
      <c r="C198" s="85" t="s">
        <v>192</v>
      </c>
      <c r="D198" s="71">
        <v>-64024.89</v>
      </c>
      <c r="E198" s="84">
        <v>1673517.36</v>
      </c>
      <c r="F198" s="114">
        <v>3.2500000000000001E-2</v>
      </c>
      <c r="G198" s="136">
        <v>4445.74</v>
      </c>
      <c r="H198" s="84">
        <v>1613938.2100000002</v>
      </c>
      <c r="I198" s="84">
        <v>1583292.6724999989</v>
      </c>
    </row>
    <row r="199" spans="1:9" hidden="1" x14ac:dyDescent="0.25">
      <c r="A199" s="75">
        <v>192</v>
      </c>
      <c r="B199" s="83">
        <v>44166</v>
      </c>
      <c r="C199" s="85"/>
      <c r="D199" s="71">
        <v>-251045.24</v>
      </c>
      <c r="E199" s="84"/>
      <c r="F199" s="114">
        <v>3.2500000000000001E-2</v>
      </c>
      <c r="G199" s="84">
        <v>3948.13</v>
      </c>
      <c r="H199" s="84">
        <v>-247097.11</v>
      </c>
      <c r="I199" s="84">
        <v>1336195.5624999991</v>
      </c>
    </row>
    <row r="200" spans="1:9" hidden="1" x14ac:dyDescent="0.25">
      <c r="A200" s="75">
        <v>193</v>
      </c>
      <c r="B200" s="83">
        <v>44197</v>
      </c>
      <c r="C200" s="85"/>
      <c r="D200" s="71">
        <v>-252917.28999999998</v>
      </c>
      <c r="E200" s="84"/>
      <c r="F200" s="114">
        <v>3.2500000000000001E-2</v>
      </c>
      <c r="G200" s="84">
        <v>3276.37</v>
      </c>
      <c r="H200" s="84">
        <v>-249640.91999999998</v>
      </c>
      <c r="I200" s="84">
        <v>1086554.6424999991</v>
      </c>
    </row>
    <row r="201" spans="1:9" hidden="1" x14ac:dyDescent="0.25">
      <c r="A201" s="75">
        <v>194</v>
      </c>
      <c r="B201" s="83">
        <v>44228</v>
      </c>
      <c r="C201" s="85"/>
      <c r="D201" s="71">
        <v>-262107.37</v>
      </c>
      <c r="E201" s="84"/>
      <c r="F201" s="114">
        <v>3.2500000000000001E-2</v>
      </c>
      <c r="G201" s="84">
        <v>2587.8200000000002</v>
      </c>
      <c r="H201" s="84">
        <v>-259519.55</v>
      </c>
      <c r="I201" s="84">
        <v>827035.0924999991</v>
      </c>
    </row>
    <row r="202" spans="1:9" hidden="1" x14ac:dyDescent="0.25">
      <c r="A202" s="75">
        <v>195</v>
      </c>
      <c r="B202" s="83">
        <v>44256</v>
      </c>
      <c r="C202" s="85"/>
      <c r="D202" s="71">
        <v>-233374.21000000002</v>
      </c>
      <c r="E202" s="84"/>
      <c r="F202" s="114">
        <v>3.2500000000000001E-2</v>
      </c>
      <c r="G202" s="84">
        <v>1923.86</v>
      </c>
      <c r="H202" s="84">
        <v>-231450.35000000003</v>
      </c>
      <c r="I202" s="84">
        <v>595584.742499999</v>
      </c>
    </row>
    <row r="203" spans="1:9" hidden="1" x14ac:dyDescent="0.25">
      <c r="A203" s="75">
        <v>196</v>
      </c>
      <c r="B203" s="83">
        <v>44287</v>
      </c>
      <c r="C203" s="85"/>
      <c r="D203" s="71">
        <v>-168148.59</v>
      </c>
      <c r="E203" s="84"/>
      <c r="F203" s="114">
        <v>3.2500000000000001E-2</v>
      </c>
      <c r="G203" s="84">
        <v>1385.34</v>
      </c>
      <c r="H203" s="84">
        <v>-166763.25</v>
      </c>
      <c r="I203" s="84">
        <v>428821.492499999</v>
      </c>
    </row>
    <row r="204" spans="1:9" hidden="1" x14ac:dyDescent="0.25">
      <c r="A204" s="75">
        <v>197</v>
      </c>
      <c r="B204" s="83">
        <v>44317</v>
      </c>
      <c r="C204" s="85"/>
      <c r="D204" s="71">
        <v>-88242.4</v>
      </c>
      <c r="E204" s="84"/>
      <c r="F204" s="114">
        <v>3.2500000000000001E-2</v>
      </c>
      <c r="G204" s="84">
        <v>1041.9000000000001</v>
      </c>
      <c r="H204" s="84">
        <v>-87200.5</v>
      </c>
      <c r="I204" s="84">
        <v>341620.992499999</v>
      </c>
    </row>
    <row r="205" spans="1:9" hidden="1" x14ac:dyDescent="0.25">
      <c r="A205" s="75">
        <v>198</v>
      </c>
      <c r="B205" s="83">
        <v>44348</v>
      </c>
      <c r="C205" s="85"/>
      <c r="D205" s="71">
        <v>-69598.539999999994</v>
      </c>
      <c r="E205" s="71"/>
      <c r="F205" s="114">
        <v>3.2500000000000001E-2</v>
      </c>
      <c r="G205" s="84">
        <v>830.98</v>
      </c>
      <c r="H205" s="84">
        <v>-68767.56</v>
      </c>
      <c r="I205" s="84">
        <v>272853.43249999901</v>
      </c>
    </row>
    <row r="206" spans="1:9" hidden="1" x14ac:dyDescent="0.25">
      <c r="A206" s="75">
        <v>199</v>
      </c>
      <c r="B206" s="83">
        <v>44378</v>
      </c>
      <c r="C206" s="85"/>
      <c r="D206" s="71">
        <v>-44991.26</v>
      </c>
      <c r="E206" s="84"/>
      <c r="F206" s="114">
        <v>3.2500000000000001E-2</v>
      </c>
      <c r="G206" s="84">
        <v>678.05</v>
      </c>
      <c r="H206" s="84">
        <v>-44313.21</v>
      </c>
      <c r="I206" s="84">
        <v>228540.22249999901</v>
      </c>
    </row>
    <row r="207" spans="1:9" hidden="1" x14ac:dyDescent="0.25">
      <c r="A207" s="75">
        <v>200</v>
      </c>
      <c r="B207" s="83">
        <v>44409</v>
      </c>
      <c r="C207" s="85"/>
      <c r="D207" s="71">
        <v>-40637.43</v>
      </c>
      <c r="E207" s="84"/>
      <c r="F207" s="114">
        <v>3.2500000000000001E-2</v>
      </c>
      <c r="G207" s="84">
        <v>563.92999999999995</v>
      </c>
      <c r="H207" s="84">
        <v>-40073.5</v>
      </c>
      <c r="I207" s="84">
        <v>188466.72249999901</v>
      </c>
    </row>
    <row r="208" spans="1:9" hidden="1" x14ac:dyDescent="0.25">
      <c r="A208" s="75">
        <v>201</v>
      </c>
      <c r="B208" s="83">
        <v>44440</v>
      </c>
      <c r="C208" s="82"/>
      <c r="D208" s="71">
        <v>-47708.29</v>
      </c>
      <c r="E208" s="84"/>
      <c r="F208" s="114">
        <v>3.2500000000000001E-2</v>
      </c>
      <c r="G208" s="84">
        <v>445.83</v>
      </c>
      <c r="H208" s="84">
        <v>-47262.46</v>
      </c>
      <c r="I208" s="84">
        <v>141204.26249999902</v>
      </c>
    </row>
    <row r="209" spans="1:9" hidden="1" x14ac:dyDescent="0.25">
      <c r="A209" s="75">
        <v>202</v>
      </c>
      <c r="B209" s="83">
        <v>44470</v>
      </c>
      <c r="C209" s="82"/>
      <c r="D209" s="71">
        <v>-78177.759999999995</v>
      </c>
      <c r="E209" s="71"/>
      <c r="F209" s="114">
        <v>3.2500000000000001E-2</v>
      </c>
      <c r="G209" s="84">
        <v>276.56</v>
      </c>
      <c r="H209" s="84">
        <v>-77901.2</v>
      </c>
      <c r="I209" s="84">
        <v>63303.062499999025</v>
      </c>
    </row>
    <row r="210" spans="1:9" hidden="1" x14ac:dyDescent="0.25">
      <c r="A210" s="75">
        <v>203</v>
      </c>
      <c r="B210" s="83">
        <v>44501</v>
      </c>
      <c r="C210" s="85" t="s">
        <v>183</v>
      </c>
      <c r="D210" s="71">
        <v>-85230.59</v>
      </c>
      <c r="E210" s="84"/>
      <c r="F210" s="114">
        <v>3.2500000000000001E-2</v>
      </c>
      <c r="G210" s="84">
        <v>56.03</v>
      </c>
      <c r="H210" s="84">
        <v>-85174.56</v>
      </c>
      <c r="I210" s="84">
        <v>-21871.497500000973</v>
      </c>
    </row>
    <row r="211" spans="1:9" hidden="1" x14ac:dyDescent="0.25">
      <c r="A211" s="75">
        <v>204</v>
      </c>
      <c r="B211" s="83">
        <v>44501</v>
      </c>
      <c r="C211" s="85" t="s">
        <v>192</v>
      </c>
      <c r="D211" s="71">
        <v>-33155.129999999997</v>
      </c>
      <c r="E211" s="84">
        <v>1076167.05</v>
      </c>
      <c r="F211" s="114">
        <v>3.2500000000000001E-2</v>
      </c>
      <c r="G211" s="136">
        <v>2869.72</v>
      </c>
      <c r="H211" s="84">
        <v>1045881.64</v>
      </c>
      <c r="I211" s="84">
        <v>1024010.142499999</v>
      </c>
    </row>
    <row r="212" spans="1:9" hidden="1" x14ac:dyDescent="0.25">
      <c r="A212" s="75">
        <v>205</v>
      </c>
      <c r="B212" s="83">
        <v>44531</v>
      </c>
      <c r="C212" s="85"/>
      <c r="D212" s="71">
        <v>-137613.68000000002</v>
      </c>
      <c r="E212" s="84"/>
      <c r="F212" s="114">
        <v>3.2500000000000001E-2</v>
      </c>
      <c r="G212" s="84">
        <v>2587.0100000000002</v>
      </c>
      <c r="H212" s="84">
        <v>-135026.67000000001</v>
      </c>
      <c r="I212" s="84">
        <v>888983.47249999898</v>
      </c>
    </row>
    <row r="213" spans="1:9" hidden="1" x14ac:dyDescent="0.25">
      <c r="A213" s="75">
        <v>206</v>
      </c>
      <c r="B213" s="83">
        <v>44562</v>
      </c>
      <c r="C213" s="85"/>
      <c r="D213" s="71">
        <v>-203649.13000000006</v>
      </c>
      <c r="E213" s="84"/>
      <c r="F213" s="114">
        <v>3.2500000000000001E-2</v>
      </c>
      <c r="G213" s="84">
        <v>2131.89</v>
      </c>
      <c r="H213" s="84">
        <v>-201517.24000000005</v>
      </c>
      <c r="I213" s="84">
        <v>687466.23249999899</v>
      </c>
    </row>
    <row r="214" spans="1:9" hidden="1" x14ac:dyDescent="0.25">
      <c r="A214" s="75">
        <v>207</v>
      </c>
      <c r="B214" s="83">
        <v>44593</v>
      </c>
      <c r="C214" s="85"/>
      <c r="D214" s="71">
        <v>-163074.04</v>
      </c>
      <c r="E214" s="84"/>
      <c r="F214" s="114">
        <v>3.2500000000000001E-2</v>
      </c>
      <c r="G214" s="84">
        <v>1641.06</v>
      </c>
      <c r="H214" s="84">
        <v>-161432.98000000001</v>
      </c>
      <c r="I214" s="84">
        <v>526033.25249999901</v>
      </c>
    </row>
    <row r="215" spans="1:9" hidden="1" x14ac:dyDescent="0.25">
      <c r="A215" s="75">
        <v>208</v>
      </c>
      <c r="B215" s="83">
        <v>44621</v>
      </c>
      <c r="C215" s="85"/>
      <c r="D215" s="71">
        <v>-137927.47</v>
      </c>
      <c r="E215" s="84"/>
      <c r="F215" s="114">
        <v>3.2500000000000001E-2</v>
      </c>
      <c r="G215" s="84">
        <v>1237.9000000000001</v>
      </c>
      <c r="H215" s="84">
        <v>-136689.57</v>
      </c>
      <c r="I215" s="84">
        <v>389343.68249999901</v>
      </c>
    </row>
    <row r="216" spans="1:9" hidden="1" x14ac:dyDescent="0.25">
      <c r="A216" s="75">
        <v>209</v>
      </c>
      <c r="B216" s="83">
        <v>44652</v>
      </c>
      <c r="C216" s="85"/>
      <c r="D216" s="71">
        <v>-101639.86999999998</v>
      </c>
      <c r="E216" s="84"/>
      <c r="F216" s="114">
        <v>3.2500000000000001E-2</v>
      </c>
      <c r="G216" s="84">
        <v>916.84</v>
      </c>
      <c r="H216" s="84">
        <v>-100723.02999999998</v>
      </c>
      <c r="I216" s="84">
        <v>288620.65249999904</v>
      </c>
    </row>
    <row r="217" spans="1:9" hidden="1" x14ac:dyDescent="0.25">
      <c r="A217" s="75">
        <v>210</v>
      </c>
      <c r="B217" s="83">
        <v>44682</v>
      </c>
      <c r="C217" s="85"/>
      <c r="D217" s="71">
        <v>-88002.670000000027</v>
      </c>
      <c r="E217" s="84"/>
      <c r="F217" s="114">
        <v>3.2500000000000001E-2</v>
      </c>
      <c r="G217" s="84">
        <v>662.51</v>
      </c>
      <c r="H217" s="84">
        <v>-87340.160000000033</v>
      </c>
      <c r="I217" s="84">
        <v>201280.492499999</v>
      </c>
    </row>
    <row r="218" spans="1:9" hidden="1" x14ac:dyDescent="0.25">
      <c r="A218" s="75">
        <v>211</v>
      </c>
      <c r="B218" s="83">
        <v>44713</v>
      </c>
      <c r="C218" s="85"/>
      <c r="D218" s="71">
        <v>-52021.280000000006</v>
      </c>
      <c r="E218" s="84"/>
      <c r="F218" s="114">
        <v>3.2500000000000001E-2</v>
      </c>
      <c r="G218" s="84">
        <v>474.69</v>
      </c>
      <c r="H218" s="84">
        <v>-51546.590000000004</v>
      </c>
      <c r="I218" s="84">
        <v>149733.90249999901</v>
      </c>
    </row>
    <row r="219" spans="1:9" hidden="1" x14ac:dyDescent="0.25">
      <c r="A219" s="75">
        <v>212</v>
      </c>
      <c r="B219" s="83">
        <v>44743</v>
      </c>
      <c r="C219" s="85"/>
      <c r="D219" s="71">
        <v>-32970.629999999997</v>
      </c>
      <c r="E219" s="84"/>
      <c r="F219" s="114">
        <v>3.5999999999999997E-2</v>
      </c>
      <c r="G219" s="84">
        <v>399.75</v>
      </c>
      <c r="H219" s="84">
        <v>-32570.879999999997</v>
      </c>
      <c r="I219" s="84">
        <v>117163.022499999</v>
      </c>
    </row>
    <row r="220" spans="1:9" hidden="1" x14ac:dyDescent="0.25">
      <c r="A220" s="75">
        <v>213</v>
      </c>
      <c r="B220" s="83">
        <v>44774</v>
      </c>
      <c r="C220" s="85"/>
      <c r="D220" s="71">
        <v>-24285.819999999996</v>
      </c>
      <c r="E220" s="84"/>
      <c r="F220" s="114">
        <v>3.5999999999999997E-2</v>
      </c>
      <c r="G220" s="84">
        <v>315.06</v>
      </c>
      <c r="H220" s="84">
        <v>-23970.759999999995</v>
      </c>
      <c r="I220" s="84">
        <v>93192.262499999008</v>
      </c>
    </row>
    <row r="221" spans="1:9" hidden="1" x14ac:dyDescent="0.25">
      <c r="A221" s="75">
        <v>214</v>
      </c>
      <c r="B221" s="83">
        <v>44805</v>
      </c>
      <c r="C221" s="82"/>
      <c r="D221" s="71">
        <v>-26849.790000000005</v>
      </c>
      <c r="E221" s="84"/>
      <c r="F221" s="114">
        <v>3.5999999999999997E-2</v>
      </c>
      <c r="G221" s="84">
        <v>239.3</v>
      </c>
      <c r="H221" s="84">
        <v>-26610.490000000005</v>
      </c>
      <c r="I221" s="84">
        <v>66581.772499999002</v>
      </c>
    </row>
    <row r="222" spans="1:9" hidden="1" x14ac:dyDescent="0.25">
      <c r="A222" s="75">
        <v>215</v>
      </c>
      <c r="B222" s="83">
        <v>44835</v>
      </c>
      <c r="C222" s="82"/>
      <c r="D222" s="71">
        <v>-30468.609999999997</v>
      </c>
      <c r="E222" s="84"/>
      <c r="F222" s="114">
        <v>4.9099999999999998E-2</v>
      </c>
      <c r="G222" s="84">
        <v>210.1</v>
      </c>
      <c r="H222" s="84">
        <v>-30258.51</v>
      </c>
      <c r="I222" s="84">
        <v>36323.262499999008</v>
      </c>
    </row>
    <row r="223" spans="1:9" hidden="1" x14ac:dyDescent="0.25">
      <c r="A223" s="75">
        <v>216</v>
      </c>
      <c r="B223" s="83">
        <v>44866</v>
      </c>
      <c r="C223" s="82"/>
      <c r="D223" s="71">
        <v>-43022.080000000002</v>
      </c>
      <c r="E223" s="84"/>
      <c r="F223" s="114">
        <v>4.9099999999999998E-2</v>
      </c>
      <c r="G223" s="84">
        <v>60.61</v>
      </c>
      <c r="H223" s="84">
        <v>-42961.47</v>
      </c>
      <c r="I223" s="84">
        <v>-6638.2075000009936</v>
      </c>
    </row>
    <row r="224" spans="1:9" hidden="1" x14ac:dyDescent="0.25">
      <c r="A224" s="75">
        <v>217</v>
      </c>
      <c r="B224" s="83">
        <v>44866</v>
      </c>
      <c r="C224" s="82"/>
      <c r="D224" s="71">
        <v>37202.529999999992</v>
      </c>
      <c r="E224" s="84">
        <v>-732137.34</v>
      </c>
      <c r="F224" s="114">
        <v>4.9099999999999998E-2</v>
      </c>
      <c r="G224" s="84">
        <v>-2919.55</v>
      </c>
      <c r="H224" s="84">
        <v>-697854.36</v>
      </c>
      <c r="I224" s="84">
        <v>-704492.56750000094</v>
      </c>
    </row>
    <row r="225" spans="1:9" hidden="1" x14ac:dyDescent="0.25">
      <c r="A225" s="75">
        <v>218</v>
      </c>
      <c r="B225" s="83">
        <v>44896</v>
      </c>
      <c r="C225" s="82"/>
      <c r="D225" s="71">
        <v>138736.38000000006</v>
      </c>
      <c r="E225" s="84"/>
      <c r="F225" s="114">
        <v>4.9099999999999998E-2</v>
      </c>
      <c r="G225" s="84">
        <v>-2598.7199999999998</v>
      </c>
      <c r="H225" s="84">
        <v>136137.66000000006</v>
      </c>
      <c r="I225" s="84">
        <v>-568354.9075000009</v>
      </c>
    </row>
    <row r="226" spans="1:9" hidden="1" x14ac:dyDescent="0.25">
      <c r="A226" s="75">
        <v>219</v>
      </c>
      <c r="B226" s="83">
        <v>44927</v>
      </c>
      <c r="C226" s="82"/>
      <c r="D226" s="71">
        <v>141472.08000000005</v>
      </c>
      <c r="E226" s="84"/>
      <c r="F226" s="114">
        <v>6.3100000000000003E-2</v>
      </c>
      <c r="G226" s="84">
        <v>-2616.65</v>
      </c>
      <c r="H226" s="84">
        <v>138855.43000000005</v>
      </c>
      <c r="I226" s="84">
        <v>-429499.47750000085</v>
      </c>
    </row>
    <row r="227" spans="1:9" hidden="1" x14ac:dyDescent="0.25">
      <c r="A227" s="75">
        <v>220</v>
      </c>
      <c r="B227" s="83">
        <v>44958</v>
      </c>
      <c r="C227" s="82"/>
      <c r="D227" s="71">
        <v>123225.78</v>
      </c>
      <c r="E227" s="84"/>
      <c r="F227" s="114">
        <v>6.3100000000000003E-2</v>
      </c>
      <c r="G227" s="84">
        <v>-1934.47</v>
      </c>
      <c r="H227" s="84">
        <v>121291.31</v>
      </c>
      <c r="I227" s="84">
        <v>-308208.16750000085</v>
      </c>
    </row>
    <row r="228" spans="1:9" hidden="1" x14ac:dyDescent="0.25">
      <c r="A228" s="75">
        <v>221</v>
      </c>
      <c r="B228" s="83">
        <v>44986</v>
      </c>
      <c r="C228" s="82"/>
      <c r="D228" s="71">
        <v>123545.52</v>
      </c>
      <c r="E228" s="84"/>
      <c r="F228" s="114">
        <v>6.3100000000000003E-2</v>
      </c>
      <c r="G228" s="84">
        <v>-1295.8399999999999</v>
      </c>
      <c r="H228" s="84">
        <v>122249.68000000001</v>
      </c>
      <c r="I228" s="84">
        <v>-185958.48750000086</v>
      </c>
    </row>
    <row r="229" spans="1:9" hidden="1" x14ac:dyDescent="0.25">
      <c r="A229" s="75">
        <v>222</v>
      </c>
      <c r="B229" s="83">
        <v>45017</v>
      </c>
      <c r="C229" s="82"/>
      <c r="D229" s="71">
        <v>89791.310000000012</v>
      </c>
      <c r="E229" s="84"/>
      <c r="F229" s="114">
        <v>7.4999999999999997E-2</v>
      </c>
      <c r="G229" s="84">
        <v>-881.64</v>
      </c>
      <c r="H229" s="84">
        <v>88909.670000000013</v>
      </c>
      <c r="I229" s="84">
        <v>-97048.817500000849</v>
      </c>
    </row>
    <row r="230" spans="1:9" hidden="1" x14ac:dyDescent="0.25">
      <c r="A230" s="75">
        <v>223</v>
      </c>
      <c r="B230" s="83">
        <v>45047</v>
      </c>
      <c r="C230" s="82"/>
      <c r="D230" s="71">
        <v>50048.380000000005</v>
      </c>
      <c r="E230" s="84"/>
      <c r="F230" s="114">
        <v>7.4999999999999997E-2</v>
      </c>
      <c r="G230" s="84">
        <v>-450.15</v>
      </c>
      <c r="H230" s="84">
        <v>49598.23</v>
      </c>
      <c r="I230" s="84">
        <v>-47450.587500000845</v>
      </c>
    </row>
    <row r="231" spans="1:9" hidden="1" x14ac:dyDescent="0.25">
      <c r="A231" s="75">
        <v>224</v>
      </c>
      <c r="B231" s="83">
        <v>45078</v>
      </c>
      <c r="C231" s="82"/>
      <c r="D231" s="71">
        <v>27844.140000000007</v>
      </c>
      <c r="E231" s="84"/>
      <c r="F231" s="114">
        <v>7.4999999999999997E-2</v>
      </c>
      <c r="G231" s="84">
        <v>-209.55</v>
      </c>
      <c r="H231" s="84">
        <v>27634.590000000007</v>
      </c>
      <c r="I231" s="84">
        <v>-19815.997500000838</v>
      </c>
    </row>
    <row r="232" spans="1:9" hidden="1" x14ac:dyDescent="0.25">
      <c r="A232" s="75">
        <v>225</v>
      </c>
      <c r="B232" s="83">
        <v>45108</v>
      </c>
      <c r="C232" s="82"/>
      <c r="D232" s="71">
        <v>22391.349999999995</v>
      </c>
      <c r="E232" s="84"/>
      <c r="F232" s="114">
        <v>8.0199999999999994E-2</v>
      </c>
      <c r="G232" s="84">
        <v>-57.61</v>
      </c>
      <c r="H232" s="84">
        <v>22333.739999999994</v>
      </c>
      <c r="I232" s="84">
        <v>2517.7424999991563</v>
      </c>
    </row>
    <row r="233" spans="1:9" hidden="1" x14ac:dyDescent="0.25">
      <c r="A233" s="75">
        <v>226</v>
      </c>
      <c r="B233" s="83">
        <v>45139</v>
      </c>
      <c r="C233" s="82"/>
      <c r="D233" s="71">
        <v>19058.969999999998</v>
      </c>
      <c r="E233" s="84"/>
      <c r="F233" s="114">
        <v>8.0199999999999994E-2</v>
      </c>
      <c r="G233" s="84">
        <v>80.52</v>
      </c>
      <c r="H233" s="84">
        <v>19139.489999999998</v>
      </c>
      <c r="I233" s="84">
        <v>21657.232499999154</v>
      </c>
    </row>
    <row r="234" spans="1:9" hidden="1" x14ac:dyDescent="0.25">
      <c r="A234" s="75">
        <v>227</v>
      </c>
      <c r="B234" s="83">
        <v>45170</v>
      </c>
      <c r="C234" s="82"/>
      <c r="D234" s="115">
        <v>20415.500000000007</v>
      </c>
      <c r="E234" s="84"/>
      <c r="F234" s="114">
        <v>8.0199999999999994E-2</v>
      </c>
      <c r="G234" s="84">
        <v>212.96</v>
      </c>
      <c r="H234" s="84">
        <v>20628.460000000006</v>
      </c>
      <c r="I234" s="84">
        <v>42285.692499999161</v>
      </c>
    </row>
    <row r="235" spans="1:9" hidden="1" x14ac:dyDescent="0.25">
      <c r="A235" s="75">
        <v>228</v>
      </c>
      <c r="B235" s="83">
        <v>45200</v>
      </c>
      <c r="C235" s="82"/>
      <c r="D235" s="115">
        <v>27166.250000000004</v>
      </c>
      <c r="E235" s="84"/>
      <c r="F235" s="114">
        <v>8.3500000000000005E-2</v>
      </c>
      <c r="G235" s="84">
        <v>388.75</v>
      </c>
      <c r="H235" s="84">
        <v>27555.000000000004</v>
      </c>
      <c r="I235" s="84">
        <v>69840.692499999161</v>
      </c>
    </row>
    <row r="236" spans="1:9" hidden="1" x14ac:dyDescent="0.25">
      <c r="A236" s="75">
        <v>229</v>
      </c>
      <c r="B236" s="83">
        <v>45231</v>
      </c>
      <c r="C236" s="85" t="s">
        <v>183</v>
      </c>
      <c r="D236" s="115">
        <v>37339.21</v>
      </c>
      <c r="E236" s="84"/>
      <c r="F236" s="114">
        <v>8.3500000000000005E-2</v>
      </c>
      <c r="G236" s="84">
        <v>615.88</v>
      </c>
      <c r="H236" s="84">
        <v>37955.089999999997</v>
      </c>
      <c r="I236" s="84">
        <v>107795.78249999916</v>
      </c>
    </row>
    <row r="237" spans="1:9" hidden="1" x14ac:dyDescent="0.25">
      <c r="A237" s="75">
        <v>230</v>
      </c>
      <c r="B237" s="83">
        <v>45231</v>
      </c>
      <c r="C237" s="85" t="s">
        <v>197</v>
      </c>
      <c r="D237" s="71">
        <v>-54747.74</v>
      </c>
      <c r="E237" s="84">
        <v>1706169.5378618801</v>
      </c>
      <c r="F237" s="114">
        <v>8.3500000000000005E-2</v>
      </c>
      <c r="G237" s="84">
        <v>11681.62</v>
      </c>
      <c r="H237" s="84">
        <v>1663103.4178618803</v>
      </c>
      <c r="I237" s="84">
        <v>1770899.2003618795</v>
      </c>
    </row>
    <row r="238" spans="1:9" hidden="1" x14ac:dyDescent="0.25">
      <c r="A238" s="75">
        <v>231</v>
      </c>
      <c r="B238" s="83">
        <v>45261</v>
      </c>
      <c r="C238" s="85"/>
      <c r="D238" s="71">
        <v>-239194.5</v>
      </c>
      <c r="E238" s="84"/>
      <c r="F238" s="114">
        <v>8.3500000000000005E-2</v>
      </c>
      <c r="G238" s="84">
        <v>11490.31</v>
      </c>
      <c r="H238" s="84">
        <v>-227704.19</v>
      </c>
      <c r="I238" s="84">
        <v>1543195.0103618796</v>
      </c>
    </row>
    <row r="239" spans="1:9" hidden="1" x14ac:dyDescent="0.25">
      <c r="A239" s="75">
        <v>232</v>
      </c>
      <c r="B239" s="83">
        <v>45292</v>
      </c>
      <c r="C239" s="85"/>
      <c r="D239" s="71">
        <v>-296969.15999999997</v>
      </c>
      <c r="E239" s="84"/>
      <c r="F239" s="114">
        <v>0</v>
      </c>
      <c r="G239" s="84">
        <v>0</v>
      </c>
      <c r="H239" s="84">
        <v>-296969.15999999997</v>
      </c>
      <c r="I239" s="84">
        <v>1246225.8503618797</v>
      </c>
    </row>
    <row r="240" spans="1:9" hidden="1" x14ac:dyDescent="0.25">
      <c r="A240" s="75">
        <v>233</v>
      </c>
      <c r="B240" s="83">
        <v>45323</v>
      </c>
      <c r="C240" s="85"/>
      <c r="D240" s="71">
        <v>-261284.90999999995</v>
      </c>
      <c r="E240" s="84"/>
      <c r="F240" s="114">
        <v>0</v>
      </c>
      <c r="G240" s="84">
        <v>0</v>
      </c>
      <c r="H240" s="84">
        <v>-261284.90999999995</v>
      </c>
      <c r="I240" s="84">
        <v>984940.94036187977</v>
      </c>
    </row>
    <row r="241" spans="1:9" hidden="1" x14ac:dyDescent="0.25">
      <c r="A241" s="75">
        <v>234</v>
      </c>
      <c r="B241" s="83">
        <v>45352</v>
      </c>
      <c r="C241" s="85"/>
      <c r="D241" s="71">
        <v>-220304.38</v>
      </c>
      <c r="E241" s="84"/>
      <c r="F241" s="114">
        <v>0</v>
      </c>
      <c r="G241" s="84">
        <v>0</v>
      </c>
      <c r="H241" s="84">
        <v>-220304.38</v>
      </c>
      <c r="I241" s="84">
        <v>764636.56036187976</v>
      </c>
    </row>
    <row r="242" spans="1:9" hidden="1" x14ac:dyDescent="0.25">
      <c r="A242" s="75">
        <v>235</v>
      </c>
      <c r="B242" s="83">
        <v>45383</v>
      </c>
      <c r="C242" s="85"/>
      <c r="D242" s="71">
        <v>-145055.38</v>
      </c>
      <c r="E242" s="84"/>
      <c r="F242" s="114">
        <v>0</v>
      </c>
      <c r="G242" s="84">
        <v>0</v>
      </c>
      <c r="H242" s="84">
        <v>-145055.38</v>
      </c>
      <c r="I242" s="84">
        <v>619581.18036187976</v>
      </c>
    </row>
    <row r="243" spans="1:9" hidden="1" x14ac:dyDescent="0.25">
      <c r="A243" s="75">
        <v>236</v>
      </c>
      <c r="B243" s="83">
        <v>45413</v>
      </c>
      <c r="C243" s="85"/>
      <c r="D243" s="71">
        <v>-111862.6</v>
      </c>
      <c r="E243" s="84"/>
      <c r="F243" s="114">
        <v>0</v>
      </c>
      <c r="G243" s="84">
        <v>0</v>
      </c>
      <c r="H243" s="84">
        <v>-111862.6</v>
      </c>
      <c r="I243" s="84">
        <v>507718.58036187978</v>
      </c>
    </row>
    <row r="244" spans="1:9" hidden="1" x14ac:dyDescent="0.25">
      <c r="A244" s="75">
        <v>237</v>
      </c>
      <c r="B244" s="83">
        <v>45444</v>
      </c>
      <c r="C244" s="85"/>
      <c r="D244" s="71">
        <v>-75548.73000000001</v>
      </c>
      <c r="E244" s="84"/>
      <c r="F244" s="114">
        <v>0</v>
      </c>
      <c r="G244" s="84">
        <v>0</v>
      </c>
      <c r="H244" s="84">
        <v>-75548.73000000001</v>
      </c>
      <c r="I244" s="84">
        <v>432169.8503618798</v>
      </c>
    </row>
    <row r="245" spans="1:9" hidden="1" x14ac:dyDescent="0.25">
      <c r="A245" s="75">
        <v>238</v>
      </c>
      <c r="B245" s="83">
        <v>45474</v>
      </c>
      <c r="C245" s="85"/>
      <c r="D245" s="71">
        <v>-49565.049999999996</v>
      </c>
      <c r="E245" s="84"/>
      <c r="F245" s="114">
        <v>0</v>
      </c>
      <c r="G245" s="84">
        <v>0</v>
      </c>
      <c r="H245" s="84">
        <v>-49565.049999999996</v>
      </c>
      <c r="I245" s="84">
        <v>382604.80036187981</v>
      </c>
    </row>
    <row r="246" spans="1:9" hidden="1" x14ac:dyDescent="0.25">
      <c r="A246" s="75">
        <v>239</v>
      </c>
      <c r="B246" s="83">
        <v>45505</v>
      </c>
      <c r="C246" s="82"/>
      <c r="D246" s="71">
        <v>-42183.39</v>
      </c>
      <c r="E246" s="84"/>
      <c r="F246" s="114">
        <v>0</v>
      </c>
      <c r="G246" s="84">
        <v>0</v>
      </c>
      <c r="H246" s="84">
        <v>-42183.39</v>
      </c>
      <c r="I246" s="84">
        <v>340421.4103618798</v>
      </c>
    </row>
    <row r="247" spans="1:9" hidden="1" x14ac:dyDescent="0.25">
      <c r="A247" s="75">
        <v>240</v>
      </c>
      <c r="B247" s="83">
        <v>45536</v>
      </c>
      <c r="C247" s="82"/>
      <c r="D247" s="115">
        <v>-46214.42</v>
      </c>
      <c r="E247" s="84"/>
      <c r="F247" s="114">
        <v>0</v>
      </c>
      <c r="G247" s="84">
        <v>0</v>
      </c>
      <c r="H247" s="84">
        <v>-46214.42</v>
      </c>
      <c r="I247" s="84">
        <v>294206.99036187981</v>
      </c>
    </row>
    <row r="248" spans="1:9" hidden="1" x14ac:dyDescent="0.25">
      <c r="A248" s="75">
        <v>241</v>
      </c>
      <c r="B248" s="83">
        <v>45566</v>
      </c>
      <c r="C248" s="82"/>
      <c r="D248" s="115">
        <v>-60202.890000000007</v>
      </c>
      <c r="E248" s="84"/>
      <c r="F248" s="114">
        <v>0</v>
      </c>
      <c r="G248" s="84">
        <v>0</v>
      </c>
      <c r="H248" s="84">
        <v>-60202.890000000007</v>
      </c>
      <c r="I248" s="84">
        <v>234004.1003618798</v>
      </c>
    </row>
    <row r="249" spans="1:9" hidden="1" x14ac:dyDescent="0.25">
      <c r="A249" s="75">
        <v>242</v>
      </c>
      <c r="B249" s="83">
        <v>45597</v>
      </c>
      <c r="C249" s="82" t="s">
        <v>183</v>
      </c>
      <c r="D249" s="115">
        <v>-78563.03</v>
      </c>
      <c r="E249" s="84"/>
      <c r="F249" s="114">
        <v>0</v>
      </c>
      <c r="G249" s="84">
        <v>0</v>
      </c>
      <c r="H249" s="84">
        <v>-78563.03</v>
      </c>
      <c r="I249" s="84">
        <v>155441.0703618798</v>
      </c>
    </row>
    <row r="250" spans="1:9" x14ac:dyDescent="0.25">
      <c r="A250" s="75">
        <v>243</v>
      </c>
      <c r="B250" s="83">
        <v>45597</v>
      </c>
      <c r="C250" s="82" t="s">
        <v>172</v>
      </c>
      <c r="D250" s="71">
        <v>-10605.59</v>
      </c>
      <c r="E250" s="84">
        <v>147887.12782615027</v>
      </c>
      <c r="F250" s="114">
        <v>0</v>
      </c>
      <c r="G250" s="84">
        <v>0</v>
      </c>
      <c r="H250" s="84">
        <v>137281.53782615028</v>
      </c>
      <c r="I250" s="84">
        <v>292722.60818803008</v>
      </c>
    </row>
    <row r="251" spans="1:9" x14ac:dyDescent="0.25">
      <c r="A251" s="75">
        <v>244</v>
      </c>
      <c r="B251" s="83">
        <v>45627</v>
      </c>
      <c r="C251" s="82"/>
      <c r="D251" s="71">
        <v>-52424.12</v>
      </c>
      <c r="E251" s="84"/>
      <c r="F251" s="114">
        <v>0</v>
      </c>
      <c r="G251" s="84">
        <v>0</v>
      </c>
      <c r="H251" s="84">
        <v>-52424.12</v>
      </c>
      <c r="I251" s="84">
        <v>240298.48818803008</v>
      </c>
    </row>
    <row r="252" spans="1:9" x14ac:dyDescent="0.25">
      <c r="A252" s="75">
        <v>245</v>
      </c>
      <c r="B252" s="83">
        <v>45658</v>
      </c>
      <c r="C252" s="82"/>
      <c r="D252" s="71">
        <v>-56377.640000000007</v>
      </c>
      <c r="E252" s="84"/>
      <c r="F252" s="114">
        <v>0</v>
      </c>
      <c r="G252" s="84">
        <v>0</v>
      </c>
      <c r="H252" s="84">
        <v>-56377.640000000007</v>
      </c>
      <c r="I252" s="84">
        <v>183920.84818803007</v>
      </c>
    </row>
    <row r="253" spans="1:9" x14ac:dyDescent="0.25">
      <c r="A253" s="75">
        <v>246</v>
      </c>
      <c r="B253" s="83">
        <v>45689</v>
      </c>
      <c r="C253" s="82"/>
      <c r="D253" s="71">
        <v>-62503.460000000006</v>
      </c>
      <c r="E253" s="84"/>
      <c r="F253" s="114">
        <v>0</v>
      </c>
      <c r="G253" s="84">
        <v>0</v>
      </c>
      <c r="H253" s="84">
        <v>-62503.460000000006</v>
      </c>
      <c r="I253" s="84">
        <v>121417.38818803006</v>
      </c>
    </row>
    <row r="254" spans="1:9" x14ac:dyDescent="0.25">
      <c r="A254" s="75">
        <v>247</v>
      </c>
      <c r="B254" s="83">
        <v>45717</v>
      </c>
      <c r="C254" s="82"/>
      <c r="D254" s="71">
        <v>-42711.94</v>
      </c>
      <c r="E254" s="84"/>
      <c r="F254" s="114">
        <v>0</v>
      </c>
      <c r="G254" s="84">
        <v>0</v>
      </c>
      <c r="H254" s="84">
        <v>-42711.94</v>
      </c>
      <c r="I254" s="84">
        <v>78705.448188030059</v>
      </c>
    </row>
    <row r="255" spans="1:9" x14ac:dyDescent="0.25">
      <c r="A255" s="75">
        <v>248</v>
      </c>
      <c r="B255" s="83">
        <v>45748</v>
      </c>
      <c r="C255" s="82"/>
      <c r="D255" s="71">
        <v>-29200.89</v>
      </c>
      <c r="E255" s="84"/>
      <c r="F255" s="114">
        <v>0</v>
      </c>
      <c r="G255" s="84">
        <v>0</v>
      </c>
      <c r="H255" s="84">
        <v>-29200.89</v>
      </c>
      <c r="I255" s="84">
        <v>49504.55818803006</v>
      </c>
    </row>
    <row r="256" spans="1:9" x14ac:dyDescent="0.25">
      <c r="A256" s="75">
        <v>249</v>
      </c>
      <c r="B256" s="83">
        <v>45778</v>
      </c>
      <c r="C256" s="82"/>
      <c r="D256" s="71">
        <v>-17656.309999999998</v>
      </c>
      <c r="E256" s="84"/>
      <c r="F256" s="114">
        <v>0</v>
      </c>
      <c r="G256" s="84">
        <v>0</v>
      </c>
      <c r="H256" s="84">
        <v>-17656.309999999998</v>
      </c>
      <c r="I256" s="84">
        <v>31848.248188030062</v>
      </c>
    </row>
    <row r="257" spans="1:9" x14ac:dyDescent="0.25">
      <c r="A257" s="75">
        <v>250</v>
      </c>
      <c r="B257" s="83">
        <v>45809</v>
      </c>
      <c r="C257" s="82"/>
      <c r="D257" s="71">
        <v>-13159.500000000002</v>
      </c>
      <c r="E257" s="84"/>
      <c r="F257" s="114">
        <v>0</v>
      </c>
      <c r="G257" s="84">
        <v>0</v>
      </c>
      <c r="H257" s="84">
        <v>-13159.500000000002</v>
      </c>
      <c r="I257" s="84">
        <v>18688.748188030062</v>
      </c>
    </row>
    <row r="258" spans="1:9" x14ac:dyDescent="0.25">
      <c r="A258" s="75">
        <v>251</v>
      </c>
      <c r="B258" s="83">
        <v>45839</v>
      </c>
      <c r="C258" s="82"/>
      <c r="D258" s="71">
        <v>-10223.470000000001</v>
      </c>
      <c r="E258" s="84"/>
      <c r="F258" s="114">
        <v>0</v>
      </c>
      <c r="G258" s="84">
        <v>0</v>
      </c>
      <c r="H258" s="84">
        <v>-10223.470000000001</v>
      </c>
      <c r="I258" s="84">
        <v>8465.2781880300608</v>
      </c>
    </row>
    <row r="259" spans="1:9" x14ac:dyDescent="0.25">
      <c r="A259" s="75">
        <v>252</v>
      </c>
      <c r="B259" s="83">
        <v>45870</v>
      </c>
      <c r="C259" s="82"/>
      <c r="D259" s="71">
        <v>-8494.9200000000019</v>
      </c>
      <c r="E259" s="84"/>
      <c r="F259" s="114">
        <v>0</v>
      </c>
      <c r="G259" s="84">
        <v>0</v>
      </c>
      <c r="H259" s="84">
        <v>-8494.9200000000019</v>
      </c>
      <c r="I259" s="84">
        <v>-29.641811969941045</v>
      </c>
    </row>
    <row r="260" spans="1:9" x14ac:dyDescent="0.25">
      <c r="A260" s="75">
        <v>253</v>
      </c>
      <c r="B260" s="83">
        <v>45901</v>
      </c>
      <c r="C260" s="82" t="s">
        <v>184</v>
      </c>
      <c r="D260" s="115">
        <v>-11175.609999999999</v>
      </c>
      <c r="E260" s="84"/>
      <c r="F260" s="114">
        <v>0</v>
      </c>
      <c r="G260" s="84">
        <v>0</v>
      </c>
      <c r="H260" s="84">
        <v>-11175.609999999999</v>
      </c>
      <c r="I260" s="84">
        <v>-11205.25181196994</v>
      </c>
    </row>
    <row r="261" spans="1:9" x14ac:dyDescent="0.25">
      <c r="A261" s="75">
        <v>254</v>
      </c>
      <c r="B261" s="83">
        <v>45931</v>
      </c>
      <c r="C261" s="82" t="s">
        <v>184</v>
      </c>
      <c r="D261" s="115">
        <v>-6263.579999999999</v>
      </c>
      <c r="E261" s="84"/>
      <c r="F261" s="114">
        <v>0</v>
      </c>
      <c r="G261" s="84">
        <v>0</v>
      </c>
      <c r="H261" s="84">
        <v>-6263.579999999999</v>
      </c>
      <c r="I261" s="84">
        <v>-17468.83181196994</v>
      </c>
    </row>
    <row r="262" spans="1:9" x14ac:dyDescent="0.25">
      <c r="A262" s="75">
        <v>255</v>
      </c>
      <c r="B262" s="83"/>
      <c r="C262" s="82"/>
      <c r="D262" s="71"/>
      <c r="E262" s="71"/>
      <c r="F262" s="116"/>
      <c r="G262" s="81"/>
      <c r="H262" s="71"/>
      <c r="I262" s="80"/>
    </row>
    <row r="263" spans="1:9" x14ac:dyDescent="0.25">
      <c r="A263" s="75">
        <v>256</v>
      </c>
      <c r="B263" s="86" t="s">
        <v>166</v>
      </c>
      <c r="C263" s="70"/>
      <c r="D263" s="71"/>
      <c r="E263" s="71"/>
      <c r="F263" s="71"/>
      <c r="G263" s="71"/>
      <c r="H263" s="71"/>
      <c r="I263" s="71"/>
    </row>
    <row r="264" spans="1:9" x14ac:dyDescent="0.25">
      <c r="A264" s="75">
        <v>257</v>
      </c>
      <c r="B264" s="70"/>
      <c r="C264" s="70"/>
      <c r="D264" s="71"/>
      <c r="E264" s="71"/>
      <c r="F264" s="71"/>
      <c r="G264" s="71"/>
      <c r="H264" s="71"/>
      <c r="I264" s="71"/>
    </row>
    <row r="265" spans="1:9" x14ac:dyDescent="0.25">
      <c r="A265" s="75">
        <v>258</v>
      </c>
      <c r="B265" s="87" t="s">
        <v>167</v>
      </c>
      <c r="C265" s="70"/>
      <c r="D265" s="71"/>
      <c r="E265" s="71"/>
      <c r="F265" s="71"/>
      <c r="G265" s="71"/>
      <c r="H265" s="71"/>
      <c r="I265" s="71"/>
    </row>
    <row r="266" spans="1:9" x14ac:dyDescent="0.25">
      <c r="A266" s="75">
        <v>259</v>
      </c>
      <c r="B266" s="70" t="s">
        <v>193</v>
      </c>
      <c r="C266" s="70"/>
      <c r="D266" s="71"/>
      <c r="E266" s="71"/>
      <c r="F266" s="71"/>
      <c r="G266" s="71"/>
      <c r="H266" s="71"/>
      <c r="I266" s="71"/>
    </row>
  </sheetData>
  <pageMargins left="0.7" right="0.7" top="1" bottom="0.75" header="0.3" footer="0.3"/>
  <pageSetup scale="37" orientation="landscape" horizontalDpi="1200" verticalDpi="1200" r:id="rId1"/>
  <headerFooter>
    <oddHeader>&amp;RUG-250715 - NWN WUTC Advice No. 25-04C
Exhibit A - Supporting Materials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F033-C123-44F7-8B49-4AE4E9EC97A3}">
  <dimension ref="A1:I92"/>
  <sheetViews>
    <sheetView showGridLines="0" zoomScaleNormal="100" workbookViewId="0">
      <selection activeCell="E50" sqref="E50"/>
    </sheetView>
  </sheetViews>
  <sheetFormatPr defaultRowHeight="15" x14ac:dyDescent="0.25"/>
  <cols>
    <col min="2" max="2" width="18.42578125" customWidth="1"/>
    <col min="3" max="9" width="15" customWidth="1"/>
  </cols>
  <sheetData>
    <row r="1" spans="1:9" x14ac:dyDescent="0.25">
      <c r="A1" s="117"/>
      <c r="B1" s="70" t="s">
        <v>143</v>
      </c>
      <c r="C1" s="71" t="s">
        <v>144</v>
      </c>
      <c r="D1" s="117"/>
      <c r="E1" s="117"/>
      <c r="F1" s="117"/>
      <c r="G1" s="117"/>
      <c r="H1" s="117"/>
      <c r="I1" s="71"/>
    </row>
    <row r="2" spans="1:9" x14ac:dyDescent="0.25">
      <c r="A2" s="117"/>
      <c r="B2" s="70" t="s">
        <v>145</v>
      </c>
      <c r="C2" s="71" t="s">
        <v>93</v>
      </c>
      <c r="D2" s="117"/>
      <c r="E2" s="117"/>
      <c r="F2" s="117"/>
      <c r="G2" s="117"/>
      <c r="H2" s="117"/>
      <c r="I2" s="71"/>
    </row>
    <row r="3" spans="1:9" x14ac:dyDescent="0.25">
      <c r="A3" s="117"/>
      <c r="B3" s="70" t="s">
        <v>146</v>
      </c>
      <c r="C3" s="72" t="s">
        <v>168</v>
      </c>
      <c r="D3" s="117"/>
      <c r="E3" s="117"/>
      <c r="F3" s="117"/>
      <c r="G3" s="117"/>
      <c r="H3" s="117"/>
      <c r="I3" s="84"/>
    </row>
    <row r="4" spans="1:9" x14ac:dyDescent="0.25">
      <c r="A4" s="117"/>
      <c r="B4" s="70" t="s">
        <v>148</v>
      </c>
      <c r="C4" s="88">
        <v>151898</v>
      </c>
      <c r="D4" s="117"/>
      <c r="E4" s="117"/>
      <c r="F4" s="117"/>
      <c r="G4" s="117"/>
      <c r="H4" s="117"/>
      <c r="I4" s="84"/>
    </row>
    <row r="5" spans="1:9" x14ac:dyDescent="0.25">
      <c r="A5" s="117"/>
      <c r="B5" s="70"/>
      <c r="C5" s="70" t="s">
        <v>169</v>
      </c>
      <c r="D5" s="117"/>
      <c r="E5" s="117"/>
      <c r="F5" s="117"/>
      <c r="G5" s="117"/>
      <c r="H5" s="117"/>
      <c r="I5" s="84"/>
    </row>
    <row r="6" spans="1:9" x14ac:dyDescent="0.25">
      <c r="A6" s="117"/>
      <c r="B6" s="70"/>
      <c r="C6" s="70" t="s">
        <v>150</v>
      </c>
      <c r="D6" s="117"/>
      <c r="E6" s="117"/>
      <c r="F6" s="117"/>
      <c r="G6" s="117"/>
      <c r="H6" s="117"/>
      <c r="I6" s="84"/>
    </row>
    <row r="7" spans="1:9" x14ac:dyDescent="0.25">
      <c r="A7" s="117"/>
      <c r="B7" s="117"/>
      <c r="C7" s="89"/>
      <c r="D7" s="117"/>
      <c r="E7" s="117"/>
      <c r="F7" s="117"/>
      <c r="G7" s="117"/>
      <c r="H7" s="117"/>
      <c r="I7" s="84"/>
    </row>
    <row r="8" spans="1:9" x14ac:dyDescent="0.25">
      <c r="A8" s="117"/>
      <c r="B8" s="118"/>
      <c r="C8" s="118"/>
      <c r="D8" s="117"/>
      <c r="E8" s="117"/>
      <c r="F8" s="117"/>
      <c r="G8" s="117"/>
      <c r="H8" s="117"/>
      <c r="I8" s="80"/>
    </row>
    <row r="9" spans="1:9" x14ac:dyDescent="0.25">
      <c r="A9" s="90">
        <v>1</v>
      </c>
      <c r="B9" s="91" t="s">
        <v>153</v>
      </c>
      <c r="C9" s="91" t="s">
        <v>154</v>
      </c>
      <c r="D9" s="91" t="s">
        <v>170</v>
      </c>
      <c r="E9" s="91" t="s">
        <v>155</v>
      </c>
      <c r="F9" s="91" t="s">
        <v>133</v>
      </c>
      <c r="G9" s="91" t="s">
        <v>127</v>
      </c>
      <c r="H9" s="117"/>
      <c r="I9" s="71"/>
    </row>
    <row r="10" spans="1:9" x14ac:dyDescent="0.25">
      <c r="A10" s="90">
        <v>2</v>
      </c>
      <c r="B10" s="92" t="s">
        <v>157</v>
      </c>
      <c r="C10" s="92" t="s">
        <v>158</v>
      </c>
      <c r="D10" s="92" t="s">
        <v>159</v>
      </c>
      <c r="E10" s="92" t="s">
        <v>160</v>
      </c>
      <c r="F10" s="92" t="s">
        <v>164</v>
      </c>
      <c r="G10" s="92" t="s">
        <v>171</v>
      </c>
      <c r="H10" s="117"/>
      <c r="I10" s="71"/>
    </row>
    <row r="11" spans="1:9" x14ac:dyDescent="0.25">
      <c r="A11" s="90">
        <v>3</v>
      </c>
      <c r="B11" s="85"/>
      <c r="C11" s="85"/>
      <c r="D11" s="85"/>
      <c r="E11" s="85"/>
      <c r="F11" s="85"/>
      <c r="G11" s="85"/>
      <c r="H11" s="119"/>
      <c r="I11" s="71"/>
    </row>
    <row r="12" spans="1:9" x14ac:dyDescent="0.25">
      <c r="A12" s="90">
        <v>4</v>
      </c>
      <c r="B12" s="88" t="s">
        <v>165</v>
      </c>
      <c r="C12" s="85"/>
      <c r="D12" s="84"/>
      <c r="E12" s="84"/>
      <c r="F12" s="84"/>
      <c r="G12" s="120"/>
      <c r="H12" s="117"/>
      <c r="I12" s="71"/>
    </row>
    <row r="13" spans="1:9" hidden="1" x14ac:dyDescent="0.25">
      <c r="A13" s="90">
        <v>5</v>
      </c>
      <c r="B13" s="83">
        <v>43770</v>
      </c>
      <c r="C13" s="85"/>
      <c r="D13" s="84">
        <v>-298018.94759748032</v>
      </c>
      <c r="E13" s="84"/>
      <c r="F13" s="84">
        <f>+SUM(D13:E13)</f>
        <v>-298018.94759748032</v>
      </c>
      <c r="G13" s="93">
        <f>+F13</f>
        <v>-298018.94759748032</v>
      </c>
      <c r="H13" s="117"/>
    </row>
    <row r="14" spans="1:9" hidden="1" x14ac:dyDescent="0.25">
      <c r="A14" s="90">
        <v>6</v>
      </c>
      <c r="B14" s="83">
        <v>43800</v>
      </c>
      <c r="C14" s="85"/>
      <c r="D14" s="84">
        <v>-368761.4927483052</v>
      </c>
      <c r="E14" s="139"/>
      <c r="F14" s="84">
        <f t="shared" ref="F14:F24" si="0">+SUM(D14:E14)</f>
        <v>-368761.4927483052</v>
      </c>
      <c r="G14" s="93">
        <f>+G13+F14</f>
        <v>-666780.44034578558</v>
      </c>
      <c r="H14" s="117"/>
    </row>
    <row r="15" spans="1:9" hidden="1" x14ac:dyDescent="0.25">
      <c r="A15" s="90">
        <v>7</v>
      </c>
      <c r="B15" s="83">
        <v>43831</v>
      </c>
      <c r="C15" s="85"/>
      <c r="D15" s="84">
        <v>-351491.15199568932</v>
      </c>
      <c r="E15" s="85"/>
      <c r="F15" s="84">
        <f t="shared" si="0"/>
        <v>-351491.15199568932</v>
      </c>
      <c r="G15" s="93">
        <f t="shared" ref="G15:G50" si="1">+G14+F15</f>
        <v>-1018271.592341475</v>
      </c>
      <c r="H15" s="117"/>
    </row>
    <row r="16" spans="1:9" hidden="1" x14ac:dyDescent="0.25">
      <c r="A16" s="90">
        <v>8</v>
      </c>
      <c r="B16" s="83">
        <v>43862</v>
      </c>
      <c r="C16" s="85"/>
      <c r="D16" s="84">
        <v>570762.22297473892</v>
      </c>
      <c r="E16" s="85"/>
      <c r="F16" s="84">
        <f t="shared" si="0"/>
        <v>570762.22297473892</v>
      </c>
      <c r="G16" s="93">
        <f t="shared" si="1"/>
        <v>-447509.36936673603</v>
      </c>
      <c r="H16" s="117"/>
    </row>
    <row r="17" spans="1:8" hidden="1" x14ac:dyDescent="0.25">
      <c r="A17" s="90">
        <v>9</v>
      </c>
      <c r="B17" s="83">
        <v>43891</v>
      </c>
      <c r="C17" s="85"/>
      <c r="D17" s="84">
        <v>-300148.30460252293</v>
      </c>
      <c r="E17" s="85"/>
      <c r="F17" s="84">
        <f t="shared" si="0"/>
        <v>-300148.30460252293</v>
      </c>
      <c r="G17" s="93">
        <f t="shared" si="1"/>
        <v>-747657.67396925902</v>
      </c>
      <c r="H17" s="117"/>
    </row>
    <row r="18" spans="1:8" hidden="1" x14ac:dyDescent="0.25">
      <c r="A18" s="90">
        <v>10</v>
      </c>
      <c r="B18" s="83">
        <v>43922</v>
      </c>
      <c r="C18" s="85"/>
      <c r="D18" s="84">
        <v>-163987.49611108878</v>
      </c>
      <c r="E18" s="85"/>
      <c r="F18" s="84">
        <f t="shared" si="0"/>
        <v>-163987.49611108878</v>
      </c>
      <c r="G18" s="93">
        <f t="shared" si="1"/>
        <v>-911645.1700803478</v>
      </c>
      <c r="H18" s="117"/>
    </row>
    <row r="19" spans="1:8" hidden="1" x14ac:dyDescent="0.25">
      <c r="A19" s="90">
        <v>11</v>
      </c>
      <c r="B19" s="83">
        <v>43952</v>
      </c>
      <c r="C19" s="85"/>
      <c r="D19" s="84">
        <v>-102523.13285910532</v>
      </c>
      <c r="E19" s="85"/>
      <c r="F19" s="84">
        <f t="shared" si="0"/>
        <v>-102523.13285910532</v>
      </c>
      <c r="G19" s="93">
        <f t="shared" si="1"/>
        <v>-1014168.3029394532</v>
      </c>
      <c r="H19" s="117"/>
    </row>
    <row r="20" spans="1:8" hidden="1" x14ac:dyDescent="0.25">
      <c r="A20" s="90">
        <v>12</v>
      </c>
      <c r="B20" s="83">
        <v>43983</v>
      </c>
      <c r="C20" s="85"/>
      <c r="D20" s="84">
        <v>-52928.569857659815</v>
      </c>
      <c r="E20" s="85"/>
      <c r="F20" s="84">
        <f t="shared" si="0"/>
        <v>-52928.569857659815</v>
      </c>
      <c r="G20" s="93">
        <f t="shared" si="1"/>
        <v>-1067096.8727971129</v>
      </c>
      <c r="H20" s="117"/>
    </row>
    <row r="21" spans="1:8" hidden="1" x14ac:dyDescent="0.25">
      <c r="A21" s="90">
        <v>13</v>
      </c>
      <c r="B21" s="83">
        <v>44013</v>
      </c>
      <c r="C21" s="85"/>
      <c r="D21" s="84">
        <v>783342.70048852498</v>
      </c>
      <c r="E21" s="85"/>
      <c r="F21" s="84">
        <f t="shared" si="0"/>
        <v>783342.70048852498</v>
      </c>
      <c r="G21" s="93">
        <f t="shared" si="1"/>
        <v>-283754.17230858793</v>
      </c>
      <c r="H21" s="117"/>
    </row>
    <row r="22" spans="1:8" hidden="1" x14ac:dyDescent="0.25">
      <c r="A22" s="90">
        <v>14</v>
      </c>
      <c r="B22" s="83">
        <v>44044</v>
      </c>
      <c r="C22" s="85"/>
      <c r="D22" s="84">
        <v>-64965.896900229236</v>
      </c>
      <c r="E22" s="85"/>
      <c r="F22" s="84">
        <f t="shared" si="0"/>
        <v>-64965.896900229236</v>
      </c>
      <c r="G22" s="93">
        <f t="shared" si="1"/>
        <v>-348720.06920881715</v>
      </c>
      <c r="H22" s="117"/>
    </row>
    <row r="23" spans="1:8" hidden="1" x14ac:dyDescent="0.25">
      <c r="A23" s="90">
        <v>15</v>
      </c>
      <c r="B23" s="83">
        <v>44075</v>
      </c>
      <c r="C23" s="85"/>
      <c r="D23" s="84">
        <v>-46366.283310281593</v>
      </c>
      <c r="E23" s="85"/>
      <c r="F23" s="84">
        <f t="shared" si="0"/>
        <v>-46366.283310281593</v>
      </c>
      <c r="G23" s="93">
        <f t="shared" si="1"/>
        <v>-395086.35251909873</v>
      </c>
      <c r="H23" s="117"/>
    </row>
    <row r="24" spans="1:8" hidden="1" x14ac:dyDescent="0.25">
      <c r="A24" s="90">
        <v>16</v>
      </c>
      <c r="B24" s="83">
        <v>44105</v>
      </c>
      <c r="C24" s="85"/>
      <c r="D24" s="84">
        <v>687801.7282901539</v>
      </c>
      <c r="E24" s="85"/>
      <c r="F24" s="84">
        <f t="shared" si="0"/>
        <v>687801.7282901539</v>
      </c>
      <c r="G24" s="93">
        <f t="shared" si="1"/>
        <v>292715.37577105517</v>
      </c>
      <c r="H24" s="117"/>
    </row>
    <row r="25" spans="1:8" hidden="1" x14ac:dyDescent="0.25">
      <c r="A25" s="90">
        <v>17</v>
      </c>
      <c r="B25" s="83">
        <v>44136</v>
      </c>
      <c r="C25" s="85" t="s">
        <v>183</v>
      </c>
      <c r="D25" s="84">
        <v>-3626.036983055139</v>
      </c>
      <c r="E25" s="85"/>
      <c r="F25" s="84">
        <f t="shared" ref="F25:F50" si="2">+SUM(D25:E25)</f>
        <v>-3626.036983055139</v>
      </c>
      <c r="G25" s="93">
        <f t="shared" si="1"/>
        <v>289089.33878800005</v>
      </c>
      <c r="H25" s="117"/>
    </row>
    <row r="26" spans="1:8" hidden="1" x14ac:dyDescent="0.25">
      <c r="A26" s="90">
        <v>18</v>
      </c>
      <c r="B26" s="83">
        <f>+B25</f>
        <v>44136</v>
      </c>
      <c r="C26" s="85" t="s">
        <v>172</v>
      </c>
      <c r="D26" s="139">
        <v>-338997.67587905552</v>
      </c>
      <c r="E26" s="84">
        <v>-304894.61</v>
      </c>
      <c r="F26" s="84">
        <f t="shared" si="2"/>
        <v>-643892.2858790555</v>
      </c>
      <c r="G26" s="93">
        <f t="shared" si="1"/>
        <v>-354802.94709105545</v>
      </c>
      <c r="H26" s="117"/>
    </row>
    <row r="27" spans="1:8" hidden="1" x14ac:dyDescent="0.25">
      <c r="A27" s="90">
        <f>+A26+1</f>
        <v>19</v>
      </c>
      <c r="B27" s="140">
        <v>44166</v>
      </c>
      <c r="C27" s="85"/>
      <c r="D27" s="139">
        <v>-433835.92421055678</v>
      </c>
      <c r="E27" s="85"/>
      <c r="F27" s="84">
        <f t="shared" si="2"/>
        <v>-433835.92421055678</v>
      </c>
      <c r="G27" s="93">
        <f t="shared" si="1"/>
        <v>-788638.87130161223</v>
      </c>
      <c r="H27" s="117"/>
    </row>
    <row r="28" spans="1:8" hidden="1" x14ac:dyDescent="0.25">
      <c r="A28" s="90">
        <f t="shared" ref="A28:A91" si="3">+A27+1</f>
        <v>20</v>
      </c>
      <c r="B28" s="83">
        <v>44227</v>
      </c>
      <c r="C28" s="85"/>
      <c r="D28" s="139">
        <v>-395703.49222741131</v>
      </c>
      <c r="E28" s="85"/>
      <c r="F28" s="84">
        <f t="shared" si="2"/>
        <v>-395703.49222741131</v>
      </c>
      <c r="G28" s="93">
        <f t="shared" si="1"/>
        <v>-1184342.3635290235</v>
      </c>
      <c r="H28" s="117"/>
    </row>
    <row r="29" spans="1:8" hidden="1" x14ac:dyDescent="0.25">
      <c r="A29" s="90">
        <f t="shared" si="3"/>
        <v>21</v>
      </c>
      <c r="B29" s="83">
        <v>44255</v>
      </c>
      <c r="C29" s="85"/>
      <c r="D29" s="139">
        <v>-436146.19600715267</v>
      </c>
      <c r="E29" s="85"/>
      <c r="F29" s="84">
        <f t="shared" si="2"/>
        <v>-436146.19600715267</v>
      </c>
      <c r="G29" s="93">
        <f t="shared" si="1"/>
        <v>-1620488.5595361763</v>
      </c>
      <c r="H29" s="117"/>
    </row>
    <row r="30" spans="1:8" hidden="1" x14ac:dyDescent="0.25">
      <c r="A30" s="90">
        <f t="shared" si="3"/>
        <v>22</v>
      </c>
      <c r="B30" s="83">
        <v>44286</v>
      </c>
      <c r="C30" s="85"/>
      <c r="D30" s="139">
        <v>-314416.28781531879</v>
      </c>
      <c r="E30" s="85"/>
      <c r="F30" s="84">
        <f t="shared" si="2"/>
        <v>-314416.28781531879</v>
      </c>
      <c r="G30" s="93">
        <f t="shared" si="1"/>
        <v>-1934904.8473514952</v>
      </c>
      <c r="H30" s="117"/>
    </row>
    <row r="31" spans="1:8" hidden="1" x14ac:dyDescent="0.25">
      <c r="A31" s="90">
        <f t="shared" si="3"/>
        <v>23</v>
      </c>
      <c r="B31" s="83">
        <v>44287</v>
      </c>
      <c r="C31" s="85"/>
      <c r="D31" s="139">
        <v>812704.64305628464</v>
      </c>
      <c r="E31" s="85"/>
      <c r="F31" s="84">
        <f t="shared" si="2"/>
        <v>812704.64305628464</v>
      </c>
      <c r="G31" s="93">
        <f t="shared" si="1"/>
        <v>-1122200.2042952105</v>
      </c>
      <c r="H31" s="117"/>
    </row>
    <row r="32" spans="1:8" hidden="1" x14ac:dyDescent="0.25">
      <c r="A32" s="90">
        <f t="shared" si="3"/>
        <v>24</v>
      </c>
      <c r="B32" s="83">
        <v>44317</v>
      </c>
      <c r="C32" s="85"/>
      <c r="D32" s="139">
        <v>-118170.06095352519</v>
      </c>
      <c r="E32" s="85"/>
      <c r="F32" s="84">
        <f t="shared" si="2"/>
        <v>-118170.06095352519</v>
      </c>
      <c r="G32" s="93">
        <f t="shared" si="1"/>
        <v>-1240370.2652487357</v>
      </c>
      <c r="H32" s="117"/>
    </row>
    <row r="33" spans="1:8" hidden="1" x14ac:dyDescent="0.25">
      <c r="A33" s="90">
        <f t="shared" si="3"/>
        <v>25</v>
      </c>
      <c r="B33" s="83">
        <v>44348</v>
      </c>
      <c r="C33" s="85"/>
      <c r="D33" s="139">
        <v>921094.26</v>
      </c>
      <c r="E33" s="85"/>
      <c r="F33" s="84">
        <f t="shared" si="2"/>
        <v>921094.26</v>
      </c>
      <c r="G33" s="93">
        <f t="shared" si="1"/>
        <v>-319276.00524873566</v>
      </c>
      <c r="H33" s="117"/>
    </row>
    <row r="34" spans="1:8" hidden="1" x14ac:dyDescent="0.25">
      <c r="A34" s="90">
        <f t="shared" si="3"/>
        <v>26</v>
      </c>
      <c r="B34" s="83">
        <v>44378</v>
      </c>
      <c r="C34" s="85"/>
      <c r="D34" s="139">
        <v>-65726.875676905111</v>
      </c>
      <c r="E34" s="85"/>
      <c r="F34" s="84">
        <f t="shared" si="2"/>
        <v>-65726.875676905111</v>
      </c>
      <c r="G34" s="93">
        <f t="shared" si="1"/>
        <v>-385002.88092564075</v>
      </c>
      <c r="H34" s="117"/>
    </row>
    <row r="35" spans="1:8" hidden="1" x14ac:dyDescent="0.25">
      <c r="A35" s="90">
        <f t="shared" si="3"/>
        <v>27</v>
      </c>
      <c r="B35" s="83">
        <v>44409</v>
      </c>
      <c r="C35" s="85"/>
      <c r="D35" s="139">
        <v>-64162.22731617697</v>
      </c>
      <c r="E35" s="85"/>
      <c r="F35" s="84">
        <f t="shared" si="2"/>
        <v>-64162.22731617697</v>
      </c>
      <c r="G35" s="93">
        <f t="shared" si="1"/>
        <v>-449165.10824181774</v>
      </c>
      <c r="H35" s="117"/>
    </row>
    <row r="36" spans="1:8" hidden="1" x14ac:dyDescent="0.25">
      <c r="A36" s="90">
        <f t="shared" si="3"/>
        <v>28</v>
      </c>
      <c r="B36" s="141">
        <v>44440</v>
      </c>
      <c r="C36" s="142"/>
      <c r="D36" s="143">
        <v>939772.90712502715</v>
      </c>
      <c r="E36" s="144"/>
      <c r="F36" s="84">
        <f t="shared" si="2"/>
        <v>939772.90712502715</v>
      </c>
      <c r="G36" s="93">
        <f t="shared" si="1"/>
        <v>490607.79888320941</v>
      </c>
      <c r="H36" s="117"/>
    </row>
    <row r="37" spans="1:8" hidden="1" x14ac:dyDescent="0.25">
      <c r="A37" s="90">
        <f t="shared" si="3"/>
        <v>29</v>
      </c>
      <c r="B37" s="141">
        <v>44470</v>
      </c>
      <c r="C37" s="117"/>
      <c r="D37" s="143">
        <v>-211517.92852750799</v>
      </c>
      <c r="E37" s="117"/>
      <c r="F37" s="84">
        <f t="shared" si="2"/>
        <v>-211517.92852750799</v>
      </c>
      <c r="G37" s="93">
        <f t="shared" si="1"/>
        <v>279089.87035570142</v>
      </c>
      <c r="H37" s="117"/>
    </row>
    <row r="38" spans="1:8" hidden="1" x14ac:dyDescent="0.25">
      <c r="A38" s="90">
        <f t="shared" si="3"/>
        <v>30</v>
      </c>
      <c r="B38" s="83">
        <v>44501</v>
      </c>
      <c r="C38" s="85" t="s">
        <v>183</v>
      </c>
      <c r="D38" s="84">
        <v>1061.79</v>
      </c>
      <c r="E38" s="85"/>
      <c r="F38" s="84">
        <f t="shared" si="2"/>
        <v>1061.79</v>
      </c>
      <c r="G38" s="93">
        <f t="shared" si="1"/>
        <v>280151.6603557014</v>
      </c>
      <c r="H38" s="117"/>
    </row>
    <row r="39" spans="1:8" hidden="1" x14ac:dyDescent="0.25">
      <c r="A39" s="90">
        <f t="shared" si="3"/>
        <v>31</v>
      </c>
      <c r="B39" s="83">
        <f>+B38</f>
        <v>44501</v>
      </c>
      <c r="C39" s="85" t="s">
        <v>172</v>
      </c>
      <c r="D39" s="139">
        <v>-349077.62</v>
      </c>
      <c r="E39" s="84">
        <v>-336892.66175818228</v>
      </c>
      <c r="F39" s="84">
        <f t="shared" si="2"/>
        <v>-685970.28175818222</v>
      </c>
      <c r="G39" s="93">
        <f t="shared" si="1"/>
        <v>-405818.62140248081</v>
      </c>
      <c r="H39" s="117"/>
    </row>
    <row r="40" spans="1:8" hidden="1" x14ac:dyDescent="0.25">
      <c r="A40" s="90">
        <f t="shared" si="3"/>
        <v>32</v>
      </c>
      <c r="B40" s="140">
        <v>44531</v>
      </c>
      <c r="C40" s="85"/>
      <c r="D40" s="139">
        <v>-596921.19999999995</v>
      </c>
      <c r="E40" s="85"/>
      <c r="F40" s="84">
        <f t="shared" si="2"/>
        <v>-596921.19999999995</v>
      </c>
      <c r="G40" s="93">
        <f t="shared" si="1"/>
        <v>-1002739.8214024808</v>
      </c>
      <c r="H40" s="117"/>
    </row>
    <row r="41" spans="1:8" hidden="1" x14ac:dyDescent="0.25">
      <c r="A41" s="90">
        <f t="shared" si="3"/>
        <v>33</v>
      </c>
      <c r="B41" s="83">
        <v>44562</v>
      </c>
      <c r="C41" s="117"/>
      <c r="D41" s="139">
        <v>-583466.35109732754</v>
      </c>
      <c r="E41" s="117"/>
      <c r="F41" s="84">
        <f t="shared" si="2"/>
        <v>-583466.35109732754</v>
      </c>
      <c r="G41" s="93">
        <f t="shared" si="1"/>
        <v>-1586206.1724998085</v>
      </c>
      <c r="H41" s="117"/>
    </row>
    <row r="42" spans="1:8" hidden="1" x14ac:dyDescent="0.25">
      <c r="A42" s="90">
        <f t="shared" si="3"/>
        <v>34</v>
      </c>
      <c r="B42" s="140">
        <v>44593</v>
      </c>
      <c r="C42" s="117"/>
      <c r="D42" s="139">
        <v>-448801.87261370244</v>
      </c>
      <c r="E42" s="117"/>
      <c r="F42" s="84">
        <f t="shared" si="2"/>
        <v>-448801.87261370244</v>
      </c>
      <c r="G42" s="93">
        <f t="shared" si="1"/>
        <v>-2035008.0451135109</v>
      </c>
      <c r="H42" s="117"/>
    </row>
    <row r="43" spans="1:8" hidden="1" x14ac:dyDescent="0.25">
      <c r="A43" s="90">
        <f t="shared" si="3"/>
        <v>35</v>
      </c>
      <c r="B43" s="83">
        <v>44621</v>
      </c>
      <c r="C43" s="117"/>
      <c r="D43" s="139">
        <v>681262.29054891015</v>
      </c>
      <c r="E43" s="117"/>
      <c r="F43" s="84">
        <f t="shared" si="2"/>
        <v>681262.29054891015</v>
      </c>
      <c r="G43" s="93">
        <f t="shared" si="1"/>
        <v>-1353745.7545646008</v>
      </c>
      <c r="H43" s="117"/>
    </row>
    <row r="44" spans="1:8" hidden="1" x14ac:dyDescent="0.25">
      <c r="A44" s="90">
        <f t="shared" si="3"/>
        <v>36</v>
      </c>
      <c r="B44" s="140">
        <v>44652</v>
      </c>
      <c r="C44" s="117"/>
      <c r="D44" s="139">
        <v>-346401.76942664932</v>
      </c>
      <c r="E44" s="117"/>
      <c r="F44" s="84">
        <f t="shared" si="2"/>
        <v>-346401.76942664932</v>
      </c>
      <c r="G44" s="93">
        <f t="shared" si="1"/>
        <v>-1700147.52399125</v>
      </c>
      <c r="H44" s="117"/>
    </row>
    <row r="45" spans="1:8" hidden="1" x14ac:dyDescent="0.25">
      <c r="A45" s="90">
        <f t="shared" si="3"/>
        <v>37</v>
      </c>
      <c r="B45" s="83">
        <v>44682</v>
      </c>
      <c r="C45" s="117"/>
      <c r="D45" s="139">
        <v>-212572.39647298932</v>
      </c>
      <c r="E45" s="117"/>
      <c r="F45" s="84">
        <f t="shared" si="2"/>
        <v>-212572.39647298932</v>
      </c>
      <c r="G45" s="93">
        <f t="shared" si="1"/>
        <v>-1912719.9204642393</v>
      </c>
      <c r="H45" s="117"/>
    </row>
    <row r="46" spans="1:8" hidden="1" x14ac:dyDescent="0.25">
      <c r="A46" s="90">
        <f t="shared" si="3"/>
        <v>38</v>
      </c>
      <c r="B46" s="140">
        <v>44713</v>
      </c>
      <c r="C46" s="117"/>
      <c r="D46" s="139">
        <v>938507.03</v>
      </c>
      <c r="E46" s="117"/>
      <c r="F46" s="84">
        <f t="shared" si="2"/>
        <v>938507.03</v>
      </c>
      <c r="G46" s="93">
        <f t="shared" si="1"/>
        <v>-974212.89046423929</v>
      </c>
      <c r="H46" s="117"/>
    </row>
    <row r="47" spans="1:8" hidden="1" x14ac:dyDescent="0.25">
      <c r="A47" s="90">
        <f t="shared" si="3"/>
        <v>39</v>
      </c>
      <c r="B47" s="83">
        <v>44743</v>
      </c>
      <c r="C47" s="117"/>
      <c r="D47" s="139">
        <v>-84392.88</v>
      </c>
      <c r="E47" s="117"/>
      <c r="F47" s="84">
        <f t="shared" si="2"/>
        <v>-84392.88</v>
      </c>
      <c r="G47" s="93">
        <f t="shared" si="1"/>
        <v>-1058605.7704642392</v>
      </c>
      <c r="H47" s="117"/>
    </row>
    <row r="48" spans="1:8" hidden="1" x14ac:dyDescent="0.25">
      <c r="A48" s="90">
        <f t="shared" si="3"/>
        <v>40</v>
      </c>
      <c r="B48" s="140">
        <v>44774</v>
      </c>
      <c r="C48" s="117"/>
      <c r="D48" s="139">
        <v>-70255.589005002912</v>
      </c>
      <c r="E48" s="117"/>
      <c r="F48" s="84">
        <f t="shared" si="2"/>
        <v>-70255.589005002912</v>
      </c>
      <c r="G48" s="93">
        <f t="shared" si="1"/>
        <v>-1128861.3594692422</v>
      </c>
      <c r="H48" s="117"/>
    </row>
    <row r="49" spans="1:8" hidden="1" x14ac:dyDescent="0.25">
      <c r="A49" s="90">
        <f t="shared" si="3"/>
        <v>41</v>
      </c>
      <c r="B49" s="83">
        <f t="shared" ref="B49:B51" si="4">EDATE(B48,1)</f>
        <v>44805</v>
      </c>
      <c r="C49" s="122"/>
      <c r="D49" s="145">
        <v>-84562.702870930458</v>
      </c>
      <c r="E49" s="117"/>
      <c r="F49" s="84">
        <f t="shared" si="2"/>
        <v>-84562.702870930458</v>
      </c>
      <c r="G49" s="93">
        <f t="shared" si="1"/>
        <v>-1213424.0623401727</v>
      </c>
      <c r="H49" s="117"/>
    </row>
    <row r="50" spans="1:8" hidden="1" x14ac:dyDescent="0.25">
      <c r="A50" s="90">
        <f t="shared" si="3"/>
        <v>42</v>
      </c>
      <c r="B50" s="83">
        <f t="shared" si="4"/>
        <v>44835</v>
      </c>
      <c r="C50" s="122"/>
      <c r="D50" s="145">
        <v>891470.14329860779</v>
      </c>
      <c r="E50" s="117"/>
      <c r="F50" s="84">
        <f t="shared" si="2"/>
        <v>891470.14329860779</v>
      </c>
      <c r="G50" s="93">
        <f t="shared" si="1"/>
        <v>-321953.91904156492</v>
      </c>
      <c r="H50" s="117"/>
    </row>
    <row r="51" spans="1:8" hidden="1" x14ac:dyDescent="0.25">
      <c r="A51" s="90">
        <f t="shared" si="3"/>
        <v>43</v>
      </c>
      <c r="B51" s="83">
        <f t="shared" si="4"/>
        <v>44866</v>
      </c>
      <c r="C51" s="85" t="s">
        <v>183</v>
      </c>
      <c r="D51" s="121">
        <v>-17153.690776370149</v>
      </c>
      <c r="E51" s="146">
        <v>1470805.9</v>
      </c>
      <c r="F51" s="84">
        <f>+SUM(D51:E51)</f>
        <v>1453652.2092236297</v>
      </c>
      <c r="G51" s="93">
        <f>+G50+F51</f>
        <v>1131698.2901820648</v>
      </c>
      <c r="H51" s="117"/>
    </row>
    <row r="52" spans="1:8" hidden="1" x14ac:dyDescent="0.25">
      <c r="A52" s="90">
        <f t="shared" si="3"/>
        <v>44</v>
      </c>
      <c r="B52" s="83">
        <f>EDATE(B50,1)</f>
        <v>44866</v>
      </c>
      <c r="C52" s="85" t="s">
        <v>172</v>
      </c>
      <c r="D52" s="121">
        <v>-387069.41866373428</v>
      </c>
      <c r="E52" s="117"/>
      <c r="F52" s="84">
        <f t="shared" ref="F52:F76" si="5">+SUM(D52:E52)</f>
        <v>-387069.41866373428</v>
      </c>
      <c r="G52" s="93">
        <f t="shared" ref="G52:G76" si="6">+G51+F52</f>
        <v>744628.87151833042</v>
      </c>
      <c r="H52" s="117"/>
    </row>
    <row r="53" spans="1:8" hidden="1" x14ac:dyDescent="0.25">
      <c r="A53" s="90">
        <f t="shared" si="3"/>
        <v>45</v>
      </c>
      <c r="B53" s="83">
        <f>EDATE(B51,1)</f>
        <v>44896</v>
      </c>
      <c r="C53" s="117"/>
      <c r="D53" s="121">
        <v>-589520.70240519533</v>
      </c>
      <c r="E53" s="117"/>
      <c r="F53" s="84">
        <f t="shared" si="5"/>
        <v>-589520.70240519533</v>
      </c>
      <c r="G53" s="93">
        <f t="shared" si="6"/>
        <v>155108.16911313508</v>
      </c>
      <c r="H53" s="117"/>
    </row>
    <row r="54" spans="1:8" hidden="1" x14ac:dyDescent="0.25">
      <c r="A54" s="90">
        <f t="shared" si="3"/>
        <v>46</v>
      </c>
      <c r="B54" s="83">
        <f t="shared" ref="B54:B61" si="7">EOMONTH(B53,1)</f>
        <v>44957</v>
      </c>
      <c r="C54" s="117"/>
      <c r="D54" s="121">
        <v>-485475.76386394212</v>
      </c>
      <c r="E54" s="117"/>
      <c r="F54" s="84">
        <f t="shared" si="5"/>
        <v>-485475.76386394212</v>
      </c>
      <c r="G54" s="93">
        <f t="shared" si="6"/>
        <v>-330367.59475080704</v>
      </c>
      <c r="H54" s="117"/>
    </row>
    <row r="55" spans="1:8" hidden="1" x14ac:dyDescent="0.25">
      <c r="A55" s="90">
        <f t="shared" si="3"/>
        <v>47</v>
      </c>
      <c r="B55" s="83">
        <f t="shared" si="7"/>
        <v>44985</v>
      </c>
      <c r="C55" s="117"/>
      <c r="D55" s="121">
        <v>-460353.62366719107</v>
      </c>
      <c r="E55" s="117"/>
      <c r="F55" s="84">
        <f t="shared" si="5"/>
        <v>-460353.62366719107</v>
      </c>
      <c r="G55" s="93">
        <f t="shared" si="6"/>
        <v>-790721.21841799817</v>
      </c>
      <c r="H55" s="117"/>
    </row>
    <row r="56" spans="1:8" hidden="1" x14ac:dyDescent="0.25">
      <c r="A56" s="90">
        <f t="shared" si="3"/>
        <v>48</v>
      </c>
      <c r="B56" s="83">
        <f t="shared" si="7"/>
        <v>45016</v>
      </c>
      <c r="C56" s="117"/>
      <c r="D56" s="121">
        <v>-445436.27935209399</v>
      </c>
      <c r="E56" s="117"/>
      <c r="F56" s="84">
        <f t="shared" si="5"/>
        <v>-445436.27935209399</v>
      </c>
      <c r="G56" s="93">
        <f t="shared" si="6"/>
        <v>-1236157.4977700922</v>
      </c>
      <c r="H56" s="117"/>
    </row>
    <row r="57" spans="1:8" hidden="1" x14ac:dyDescent="0.25">
      <c r="A57" s="90">
        <f t="shared" si="3"/>
        <v>49</v>
      </c>
      <c r="B57" s="83">
        <f t="shared" si="7"/>
        <v>45046</v>
      </c>
      <c r="C57" s="117"/>
      <c r="D57" s="121">
        <v>-279454.23808288912</v>
      </c>
      <c r="E57" s="117"/>
      <c r="F57" s="84">
        <f t="shared" si="5"/>
        <v>-279454.23808288912</v>
      </c>
      <c r="G57" s="93">
        <f t="shared" si="6"/>
        <v>-1515611.7358529815</v>
      </c>
      <c r="H57" s="117"/>
    </row>
    <row r="58" spans="1:8" hidden="1" x14ac:dyDescent="0.25">
      <c r="A58" s="90">
        <f t="shared" si="3"/>
        <v>50</v>
      </c>
      <c r="B58" s="83">
        <f t="shared" si="7"/>
        <v>45077</v>
      </c>
      <c r="C58" s="117"/>
      <c r="D58" s="121">
        <v>941274.36104348628</v>
      </c>
      <c r="E58" s="117"/>
      <c r="F58" s="84">
        <f t="shared" si="5"/>
        <v>941274.36104348628</v>
      </c>
      <c r="G58" s="93">
        <f t="shared" si="6"/>
        <v>-574337.37480949517</v>
      </c>
      <c r="H58" s="117"/>
    </row>
    <row r="59" spans="1:8" hidden="1" x14ac:dyDescent="0.25">
      <c r="A59" s="90">
        <f t="shared" si="3"/>
        <v>51</v>
      </c>
      <c r="B59" s="83">
        <f t="shared" si="7"/>
        <v>45107</v>
      </c>
      <c r="C59" s="117"/>
      <c r="D59" s="121">
        <v>58134.050620490991</v>
      </c>
      <c r="E59" s="117"/>
      <c r="F59" s="84">
        <f t="shared" si="5"/>
        <v>58134.050620490991</v>
      </c>
      <c r="G59" s="93">
        <f t="shared" si="6"/>
        <v>-516203.3241890042</v>
      </c>
      <c r="H59" s="117"/>
    </row>
    <row r="60" spans="1:8" hidden="1" x14ac:dyDescent="0.25">
      <c r="A60" s="90">
        <f t="shared" si="3"/>
        <v>52</v>
      </c>
      <c r="B60" s="83">
        <f t="shared" si="7"/>
        <v>45138</v>
      </c>
      <c r="C60" s="117"/>
      <c r="D60" s="121">
        <v>981958.55951659894</v>
      </c>
      <c r="E60" s="117"/>
      <c r="F60" s="84">
        <f t="shared" si="5"/>
        <v>981958.55951659894</v>
      </c>
      <c r="G60" s="93">
        <f t="shared" si="6"/>
        <v>465755.23532759474</v>
      </c>
      <c r="H60" s="117"/>
    </row>
    <row r="61" spans="1:8" hidden="1" x14ac:dyDescent="0.25">
      <c r="A61" s="90">
        <f t="shared" si="3"/>
        <v>53</v>
      </c>
      <c r="B61" s="83">
        <f t="shared" si="7"/>
        <v>45169</v>
      </c>
      <c r="C61" s="117"/>
      <c r="D61" s="121">
        <v>82087.75253428529</v>
      </c>
      <c r="E61" s="117"/>
      <c r="F61" s="84">
        <f t="shared" si="5"/>
        <v>82087.75253428529</v>
      </c>
      <c r="G61" s="93">
        <f t="shared" si="6"/>
        <v>547842.98786187998</v>
      </c>
      <c r="H61" s="117"/>
    </row>
    <row r="62" spans="1:8" hidden="1" x14ac:dyDescent="0.25">
      <c r="A62" s="90">
        <f t="shared" si="3"/>
        <v>54</v>
      </c>
      <c r="B62" s="83">
        <v>45199</v>
      </c>
      <c r="C62" s="122"/>
      <c r="D62" s="123">
        <v>-45554.726034580344</v>
      </c>
      <c r="E62" s="117"/>
      <c r="F62" s="84">
        <f t="shared" si="5"/>
        <v>-45554.726034580344</v>
      </c>
      <c r="G62" s="93">
        <f t="shared" si="6"/>
        <v>502288.26182729966</v>
      </c>
      <c r="H62" s="117"/>
    </row>
    <row r="63" spans="1:8" hidden="1" x14ac:dyDescent="0.25">
      <c r="A63" s="90">
        <f t="shared" si="3"/>
        <v>55</v>
      </c>
      <c r="B63" s="83">
        <v>45230</v>
      </c>
      <c r="C63" s="122"/>
      <c r="D63" s="123">
        <v>1176178.9901556128</v>
      </c>
      <c r="E63" s="117"/>
      <c r="F63" s="84">
        <f t="shared" si="5"/>
        <v>1176178.9901556128</v>
      </c>
      <c r="G63" s="93">
        <f t="shared" si="6"/>
        <v>1678467.2519829124</v>
      </c>
      <c r="H63" s="117"/>
    </row>
    <row r="64" spans="1:8" hidden="1" x14ac:dyDescent="0.25">
      <c r="A64" s="90">
        <f t="shared" si="3"/>
        <v>56</v>
      </c>
      <c r="B64" s="83">
        <v>45231</v>
      </c>
      <c r="C64" s="117" t="s">
        <v>183</v>
      </c>
      <c r="D64" s="123">
        <v>1910.2394461516933</v>
      </c>
      <c r="E64" s="117"/>
      <c r="F64" s="84">
        <f t="shared" si="5"/>
        <v>1910.2394461516933</v>
      </c>
      <c r="G64" s="93">
        <f t="shared" si="6"/>
        <v>1680377.4914290642</v>
      </c>
      <c r="H64" s="117"/>
    </row>
    <row r="65" spans="1:8" x14ac:dyDescent="0.25">
      <c r="A65" s="90">
        <f t="shared" si="3"/>
        <v>57</v>
      </c>
      <c r="B65" s="83">
        <v>45253</v>
      </c>
      <c r="C65" s="117" t="s">
        <v>172</v>
      </c>
      <c r="D65" s="123">
        <v>-464484.58348438644</v>
      </c>
      <c r="E65" s="121">
        <v>-227776.96</v>
      </c>
      <c r="F65" s="84">
        <f t="shared" si="5"/>
        <v>-692261.54348438641</v>
      </c>
      <c r="G65" s="93">
        <f t="shared" si="6"/>
        <v>988115.94794467778</v>
      </c>
      <c r="H65" s="117"/>
    </row>
    <row r="66" spans="1:8" x14ac:dyDescent="0.25">
      <c r="A66" s="90">
        <f t="shared" si="3"/>
        <v>58</v>
      </c>
      <c r="B66" s="83">
        <v>45291</v>
      </c>
      <c r="C66" s="122"/>
      <c r="D66" s="123">
        <v>-556924.54795914749</v>
      </c>
      <c r="E66" s="117"/>
      <c r="F66" s="84">
        <f t="shared" si="5"/>
        <v>-556924.54795914749</v>
      </c>
      <c r="G66" s="93">
        <f t="shared" si="6"/>
        <v>431191.3999855303</v>
      </c>
      <c r="H66" s="117"/>
    </row>
    <row r="67" spans="1:8" x14ac:dyDescent="0.25">
      <c r="A67" s="90">
        <f t="shared" si="3"/>
        <v>59</v>
      </c>
      <c r="B67" s="83">
        <v>45322</v>
      </c>
      <c r="C67" s="122"/>
      <c r="D67" s="123">
        <v>-477352.77075280668</v>
      </c>
      <c r="E67" s="117"/>
      <c r="F67" s="84">
        <f t="shared" si="5"/>
        <v>-477352.77075280668</v>
      </c>
      <c r="G67" s="93">
        <f t="shared" si="6"/>
        <v>-46161.370767276385</v>
      </c>
      <c r="H67" s="117"/>
    </row>
    <row r="68" spans="1:8" x14ac:dyDescent="0.25">
      <c r="A68" s="90">
        <f t="shared" si="3"/>
        <v>60</v>
      </c>
      <c r="B68" s="83">
        <v>45351</v>
      </c>
      <c r="C68" s="122"/>
      <c r="D68" s="123">
        <v>637505.96576966427</v>
      </c>
      <c r="E68" s="117"/>
      <c r="F68" s="84">
        <f t="shared" si="5"/>
        <v>637505.96576966427</v>
      </c>
      <c r="G68" s="93">
        <f t="shared" si="6"/>
        <v>591344.59500238788</v>
      </c>
      <c r="H68" s="117"/>
    </row>
    <row r="69" spans="1:8" x14ac:dyDescent="0.25">
      <c r="A69" s="90">
        <f t="shared" si="3"/>
        <v>61</v>
      </c>
      <c r="B69" s="83">
        <v>45382</v>
      </c>
      <c r="C69" s="122"/>
      <c r="D69" s="123">
        <v>-437310.92438515933</v>
      </c>
      <c r="E69" s="117"/>
      <c r="F69" s="84">
        <f t="shared" si="5"/>
        <v>-437310.92438515933</v>
      </c>
      <c r="G69" s="93">
        <f t="shared" si="6"/>
        <v>154033.67061722855</v>
      </c>
      <c r="H69" s="117"/>
    </row>
    <row r="70" spans="1:8" x14ac:dyDescent="0.25">
      <c r="A70" s="90">
        <f t="shared" si="3"/>
        <v>62</v>
      </c>
      <c r="B70" s="83">
        <v>45412</v>
      </c>
      <c r="C70" s="122"/>
      <c r="D70" s="123">
        <v>-259180.99388269038</v>
      </c>
      <c r="E70" s="117"/>
      <c r="F70" s="84">
        <f t="shared" si="5"/>
        <v>-259180.99388269038</v>
      </c>
      <c r="G70" s="93">
        <f t="shared" si="6"/>
        <v>-105147.32326546183</v>
      </c>
      <c r="H70" s="117"/>
    </row>
    <row r="71" spans="1:8" x14ac:dyDescent="0.25">
      <c r="A71" s="90">
        <f t="shared" si="3"/>
        <v>63</v>
      </c>
      <c r="B71" s="83">
        <v>45443</v>
      </c>
      <c r="C71" s="122"/>
      <c r="D71" s="123">
        <v>-197218.56589648582</v>
      </c>
      <c r="E71" s="117"/>
      <c r="F71" s="84">
        <f t="shared" si="5"/>
        <v>-197218.56589648582</v>
      </c>
      <c r="G71" s="93">
        <f t="shared" si="6"/>
        <v>-302365.88916194765</v>
      </c>
      <c r="H71" s="117"/>
    </row>
    <row r="72" spans="1:8" x14ac:dyDescent="0.25">
      <c r="A72" s="90">
        <f t="shared" si="3"/>
        <v>64</v>
      </c>
      <c r="B72" s="83">
        <v>45473</v>
      </c>
      <c r="C72" s="122"/>
      <c r="D72" s="123">
        <v>-91656.814964184683</v>
      </c>
      <c r="E72" s="117"/>
      <c r="F72" s="84">
        <f t="shared" si="5"/>
        <v>-91656.814964184683</v>
      </c>
      <c r="G72" s="93">
        <f t="shared" si="6"/>
        <v>-394022.7041261323</v>
      </c>
      <c r="H72" s="117"/>
    </row>
    <row r="73" spans="1:8" x14ac:dyDescent="0.25">
      <c r="A73" s="90">
        <f t="shared" si="3"/>
        <v>65</v>
      </c>
      <c r="B73" s="83">
        <v>45504</v>
      </c>
      <c r="C73" s="117"/>
      <c r="D73" s="123">
        <v>1055318.6419522825</v>
      </c>
      <c r="E73" s="117"/>
      <c r="F73" s="84">
        <f t="shared" si="5"/>
        <v>1055318.6419522825</v>
      </c>
      <c r="G73" s="93">
        <f t="shared" si="6"/>
        <v>661295.93782615021</v>
      </c>
      <c r="H73" s="117"/>
    </row>
    <row r="74" spans="1:8" x14ac:dyDescent="0.25">
      <c r="A74" s="90">
        <f t="shared" si="3"/>
        <v>66</v>
      </c>
      <c r="B74" s="83">
        <v>45535</v>
      </c>
      <c r="C74" s="117"/>
      <c r="D74" s="123">
        <v>-98052.62</v>
      </c>
      <c r="E74" s="117"/>
      <c r="F74" s="84">
        <f t="shared" si="5"/>
        <v>-98052.62</v>
      </c>
      <c r="G74" s="93">
        <f t="shared" si="6"/>
        <v>563243.31782615022</v>
      </c>
      <c r="H74" s="117"/>
    </row>
    <row r="75" spans="1:8" x14ac:dyDescent="0.25">
      <c r="A75" s="90">
        <f t="shared" si="3"/>
        <v>67</v>
      </c>
      <c r="B75" s="83">
        <v>45565</v>
      </c>
      <c r="C75" s="122"/>
      <c r="D75" s="123">
        <v>-109482.63179404043</v>
      </c>
      <c r="E75" s="117"/>
      <c r="F75" s="84">
        <f t="shared" si="5"/>
        <v>-109482.63179404043</v>
      </c>
      <c r="G75" s="93">
        <f t="shared" si="6"/>
        <v>453760.68603210978</v>
      </c>
      <c r="H75" s="117"/>
    </row>
    <row r="76" spans="1:8" x14ac:dyDescent="0.25">
      <c r="A76" s="90">
        <f t="shared" si="3"/>
        <v>68</v>
      </c>
      <c r="B76" s="83">
        <v>45596</v>
      </c>
      <c r="C76" s="122"/>
      <c r="D76" s="123">
        <v>923502.85247029096</v>
      </c>
      <c r="E76" s="117"/>
      <c r="F76" s="84">
        <f t="shared" si="5"/>
        <v>923502.85247029096</v>
      </c>
      <c r="G76" s="93">
        <f t="shared" si="6"/>
        <v>1377263.5385024007</v>
      </c>
      <c r="H76" s="117"/>
    </row>
    <row r="77" spans="1:8" x14ac:dyDescent="0.25">
      <c r="A77" s="90">
        <f t="shared" si="3"/>
        <v>69</v>
      </c>
      <c r="B77" s="83">
        <v>45626</v>
      </c>
      <c r="C77" s="122" t="s">
        <v>183</v>
      </c>
      <c r="D77" s="123">
        <v>357.96513383650517</v>
      </c>
      <c r="E77" s="117"/>
      <c r="F77" s="84">
        <f>+SUM(D77:E77)</f>
        <v>357.96513383650517</v>
      </c>
      <c r="G77" s="93">
        <f>+G76+F77</f>
        <v>1377621.5036362372</v>
      </c>
      <c r="H77" s="117"/>
    </row>
    <row r="78" spans="1:8" x14ac:dyDescent="0.25">
      <c r="A78" s="90">
        <f t="shared" si="3"/>
        <v>70</v>
      </c>
      <c r="B78" s="83">
        <v>45626</v>
      </c>
      <c r="C78" s="122" t="s">
        <v>172</v>
      </c>
      <c r="D78" s="123">
        <v>-445689.26157105947</v>
      </c>
      <c r="E78" s="121">
        <v>-147887.12782615027</v>
      </c>
      <c r="F78" s="84">
        <f>+SUM(D78:E78)</f>
        <v>-593576.38939720974</v>
      </c>
      <c r="G78" s="93">
        <f>+G77+F78</f>
        <v>784045.11423902749</v>
      </c>
      <c r="H78" s="117"/>
    </row>
    <row r="79" spans="1:8" x14ac:dyDescent="0.25">
      <c r="A79" s="90">
        <f t="shared" si="3"/>
        <v>71</v>
      </c>
      <c r="B79" s="83">
        <v>45657</v>
      </c>
      <c r="C79" s="122"/>
      <c r="D79" s="123">
        <v>-648097.3989201535</v>
      </c>
      <c r="E79" s="117"/>
      <c r="F79" s="84">
        <f t="shared" ref="F79:F89" si="8">+SUM(D79:E79)</f>
        <v>-648097.3989201535</v>
      </c>
      <c r="G79" s="93">
        <f t="shared" ref="G79:G89" si="9">+G78+F79</f>
        <v>135947.71531887399</v>
      </c>
      <c r="H79" s="117"/>
    </row>
    <row r="80" spans="1:8" x14ac:dyDescent="0.25">
      <c r="A80" s="90">
        <f t="shared" si="3"/>
        <v>72</v>
      </c>
      <c r="B80" s="83">
        <v>45688</v>
      </c>
      <c r="C80" s="122"/>
      <c r="D80" s="123">
        <v>-532004.28483267897</v>
      </c>
      <c r="E80" s="117"/>
      <c r="F80" s="84">
        <f t="shared" si="8"/>
        <v>-532004.28483267897</v>
      </c>
      <c r="G80" s="93">
        <f t="shared" si="9"/>
        <v>-396056.56951380498</v>
      </c>
      <c r="H80" s="117"/>
    </row>
    <row r="81" spans="1:8" x14ac:dyDescent="0.25">
      <c r="A81" s="90">
        <f t="shared" si="3"/>
        <v>73</v>
      </c>
      <c r="B81" s="83">
        <v>45716</v>
      </c>
      <c r="C81" s="122"/>
      <c r="D81" s="123">
        <v>-548002.11388850876</v>
      </c>
      <c r="E81" s="117"/>
      <c r="F81" s="84">
        <f t="shared" si="8"/>
        <v>-548002.11388850876</v>
      </c>
      <c r="G81" s="93">
        <f t="shared" si="9"/>
        <v>-944058.68340231373</v>
      </c>
      <c r="H81" s="117"/>
    </row>
    <row r="82" spans="1:8" x14ac:dyDescent="0.25">
      <c r="A82" s="90">
        <f t="shared" si="3"/>
        <v>74</v>
      </c>
      <c r="B82" s="83">
        <v>45747</v>
      </c>
      <c r="C82" s="122"/>
      <c r="D82" s="123">
        <v>590129.78646642936</v>
      </c>
      <c r="E82" s="117"/>
      <c r="F82" s="84">
        <f t="shared" si="8"/>
        <v>590129.78646642936</v>
      </c>
      <c r="G82" s="93">
        <f t="shared" si="9"/>
        <v>-353928.89693588438</v>
      </c>
      <c r="H82" s="117"/>
    </row>
    <row r="83" spans="1:8" x14ac:dyDescent="0.25">
      <c r="A83" s="90">
        <f t="shared" si="3"/>
        <v>75</v>
      </c>
      <c r="B83" s="83">
        <v>45777</v>
      </c>
      <c r="C83" s="122"/>
      <c r="D83" s="123">
        <v>-197933.04592306609</v>
      </c>
      <c r="E83" s="117"/>
      <c r="F83" s="84">
        <f t="shared" si="8"/>
        <v>-197933.04592306609</v>
      </c>
      <c r="G83" s="93">
        <f t="shared" si="9"/>
        <v>-551861.94285895047</v>
      </c>
      <c r="H83" s="117"/>
    </row>
    <row r="84" spans="1:8" x14ac:dyDescent="0.25">
      <c r="A84" s="90">
        <f t="shared" si="3"/>
        <v>76</v>
      </c>
      <c r="B84" s="83">
        <v>45808</v>
      </c>
      <c r="C84" s="122"/>
      <c r="D84" s="123">
        <v>-83523.630905516242</v>
      </c>
      <c r="E84" s="117"/>
      <c r="F84" s="84">
        <f t="shared" si="8"/>
        <v>-83523.630905516242</v>
      </c>
      <c r="G84" s="93">
        <f t="shared" si="9"/>
        <v>-635385.57376446668</v>
      </c>
      <c r="H84" s="117"/>
    </row>
    <row r="85" spans="1:8" x14ac:dyDescent="0.25">
      <c r="A85" s="90">
        <f t="shared" si="3"/>
        <v>77</v>
      </c>
      <c r="B85" s="83">
        <v>45838</v>
      </c>
      <c r="C85" s="122"/>
      <c r="D85" s="123">
        <v>-39816.015310175091</v>
      </c>
      <c r="E85" s="117"/>
      <c r="F85" s="84">
        <f t="shared" si="8"/>
        <v>-39816.015310175091</v>
      </c>
      <c r="G85" s="93">
        <f t="shared" si="9"/>
        <v>-675201.58907464182</v>
      </c>
      <c r="H85" s="117"/>
    </row>
    <row r="86" spans="1:8" x14ac:dyDescent="0.25">
      <c r="A86" s="90">
        <f t="shared" si="3"/>
        <v>78</v>
      </c>
      <c r="B86" s="83">
        <v>45869</v>
      </c>
      <c r="C86" s="122"/>
      <c r="D86" s="123">
        <v>871858.47016833257</v>
      </c>
      <c r="E86" s="117"/>
      <c r="F86" s="84">
        <f t="shared" si="8"/>
        <v>871858.47016833257</v>
      </c>
      <c r="G86" s="93">
        <f t="shared" si="9"/>
        <v>196656.88109369075</v>
      </c>
      <c r="H86" s="117"/>
    </row>
    <row r="87" spans="1:8" x14ac:dyDescent="0.25">
      <c r="A87" s="90">
        <f t="shared" si="3"/>
        <v>79</v>
      </c>
      <c r="B87" s="83">
        <v>45900</v>
      </c>
      <c r="C87" s="122"/>
      <c r="D87" s="123">
        <v>-88082.878041728996</v>
      </c>
      <c r="E87" s="117"/>
      <c r="F87" s="84">
        <f t="shared" si="8"/>
        <v>-88082.878041728996</v>
      </c>
      <c r="G87" s="93">
        <f t="shared" si="9"/>
        <v>108574.00305196176</v>
      </c>
      <c r="H87" s="117"/>
    </row>
    <row r="88" spans="1:8" x14ac:dyDescent="0.25">
      <c r="A88" s="90">
        <f t="shared" si="3"/>
        <v>80</v>
      </c>
      <c r="B88" s="83">
        <v>45930</v>
      </c>
      <c r="C88" s="122" t="s">
        <v>184</v>
      </c>
      <c r="D88" s="124">
        <f>'[1]WA AMORT 2024-25'!AA82</f>
        <v>-137088.38000000003</v>
      </c>
      <c r="E88" s="117"/>
      <c r="F88" s="84">
        <f t="shared" si="8"/>
        <v>-137088.38000000003</v>
      </c>
      <c r="G88" s="93">
        <f t="shared" si="9"/>
        <v>-28514.376948038276</v>
      </c>
      <c r="H88" s="117"/>
    </row>
    <row r="89" spans="1:8" x14ac:dyDescent="0.25">
      <c r="A89" s="90">
        <f t="shared" si="3"/>
        <v>81</v>
      </c>
      <c r="B89" s="83">
        <v>45961</v>
      </c>
      <c r="C89" s="122" t="s">
        <v>184</v>
      </c>
      <c r="D89" s="124">
        <f>'[1]WA AMORT 2024-25'!AM82</f>
        <v>-76835.919999999984</v>
      </c>
      <c r="E89" s="117"/>
      <c r="F89" s="84">
        <f t="shared" si="8"/>
        <v>-76835.919999999984</v>
      </c>
      <c r="G89" s="93">
        <f t="shared" si="9"/>
        <v>-105350.29694803826</v>
      </c>
      <c r="H89" s="117"/>
    </row>
    <row r="90" spans="1:8" x14ac:dyDescent="0.25">
      <c r="A90" s="90">
        <f t="shared" si="3"/>
        <v>82</v>
      </c>
      <c r="B90" s="117"/>
      <c r="C90" s="117"/>
      <c r="D90" s="117"/>
      <c r="E90" s="117"/>
      <c r="F90" s="117"/>
      <c r="G90" s="117"/>
      <c r="H90" s="117"/>
    </row>
    <row r="91" spans="1:8" x14ac:dyDescent="0.25">
      <c r="A91" s="90">
        <f t="shared" si="3"/>
        <v>83</v>
      </c>
      <c r="B91" s="94" t="s">
        <v>166</v>
      </c>
      <c r="C91" s="117"/>
      <c r="D91" s="117"/>
      <c r="E91" s="117"/>
      <c r="F91" s="117"/>
      <c r="G91" s="117"/>
      <c r="H91" s="117"/>
    </row>
    <row r="92" spans="1:8" x14ac:dyDescent="0.25">
      <c r="A92" s="90">
        <f t="shared" ref="A92" si="10">+A91+1</f>
        <v>84</v>
      </c>
      <c r="B92" s="117"/>
      <c r="C92" s="117"/>
      <c r="D92" s="117"/>
      <c r="E92" s="117"/>
      <c r="F92" s="117"/>
      <c r="G92" s="117"/>
      <c r="H92" s="117"/>
    </row>
  </sheetData>
  <pageMargins left="0.7" right="0.7" top="1" bottom="0.75" header="0.3" footer="0.3"/>
  <pageSetup scale="37" orientation="landscape" horizontalDpi="1200" verticalDpi="1200" r:id="rId1"/>
  <headerFooter>
    <oddHeader>&amp;RUG-250715 - NWN WUTC Advice No. 25-04C
Exhibit A - Supporting Materials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7A32-2C50-4893-B83D-9AF87D1F27D4}">
  <dimension ref="A1:F24"/>
  <sheetViews>
    <sheetView showGridLines="0" zoomScaleNormal="100" workbookViewId="0">
      <selection activeCell="E50" sqref="E50"/>
    </sheetView>
  </sheetViews>
  <sheetFormatPr defaultRowHeight="15" x14ac:dyDescent="0.25"/>
  <cols>
    <col min="4" max="6" width="26.5703125" customWidth="1"/>
  </cols>
  <sheetData>
    <row r="1" spans="1:6" x14ac:dyDescent="0.25">
      <c r="A1" s="95" t="s">
        <v>85</v>
      </c>
      <c r="B1" s="89"/>
      <c r="C1" s="89"/>
      <c r="D1" s="89"/>
      <c r="E1" s="89"/>
      <c r="F1" s="89"/>
    </row>
    <row r="2" spans="1:6" x14ac:dyDescent="0.25">
      <c r="A2" s="95" t="s">
        <v>86</v>
      </c>
      <c r="B2" s="89"/>
      <c r="C2" s="89"/>
      <c r="D2" s="89"/>
      <c r="E2" s="89"/>
      <c r="F2" s="89"/>
    </row>
    <row r="3" spans="1:6" x14ac:dyDescent="0.25">
      <c r="A3" s="95" t="s">
        <v>195</v>
      </c>
      <c r="B3" s="89"/>
      <c r="C3" s="89"/>
      <c r="D3" s="89"/>
      <c r="E3" s="89"/>
      <c r="F3" s="89"/>
    </row>
    <row r="4" spans="1:6" x14ac:dyDescent="0.25">
      <c r="A4" s="95" t="s">
        <v>194</v>
      </c>
      <c r="B4" s="96"/>
      <c r="C4" s="96"/>
      <c r="D4" s="89"/>
      <c r="E4" s="89"/>
      <c r="F4" s="89"/>
    </row>
    <row r="5" spans="1:6" x14ac:dyDescent="0.25">
      <c r="A5" s="97"/>
      <c r="B5" s="89"/>
      <c r="C5" s="89"/>
      <c r="D5" s="89"/>
      <c r="E5" s="89"/>
      <c r="F5" s="89"/>
    </row>
    <row r="6" spans="1:6" x14ac:dyDescent="0.25">
      <c r="A6" s="89"/>
      <c r="B6" s="89"/>
      <c r="C6" s="89"/>
      <c r="D6" s="89"/>
      <c r="E6" s="89"/>
      <c r="F6" s="89"/>
    </row>
    <row r="7" spans="1:6" x14ac:dyDescent="0.25">
      <c r="A7" s="98">
        <v>1</v>
      </c>
      <c r="B7" s="89"/>
      <c r="C7" s="89"/>
      <c r="D7" s="89"/>
      <c r="E7" s="89"/>
      <c r="F7" s="99" t="s">
        <v>173</v>
      </c>
    </row>
    <row r="8" spans="1:6" x14ac:dyDescent="0.25">
      <c r="A8" s="98">
        <v>2</v>
      </c>
      <c r="B8" s="89"/>
      <c r="C8" s="89"/>
      <c r="D8" s="89"/>
      <c r="E8" s="89"/>
      <c r="F8" s="100"/>
    </row>
    <row r="9" spans="1:6" x14ac:dyDescent="0.25">
      <c r="A9" s="98">
        <v>3</v>
      </c>
      <c r="B9" s="101" t="s">
        <v>90</v>
      </c>
      <c r="C9" s="89"/>
      <c r="D9" s="89"/>
      <c r="E9" s="89"/>
      <c r="F9" s="100"/>
    </row>
    <row r="10" spans="1:6" x14ac:dyDescent="0.25">
      <c r="A10" s="98">
        <v>4</v>
      </c>
      <c r="B10" s="101"/>
      <c r="C10" s="89"/>
      <c r="D10" s="89"/>
      <c r="E10" s="89"/>
      <c r="F10" s="100"/>
    </row>
    <row r="11" spans="1:6" x14ac:dyDescent="0.25">
      <c r="A11" s="98">
        <v>5</v>
      </c>
      <c r="B11" s="102" t="s">
        <v>174</v>
      </c>
      <c r="C11" s="89"/>
      <c r="D11" s="89"/>
      <c r="E11" s="89"/>
      <c r="F11" s="89"/>
    </row>
    <row r="12" spans="1:6" x14ac:dyDescent="0.25">
      <c r="A12" s="98">
        <v>6</v>
      </c>
      <c r="B12" s="89" t="s">
        <v>175</v>
      </c>
      <c r="C12" s="89"/>
      <c r="D12" s="89"/>
      <c r="E12" s="89"/>
      <c r="F12" s="100">
        <v>-5308861</v>
      </c>
    </row>
    <row r="13" spans="1:6" x14ac:dyDescent="0.25">
      <c r="A13" s="98">
        <v>7</v>
      </c>
      <c r="B13" s="89"/>
      <c r="C13" s="89"/>
      <c r="D13" s="89"/>
      <c r="E13" s="89"/>
      <c r="F13" s="100"/>
    </row>
    <row r="14" spans="1:6" x14ac:dyDescent="0.25">
      <c r="A14" s="98">
        <v>8</v>
      </c>
      <c r="B14" s="102" t="s">
        <v>176</v>
      </c>
      <c r="C14" s="89"/>
      <c r="D14" s="89"/>
      <c r="E14" s="89"/>
      <c r="F14" s="89"/>
    </row>
    <row r="15" spans="1:6" x14ac:dyDescent="0.25">
      <c r="A15" s="98">
        <v>9</v>
      </c>
      <c r="B15" s="89" t="s">
        <v>175</v>
      </c>
      <c r="C15" s="89"/>
      <c r="D15" s="89"/>
      <c r="E15" s="89"/>
      <c r="F15" s="103">
        <v>5365476</v>
      </c>
    </row>
    <row r="16" spans="1:6" x14ac:dyDescent="0.25">
      <c r="A16" s="98">
        <v>10</v>
      </c>
      <c r="B16" s="89"/>
      <c r="C16" s="89"/>
      <c r="D16" s="89"/>
      <c r="E16" s="89"/>
      <c r="F16" s="100"/>
    </row>
    <row r="17" spans="1:6" x14ac:dyDescent="0.25">
      <c r="A17" s="98">
        <v>11</v>
      </c>
      <c r="B17" s="97"/>
      <c r="C17" s="89"/>
      <c r="D17" s="89"/>
      <c r="E17" s="89"/>
      <c r="F17" s="100"/>
    </row>
    <row r="18" spans="1:6" ht="15.75" thickBot="1" x14ac:dyDescent="0.3">
      <c r="A18" s="98">
        <v>12</v>
      </c>
      <c r="B18" s="97" t="s">
        <v>177</v>
      </c>
      <c r="C18" s="89"/>
      <c r="D18" s="89"/>
      <c r="E18" s="89"/>
      <c r="F18" s="104">
        <v>56615</v>
      </c>
    </row>
    <row r="19" spans="1:6" ht="15.75" thickTop="1" x14ac:dyDescent="0.25">
      <c r="A19" s="98">
        <v>13</v>
      </c>
      <c r="B19" s="89"/>
      <c r="C19" s="89"/>
      <c r="D19" s="89"/>
      <c r="E19" s="89"/>
      <c r="F19" s="100"/>
    </row>
    <row r="20" spans="1:6" x14ac:dyDescent="0.25">
      <c r="A20" s="98">
        <v>14</v>
      </c>
      <c r="B20" s="89"/>
      <c r="C20" s="89"/>
      <c r="D20" s="89"/>
      <c r="E20" s="89"/>
      <c r="F20" s="100"/>
    </row>
    <row r="21" spans="1:6" x14ac:dyDescent="0.25">
      <c r="A21" s="98">
        <v>15</v>
      </c>
      <c r="B21" s="89"/>
      <c r="C21" s="89"/>
      <c r="D21" s="89"/>
      <c r="E21" s="89"/>
      <c r="F21" s="100"/>
    </row>
    <row r="22" spans="1:6" x14ac:dyDescent="0.25">
      <c r="A22" s="98">
        <v>16</v>
      </c>
      <c r="B22" s="105" t="s">
        <v>196</v>
      </c>
      <c r="C22" s="106"/>
      <c r="D22" s="106"/>
      <c r="E22" s="89"/>
      <c r="F22" s="107">
        <v>109949934.64991099</v>
      </c>
    </row>
    <row r="23" spans="1:6" x14ac:dyDescent="0.25">
      <c r="A23" s="98">
        <v>17</v>
      </c>
      <c r="B23" s="97"/>
      <c r="C23" s="89"/>
      <c r="D23" s="89"/>
      <c r="E23" s="89"/>
      <c r="F23" s="108"/>
    </row>
    <row r="24" spans="1:6" x14ac:dyDescent="0.25">
      <c r="A24" s="98">
        <v>18</v>
      </c>
      <c r="B24" s="97" t="s">
        <v>178</v>
      </c>
      <c r="C24" s="89"/>
      <c r="D24" s="89"/>
      <c r="E24" s="89"/>
      <c r="F24" s="109">
        <v>5.0000000000000001E-4</v>
      </c>
    </row>
  </sheetData>
  <pageMargins left="0.7" right="0.7" top="1" bottom="0.75" header="0.3" footer="0.3"/>
  <pageSetup scale="37" orientation="landscape" horizontalDpi="1200" verticalDpi="1200" r:id="rId1"/>
  <headerFooter>
    <oddHeader>&amp;RUG-250715 - NWN WUTC Advice No. 25-04C
Exhibit A - Supporting Materials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0156B3E35334E64CB423F62C5CA3F09D" ma:contentTypeVersion="19" ma:contentTypeDescription="" ma:contentTypeScope="" ma:versionID="1c3b0aa4c3c07586414c81fbea2326be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Replacement Page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2025-10-15T07:00:00+00:00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250715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DB08F3B-4A76-47CD-AC73-AF085851A23E}"/>
</file>

<file path=customXml/itemProps2.xml><?xml version="1.0" encoding="utf-8"?>
<ds:datastoreItem xmlns:ds="http://schemas.openxmlformats.org/officeDocument/2006/customXml" ds:itemID="{D6D01DB7-AF32-4818-B3DC-23E4C5F29247}"/>
</file>

<file path=customXml/itemProps3.xml><?xml version="1.0" encoding="utf-8"?>
<ds:datastoreItem xmlns:ds="http://schemas.openxmlformats.org/officeDocument/2006/customXml" ds:itemID="{4AA5F00E-DA62-4E8C-A777-E2056AF71959}"/>
</file>

<file path=customXml/itemProps4.xml><?xml version="1.0" encoding="utf-8"?>
<ds:datastoreItem xmlns:ds="http://schemas.openxmlformats.org/officeDocument/2006/customXml" ds:itemID="{9A2B88C0-061A-4BD4-9441-F1F7C24F49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Calc of Increments</vt:lpstr>
      <vt:lpstr>Effct of Avg Bill</vt:lpstr>
      <vt:lpstr>Summary of Def. Accts.</vt:lpstr>
      <vt:lpstr>151894</vt:lpstr>
      <vt:lpstr>151898</vt:lpstr>
      <vt:lpstr>Effects on Revenue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Escoto, Jordan</dc:creator>
  <cp:lastModifiedBy>Lee-Pella, Erica</cp:lastModifiedBy>
  <cp:lastPrinted>2025-10-14T16:42:01Z</cp:lastPrinted>
  <dcterms:created xsi:type="dcterms:W3CDTF">2023-09-14T20:42:49Z</dcterms:created>
  <dcterms:modified xsi:type="dcterms:W3CDTF">2025-10-14T22:18:44Z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0x0101006E56B4D1795A2E4DB2F0B01679ED314A000156B3E35334E64CB423F62C5CA3F09D</vt:lpwstr>
  </property>
</Properties>
</file>