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comments2.xml" ContentType="application/vnd.openxmlformats-officedocument.spreadsheetml.comments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externalLinks/externalLink7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4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2.xml" ContentType="application/vnd.openxmlformats-officedocument.spreadsheetml.externalLink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Tariffs\1. Open Advices\2022-11 Electric Schedule 140 - Property Tax Tracker (UE-220234) (Eff. 05-01-22)\Sent to UTC 04-20-22\"/>
    </mc:Choice>
  </mc:AlternateContent>
  <bookViews>
    <workbookView xWindow="0" yWindow="0" windowWidth="17250" windowHeight="4200" tabRatio="896"/>
  </bookViews>
  <sheets>
    <sheet name="Final Sch 140 Combined Charges" sheetId="9" r:id="rId1"/>
    <sheet name="WORKPAPERS-&gt;" sheetId="8" r:id="rId2"/>
    <sheet name="WP#1 - UE-190529 COS (PTDGP.T)" sheetId="2" r:id="rId3"/>
    <sheet name="WP#2 - UE-190529 Light COS" sheetId="3" r:id="rId4"/>
    <sheet name="WP#3 - UE-190529 Light COS" sheetId="7" r:id="rId5"/>
    <sheet name="Sch 140 Distribution Chg" sheetId="4" r:id="rId6"/>
    <sheet name="Sch 140 Prod Trans Demand Chg" sheetId="5" r:id="rId7"/>
    <sheet name="Sch 140 Prod Trans Energy Chg" sheetId="6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0">[1]Jan!#REF!</definedName>
    <definedName name="\A">#REF!</definedName>
    <definedName name="\B">#REF!</definedName>
    <definedName name="\BACK1">#REF!</definedName>
    <definedName name="\BLOCK">#REF!</definedName>
    <definedName name="\BLOCKT">#REF!</definedName>
    <definedName name="\C">#REF!</definedName>
    <definedName name="\COMP">#REF!</definedName>
    <definedName name="\COMPT">#REF!</definedName>
    <definedName name="\G">#REF!</definedName>
    <definedName name="\I">#REF!</definedName>
    <definedName name="\K">#REF!</definedName>
    <definedName name="\L">#REF!</definedName>
    <definedName name="\M">#REF!</definedName>
    <definedName name="\P">#REF!</definedName>
    <definedName name="\Q">[2]Actual!#REF!</definedName>
    <definedName name="\R">#REF!</definedName>
    <definedName name="\S">#REF!</definedName>
    <definedName name="\TABLE1">#REF!</definedName>
    <definedName name="\TABLE2">#REF!</definedName>
    <definedName name="\TABLEA">#REF!</definedName>
    <definedName name="\TBL2">#REF!</definedName>
    <definedName name="\TBL3">#REF!</definedName>
    <definedName name="\TBL4">#REF!</definedName>
    <definedName name="\TBL5">#REF!</definedName>
    <definedName name="\W">#REF!</definedName>
    <definedName name="\WORK1">#REF!</definedName>
    <definedName name="\X">#REF!</definedName>
    <definedName name="\Z">#REF!</definedName>
    <definedName name="__________________six6" localSheetId="0" hidden="1">{#N/A,#N/A,FALSE,"CRPT";#N/A,#N/A,FALSE,"TREND";#N/A,#N/A,FALSE,"%Curve"}</definedName>
    <definedName name="__________________six6" localSheetId="3" hidden="1">{#N/A,#N/A,FALSE,"CRPT";#N/A,#N/A,FALSE,"TREND";#N/A,#N/A,FALSE,"%Curve"}</definedName>
    <definedName name="__________________six6" localSheetId="4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0" hidden="1">{#N/A,#N/A,FALSE,"schA"}</definedName>
    <definedName name="__________________www1" localSheetId="3" hidden="1">{#N/A,#N/A,FALSE,"schA"}</definedName>
    <definedName name="__________________www1" localSheetId="4" hidden="1">{#N/A,#N/A,FALSE,"schA"}</definedName>
    <definedName name="__________________www1" hidden="1">{#N/A,#N/A,FALSE,"schA"}</definedName>
    <definedName name="_________________six6" localSheetId="0" hidden="1">{#N/A,#N/A,FALSE,"CRPT";#N/A,#N/A,FALSE,"TREND";#N/A,#N/A,FALSE,"%Curve"}</definedName>
    <definedName name="_________________six6" localSheetId="3" hidden="1">{#N/A,#N/A,FALSE,"CRPT";#N/A,#N/A,FALSE,"TREND";#N/A,#N/A,FALSE,"%Curve"}</definedName>
    <definedName name="_________________six6" localSheetId="4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0" hidden="1">{#N/A,#N/A,FALSE,"schA"}</definedName>
    <definedName name="_________________www1" localSheetId="3" hidden="1">{#N/A,#N/A,FALSE,"schA"}</definedName>
    <definedName name="_________________www1" localSheetId="4" hidden="1">{#N/A,#N/A,FALSE,"schA"}</definedName>
    <definedName name="_________________www1" hidden="1">{#N/A,#N/A,FALSE,"schA"}</definedName>
    <definedName name="________________six6" localSheetId="0" hidden="1">{#N/A,#N/A,FALSE,"CRPT";#N/A,#N/A,FALSE,"TREND";#N/A,#N/A,FALSE,"%Curve"}</definedName>
    <definedName name="________________six6" localSheetId="3" hidden="1">{#N/A,#N/A,FALSE,"CRPT";#N/A,#N/A,FALSE,"TREND";#N/A,#N/A,FALSE,"%Curve"}</definedName>
    <definedName name="________________six6" localSheetId="4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0" hidden="1">{#N/A,#N/A,FALSE,"schA"}</definedName>
    <definedName name="________________www1" localSheetId="3" hidden="1">{#N/A,#N/A,FALSE,"schA"}</definedName>
    <definedName name="________________www1" localSheetId="4" hidden="1">{#N/A,#N/A,FALSE,"schA"}</definedName>
    <definedName name="________________www1" hidden="1">{#N/A,#N/A,FALSE,"schA"}</definedName>
    <definedName name="_______________six6" localSheetId="0" hidden="1">{#N/A,#N/A,FALSE,"CRPT";#N/A,#N/A,FALSE,"TREND";#N/A,#N/A,FALSE,"%Curve"}</definedName>
    <definedName name="_______________six6" localSheetId="3" hidden="1">{#N/A,#N/A,FALSE,"CRPT";#N/A,#N/A,FALSE,"TREND";#N/A,#N/A,FALSE,"%Curve"}</definedName>
    <definedName name="_______________six6" localSheetId="4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0" hidden="1">{#N/A,#N/A,FALSE,"schA"}</definedName>
    <definedName name="_______________www1" localSheetId="3" hidden="1">{#N/A,#N/A,FALSE,"schA"}</definedName>
    <definedName name="_______________www1" localSheetId="4" hidden="1">{#N/A,#N/A,FALSE,"schA"}</definedName>
    <definedName name="_______________www1" hidden="1">{#N/A,#N/A,FALSE,"schA"}</definedName>
    <definedName name="______________six6" localSheetId="0" hidden="1">{#N/A,#N/A,FALSE,"CRPT";#N/A,#N/A,FALSE,"TREND";#N/A,#N/A,FALSE,"%Curve"}</definedName>
    <definedName name="______________six6" localSheetId="3" hidden="1">{#N/A,#N/A,FALSE,"CRPT";#N/A,#N/A,FALSE,"TREND";#N/A,#N/A,FALSE,"%Curve"}</definedName>
    <definedName name="______________six6" localSheetId="4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0" hidden="1">{#N/A,#N/A,FALSE,"schA"}</definedName>
    <definedName name="______________www1" localSheetId="3" hidden="1">{#N/A,#N/A,FALSE,"schA"}</definedName>
    <definedName name="______________www1" localSheetId="4" hidden="1">{#N/A,#N/A,FALSE,"schA"}</definedName>
    <definedName name="______________www1" hidden="1">{#N/A,#N/A,FALSE,"schA"}</definedName>
    <definedName name="_____________six6" localSheetId="0" hidden="1">{#N/A,#N/A,FALSE,"CRPT";#N/A,#N/A,FALSE,"TREND";#N/A,#N/A,FALSE,"%Curve"}</definedName>
    <definedName name="_____________six6" localSheetId="3" hidden="1">{#N/A,#N/A,FALSE,"CRPT";#N/A,#N/A,FALSE,"TREND";#N/A,#N/A,FALSE,"%Curve"}</definedName>
    <definedName name="_____________six6" localSheetId="4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0" hidden="1">{#N/A,#N/A,FALSE,"schA"}</definedName>
    <definedName name="_____________www1" localSheetId="3" hidden="1">{#N/A,#N/A,FALSE,"schA"}</definedName>
    <definedName name="_____________www1" localSheetId="4" hidden="1">{#N/A,#N/A,FALSE,"schA"}</definedName>
    <definedName name="_____________www1" hidden="1">{#N/A,#N/A,FALSE,"schA"}</definedName>
    <definedName name="____________six6" localSheetId="0" hidden="1">{#N/A,#N/A,FALSE,"CRPT";#N/A,#N/A,FALSE,"TREND";#N/A,#N/A,FALSE,"%Curve"}</definedName>
    <definedName name="____________six6" localSheetId="3" hidden="1">{#N/A,#N/A,FALSE,"CRPT";#N/A,#N/A,FALSE,"TREND";#N/A,#N/A,FALSE,"%Curve"}</definedName>
    <definedName name="____________six6" localSheetId="4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0" hidden="1">{#N/A,#N/A,FALSE,"schA"}</definedName>
    <definedName name="____________www1" localSheetId="3" hidden="1">{#N/A,#N/A,FALSE,"schA"}</definedName>
    <definedName name="____________www1" localSheetId="4" hidden="1">{#N/A,#N/A,FALSE,"schA"}</definedName>
    <definedName name="____________www1" hidden="1">{#N/A,#N/A,FALSE,"schA"}</definedName>
    <definedName name="___________six6" localSheetId="0" hidden="1">{#N/A,#N/A,FALSE,"CRPT";#N/A,#N/A,FALSE,"TREND";#N/A,#N/A,FALSE,"%Curve"}</definedName>
    <definedName name="___________six6" localSheetId="3" hidden="1">{#N/A,#N/A,FALSE,"CRPT";#N/A,#N/A,FALSE,"TREND";#N/A,#N/A,FALSE,"%Curve"}</definedName>
    <definedName name="___________six6" localSheetId="4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0" hidden="1">{#N/A,#N/A,FALSE,"schA"}</definedName>
    <definedName name="___________www1" localSheetId="3" hidden="1">{#N/A,#N/A,FALSE,"schA"}</definedName>
    <definedName name="___________www1" localSheetId="4" hidden="1">{#N/A,#N/A,FALSE,"schA"}</definedName>
    <definedName name="___________www1" hidden="1">{#N/A,#N/A,FALSE,"schA"}</definedName>
    <definedName name="__________six6" localSheetId="0" hidden="1">{#N/A,#N/A,FALSE,"CRPT";#N/A,#N/A,FALSE,"TREND";#N/A,#N/A,FALSE,"%Curve"}</definedName>
    <definedName name="__________six6" localSheetId="3" hidden="1">{#N/A,#N/A,FALSE,"CRPT";#N/A,#N/A,FALSE,"TREND";#N/A,#N/A,FALSE,"%Curve"}</definedName>
    <definedName name="__________six6" localSheetId="4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0" hidden="1">{#N/A,#N/A,FALSE,"schA"}</definedName>
    <definedName name="__________www1" localSheetId="3" hidden="1">{#N/A,#N/A,FALSE,"schA"}</definedName>
    <definedName name="__________www1" localSheetId="4" hidden="1">{#N/A,#N/A,FALSE,"schA"}</definedName>
    <definedName name="__________www1" hidden="1">{#N/A,#N/A,FALSE,"schA"}</definedName>
    <definedName name="_________six6" localSheetId="0" hidden="1">{#N/A,#N/A,FALSE,"CRPT";#N/A,#N/A,FALSE,"TREND";#N/A,#N/A,FALSE,"%Curve"}</definedName>
    <definedName name="_________six6" localSheetId="3" hidden="1">{#N/A,#N/A,FALSE,"CRPT";#N/A,#N/A,FALSE,"TREND";#N/A,#N/A,FALSE,"%Curve"}</definedName>
    <definedName name="_________six6" localSheetId="4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0" hidden="1">{#N/A,#N/A,FALSE,"schA"}</definedName>
    <definedName name="_________www1" localSheetId="3" hidden="1">{#N/A,#N/A,FALSE,"schA"}</definedName>
    <definedName name="_________www1" localSheetId="4" hidden="1">{#N/A,#N/A,FALSE,"schA"}</definedName>
    <definedName name="_________www1" hidden="1">{#N/A,#N/A,FALSE,"schA"}</definedName>
    <definedName name="________six6" localSheetId="0" hidden="1">{#N/A,#N/A,FALSE,"CRPT";#N/A,#N/A,FALSE,"TREND";#N/A,#N/A,FALSE,"%Curve"}</definedName>
    <definedName name="________six6" localSheetId="3" hidden="1">{#N/A,#N/A,FALSE,"CRPT";#N/A,#N/A,FALSE,"TREND";#N/A,#N/A,FALSE,"%Curve"}</definedName>
    <definedName name="________six6" localSheetId="4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0" hidden="1">{#N/A,#N/A,FALSE,"schA"}</definedName>
    <definedName name="________www1" localSheetId="3" hidden="1">{#N/A,#N/A,FALSE,"schA"}</definedName>
    <definedName name="________www1" localSheetId="4" hidden="1">{#N/A,#N/A,FALSE,"schA"}</definedName>
    <definedName name="________www1" hidden="1">{#N/A,#N/A,FALSE,"schA"}</definedName>
    <definedName name="_______six6" localSheetId="0" hidden="1">{#N/A,#N/A,FALSE,"CRPT";#N/A,#N/A,FALSE,"TREND";#N/A,#N/A,FALSE,"%Curve"}</definedName>
    <definedName name="_______six6" localSheetId="3" hidden="1">{#N/A,#N/A,FALSE,"CRPT";#N/A,#N/A,FALSE,"TREND";#N/A,#N/A,FALSE,"%Curve"}</definedName>
    <definedName name="_______six6" localSheetId="4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0" hidden="1">{#N/A,#N/A,FALSE,"schA"}</definedName>
    <definedName name="_______www1" localSheetId="3" hidden="1">{#N/A,#N/A,FALSE,"schA"}</definedName>
    <definedName name="_______www1" localSheetId="4" hidden="1">{#N/A,#N/A,FALSE,"schA"}</definedName>
    <definedName name="_______www1" hidden="1">{#N/A,#N/A,FALSE,"schA"}</definedName>
    <definedName name="______six6" localSheetId="0" hidden="1">{#N/A,#N/A,FALSE,"CRPT";#N/A,#N/A,FALSE,"TREND";#N/A,#N/A,FALSE,"%Curve"}</definedName>
    <definedName name="______six6" localSheetId="3" hidden="1">{#N/A,#N/A,FALSE,"CRPT";#N/A,#N/A,FALSE,"TREND";#N/A,#N/A,FALSE,"%Curve"}</definedName>
    <definedName name="______six6" localSheetId="4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0" hidden="1">{#N/A,#N/A,FALSE,"schA"}</definedName>
    <definedName name="______www1" localSheetId="3" hidden="1">{#N/A,#N/A,FALSE,"schA"}</definedName>
    <definedName name="______www1" localSheetId="4" hidden="1">{#N/A,#N/A,FALSE,"schA"}</definedName>
    <definedName name="______www1" hidden="1">{#N/A,#N/A,FALSE,"schA"}</definedName>
    <definedName name="_____six6" localSheetId="0" hidden="1">{#N/A,#N/A,FALSE,"CRPT";#N/A,#N/A,FALSE,"TREND";#N/A,#N/A,FALSE,"%Curve"}</definedName>
    <definedName name="_____six6" localSheetId="3" hidden="1">{#N/A,#N/A,FALSE,"CRPT";#N/A,#N/A,FALSE,"TREND";#N/A,#N/A,FALSE,"%Curve"}</definedName>
    <definedName name="_____six6" localSheetId="4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0" hidden="1">{#N/A,#N/A,FALSE,"schA"}</definedName>
    <definedName name="_____www1" localSheetId="3" hidden="1">{#N/A,#N/A,FALSE,"schA"}</definedName>
    <definedName name="_____www1" localSheetId="4" hidden="1">{#N/A,#N/A,FALSE,"schA"}</definedName>
    <definedName name="_____www1" hidden="1">{#N/A,#N/A,FALSE,"schA"}</definedName>
    <definedName name="____six6" localSheetId="0" hidden="1">{#N/A,#N/A,FALSE,"CRPT";#N/A,#N/A,FALSE,"TREND";#N/A,#N/A,FALSE,"%Curve"}</definedName>
    <definedName name="____six6" localSheetId="3" hidden="1">{#N/A,#N/A,FALSE,"CRPT";#N/A,#N/A,FALSE,"TREND";#N/A,#N/A,FALSE,"%Curve"}</definedName>
    <definedName name="____six6" localSheetId="4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0" hidden="1">{#N/A,#N/A,FALSE,"schA"}</definedName>
    <definedName name="____www1" localSheetId="3" hidden="1">{#N/A,#N/A,FALSE,"schA"}</definedName>
    <definedName name="____www1" localSheetId="4" hidden="1">{#N/A,#N/A,FALSE,"schA"}</definedName>
    <definedName name="____www1" hidden="1">{#N/A,#N/A,FALSE,"schA"}</definedName>
    <definedName name="___six6" localSheetId="0" hidden="1">{#N/A,#N/A,FALSE,"CRPT";#N/A,#N/A,FALSE,"TREND";#N/A,#N/A,FALSE,"%Curve"}</definedName>
    <definedName name="___six6" localSheetId="3" hidden="1">{#N/A,#N/A,FALSE,"CRPT";#N/A,#N/A,FALSE,"TREND";#N/A,#N/A,FALSE,"%Curve"}</definedName>
    <definedName name="___six6" localSheetId="4" hidden="1">{#N/A,#N/A,FALSE,"CRPT";#N/A,#N/A,FALSE,"TREND";#N/A,#N/A,FALSE,"%Curve"}</definedName>
    <definedName name="___six6" hidden="1">{#N/A,#N/A,FALSE,"CRPT";#N/A,#N/A,FALSE,"TREND";#N/A,#N/A,FALSE,"%Curve"}</definedName>
    <definedName name="___www1" localSheetId="0" hidden="1">{#N/A,#N/A,FALSE,"schA"}</definedName>
    <definedName name="___www1" localSheetId="3" hidden="1">{#N/A,#N/A,FALSE,"schA"}</definedName>
    <definedName name="___www1" localSheetId="4" hidden="1">{#N/A,#N/A,FALSE,"schA"}</definedName>
    <definedName name="___www1" hidden="1">{#N/A,#N/A,FALSE,"schA"}</definedName>
    <definedName name="__123Graph_A" hidden="1">[3]Inputs!#REF!</definedName>
    <definedName name="__123Graph_B" hidden="1">[3]Inputs!#REF!</definedName>
    <definedName name="__123Graph_D" localSheetId="5" hidden="1">#REF!</definedName>
    <definedName name="__123Graph_D" hidden="1">#REF!</definedName>
    <definedName name="__123Graph_ECURRENT" localSheetId="5" hidden="1">[4]ConsolidatingPL!#REF!</definedName>
    <definedName name="__123Graph_ECURRENT" hidden="1">[4]ConsolidatingPL!#REF!</definedName>
    <definedName name="__six6" localSheetId="0" hidden="1">{#N/A,#N/A,FALSE,"CRPT";#N/A,#N/A,FALSE,"TREND";#N/A,#N/A,FALSE,"%Curve"}</definedName>
    <definedName name="__six6" localSheetId="3" hidden="1">{#N/A,#N/A,FALSE,"CRPT";#N/A,#N/A,FALSE,"TREND";#N/A,#N/A,FALSE,"%Curve"}</definedName>
    <definedName name="__six6" localSheetId="4" hidden="1">{#N/A,#N/A,FALSE,"CRPT";#N/A,#N/A,FALSE,"TREND";#N/A,#N/A,FALSE,"%Curve"}</definedName>
    <definedName name="__six6" hidden="1">{#N/A,#N/A,FALSE,"CRPT";#N/A,#N/A,FALSE,"TREND";#N/A,#N/A,FALSE,"%Curve"}</definedName>
    <definedName name="__www1" localSheetId="0" hidden="1">{#N/A,#N/A,FALSE,"schA"}</definedName>
    <definedName name="__www1" localSheetId="3" hidden="1">{#N/A,#N/A,FALSE,"schA"}</definedName>
    <definedName name="__www1" localSheetId="4" hidden="1">{#N/A,#N/A,FALSE,"schA"}</definedName>
    <definedName name="__www1" hidden="1">{#N/A,#N/A,FALSE,"schA"}</definedName>
    <definedName name="_1Price_Ta">#REF!</definedName>
    <definedName name="_2Price_Ta">#REF!</definedName>
    <definedName name="_B">'[5]Rate Design'!#REF!</definedName>
    <definedName name="_ex1" localSheetId="0" hidden="1">{#N/A,#N/A,FALSE,"Summ";#N/A,#N/A,FALSE,"General"}</definedName>
    <definedName name="_ex1" localSheetId="3" hidden="1">{#N/A,#N/A,FALSE,"Summ";#N/A,#N/A,FALSE,"General"}</definedName>
    <definedName name="_ex1" localSheetId="4" hidden="1">{#N/A,#N/A,FALSE,"Summ";#N/A,#N/A,FALSE,"General"}</definedName>
    <definedName name="_ex1" hidden="1">{#N/A,#N/A,FALSE,"Summ";#N/A,#N/A,FALSE,"General"}</definedName>
    <definedName name="_Fill" localSheetId="5" hidden="1">#REF!</definedName>
    <definedName name="_Fill" hidden="1">#REF!</definedName>
    <definedName name="_xlnm._FilterDatabase" localSheetId="4" hidden="1">'WP#3 - UE-190529 Light COS'!$A$2:$Z$2</definedName>
    <definedName name="_Key1" localSheetId="5" hidden="1">#REF!</definedName>
    <definedName name="_Key1" hidden="1">#REF!</definedName>
    <definedName name="_Key2" localSheetId="5" hidden="1">#REF!</definedName>
    <definedName name="_Key2" hidden="1">#REF!</definedName>
    <definedName name="_MEN2">[1]Jan!#REF!</definedName>
    <definedName name="_MEN3">[1]Jan!#REF!</definedName>
    <definedName name="_new1" localSheetId="0" hidden="1">{#N/A,#N/A,FALSE,"Summ";#N/A,#N/A,FALSE,"General"}</definedName>
    <definedName name="_new1" localSheetId="3" hidden="1">{#N/A,#N/A,FALSE,"Summ";#N/A,#N/A,FALSE,"General"}</definedName>
    <definedName name="_new1" localSheetId="4" hidden="1">{#N/A,#N/A,FALSE,"Summ";#N/A,#N/A,FALSE,"General"}</definedName>
    <definedName name="_new1" hidden="1">{#N/A,#N/A,FALSE,"Summ";#N/A,#N/A,FALSE,"General"}</definedName>
    <definedName name="_Order1">255</definedName>
    <definedName name="_Order2">255</definedName>
    <definedName name="_P">#REF!</definedName>
    <definedName name="_PC1">[6]CLASSIFIERS!$A$7:$IV$7</definedName>
    <definedName name="_PC2">[6]CLASSIFIERS!$A$10:$IV$10</definedName>
    <definedName name="_PC3">[6]CLASSIFIERS!$A$12:$IV$12</definedName>
    <definedName name="_PC4">[6]CLASSIFIERS!$A$13:$IV$13</definedName>
    <definedName name="_Regression_Int">1</definedName>
    <definedName name="_SEC24">[6]EXTERNAL!$A$112:$IV$114</definedName>
    <definedName name="_Sep03">[7]BS!$AB$7:$AB$3420</definedName>
    <definedName name="_six6" localSheetId="0" hidden="1">{#N/A,#N/A,FALSE,"CRPT";#N/A,#N/A,FALSE,"TREND";#N/A,#N/A,FALSE,"%Curve"}</definedName>
    <definedName name="_six6" localSheetId="3" hidden="1">{#N/A,#N/A,FALSE,"CRPT";#N/A,#N/A,FALSE,"TREND";#N/A,#N/A,FALSE,"%Curve"}</definedName>
    <definedName name="_six6" localSheetId="4" hidden="1">{#N/A,#N/A,FALSE,"CRPT";#N/A,#N/A,FALSE,"TREND";#N/A,#N/A,FALSE,"%Curve"}</definedName>
    <definedName name="_six6" hidden="1">{#N/A,#N/A,FALSE,"CRPT";#N/A,#N/A,FALSE,"TREND";#N/A,#N/A,FALSE,"%Curve"}</definedName>
    <definedName name="_Sort" localSheetId="5" hidden="1">#REF!</definedName>
    <definedName name="_Sort" hidden="1">#REF!</definedName>
    <definedName name="_TOP1">[1]Jan!#REF!</definedName>
    <definedName name="_www1" localSheetId="0" hidden="1">{#N/A,#N/A,FALSE,"schA"}</definedName>
    <definedName name="_www1" localSheetId="3" hidden="1">{#N/A,#N/A,FALSE,"schA"}</definedName>
    <definedName name="_www1" localSheetId="4" hidden="1">{#N/A,#N/A,FALSE,"schA"}</definedName>
    <definedName name="_www1" hidden="1">{#N/A,#N/A,FALSE,"schA"}</definedName>
    <definedName name="a" localSheetId="0" hidden="1">{#N/A,#N/A,FALSE,"Coversheet";#N/A,#N/A,FALSE,"QA"}</definedName>
    <definedName name="a" localSheetId="3" hidden="1">{#N/A,#N/A,FALSE,"Coversheet";#N/A,#N/A,FALSE,"QA"}</definedName>
    <definedName name="a" localSheetId="4" hidden="1">{#N/A,#N/A,FALSE,"Coversheet";#N/A,#N/A,FALSE,"QA"}</definedName>
    <definedName name="a" hidden="1">{#N/A,#N/A,FALSE,"Coversheet";#N/A,#N/A,FALSE,"QA"}</definedName>
    <definedName name="AAAAAAAAAAAAAA" localSheetId="0" hidden="1">{#N/A,#N/A,FALSE,"Coversheet";#N/A,#N/A,FALSE,"QA"}</definedName>
    <definedName name="AAAAAAAAAAAAAA" localSheetId="3" hidden="1">{#N/A,#N/A,FALSE,"Coversheet";#N/A,#N/A,FALSE,"QA"}</definedName>
    <definedName name="AAAAAAAAAAAAAA" localSheetId="4" hidden="1">{#N/A,#N/A,FALSE,"Coversheet";#N/A,#N/A,FALSE,"QA"}</definedName>
    <definedName name="AAAAAAAAAAAAAA" hidden="1">{#N/A,#N/A,FALSE,"Coversheet";#N/A,#N/A,FALSE,"QA"}</definedName>
    <definedName name="AccessDatabase">"I:\COMTREL\FINICLE\TradeSummary.mdb"</definedName>
    <definedName name="Acct108364">'[8]Func Study'!#REF!</definedName>
    <definedName name="Acct108364S">'[8]Func Study'!#REF!</definedName>
    <definedName name="Acct228.42TROJD">'[9]Func Study'!#REF!</definedName>
    <definedName name="Acct2281SO">'[10]Func Study'!$H$2190</definedName>
    <definedName name="Acct2283SO">'[10]Func Study'!$H$2198</definedName>
    <definedName name="Acct22842TROJD">'[9]Func Study'!#REF!</definedName>
    <definedName name="Acct228SO">'[10]Func Study'!$H$2194</definedName>
    <definedName name="Acct350">'[10]Func Study'!$H$1628</definedName>
    <definedName name="Acct352">'[10]Func Study'!$H$1635</definedName>
    <definedName name="Acct353">'[10]Func Study'!$H$1641</definedName>
    <definedName name="Acct354">'[10]Func Study'!$H$1647</definedName>
    <definedName name="Acct355">'[10]Func Study'!$H$1654</definedName>
    <definedName name="Acct356">'[10]Func Study'!$H$1660</definedName>
    <definedName name="Acct357">'[10]Func Study'!$H$1666</definedName>
    <definedName name="Acct358">'[10]Func Study'!$H$1672</definedName>
    <definedName name="Acct359">'[10]Func Study'!$H$1678</definedName>
    <definedName name="Acct360">'[10]Func Study'!$H$1698</definedName>
    <definedName name="Acct361">'[10]Func Study'!$H$1704</definedName>
    <definedName name="Acct362">'[10]Func Study'!$H$1710</definedName>
    <definedName name="Acct364">'[10]Func Study'!$H$1717</definedName>
    <definedName name="Acct365">'[10]Func Study'!$H$1724</definedName>
    <definedName name="Acct366">'[10]Func Study'!$H$1731</definedName>
    <definedName name="Acct367">'[10]Func Study'!$H$1738</definedName>
    <definedName name="Acct368">'[10]Func Study'!$H$1744</definedName>
    <definedName name="Acct369">'[10]Func Study'!$H$1751</definedName>
    <definedName name="Acct370">'[10]Func Study'!$H$1762</definedName>
    <definedName name="Acct371">'[10]Func Study'!$H$1769</definedName>
    <definedName name="Acct372">'[10]Func Study'!$H$1776</definedName>
    <definedName name="Acct372A">'[10]Func Study'!$H$1775</definedName>
    <definedName name="Acct372DP">'[10]Func Study'!$H$1773</definedName>
    <definedName name="Acct372DS">'[10]Func Study'!$H$1774</definedName>
    <definedName name="Acct373">'[10]Func Study'!$H$1782</definedName>
    <definedName name="Acct41011">'[11]Functional Study'!#REF!</definedName>
    <definedName name="Acct41011BADDEBT">'[11]Functional Study'!#REF!</definedName>
    <definedName name="Acct41011DITEXP">'[11]Functional Study'!#REF!</definedName>
    <definedName name="Acct41011S">'[11]Functional Study'!#REF!</definedName>
    <definedName name="Acct41011SE">'[11]Functional Study'!#REF!</definedName>
    <definedName name="Acct41011SG1">'[11]Functional Study'!#REF!</definedName>
    <definedName name="Acct41011SG2">'[11]Functional Study'!#REF!</definedName>
    <definedName name="ACCT41011SGCT">'[11]Functional Study'!#REF!</definedName>
    <definedName name="Acct41011SGPP">'[11]Functional Study'!#REF!</definedName>
    <definedName name="Acct41011SNP">'[11]Functional Study'!#REF!</definedName>
    <definedName name="ACCT41011SNPD">'[11]Functional Study'!#REF!</definedName>
    <definedName name="Acct41011SO">'[11]Functional Study'!#REF!</definedName>
    <definedName name="Acct41011TROJP">'[11]Functional Study'!#REF!</definedName>
    <definedName name="Acct41111">'[11]Functional Study'!#REF!</definedName>
    <definedName name="Acct41111BADDEBT">'[11]Functional Study'!#REF!</definedName>
    <definedName name="Acct41111DITEXP">'[11]Functional Study'!#REF!</definedName>
    <definedName name="Acct41111S">'[11]Functional Study'!#REF!</definedName>
    <definedName name="Acct41111SE">'[11]Functional Study'!#REF!</definedName>
    <definedName name="Acct41111SG1">'[11]Functional Study'!#REF!</definedName>
    <definedName name="Acct41111SG2">'[11]Functional Study'!#REF!</definedName>
    <definedName name="Acct41111SG3">'[11]Functional Study'!#REF!</definedName>
    <definedName name="Acct41111SGPP">'[11]Functional Study'!#REF!</definedName>
    <definedName name="Acct41111SNP">'[11]Functional Study'!#REF!</definedName>
    <definedName name="Acct41111SNTP">'[11]Functional Study'!#REF!</definedName>
    <definedName name="Acct41111SO">'[11]Functional Study'!#REF!</definedName>
    <definedName name="Acct41111TROJP">'[11]Functional Study'!#REF!</definedName>
    <definedName name="Acct411BADDEBT">'[11]Functional Study'!#REF!</definedName>
    <definedName name="Acct411DGP">'[11]Functional Study'!#REF!</definedName>
    <definedName name="Acct411DGU">'[11]Functional Study'!#REF!</definedName>
    <definedName name="Acct411DITEXP">'[11]Functional Study'!#REF!</definedName>
    <definedName name="Acct411DNPP">'[11]Functional Study'!#REF!</definedName>
    <definedName name="Acct411DNPTP">'[11]Functional Study'!#REF!</definedName>
    <definedName name="Acct411S">'[11]Functional Study'!#REF!</definedName>
    <definedName name="Acct411SE">'[11]Functional Study'!#REF!</definedName>
    <definedName name="Acct411SG">'[11]Functional Study'!#REF!</definedName>
    <definedName name="Acct411SGPP">'[11]Functional Study'!#REF!</definedName>
    <definedName name="Acct411SO">'[11]Functional Study'!#REF!</definedName>
    <definedName name="Acct411TROJP">'[11]Functional Study'!#REF!</definedName>
    <definedName name="Acct447DGU">'[9]Func Study'!#REF!</definedName>
    <definedName name="Acct448S">'[10]Func Study'!$H$274</definedName>
    <definedName name="Acct450S">'[10]Func Study'!$H$302</definedName>
    <definedName name="Acct451S">'[10]Func Study'!$H$307</definedName>
    <definedName name="Acct454S">'[10]Func Study'!$H$318</definedName>
    <definedName name="Acct456S">'[10]Func Study'!$H$325</definedName>
    <definedName name="Acct510">'[10]Func Study'!#REF!</definedName>
    <definedName name="Acct510DNPPSU">'[10]Func Study'!#REF!</definedName>
    <definedName name="ACCT510JBG">'[10]Func Study'!#REF!</definedName>
    <definedName name="ACCT510SSGCH">'[10]Func Study'!#REF!</definedName>
    <definedName name="ACCT557CAGE">'[10]Func Study'!$H$683</definedName>
    <definedName name="Acct557CT">'[10]Func Study'!$H$681</definedName>
    <definedName name="Acct580">'[10]Func Study'!$H$791</definedName>
    <definedName name="Acct581">'[10]Func Study'!$H$796</definedName>
    <definedName name="Acct582">'[10]Func Study'!$H$801</definedName>
    <definedName name="Acct583">'[10]Func Study'!$H$806</definedName>
    <definedName name="Acct584">'[10]Func Study'!$H$811</definedName>
    <definedName name="Acct585">'[10]Func Study'!$H$816</definedName>
    <definedName name="Acct586">'[10]Func Study'!$H$821</definedName>
    <definedName name="Acct587">'[10]Func Study'!$H$826</definedName>
    <definedName name="Acct588">'[10]Func Study'!$H$831</definedName>
    <definedName name="Acct589">'[10]Func Study'!$H$836</definedName>
    <definedName name="Acct590">'[10]Func Study'!$H$841</definedName>
    <definedName name="Acct591">'[10]Func Study'!$H$846</definedName>
    <definedName name="Acct592">'[10]Func Study'!$H$851</definedName>
    <definedName name="Acct593">'[10]Func Study'!$H$856</definedName>
    <definedName name="Acct594">'[10]Func Study'!$H$861</definedName>
    <definedName name="Acct595">'[10]Func Study'!$H$866</definedName>
    <definedName name="Acct596">'[10]Func Study'!$H$876</definedName>
    <definedName name="Acct597">'[10]Func Study'!$H$881</definedName>
    <definedName name="Acct598">'[10]Func Study'!$H$886</definedName>
    <definedName name="ACCT904SG">'[12]Functional Study'!#REF!</definedName>
    <definedName name="AcctAGA">'[10]Func Study'!$H$296</definedName>
    <definedName name="AcctDFAD">'[10]Func Study'!#REF!</definedName>
    <definedName name="AcctDFAP">'[10]Func Study'!#REF!</definedName>
    <definedName name="AcctDFAT">'[10]Func Study'!#REF!</definedName>
    <definedName name="AcctTable">[13]Variables!$AK$42:$AK$396</definedName>
    <definedName name="AcctTS0">'[10]Func Study'!$H$1686</definedName>
    <definedName name="Acq1Plant">'[14]Acquisition Inputs'!$C$8</definedName>
    <definedName name="Acq2Plant">'[14]Acquisition Inputs'!$C$70</definedName>
    <definedName name="ActualROR">'[9]G+T+D+R+M'!$H$61</definedName>
    <definedName name="ADJPTDCE.T">[6]INTERNAL!$A$31:$IV$33</definedName>
    <definedName name="Adjs2avg">[15]Inputs!$L$255:'[15]Inputs'!$T$505</definedName>
    <definedName name="After_Tax_Cash_Discount">'[16]Assumptions (Input)'!$D$37</definedName>
    <definedName name="afudc_flag">'[16]Assumptions (Input)'!$B$13</definedName>
    <definedName name="ANCIL">[6]EXTERNAL!$A$163:$IV$165</definedName>
    <definedName name="APR">[17]Backup!#REF!</definedName>
    <definedName name="APRT">#REF!</definedName>
    <definedName name="AS2DocOpenMode">"AS2DocumentEdit"</definedName>
    <definedName name="Assessment_Rate">'[16]Assumptions (Input)'!$B$7</definedName>
    <definedName name="AUG">[17]Backup!#REF!</definedName>
    <definedName name="AUGT">#REF!</definedName>
    <definedName name="Aurora_Prices">"Monthly Price Summary'!$C$4:$H$63"</definedName>
    <definedName name="AvgFactors">[13]Factors!$B$3:$P$99</definedName>
    <definedName name="b" localSheetId="0" hidden="1">{#N/A,#N/A,FALSE,"Coversheet";#N/A,#N/A,FALSE,"QA"}</definedName>
    <definedName name="b" localSheetId="3" hidden="1">{#N/A,#N/A,FALSE,"Coversheet";#N/A,#N/A,FALSE,"QA"}</definedName>
    <definedName name="b" localSheetId="4" hidden="1">{#N/A,#N/A,FALSE,"Coversheet";#N/A,#N/A,FALSE,"QA"}</definedName>
    <definedName name="b" hidden="1">{#N/A,#N/A,FALSE,"Coversheet";#N/A,#N/A,FALSE,"QA"}</definedName>
    <definedName name="BACK1">#REF!</definedName>
    <definedName name="BACK2">#REF!</definedName>
    <definedName name="BACK3">#REF!</definedName>
    <definedName name="BACKUP1">#REF!</definedName>
    <definedName name="Beg_Unb_KWHs">[18]LeadSht!$L$10</definedName>
    <definedName name="BEx0017DGUEDPCFJUPUZOOLJCS2B" localSheetId="5" hidden="1">#REF!</definedName>
    <definedName name="BEx0017DGUEDPCFJUPUZOOLJCS2B" hidden="1">#REF!</definedName>
    <definedName name="BEx001CNWHJ5RULCSFM36ZCGJ1UH" localSheetId="5" hidden="1">#REF!</definedName>
    <definedName name="BEx001CNWHJ5RULCSFM36ZCGJ1UH" hidden="1">#REF!</definedName>
    <definedName name="BEx004791UAJIJSN57OT7YBLNP82" localSheetId="5" hidden="1">#REF!</definedName>
    <definedName name="BEx004791UAJIJSN57OT7YBLNP82" hidden="1">#REF!</definedName>
    <definedName name="BEx008P2NVFDLBHL7IZ5WTMVOQ1F" localSheetId="5" hidden="1">#REF!</definedName>
    <definedName name="BEx008P2NVFDLBHL7IZ5WTMVOQ1F" hidden="1">#REF!</definedName>
    <definedName name="BEx009G00IN0JUIAQ4WE9NHTMQE2" localSheetId="5" hidden="1">#REF!</definedName>
    <definedName name="BEx009G00IN0JUIAQ4WE9NHTMQE2" hidden="1">#REF!</definedName>
    <definedName name="BEx00DXTY2JDVGWQKV8H7FG4SV30" localSheetId="5" hidden="1">#REF!</definedName>
    <definedName name="BEx00DXTY2JDVGWQKV8H7FG4SV30" hidden="1">#REF!</definedName>
    <definedName name="BEx00GHLTYRH5N2S6P78YW1CD30N" localSheetId="5" hidden="1">#REF!</definedName>
    <definedName name="BEx00GHLTYRH5N2S6P78YW1CD30N" hidden="1">#REF!</definedName>
    <definedName name="BEx00JC31DY11L45SEU4B10BIN6W" localSheetId="5" hidden="1">#REF!</definedName>
    <definedName name="BEx00JC31DY11L45SEU4B10BIN6W" hidden="1">#REF!</definedName>
    <definedName name="BEx00KZHZBHP3TDV1YMX4B19B95O" localSheetId="5" hidden="1">#REF!</definedName>
    <definedName name="BEx00KZHZBHP3TDV1YMX4B19B95O" hidden="1">#REF!</definedName>
    <definedName name="BEx00P11V7HA4MS6XYY3P4BPVXML" localSheetId="5" hidden="1">#REF!</definedName>
    <definedName name="BEx00P11V7HA4MS6XYY3P4BPVXML" hidden="1">#REF!</definedName>
    <definedName name="BEx00PBV7V99V7M3LDYUTF31MUFJ" localSheetId="5" hidden="1">#REF!</definedName>
    <definedName name="BEx00PBV7V99V7M3LDYUTF31MUFJ" hidden="1">#REF!</definedName>
    <definedName name="BEx00SMIQJ55EVB7T24CORX0JWQO" localSheetId="5" hidden="1">#REF!</definedName>
    <definedName name="BEx00SMIQJ55EVB7T24CORX0JWQO" hidden="1">#REF!</definedName>
    <definedName name="BEx010V7DB7O7Z9NHSX27HZK4H76" localSheetId="5" hidden="1">#REF!</definedName>
    <definedName name="BEx010V7DB7O7Z9NHSX27HZK4H76" hidden="1">#REF!</definedName>
    <definedName name="BEx012IKS6YVHG9KTG2FAKRSMYLU" localSheetId="5" hidden="1">#REF!</definedName>
    <definedName name="BEx012IKS6YVHG9KTG2FAKRSMYLU" hidden="1">#REF!</definedName>
    <definedName name="BEx01HY6E3GJ66ABU5ABN26V6Q13" localSheetId="5" hidden="1">#REF!</definedName>
    <definedName name="BEx01HY6E3GJ66ABU5ABN26V6Q13" hidden="1">#REF!</definedName>
    <definedName name="BEx01PW5YQKEGAR8JDDI5OARYXDF" localSheetId="5" hidden="1">#REF!</definedName>
    <definedName name="BEx01PW5YQKEGAR8JDDI5OARYXDF" hidden="1">#REF!</definedName>
    <definedName name="BEx01QCB2ERCAYYOFDP3OQRWUU60" localSheetId="5" hidden="1">#REF!</definedName>
    <definedName name="BEx01QCB2ERCAYYOFDP3OQRWUU60" hidden="1">#REF!</definedName>
    <definedName name="BEx01U37NQSMTGJRU8EGTJORBJ6H" localSheetId="5" hidden="1">#REF!</definedName>
    <definedName name="BEx01U37NQSMTGJRU8EGTJORBJ6H" hidden="1">#REF!</definedName>
    <definedName name="BEx01XJ94SHJ1YQ7ORPW0RQGKI2H" localSheetId="5" hidden="1">#REF!</definedName>
    <definedName name="BEx01XJ94SHJ1YQ7ORPW0RQGKI2H" hidden="1">#REF!</definedName>
    <definedName name="BEx028BOZCS2MQO9MODVS6F7NCA3" localSheetId="5" hidden="1">#REF!</definedName>
    <definedName name="BEx028BOZCS2MQO9MODVS6F7NCA3" hidden="1">#REF!</definedName>
    <definedName name="BEx02DPUYNH76938V8GVORY8LRY1" localSheetId="5" hidden="1">#REF!</definedName>
    <definedName name="BEx02DPUYNH76938V8GVORY8LRY1" hidden="1">#REF!</definedName>
    <definedName name="BEx02PEP6DY4K1JGB0HHS3B6QOGZ" localSheetId="5" hidden="1">#REF!</definedName>
    <definedName name="BEx02PEP6DY4K1JGB0HHS3B6QOGZ" hidden="1">#REF!</definedName>
    <definedName name="BEx02Q08R9G839Q4RFGG9026C7PX" localSheetId="5" hidden="1">#REF!</definedName>
    <definedName name="BEx02Q08R9G839Q4RFGG9026C7PX" hidden="1">#REF!</definedName>
    <definedName name="BEx02SEL3Z1QWGAHXDPUA9WLTTPS" localSheetId="5" hidden="1">#REF!</definedName>
    <definedName name="BEx02SEL3Z1QWGAHXDPUA9WLTTPS" hidden="1">#REF!</definedName>
    <definedName name="BEx02Y3KJZH5BGDM9QEZ1PVVI114" localSheetId="5" hidden="1">#REF!</definedName>
    <definedName name="BEx02Y3KJZH5BGDM9QEZ1PVVI114" hidden="1">#REF!</definedName>
    <definedName name="BEx0313GRLLASDTVPW5DHTXHE74M" localSheetId="5" hidden="1">#REF!</definedName>
    <definedName name="BEx0313GRLLASDTVPW5DHTXHE74M" hidden="1">#REF!</definedName>
    <definedName name="BEx1F0SOZ3H5XUHXD7O01TCR8T6J" localSheetId="5" hidden="1">#REF!</definedName>
    <definedName name="BEx1F0SOZ3H5XUHXD7O01TCR8T6J" hidden="1">#REF!</definedName>
    <definedName name="BEx1F9HL824UCNCVZ2U62J4KZCX8" localSheetId="5" hidden="1">#REF!</definedName>
    <definedName name="BEx1F9HL824UCNCVZ2U62J4KZCX8" hidden="1">#REF!</definedName>
    <definedName name="BEx1FEVSJKTI1Q1Z874QZVFSJSVA" localSheetId="5" hidden="1">#REF!</definedName>
    <definedName name="BEx1FEVSJKTI1Q1Z874QZVFSJSVA" hidden="1">#REF!</definedName>
    <definedName name="BEx1FGDRUHHLI1GBHELT4PK0LY4V" localSheetId="5" hidden="1">#REF!</definedName>
    <definedName name="BEx1FGDRUHHLI1GBHELT4PK0LY4V" hidden="1">#REF!</definedName>
    <definedName name="BEx1FJZ7GKO99IYTP6GGGF7EUL3Z" localSheetId="5" hidden="1">#REF!</definedName>
    <definedName name="BEx1FJZ7GKO99IYTP6GGGF7EUL3Z" hidden="1">#REF!</definedName>
    <definedName name="BEx1FPDH0YKYQXDHUTFIQLIF34J8" localSheetId="5" hidden="1">#REF!</definedName>
    <definedName name="BEx1FPDH0YKYQXDHUTFIQLIF34J8" hidden="1">#REF!</definedName>
    <definedName name="BEx1FQ9SZAGL2HEKRB046EOQDWOX" localSheetId="5" hidden="1">#REF!</definedName>
    <definedName name="BEx1FQ9SZAGL2HEKRB046EOQDWOX" hidden="1">#REF!</definedName>
    <definedName name="BEx1FZV2CM77TBH1R6YYV9P06KA2" localSheetId="5" hidden="1">#REF!</definedName>
    <definedName name="BEx1FZV2CM77TBH1R6YYV9P06KA2" hidden="1">#REF!</definedName>
    <definedName name="BEx1G59AY8195JTUM6P18VXUFJ3E" localSheetId="5" hidden="1">#REF!</definedName>
    <definedName name="BEx1G59AY8195JTUM6P18VXUFJ3E" hidden="1">#REF!</definedName>
    <definedName name="BEx1GKUDMCV60BOZT0SENCT0MD8L" localSheetId="5" hidden="1">#REF!</definedName>
    <definedName name="BEx1GKUDMCV60BOZT0SENCT0MD8L" hidden="1">#REF!</definedName>
    <definedName name="BEx1GUVQ5L0JCX3E4SROI4WBYVTO" localSheetId="5" hidden="1">#REF!</definedName>
    <definedName name="BEx1GUVQ5L0JCX3E4SROI4WBYVTO" hidden="1">#REF!</definedName>
    <definedName name="BEx1GVMRHFXUP6XYYY9NR12PV5TF" localSheetId="5" hidden="1">#REF!</definedName>
    <definedName name="BEx1GVMRHFXUP6XYYY9NR12PV5TF" hidden="1">#REF!</definedName>
    <definedName name="BEx1H6KIT7BHUH6MDDWC935V9N47" localSheetId="5" hidden="1">#REF!</definedName>
    <definedName name="BEx1H6KIT7BHUH6MDDWC935V9N47" hidden="1">#REF!</definedName>
    <definedName name="BEx1HA60AI3STEJQZAQ0RA3Q3AZV" localSheetId="5" hidden="1">#REF!</definedName>
    <definedName name="BEx1HA60AI3STEJQZAQ0RA3Q3AZV" hidden="1">#REF!</definedName>
    <definedName name="BEx1HB2DBVO5N6V2WX7BEHUFYTFU" localSheetId="5" hidden="1">#REF!</definedName>
    <definedName name="BEx1HB2DBVO5N6V2WX7BEHUFYTFU" hidden="1">#REF!</definedName>
    <definedName name="BEx1HDGOOJ3SKHYMWUZJ1P0RQZ9N" localSheetId="5" hidden="1">#REF!</definedName>
    <definedName name="BEx1HDGOOJ3SKHYMWUZJ1P0RQZ9N" hidden="1">#REF!</definedName>
    <definedName name="BEx1HDM5ZXSJG6JQEMSFV52PZ10V" localSheetId="5" hidden="1">#REF!</definedName>
    <definedName name="BEx1HDM5ZXSJG6JQEMSFV52PZ10V" hidden="1">#REF!</definedName>
    <definedName name="BEx1HETBBZVN5F43LKOFMC4QB0CR" localSheetId="5" hidden="1">#REF!</definedName>
    <definedName name="BEx1HETBBZVN5F43LKOFMC4QB0CR" hidden="1">#REF!</definedName>
    <definedName name="BEx1HGWNWPLNXICOTP90TKQVVE4E" localSheetId="5" hidden="1">#REF!</definedName>
    <definedName name="BEx1HGWNWPLNXICOTP90TKQVVE4E" hidden="1">#REF!</definedName>
    <definedName name="BEx1HIPLJZABY0EMUOTZN0EQMDPU" localSheetId="5" hidden="1">#REF!</definedName>
    <definedName name="BEx1HIPLJZABY0EMUOTZN0EQMDPU" hidden="1">#REF!</definedName>
    <definedName name="BEx1HO94JIRX219MPWMB5E5XZ04X" localSheetId="5" hidden="1">#REF!</definedName>
    <definedName name="BEx1HO94JIRX219MPWMB5E5XZ04X" hidden="1">#REF!</definedName>
    <definedName name="BEx1HQNF6KHM21E3XLW0NMSSEI9S" localSheetId="5" hidden="1">#REF!</definedName>
    <definedName name="BEx1HQNF6KHM21E3XLW0NMSSEI9S" hidden="1">#REF!</definedName>
    <definedName name="BEx1HSLNWIW4S97ZBYY7I7M5YVH4" localSheetId="5" hidden="1">#REF!</definedName>
    <definedName name="BEx1HSLNWIW4S97ZBYY7I7M5YVH4" hidden="1">#REF!</definedName>
    <definedName name="BEx1HZCBBWLB2BTNOXP319ZDEVOJ" localSheetId="5" hidden="1">#REF!</definedName>
    <definedName name="BEx1HZCBBWLB2BTNOXP319ZDEVOJ" hidden="1">#REF!</definedName>
    <definedName name="BEx1I4QKTILCKZUSOJCVZN7SNHL5" localSheetId="5" hidden="1">#REF!</definedName>
    <definedName name="BEx1I4QKTILCKZUSOJCVZN7SNHL5" hidden="1">#REF!</definedName>
    <definedName name="BEx1IE0ZP7RIFM9FI24S9I6AAJ14" localSheetId="5" hidden="1">#REF!</definedName>
    <definedName name="BEx1IE0ZP7RIFM9FI24S9I6AAJ14" hidden="1">#REF!</definedName>
    <definedName name="BEx1IGQ5B697MNDOE06MVSR0H58E" localSheetId="5" hidden="1">#REF!</definedName>
    <definedName name="BEx1IGQ5B697MNDOE06MVSR0H58E" hidden="1">#REF!</definedName>
    <definedName name="BEx1IKRPW8MLB9Y485M1TL2IT9SH" localSheetId="5" hidden="1">#REF!</definedName>
    <definedName name="BEx1IKRPW8MLB9Y485M1TL2IT9SH" hidden="1">#REF!</definedName>
    <definedName name="BEx1IPKCFCT3TL9MSO1LSYJ2VJ2X" localSheetId="5" hidden="1">#REF!</definedName>
    <definedName name="BEx1IPKCFCT3TL9MSO1LSYJ2VJ2X" hidden="1">#REF!</definedName>
    <definedName name="BEx1IW5PQTTMD62XZ287XF2O3FBQ" localSheetId="5" hidden="1">#REF!</definedName>
    <definedName name="BEx1IW5PQTTMD62XZ287XF2O3FBQ" hidden="1">#REF!</definedName>
    <definedName name="BEx1J0CSSHDJGBJUHVOEMCF2P4DL" localSheetId="5" hidden="1">#REF!</definedName>
    <definedName name="BEx1J0CSSHDJGBJUHVOEMCF2P4DL" hidden="1">#REF!</definedName>
    <definedName name="BEx1J0NL6D3ILC18B48AL0VNEN9A" localSheetId="5" hidden="1">#REF!</definedName>
    <definedName name="BEx1J0NL6D3ILC18B48AL0VNEN9A" hidden="1">#REF!</definedName>
    <definedName name="BEx1J7E8VCGLPYU82QXVUG5N3ZAI" localSheetId="5" hidden="1">#REF!</definedName>
    <definedName name="BEx1J7E8VCGLPYU82QXVUG5N3ZAI" hidden="1">#REF!</definedName>
    <definedName name="BEx1JGE2YQWH8S25USOY08XVGO0D" localSheetId="5" hidden="1">#REF!</definedName>
    <definedName name="BEx1JGE2YQWH8S25USOY08XVGO0D" hidden="1">#REF!</definedName>
    <definedName name="BEx1JJJC9T1W7HY4V7HP1S1W4JO1" localSheetId="5" hidden="1">#REF!</definedName>
    <definedName name="BEx1JJJC9T1W7HY4V7HP1S1W4JO1" hidden="1">#REF!</definedName>
    <definedName name="BEx1JKKZSJ7DI4PTFVI9VVFMB1X2" localSheetId="5" hidden="1">#REF!</definedName>
    <definedName name="BEx1JKKZSJ7DI4PTFVI9VVFMB1X2" hidden="1">#REF!</definedName>
    <definedName name="BEx1JUBQFRVMASSFK4B3V0AD7YP9" localSheetId="5" hidden="1">#REF!</definedName>
    <definedName name="BEx1JUBQFRVMASSFK4B3V0AD7YP9" hidden="1">#REF!</definedName>
    <definedName name="BEx1JVTOATZGRJFXGXPJJLC4DOBE" localSheetId="5" hidden="1">#REF!</definedName>
    <definedName name="BEx1JVTOATZGRJFXGXPJJLC4DOBE" hidden="1">#REF!</definedName>
    <definedName name="BEx1JXBM5W4YRWNQ0P95QQS6JWD6" localSheetId="5" hidden="1">#REF!</definedName>
    <definedName name="BEx1JXBM5W4YRWNQ0P95QQS6JWD6" hidden="1">#REF!</definedName>
    <definedName name="BEx1KGY9QEHZ9QSARMQUTQKRK4UX" localSheetId="5" hidden="1">#REF!</definedName>
    <definedName name="BEx1KGY9QEHZ9QSARMQUTQKRK4UX" hidden="1">#REF!</definedName>
    <definedName name="BEx1KIWH5MOLR00SBECT39NS3AJ1" localSheetId="5" hidden="1">#REF!</definedName>
    <definedName name="BEx1KIWH5MOLR00SBECT39NS3AJ1" hidden="1">#REF!</definedName>
    <definedName name="BEx1KKP1ELIF2UII2FWVGL7M1X7J" localSheetId="5" hidden="1">#REF!</definedName>
    <definedName name="BEx1KKP1ELIF2UII2FWVGL7M1X7J" hidden="1">#REF!</definedName>
    <definedName name="BEx1KQJKIAPZKE9YDYH5HKXX52FM" localSheetId="5" hidden="1">#REF!</definedName>
    <definedName name="BEx1KQJKIAPZKE9YDYH5HKXX52FM" hidden="1">#REF!</definedName>
    <definedName name="BEx1KUVWMB0QCWA3RBE4CADFVRIS" localSheetId="5" hidden="1">#REF!</definedName>
    <definedName name="BEx1KUVWMB0QCWA3RBE4CADFVRIS" hidden="1">#REF!</definedName>
    <definedName name="BEx1L0AAH7PV8PPQQDBP5AI4TLYP" localSheetId="5" hidden="1">#REF!</definedName>
    <definedName name="BEx1L0AAH7PV8PPQQDBP5AI4TLYP" hidden="1">#REF!</definedName>
    <definedName name="BEx1L2OG1SDFK2TPXELJ77YP4NI2" localSheetId="5" hidden="1">#REF!</definedName>
    <definedName name="BEx1L2OG1SDFK2TPXELJ77YP4NI2" hidden="1">#REF!</definedName>
    <definedName name="BEx1L6Q60MWRDJB4L20LK0XPA0Z2" localSheetId="5" hidden="1">#REF!</definedName>
    <definedName name="BEx1L6Q60MWRDJB4L20LK0XPA0Z2" hidden="1">#REF!</definedName>
    <definedName name="BEx1L7BSEFOLQDNZWMLUNBRO08T4" localSheetId="5" hidden="1">#REF!</definedName>
    <definedName name="BEx1L7BSEFOLQDNZWMLUNBRO08T4" hidden="1">#REF!</definedName>
    <definedName name="BEx1LD63FP2Z4BR9TKSHOZW9KKZ5" localSheetId="5" hidden="1">#REF!</definedName>
    <definedName name="BEx1LD63FP2Z4BR9TKSHOZW9KKZ5" hidden="1">#REF!</definedName>
    <definedName name="BEx1LDMB9RW982DUILM2WPT5VWQ3" localSheetId="5" hidden="1">#REF!</definedName>
    <definedName name="BEx1LDMB9RW982DUILM2WPT5VWQ3" hidden="1">#REF!</definedName>
    <definedName name="BEx1LFF2UQ13XL4X1I2WBD73NZ21" localSheetId="5" hidden="1">#REF!</definedName>
    <definedName name="BEx1LFF2UQ13XL4X1I2WBD73NZ21" hidden="1">#REF!</definedName>
    <definedName name="BEx1LKTB33LO23ACTADIVRY7ZNFC" localSheetId="5" hidden="1">#REF!</definedName>
    <definedName name="BEx1LKTB33LO23ACTADIVRY7ZNFC" hidden="1">#REF!</definedName>
    <definedName name="BEx1LQNKVZAXGSEPDAM8AWU2FHHJ" localSheetId="5" hidden="1">#REF!</definedName>
    <definedName name="BEx1LQNKVZAXGSEPDAM8AWU2FHHJ" hidden="1">#REF!</definedName>
    <definedName name="BEx1LRPGDQCOEMW8YT80J1XCDCIV" localSheetId="5" hidden="1">#REF!</definedName>
    <definedName name="BEx1LRPGDQCOEMW8YT80J1XCDCIV" hidden="1">#REF!</definedName>
    <definedName name="BEx1LRUSJW4JG54X07QWD9R27WV9" localSheetId="5" hidden="1">#REF!</definedName>
    <definedName name="BEx1LRUSJW4JG54X07QWD9R27WV9" hidden="1">#REF!</definedName>
    <definedName name="BEx1M1WBK5T0LP1AK2JYV6W87ID6" localSheetId="5" hidden="1">#REF!</definedName>
    <definedName name="BEx1M1WBK5T0LP1AK2JYV6W87ID6" hidden="1">#REF!</definedName>
    <definedName name="BEx1M51HHDYGIT8PON7U8ICL2S95" localSheetId="5" hidden="1">#REF!</definedName>
    <definedName name="BEx1M51HHDYGIT8PON7U8ICL2S95" hidden="1">#REF!</definedName>
    <definedName name="BEx1MP4FWKV0QYXE13PX9JSNA270" localSheetId="5" hidden="1">#REF!</definedName>
    <definedName name="BEx1MP4FWKV0QYXE13PX9JSNA270" hidden="1">#REF!</definedName>
    <definedName name="BEx1MSV791FSS4CZQKG04NHT3F79" localSheetId="5" hidden="1">#REF!</definedName>
    <definedName name="BEx1MSV791FSS4CZQKG04NHT3F79" hidden="1">#REF!</definedName>
    <definedName name="BEx1MTRKKVCHOZ0YGID6HZ49LJTO" localSheetId="5" hidden="1">#REF!</definedName>
    <definedName name="BEx1MTRKKVCHOZ0YGID6HZ49LJTO" hidden="1">#REF!</definedName>
    <definedName name="BEx1N3CUJ3UX61X38ZAJVPEN4KMC" localSheetId="5" hidden="1">#REF!</definedName>
    <definedName name="BEx1N3CUJ3UX61X38ZAJVPEN4KMC" hidden="1">#REF!</definedName>
    <definedName name="BEx1N5R5IJ3CG6CL344F5KWPINEO" localSheetId="5" hidden="1">#REF!</definedName>
    <definedName name="BEx1N5R5IJ3CG6CL344F5KWPINEO" hidden="1">#REF!</definedName>
    <definedName name="BEx1NFCFVPBS7XURQ8Y0BZEGPBVP" localSheetId="5" hidden="1">#REF!</definedName>
    <definedName name="BEx1NFCFVPBS7XURQ8Y0BZEGPBVP" hidden="1">#REF!</definedName>
    <definedName name="BEx1NM34KQTO1LDNSAFD1L82UZFG" localSheetId="5" hidden="1">#REF!</definedName>
    <definedName name="BEx1NM34KQTO1LDNSAFD1L82UZFG" hidden="1">#REF!</definedName>
    <definedName name="BEx1NO6TXZVOGCUWCCRTXRXWW0XL" localSheetId="5" hidden="1">#REF!</definedName>
    <definedName name="BEx1NO6TXZVOGCUWCCRTXRXWW0XL" hidden="1">#REF!</definedName>
    <definedName name="BEx1NS8EU5P9FQV3S0WRTXI5L361" localSheetId="5" hidden="1">#REF!</definedName>
    <definedName name="BEx1NS8EU5P9FQV3S0WRTXI5L361" hidden="1">#REF!</definedName>
    <definedName name="BEx1NUBX5VUYZFKQH69FN6BTLWCR" localSheetId="5" hidden="1">#REF!</definedName>
    <definedName name="BEx1NUBX5VUYZFKQH69FN6BTLWCR" hidden="1">#REF!</definedName>
    <definedName name="BEx1NZ4K1L8UON80Y2A4RASKWGNP" localSheetId="5" hidden="1">#REF!</definedName>
    <definedName name="BEx1NZ4K1L8UON80Y2A4RASKWGNP" hidden="1">#REF!</definedName>
    <definedName name="BEx1O24FB2CPATAGE3T7L1NBQQO1" localSheetId="5" hidden="1">#REF!</definedName>
    <definedName name="BEx1O24FB2CPATAGE3T7L1NBQQO1" hidden="1">#REF!</definedName>
    <definedName name="BEx1OLAZ915OGYWP0QP1QQWDLCRX" localSheetId="5" hidden="1">#REF!</definedName>
    <definedName name="BEx1OLAZ915OGYWP0QP1QQWDLCRX" hidden="1">#REF!</definedName>
    <definedName name="BEx1OO5ER042IS6IC4TLDI75JNVH" localSheetId="5" hidden="1">#REF!</definedName>
    <definedName name="BEx1OO5ER042IS6IC4TLDI75JNVH" hidden="1">#REF!</definedName>
    <definedName name="BEx1OTE54CBSUT8FWKRALEDCUWN4" localSheetId="5" hidden="1">#REF!</definedName>
    <definedName name="BEx1OTE54CBSUT8FWKRALEDCUWN4" hidden="1">#REF!</definedName>
    <definedName name="BEx1OVSMPADTX95QUOX34KZQ8EDY" localSheetId="5" hidden="1">#REF!</definedName>
    <definedName name="BEx1OVSMPADTX95QUOX34KZQ8EDY" hidden="1">#REF!</definedName>
    <definedName name="BEx1OWJJ0DP4628GCVVRQ9X0DRHQ" localSheetId="5" hidden="1">#REF!</definedName>
    <definedName name="BEx1OWJJ0DP4628GCVVRQ9X0DRHQ" hidden="1">#REF!</definedName>
    <definedName name="BEx1OX544IO9FQJI7YYQGZCEHB3O" localSheetId="5" hidden="1">#REF!</definedName>
    <definedName name="BEx1OX544IO9FQJI7YYQGZCEHB3O" hidden="1">#REF!</definedName>
    <definedName name="BEx1OY6SVEUT2EQ26P7EKEND342G" localSheetId="5" hidden="1">#REF!</definedName>
    <definedName name="BEx1OY6SVEUT2EQ26P7EKEND342G" hidden="1">#REF!</definedName>
    <definedName name="BEx1OYN1LPIPI12O9G6F7QAOS9T4" localSheetId="5" hidden="1">#REF!</definedName>
    <definedName name="BEx1OYN1LPIPI12O9G6F7QAOS9T4" hidden="1">#REF!</definedName>
    <definedName name="BEx1P1HHKJA799O3YZXQAX6KFH58" localSheetId="5" hidden="1">#REF!</definedName>
    <definedName name="BEx1P1HHKJA799O3YZXQAX6KFH58" hidden="1">#REF!</definedName>
    <definedName name="BEx1P34W467WGPOXPK292QFJIPHJ" localSheetId="5" hidden="1">#REF!</definedName>
    <definedName name="BEx1P34W467WGPOXPK292QFJIPHJ" hidden="1">#REF!</definedName>
    <definedName name="BEx1P76FRYAB1BWA5RJS4KOB3G9I" localSheetId="5" hidden="1">#REF!</definedName>
    <definedName name="BEx1P76FRYAB1BWA5RJS4KOB3G9I" hidden="1">#REF!</definedName>
    <definedName name="BEx1P7S1J4TKGVJ43C2Q2R3M9WRB" localSheetId="5" hidden="1">#REF!</definedName>
    <definedName name="BEx1P7S1J4TKGVJ43C2Q2R3M9WRB" hidden="1">#REF!</definedName>
    <definedName name="BEx1P8OF6WY3IH8SO71KQOU83V3Y" localSheetId="5" hidden="1">#REF!</definedName>
    <definedName name="BEx1P8OF6WY3IH8SO71KQOU83V3Y" hidden="1">#REF!</definedName>
    <definedName name="BEx1PA11BLPVZM8RC5BL46WX8YB5" localSheetId="5" hidden="1">#REF!</definedName>
    <definedName name="BEx1PA11BLPVZM8RC5BL46WX8YB5" hidden="1">#REF!</definedName>
    <definedName name="BEx1PAMMMZTO2BTR6YLZ9ASMPS4N" localSheetId="5" hidden="1">#REF!</definedName>
    <definedName name="BEx1PAMMMZTO2BTR6YLZ9ASMPS4N" hidden="1">#REF!</definedName>
    <definedName name="BEx1PBZ4BEFIPGMQXT9T8S4PZ2IM" localSheetId="5" hidden="1">#REF!</definedName>
    <definedName name="BEx1PBZ4BEFIPGMQXT9T8S4PZ2IM" hidden="1">#REF!</definedName>
    <definedName name="BEx1PJMAAUI73DAR3XUON2UMXTBS" localSheetId="5" hidden="1">#REF!</definedName>
    <definedName name="BEx1PJMAAUI73DAR3XUON2UMXTBS" hidden="1">#REF!</definedName>
    <definedName name="BEx1PLF2CFSXBZPVI6CJ534EIJDN" localSheetId="5" hidden="1">#REF!</definedName>
    <definedName name="BEx1PLF2CFSXBZPVI6CJ534EIJDN" hidden="1">#REF!</definedName>
    <definedName name="BEx1PMWZB2DO6EM9BKLUICZJ65HD" localSheetId="5" hidden="1">#REF!</definedName>
    <definedName name="BEx1PMWZB2DO6EM9BKLUICZJ65HD" hidden="1">#REF!</definedName>
    <definedName name="BEx1PU3X6U0EVLY9569KVBPAH7XU" localSheetId="5" hidden="1">#REF!</definedName>
    <definedName name="BEx1PU3X6U0EVLY9569KVBPAH7XU" hidden="1">#REF!</definedName>
    <definedName name="BEx1Q9OV5AOW28OUGRFCD3ZFVWC3" localSheetId="5" hidden="1">#REF!</definedName>
    <definedName name="BEx1Q9OV5AOW28OUGRFCD3ZFVWC3" hidden="1">#REF!</definedName>
    <definedName name="BEx1QA54J2A4I7IBQR19BTY28ZMR" localSheetId="5" hidden="1">#REF!</definedName>
    <definedName name="BEx1QA54J2A4I7IBQR19BTY28ZMR" hidden="1">#REF!</definedName>
    <definedName name="BEx1QD50TNYYZ6YO943BWHPB9UD9" localSheetId="5" hidden="1">#REF!</definedName>
    <definedName name="BEx1QD50TNYYZ6YO943BWHPB9UD9" hidden="1">#REF!</definedName>
    <definedName name="BEx1QMQAHG3KQUK59DVM68SWKZIZ" localSheetId="5" hidden="1">#REF!</definedName>
    <definedName name="BEx1QMQAHG3KQUK59DVM68SWKZIZ" hidden="1">#REF!</definedName>
    <definedName name="BEx1R9YFKJCMSEST8OVCAO5E47FO" localSheetId="5" hidden="1">#REF!</definedName>
    <definedName name="BEx1R9YFKJCMSEST8OVCAO5E47FO" hidden="1">#REF!</definedName>
    <definedName name="BEx1RBGC06B3T52OIC0EQ1KGVP1I" localSheetId="5" hidden="1">#REF!</definedName>
    <definedName name="BEx1RBGC06B3T52OIC0EQ1KGVP1I" hidden="1">#REF!</definedName>
    <definedName name="BEx1RRC7X4NI1CU4EO5XYE2GVARJ" localSheetId="5" hidden="1">#REF!</definedName>
    <definedName name="BEx1RRC7X4NI1CU4EO5XYE2GVARJ" hidden="1">#REF!</definedName>
    <definedName name="BEx1RZA1NCGT832L7EMR7GMF588W" localSheetId="5" hidden="1">#REF!</definedName>
    <definedName name="BEx1RZA1NCGT832L7EMR7GMF588W" hidden="1">#REF!</definedName>
    <definedName name="BEx1S0XGIPUSZQUCSGWSK10GKW7Y" localSheetId="5" hidden="1">#REF!</definedName>
    <definedName name="BEx1S0XGIPUSZQUCSGWSK10GKW7Y" hidden="1">#REF!</definedName>
    <definedName name="BEx1S5VFNKIXHTTCWSV60UC50EZ8" localSheetId="5" hidden="1">#REF!</definedName>
    <definedName name="BEx1S5VFNKIXHTTCWSV60UC50EZ8" hidden="1">#REF!</definedName>
    <definedName name="BEx1SK3U02H0RGKEYXW7ZMCEOF3V" localSheetId="5" hidden="1">#REF!</definedName>
    <definedName name="BEx1SK3U02H0RGKEYXW7ZMCEOF3V" hidden="1">#REF!</definedName>
    <definedName name="BEx1SSNEZINBJT29QVS62VS1THT4" localSheetId="5" hidden="1">#REF!</definedName>
    <definedName name="BEx1SSNEZINBJT29QVS62VS1THT4" hidden="1">#REF!</definedName>
    <definedName name="BEx1SVNCHNANBJIDIQVB8AFK4HAN" localSheetId="5" hidden="1">#REF!</definedName>
    <definedName name="BEx1SVNCHNANBJIDIQVB8AFK4HAN" hidden="1">#REF!</definedName>
    <definedName name="BEx1SY74DYVEPAQ9TGGGXKJA025O" localSheetId="5" hidden="1">#REF!</definedName>
    <definedName name="BEx1SY74DYVEPAQ9TGGGXKJA025O" hidden="1">#REF!</definedName>
    <definedName name="BEx1TJ0WLS9O7KNSGIPWTYHDYI1D" localSheetId="5" hidden="1">#REF!</definedName>
    <definedName name="BEx1TJ0WLS9O7KNSGIPWTYHDYI1D" hidden="1">#REF!</definedName>
    <definedName name="BEx1TUPQAYGAI13ZC7FU1FJXFAPM" localSheetId="5" hidden="1">#REF!</definedName>
    <definedName name="BEx1TUPQAYGAI13ZC7FU1FJXFAPM" hidden="1">#REF!</definedName>
    <definedName name="BEx1TY0F9W7EOF31FZXITWEYBSRT" localSheetId="5" hidden="1">#REF!</definedName>
    <definedName name="BEx1TY0F9W7EOF31FZXITWEYBSRT" hidden="1">#REF!</definedName>
    <definedName name="BEx1U7WFO8OZKB1EBF4H386JW91L" localSheetId="5" hidden="1">#REF!</definedName>
    <definedName name="BEx1U7WFO8OZKB1EBF4H386JW91L" hidden="1">#REF!</definedName>
    <definedName name="BEx1U87938YR9N6HYI24KVBKLOS3" localSheetId="5" hidden="1">#REF!</definedName>
    <definedName name="BEx1U87938YR9N6HYI24KVBKLOS3" hidden="1">#REF!</definedName>
    <definedName name="BEx1U9P6VQWSVRICLZR9DYRMN61U" localSheetId="5" hidden="1">#REF!</definedName>
    <definedName name="BEx1U9P6VQWSVRICLZR9DYRMN61U" hidden="1">#REF!</definedName>
    <definedName name="BEx1UESH4KDWHYESQU2IE55RS3LI" localSheetId="5" hidden="1">#REF!</definedName>
    <definedName name="BEx1UESH4KDWHYESQU2IE55RS3LI" hidden="1">#REF!</definedName>
    <definedName name="BEx1UI8N9KTCPSOJ7RDW0T8UEBNP" localSheetId="5" hidden="1">#REF!</definedName>
    <definedName name="BEx1UI8N9KTCPSOJ7RDW0T8UEBNP" hidden="1">#REF!</definedName>
    <definedName name="BEx1UML0HHJFHA5TBOYQ24I3RV1W" localSheetId="5" hidden="1">#REF!</definedName>
    <definedName name="BEx1UML0HHJFHA5TBOYQ24I3RV1W" hidden="1">#REF!</definedName>
    <definedName name="BEx1UO8ENOJNYCNX5Z95TBIJ3MKP" localSheetId="5" hidden="1">#REF!</definedName>
    <definedName name="BEx1UO8ENOJNYCNX5Z95TBIJ3MKP" hidden="1">#REF!</definedName>
    <definedName name="BEx1UUDIQPZ23XQ79GUL0RAWRSCK" localSheetId="5" hidden="1">#REF!</definedName>
    <definedName name="BEx1UUDIQPZ23XQ79GUL0RAWRSCK" hidden="1">#REF!</definedName>
    <definedName name="BEx1V67SEV778NVW68J8W5SND1J7" localSheetId="5" hidden="1">#REF!</definedName>
    <definedName name="BEx1V67SEV778NVW68J8W5SND1J7" hidden="1">#REF!</definedName>
    <definedName name="BEx1VIY9SQLRESD11CC4PHYT0XSG" localSheetId="5" hidden="1">#REF!</definedName>
    <definedName name="BEx1VIY9SQLRESD11CC4PHYT0XSG" hidden="1">#REF!</definedName>
    <definedName name="BEx1W3170EJU6QEJR4F8E2ULUU2U" localSheetId="5" hidden="1">#REF!</definedName>
    <definedName name="BEx1W3170EJU6QEJR4F8E2ULUU2U" hidden="1">#REF!</definedName>
    <definedName name="BEx1WC67EH10SC38QWX3WEA5KH3A" localSheetId="5" hidden="1">#REF!</definedName>
    <definedName name="BEx1WC67EH10SC38QWX3WEA5KH3A" hidden="1">#REF!</definedName>
    <definedName name="BEx1WDTMC6W73PJPTY0JYLKOA883" localSheetId="5" hidden="1">#REF!</definedName>
    <definedName name="BEx1WDTMC6W73PJPTY0JYLKOA883" hidden="1">#REF!</definedName>
    <definedName name="BEx1WGYTKZZIPM1577W5FEYKFH3V" localSheetId="5" hidden="1">#REF!</definedName>
    <definedName name="BEx1WGYTKZZIPM1577W5FEYKFH3V" hidden="1">#REF!</definedName>
    <definedName name="BEx1WHPURIV3D3PTJJ359H1OP7ZV" localSheetId="5" hidden="1">#REF!</definedName>
    <definedName name="BEx1WHPURIV3D3PTJJ359H1OP7ZV" hidden="1">#REF!</definedName>
    <definedName name="BEx1WLBBR45RLDQX9FCLJWUUQX5R" localSheetId="5" hidden="1">#REF!</definedName>
    <definedName name="BEx1WLBBR45RLDQX9FCLJWUUQX5R" hidden="1">#REF!</definedName>
    <definedName name="BEx1WLWY2CR1WRD694JJSWSDFAIR" localSheetId="5" hidden="1">#REF!</definedName>
    <definedName name="BEx1WLWY2CR1WRD694JJSWSDFAIR" hidden="1">#REF!</definedName>
    <definedName name="BEx1WMD1LWPWRIK6GGAJRJAHJM8I" localSheetId="5" hidden="1">#REF!</definedName>
    <definedName name="BEx1WMD1LWPWRIK6GGAJRJAHJM8I" hidden="1">#REF!</definedName>
    <definedName name="BEx1WR0D41MR174LBF3P9E3K0J51" localSheetId="5" hidden="1">#REF!</definedName>
    <definedName name="BEx1WR0D41MR174LBF3P9E3K0J51" hidden="1">#REF!</definedName>
    <definedName name="BEx1WT3VU2F7OSUQZHBIV4KTTFJ4" localSheetId="5" hidden="1">#REF!</definedName>
    <definedName name="BEx1WT3VU2F7OSUQZHBIV4KTTFJ4" hidden="1">#REF!</definedName>
    <definedName name="BEx1WUB1FAS5PHU33TJ60SUHR618" localSheetId="5" hidden="1">#REF!</definedName>
    <definedName name="BEx1WUB1FAS5PHU33TJ60SUHR618" hidden="1">#REF!</definedName>
    <definedName name="BEx1WX04G0INSPPG9NTNR3DYR6PZ" localSheetId="5" hidden="1">#REF!</definedName>
    <definedName name="BEx1WX04G0INSPPG9NTNR3DYR6PZ" hidden="1">#REF!</definedName>
    <definedName name="BEx1X3LHU9DPG01VWX2IF65TRATF" localSheetId="5" hidden="1">#REF!</definedName>
    <definedName name="BEx1X3LHU9DPG01VWX2IF65TRATF" hidden="1">#REF!</definedName>
    <definedName name="BEx1XFL3ISYW3FU1DQ3US0DYA8NQ" localSheetId="5" hidden="1">#REF!</definedName>
    <definedName name="BEx1XFL3ISYW3FU1DQ3US0DYA8NQ" hidden="1">#REF!</definedName>
    <definedName name="BEx1XK8AAMO0AH0Z1OUKW30CA7EQ" localSheetId="5" hidden="1">#REF!</definedName>
    <definedName name="BEx1XK8AAMO0AH0Z1OUKW30CA7EQ" hidden="1">#REF!</definedName>
    <definedName name="BEx1XL4MZ7C80495GHQRWOBS16PQ" localSheetId="5" hidden="1">#REF!</definedName>
    <definedName name="BEx1XL4MZ7C80495GHQRWOBS16PQ" hidden="1">#REF!</definedName>
    <definedName name="BEx1Y2IGS2K95E1M51PEF9KJZ0KB" localSheetId="5" hidden="1">#REF!</definedName>
    <definedName name="BEx1Y2IGS2K95E1M51PEF9KJZ0KB" hidden="1">#REF!</definedName>
    <definedName name="BEx1Y3PKK83X2FN9SAALFHOWKMRQ" localSheetId="5" hidden="1">#REF!</definedName>
    <definedName name="BEx1Y3PKK83X2FN9SAALFHOWKMRQ" hidden="1">#REF!</definedName>
    <definedName name="BEx1YL3DJ7Y4AZ01ERCOGW0FJ26T" localSheetId="5" hidden="1">#REF!</definedName>
    <definedName name="BEx1YL3DJ7Y4AZ01ERCOGW0FJ26T" hidden="1">#REF!</definedName>
    <definedName name="BEx1Z2RYHSVD1H37817SN93VMURZ" localSheetId="5" hidden="1">#REF!</definedName>
    <definedName name="BEx1Z2RYHSVD1H37817SN93VMURZ" hidden="1">#REF!</definedName>
    <definedName name="BEx3AMAKWI6458B67VKZO56MCNJW" localSheetId="5" hidden="1">#REF!</definedName>
    <definedName name="BEx3AMAKWI6458B67VKZO56MCNJW" hidden="1">#REF!</definedName>
    <definedName name="BEx3AOOVM42G82TNF53W0EKXLUSI" localSheetId="5" hidden="1">#REF!</definedName>
    <definedName name="BEx3AOOVM42G82TNF53W0EKXLUSI" hidden="1">#REF!</definedName>
    <definedName name="BEx3AZH9W4SUFCAHNDOQ728R9V4L" localSheetId="5" hidden="1">#REF!</definedName>
    <definedName name="BEx3AZH9W4SUFCAHNDOQ728R9V4L" hidden="1">#REF!</definedName>
    <definedName name="BEx3BNR9ES4KY7Q1DK83KC5NDGL8" localSheetId="5" hidden="1">#REF!</definedName>
    <definedName name="BEx3BNR9ES4KY7Q1DK83KC5NDGL8" hidden="1">#REF!</definedName>
    <definedName name="BEx3BQR5VZXNQ4H949ORM8ESU3B3" localSheetId="5" hidden="1">#REF!</definedName>
    <definedName name="BEx3BQR5VZXNQ4H949ORM8ESU3B3" hidden="1">#REF!</definedName>
    <definedName name="BEx3BTLL3ASJN134DLEQTQM70VZM" localSheetId="5" hidden="1">#REF!</definedName>
    <definedName name="BEx3BTLL3ASJN134DLEQTQM70VZM" hidden="1">#REF!</definedName>
    <definedName name="BEx3BW5CTV0DJU5AQS3ZQFK2VLF3" localSheetId="5" hidden="1">#REF!</definedName>
    <definedName name="BEx3BW5CTV0DJU5AQS3ZQFK2VLF3" hidden="1">#REF!</definedName>
    <definedName name="BEx3BYP0FG369M7G3JEFLMMXAKTS" localSheetId="5" hidden="1">#REF!</definedName>
    <definedName name="BEx3BYP0FG369M7G3JEFLMMXAKTS" hidden="1">#REF!</definedName>
    <definedName name="BEx3C2QR0WUD19QSVO8EMIPNQJKH" localSheetId="5" hidden="1">#REF!</definedName>
    <definedName name="BEx3C2QR0WUD19QSVO8EMIPNQJKH" hidden="1">#REF!</definedName>
    <definedName name="BEx3CKFCCPZZ6ROLAT5C1DZNIC1U" localSheetId="5" hidden="1">#REF!</definedName>
    <definedName name="BEx3CKFCCPZZ6ROLAT5C1DZNIC1U" hidden="1">#REF!</definedName>
    <definedName name="BEx3CO0SVO4WLH0DO43DCHYDTH1P" localSheetId="5" hidden="1">#REF!</definedName>
    <definedName name="BEx3CO0SVO4WLH0DO43DCHYDTH1P" hidden="1">#REF!</definedName>
    <definedName name="BEx3CPDAEBC12450MVHX6S78ILBS" localSheetId="5" hidden="1">#REF!</definedName>
    <definedName name="BEx3CPDAEBC12450MVHX6S78ILBS" hidden="1">#REF!</definedName>
    <definedName name="BEx3CQ9OQ7E1YH93NADGWWEH0HD5" localSheetId="5" hidden="1">#REF!</definedName>
    <definedName name="BEx3CQ9OQ7E1YH93NADGWWEH0HD5" hidden="1">#REF!</definedName>
    <definedName name="BEx3D9G6QTSPF9UYI4X0XY0VE896" localSheetId="5" hidden="1">#REF!</definedName>
    <definedName name="BEx3D9G6QTSPF9UYI4X0XY0VE896" hidden="1">#REF!</definedName>
    <definedName name="BEx3DCQU9PBRXIMLO62KS5RLH447" localSheetId="5" hidden="1">#REF!</definedName>
    <definedName name="BEx3DCQU9PBRXIMLO62KS5RLH447" hidden="1">#REF!</definedName>
    <definedName name="BEx3DQ8EH7C7L4XQAOL3NRRVRRT3" localSheetId="5" hidden="1">#REF!</definedName>
    <definedName name="BEx3DQ8EH7C7L4XQAOL3NRRVRRT3" hidden="1">#REF!</definedName>
    <definedName name="BEx3EF99FD6QNNCNOKDEE67JHTUJ" localSheetId="5" hidden="1">#REF!</definedName>
    <definedName name="BEx3EF99FD6QNNCNOKDEE67JHTUJ" hidden="1">#REF!</definedName>
    <definedName name="BEx3EGLXG4AU8GXIFP26DZ61E6EP" localSheetId="5" hidden="1">#REF!</definedName>
    <definedName name="BEx3EGLXG4AU8GXIFP26DZ61E6EP" hidden="1">#REF!</definedName>
    <definedName name="BEx3EHCSERZ2O2OAG8Y95UPG2IY9" localSheetId="5" hidden="1">#REF!</definedName>
    <definedName name="BEx3EHCSERZ2O2OAG8Y95UPG2IY9" hidden="1">#REF!</definedName>
    <definedName name="BEx3EJR3TCJDYS7ZXNDS5N9KTGIK" localSheetId="5" hidden="1">#REF!</definedName>
    <definedName name="BEx3EJR3TCJDYS7ZXNDS5N9KTGIK" hidden="1">#REF!</definedName>
    <definedName name="BEx3ELJTTBS6P05CNISMGOJOA60V" localSheetId="5" hidden="1">#REF!</definedName>
    <definedName name="BEx3ELJTTBS6P05CNISMGOJOA60V" hidden="1">#REF!</definedName>
    <definedName name="BEx3EQSLJBDDJRHNX19PBFCKNY2I" localSheetId="5" hidden="1">#REF!</definedName>
    <definedName name="BEx3EQSLJBDDJRHNX19PBFCKNY2I" hidden="1">#REF!</definedName>
    <definedName name="BEx3EUUAX947Q5N6MY6W0KSNY78Y" localSheetId="5" hidden="1">#REF!</definedName>
    <definedName name="BEx3EUUAX947Q5N6MY6W0KSNY78Y" hidden="1">#REF!</definedName>
    <definedName name="BEx3F3OJYKFH63TY4TBS69H5CI8M" localSheetId="5" hidden="1">#REF!</definedName>
    <definedName name="BEx3F3OJYKFH63TY4TBS69H5CI8M" hidden="1">#REF!</definedName>
    <definedName name="BEx3FHMD1P5XBCH23ZKIFO6ZTCNB" localSheetId="5" hidden="1">#REF!</definedName>
    <definedName name="BEx3FHMD1P5XBCH23ZKIFO6ZTCNB" hidden="1">#REF!</definedName>
    <definedName name="BEx3FI2G3YYIACQHXNXEA15M8ZK5" localSheetId="5" hidden="1">#REF!</definedName>
    <definedName name="BEx3FI2G3YYIACQHXNXEA15M8ZK5" hidden="1">#REF!</definedName>
    <definedName name="BEx3FJ9MHSLDK8W91GO85FX1GX57" localSheetId="5" hidden="1">#REF!</definedName>
    <definedName name="BEx3FJ9MHSLDK8W91GO85FX1GX57" hidden="1">#REF!</definedName>
    <definedName name="BEx3FR251HFU7A33PU01SJUENL2B" localSheetId="5" hidden="1">#REF!</definedName>
    <definedName name="BEx3FR251HFU7A33PU01SJUENL2B" hidden="1">#REF!</definedName>
    <definedName name="BEx3FX7EJL47JSLSWP3EOC265WAE" localSheetId="5" hidden="1">#REF!</definedName>
    <definedName name="BEx3FX7EJL47JSLSWP3EOC265WAE" hidden="1">#REF!</definedName>
    <definedName name="BEx3G201R8NLJ6FIHO2QS0SW9QVV" localSheetId="5" hidden="1">#REF!</definedName>
    <definedName name="BEx3G201R8NLJ6FIHO2QS0SW9QVV" hidden="1">#REF!</definedName>
    <definedName name="BEx3G2LL2II66XY5YCDPG4JE13A3" localSheetId="5" hidden="1">#REF!</definedName>
    <definedName name="BEx3G2LL2II66XY5YCDPG4JE13A3" hidden="1">#REF!</definedName>
    <definedName name="BEx3G2WA0DTYY9D8AGHHOBTPE2B2" localSheetId="5" hidden="1">#REF!</definedName>
    <definedName name="BEx3G2WA0DTYY9D8AGHHOBTPE2B2" hidden="1">#REF!</definedName>
    <definedName name="BEx3GCXR6IAS0B6WJ03GJVH7CO52" localSheetId="5" hidden="1">#REF!</definedName>
    <definedName name="BEx3GCXR6IAS0B6WJ03GJVH7CO52" hidden="1">#REF!</definedName>
    <definedName name="BEx3GEVV18SEQDI1JGY7EN6D1GT1" localSheetId="5" hidden="1">#REF!</definedName>
    <definedName name="BEx3GEVV18SEQDI1JGY7EN6D1GT1" hidden="1">#REF!</definedName>
    <definedName name="BEx3GKFH64MKQX61S7DYTZ15JCPY" localSheetId="5" hidden="1">#REF!</definedName>
    <definedName name="BEx3GKFH64MKQX61S7DYTZ15JCPY" hidden="1">#REF!</definedName>
    <definedName name="BEx3GMJ1Y6UU02DLRL0QXCEKDA6C" localSheetId="5" hidden="1">#REF!</definedName>
    <definedName name="BEx3GMJ1Y6UU02DLRL0QXCEKDA6C" hidden="1">#REF!</definedName>
    <definedName name="BEx3GN4LY0135CBDIN1TU2UEODGF" localSheetId="5" hidden="1">#REF!</definedName>
    <definedName name="BEx3GN4LY0135CBDIN1TU2UEODGF" hidden="1">#REF!</definedName>
    <definedName name="BEx3GPDH2AH4QKT4OOSN563XUHBD" localSheetId="5" hidden="1">#REF!</definedName>
    <definedName name="BEx3GPDH2AH4QKT4OOSN563XUHBD" hidden="1">#REF!</definedName>
    <definedName name="BEx3GRGZOH1A62SHC133FKNN9K23" localSheetId="5" hidden="1">#REF!</definedName>
    <definedName name="BEx3GRGZOH1A62SHC133FKNN9K23" hidden="1">#REF!</definedName>
    <definedName name="BEx3GS2LABKJSRV8GPZLJZVX7NMJ" localSheetId="5" hidden="1">#REF!</definedName>
    <definedName name="BEx3GS2LABKJSRV8GPZLJZVX7NMJ" hidden="1">#REF!</definedName>
    <definedName name="BEx3H05W7OEBR6W6YJKGD6W5M3I1" localSheetId="5" hidden="1">#REF!</definedName>
    <definedName name="BEx3H05W7OEBR6W6YJKGD6W5M3I1" hidden="1">#REF!</definedName>
    <definedName name="BEx3H244GCME7ZDNAXG6ZSJ64ZRE" localSheetId="5" hidden="1">#REF!</definedName>
    <definedName name="BEx3H244GCME7ZDNAXG6ZSJ64ZRE" hidden="1">#REF!</definedName>
    <definedName name="BEx3H5UX2GZFZZT657YR76RHW5I6" localSheetId="5" hidden="1">#REF!</definedName>
    <definedName name="BEx3H5UX2GZFZZT657YR76RHW5I6" hidden="1">#REF!</definedName>
    <definedName name="BEx3HACPKDZVUOS9WBDCCFJB46DK" localSheetId="5" hidden="1">#REF!</definedName>
    <definedName name="BEx3HACPKDZVUOS9WBDCCFJB46DK" hidden="1">#REF!</definedName>
    <definedName name="BEx3HMSEFOP6DBM4R97XA6B7NFG6" localSheetId="5" hidden="1">#REF!</definedName>
    <definedName name="BEx3HMSEFOP6DBM4R97XA6B7NFG6" hidden="1">#REF!</definedName>
    <definedName name="BEx3HWJ5SQSD2CVCQNR183X44FR8" localSheetId="5" hidden="1">#REF!</definedName>
    <definedName name="BEx3HWJ5SQSD2CVCQNR183X44FR8" hidden="1">#REF!</definedName>
    <definedName name="BEx3I09YVXO0G4X7KGSA4WGORM35" localSheetId="5" hidden="1">#REF!</definedName>
    <definedName name="BEx3I09YVXO0G4X7KGSA4WGORM35" hidden="1">#REF!</definedName>
    <definedName name="BEx3I3KN8WAL54AYYACGCUM43J9W" localSheetId="5" hidden="1">#REF!</definedName>
    <definedName name="BEx3I3KN8WAL54AYYACGCUM43J9W" hidden="1">#REF!</definedName>
    <definedName name="BEx3ICF1GY8HQEBIU9S43PDJ90BX" localSheetId="5" hidden="1">#REF!</definedName>
    <definedName name="BEx3ICF1GY8HQEBIU9S43PDJ90BX" hidden="1">#REF!</definedName>
    <definedName name="BEx3IYAH2DEBFWO8F94H4MXE3RLY" localSheetId="5" hidden="1">#REF!</definedName>
    <definedName name="BEx3IYAH2DEBFWO8F94H4MXE3RLY" hidden="1">#REF!</definedName>
    <definedName name="BEx3IZSG3932LSWHR5YV78IVRPCK" localSheetId="5" hidden="1">#REF!</definedName>
    <definedName name="BEx3IZSG3932LSWHR5YV78IVRPCK" hidden="1">#REF!</definedName>
    <definedName name="BEx3IZXXSYEW50379N2EAFWO8DZV" localSheetId="5" hidden="1">#REF!</definedName>
    <definedName name="BEx3IZXXSYEW50379N2EAFWO8DZV" hidden="1">#REF!</definedName>
    <definedName name="BEx3J1VZVGTKT4ATPO9O5JCSFTTR" localSheetId="5" hidden="1">#REF!</definedName>
    <definedName name="BEx3J1VZVGTKT4ATPO9O5JCSFTTR" hidden="1">#REF!</definedName>
    <definedName name="BEx3JC2TY7JNAAC3L7QHVPQXLGQ8" localSheetId="5" hidden="1">#REF!</definedName>
    <definedName name="BEx3JC2TY7JNAAC3L7QHVPQXLGQ8" hidden="1">#REF!</definedName>
    <definedName name="BEx3JMF5D7ODCJ7THAJTC1GFSG95" localSheetId="5" hidden="1">#REF!</definedName>
    <definedName name="BEx3JMF5D7ODCJ7THAJTC1GFSG95" hidden="1">#REF!</definedName>
    <definedName name="BEx3JX23SYDIGOGM4Y0CQFBW8ZBV" localSheetId="5" hidden="1">#REF!</definedName>
    <definedName name="BEx3JX23SYDIGOGM4Y0CQFBW8ZBV" hidden="1">#REF!</definedName>
    <definedName name="BEx3JXCXCVBZJGV5VEG9MJEI01AL" localSheetId="5" hidden="1">#REF!</definedName>
    <definedName name="BEx3JXCXCVBZJGV5VEG9MJEI01AL" hidden="1">#REF!</definedName>
    <definedName name="BEx3JYK2N7X59TPJSKYZ77ENY8SS" localSheetId="5" hidden="1">#REF!</definedName>
    <definedName name="BEx3JYK2N7X59TPJSKYZ77ENY8SS" hidden="1">#REF!</definedName>
    <definedName name="BEx3K13PSDK50JLCLD0GX8L4TWAH" localSheetId="5" hidden="1">#REF!</definedName>
    <definedName name="BEx3K13PSDK50JLCLD0GX8L4TWAH" hidden="1">#REF!</definedName>
    <definedName name="BEx3K4EII7GU1CG0BN7UL15M6J8Z" localSheetId="5" hidden="1">#REF!</definedName>
    <definedName name="BEx3K4EII7GU1CG0BN7UL15M6J8Z" hidden="1">#REF!</definedName>
    <definedName name="BEx3K4ZXQUQ2KYZF74B84SO48XMW" localSheetId="5" hidden="1">#REF!</definedName>
    <definedName name="BEx3K4ZXQUQ2KYZF74B84SO48XMW" hidden="1">#REF!</definedName>
    <definedName name="BEx3KEFXUCVNVPH7KSEGAZYX13B5" localSheetId="5" hidden="1">#REF!</definedName>
    <definedName name="BEx3KEFXUCVNVPH7KSEGAZYX13B5" hidden="1">#REF!</definedName>
    <definedName name="BEx3KFXUAF6YXAA47B7Q6X9B3VGB" localSheetId="5" hidden="1">#REF!</definedName>
    <definedName name="BEx3KFXUAF6YXAA47B7Q6X9B3VGB" hidden="1">#REF!</definedName>
    <definedName name="BEx3KIXQYOGMPK4WJJAVBRX4NR28" localSheetId="5" hidden="1">#REF!</definedName>
    <definedName name="BEx3KIXQYOGMPK4WJJAVBRX4NR28" hidden="1">#REF!</definedName>
    <definedName name="BEx3KJOMVOSFZVJUL3GKCNP6DQDS" localSheetId="5" hidden="1">#REF!</definedName>
    <definedName name="BEx3KJOMVOSFZVJUL3GKCNP6DQDS" hidden="1">#REF!</definedName>
    <definedName name="BEx3KP2VRBMORK0QEAZUYCXL3DHJ" localSheetId="5" hidden="1">#REF!</definedName>
    <definedName name="BEx3KP2VRBMORK0QEAZUYCXL3DHJ" hidden="1">#REF!</definedName>
    <definedName name="BEx3L4IN3LI4C26SITKTGAH27CDU" localSheetId="5" hidden="1">#REF!</definedName>
    <definedName name="BEx3L4IN3LI4C26SITKTGAH27CDU" hidden="1">#REF!</definedName>
    <definedName name="BEx3L4YQ0J7ZU0M5QM6YIPCEYC9K" localSheetId="5" hidden="1">#REF!</definedName>
    <definedName name="BEx3L4YQ0J7ZU0M5QM6YIPCEYC9K" hidden="1">#REF!</definedName>
    <definedName name="BEx3L60DJOR7NQN42G7YSAODP1EX" localSheetId="5" hidden="1">#REF!</definedName>
    <definedName name="BEx3L60DJOR7NQN42G7YSAODP1EX" hidden="1">#REF!</definedName>
    <definedName name="BEx3L7D0PI38HWZ7VADU16C9E33D" localSheetId="5" hidden="1">#REF!</definedName>
    <definedName name="BEx3L7D0PI38HWZ7VADU16C9E33D" hidden="1">#REF!</definedName>
    <definedName name="BEx3LANPY1HT49TAH98H4B9RC1D4" localSheetId="5" hidden="1">#REF!</definedName>
    <definedName name="BEx3LANPY1HT49TAH98H4B9RC1D4" hidden="1">#REF!</definedName>
    <definedName name="BEx3LM1PR4Y7KINKMTMKR984GX8Q" localSheetId="5" hidden="1">#REF!</definedName>
    <definedName name="BEx3LM1PR4Y7KINKMTMKR984GX8Q" hidden="1">#REF!</definedName>
    <definedName name="BEx3LM1PWWC9WH0R5TX5K06V559U" localSheetId="5" hidden="1">#REF!</definedName>
    <definedName name="BEx3LM1PWWC9WH0R5TX5K06V559U" hidden="1">#REF!</definedName>
    <definedName name="BEx3LPCEZ1C0XEKNCM3YT09JWCUO" localSheetId="5" hidden="1">#REF!</definedName>
    <definedName name="BEx3LPCEZ1C0XEKNCM3YT09JWCUO" hidden="1">#REF!</definedName>
    <definedName name="BEx3LSXW33WR1ECIMRYUPFBJXGGH" localSheetId="5" hidden="1">#REF!</definedName>
    <definedName name="BEx3LSXW33WR1ECIMRYUPFBJXGGH" hidden="1">#REF!</definedName>
    <definedName name="BEx3M1MR1K1NQD03H74BFWOK4MWQ" localSheetId="5" hidden="1">#REF!</definedName>
    <definedName name="BEx3M1MR1K1NQD03H74BFWOK4MWQ" hidden="1">#REF!</definedName>
    <definedName name="BEx3M4H77MYUKOOD31H9F80NMVK8" localSheetId="5" hidden="1">#REF!</definedName>
    <definedName name="BEx3M4H77MYUKOOD31H9F80NMVK8" hidden="1">#REF!</definedName>
    <definedName name="BEx3M9VFX329PZWYC4DMZ6P3W9R2" localSheetId="5" hidden="1">#REF!</definedName>
    <definedName name="BEx3M9VFX329PZWYC4DMZ6P3W9R2" hidden="1">#REF!</definedName>
    <definedName name="BEx3MCQ0VEBV0CZXDS505L38EQ8N" localSheetId="5" hidden="1">#REF!</definedName>
    <definedName name="BEx3MCQ0VEBV0CZXDS505L38EQ8N" hidden="1">#REF!</definedName>
    <definedName name="BEx3MEYV5LQY0BAL7V3CFAFVOM3T" localSheetId="5" hidden="1">#REF!</definedName>
    <definedName name="BEx3MEYV5LQY0BAL7V3CFAFVOM3T" hidden="1">#REF!</definedName>
    <definedName name="BEx3MF9LX8G8DXGARRYNTDH542WG" localSheetId="5" hidden="1">#REF!</definedName>
    <definedName name="BEx3MF9LX8G8DXGARRYNTDH542WG" hidden="1">#REF!</definedName>
    <definedName name="BEx3MREOFWJQEYMCMBL7ZE06NBN6" localSheetId="5" hidden="1">#REF!</definedName>
    <definedName name="BEx3MREOFWJQEYMCMBL7ZE06NBN6" hidden="1">#REF!</definedName>
    <definedName name="BEx3MSGD8I6KBFD4XFWYGH3DKUK3" localSheetId="5" hidden="1">#REF!</definedName>
    <definedName name="BEx3MSGD8I6KBFD4XFWYGH3DKUK3" hidden="1">#REF!</definedName>
    <definedName name="BEx3NDQFYEWZAUGWFMGT2R7E7RBT" localSheetId="5" hidden="1">#REF!</definedName>
    <definedName name="BEx3NDQFYEWZAUGWFMGT2R7E7RBT" hidden="1">#REF!</definedName>
    <definedName name="BEx3NGQBX2HEDKOCDX0TX1TGBB3P" localSheetId="5" hidden="1">#REF!</definedName>
    <definedName name="BEx3NGQBX2HEDKOCDX0TX1TGBB3P" hidden="1">#REF!</definedName>
    <definedName name="BEx3NLIZ7PHF2XE59ECZ3MD04ZG1" localSheetId="5" hidden="1">#REF!</definedName>
    <definedName name="BEx3NLIZ7PHF2XE59ECZ3MD04ZG1" hidden="1">#REF!</definedName>
    <definedName name="BEx3NMQ4BVC94728AUM7CCX7UHTU" localSheetId="5" hidden="1">#REF!</definedName>
    <definedName name="BEx3NMQ4BVC94728AUM7CCX7UHTU" hidden="1">#REF!</definedName>
    <definedName name="BEx3NR2I4OUFP3Z2QZEDU2PIFIDI" localSheetId="5" hidden="1">#REF!</definedName>
    <definedName name="BEx3NR2I4OUFP3Z2QZEDU2PIFIDI" hidden="1">#REF!</definedName>
    <definedName name="BEx3O19B8FTTAPVT5DZXQGQXWFR8" localSheetId="5" hidden="1">#REF!</definedName>
    <definedName name="BEx3O19B8FTTAPVT5DZXQGQXWFR8" hidden="1">#REF!</definedName>
    <definedName name="BEx3O85IKWARA6NCJOLRBRJFMEWW" localSheetId="5" hidden="1">[19]ZZCOOM_M03_Q005!#REF!</definedName>
    <definedName name="BEx3O85IKWARA6NCJOLRBRJFMEWW" hidden="1">[19]ZZCOOM_M03_Q005!#REF!</definedName>
    <definedName name="BEx3OJZSCGFRW7SVGBFI0X9DNVMM" localSheetId="5" hidden="1">#REF!</definedName>
    <definedName name="BEx3OJZSCGFRW7SVGBFI0X9DNVMM" hidden="1">#REF!</definedName>
    <definedName name="BEx3ORSBUXAF21MKEY90YJV9AY9A" localSheetId="5" hidden="1">#REF!</definedName>
    <definedName name="BEx3ORSBUXAF21MKEY90YJV9AY9A" hidden="1">#REF!</definedName>
    <definedName name="BEx3OUS0N576NJN078Y1BWUWQK6B" localSheetId="5" hidden="1">#REF!</definedName>
    <definedName name="BEx3OUS0N576NJN078Y1BWUWQK6B" hidden="1">#REF!</definedName>
    <definedName name="BEx3OV8BH6PYNZT7C246LOAU9SVX" localSheetId="5" hidden="1">#REF!</definedName>
    <definedName name="BEx3OV8BH6PYNZT7C246LOAU9SVX" hidden="1">#REF!</definedName>
    <definedName name="BEx3OXRYJZUEY6E72UJU0PHLMYAR" localSheetId="5" hidden="1">#REF!</definedName>
    <definedName name="BEx3OXRYJZUEY6E72UJU0PHLMYAR" hidden="1">#REF!</definedName>
    <definedName name="BEx3P3RP5PYI4BJVYGNU1V7KT5EH" localSheetId="5" hidden="1">#REF!</definedName>
    <definedName name="BEx3P3RP5PYI4BJVYGNU1V7KT5EH" hidden="1">#REF!</definedName>
    <definedName name="BEx3P59TTRSGQY888P5C1O7M2PQT" localSheetId="5" hidden="1">#REF!</definedName>
    <definedName name="BEx3P59TTRSGQY888P5C1O7M2PQT" hidden="1">#REF!</definedName>
    <definedName name="BEx3PDNRRNKD5GOUBUQFXAHIXLD9" localSheetId="5" hidden="1">#REF!</definedName>
    <definedName name="BEx3PDNRRNKD5GOUBUQFXAHIXLD9" hidden="1">#REF!</definedName>
    <definedName name="BEx3PDT8GNPWLLN02IH1XPV90XYK" localSheetId="5" hidden="1">#REF!</definedName>
    <definedName name="BEx3PDT8GNPWLLN02IH1XPV90XYK" hidden="1">#REF!</definedName>
    <definedName name="BEx3PKEMDW8KZEP11IL927C5O7I2" localSheetId="5" hidden="1">#REF!</definedName>
    <definedName name="BEx3PKEMDW8KZEP11IL927C5O7I2" hidden="1">#REF!</definedName>
    <definedName name="BEx3PKJZ1Z7L9S6KV8KXVS6B2FX4" localSheetId="5" hidden="1">#REF!</definedName>
    <definedName name="BEx3PKJZ1Z7L9S6KV8KXVS6B2FX4" hidden="1">#REF!</definedName>
    <definedName name="BEx3PMNG53Z5HY138H99QOMTX8W3" localSheetId="5" hidden="1">#REF!</definedName>
    <definedName name="BEx3PMNG53Z5HY138H99QOMTX8W3" hidden="1">#REF!</definedName>
    <definedName name="BEx3PP1RRSFZ8UC0JC9R91W6LNKW" localSheetId="5" hidden="1">#REF!</definedName>
    <definedName name="BEx3PP1RRSFZ8UC0JC9R91W6LNKW" hidden="1">#REF!</definedName>
    <definedName name="BEx3PRQW017D7T1X732WDV7L1KP8" localSheetId="5" hidden="1">#REF!</definedName>
    <definedName name="BEx3PRQW017D7T1X732WDV7L1KP8" hidden="1">#REF!</definedName>
    <definedName name="BEx3PVXYZC8WB9ZJE7OCKUXZ46EA" localSheetId="5" hidden="1">#REF!</definedName>
    <definedName name="BEx3PVXYZC8WB9ZJE7OCKUXZ46EA" hidden="1">#REF!</definedName>
    <definedName name="BEx3Q0VWPU5EQECK7MQ47TYJ3SWW" localSheetId="5" hidden="1">#REF!</definedName>
    <definedName name="BEx3Q0VWPU5EQECK7MQ47TYJ3SWW" hidden="1">#REF!</definedName>
    <definedName name="BEx3Q7BZ9PUXK2RLIOFSIS9AHU1B" localSheetId="5" hidden="1">#REF!</definedName>
    <definedName name="BEx3Q7BZ9PUXK2RLIOFSIS9AHU1B" hidden="1">#REF!</definedName>
    <definedName name="BEx3Q8J42S9VU6EAN2Y28MR6DF88" localSheetId="5" hidden="1">#REF!</definedName>
    <definedName name="BEx3Q8J42S9VU6EAN2Y28MR6DF88" hidden="1">#REF!</definedName>
    <definedName name="BEx3QCFD2TBUF95ZN83Q7JPV97FK" localSheetId="5" hidden="1">#REF!</definedName>
    <definedName name="BEx3QCFD2TBUF95ZN83Q7JPV97FK" hidden="1">#REF!</definedName>
    <definedName name="BEx3QEDFOYFY5NBTININ5W4RLD4Q" localSheetId="5" hidden="1">#REF!</definedName>
    <definedName name="BEx3QEDFOYFY5NBTININ5W4RLD4Q" hidden="1">#REF!</definedName>
    <definedName name="BEx3QIKJ3U962US1Q564NZDLU8LD" localSheetId="5" hidden="1">#REF!</definedName>
    <definedName name="BEx3QIKJ3U962US1Q564NZDLU8LD" hidden="1">#REF!</definedName>
    <definedName name="BEx3QLF3RHHBNUFLUWEROBZDF1U4" localSheetId="5" hidden="1">#REF!</definedName>
    <definedName name="BEx3QLF3RHHBNUFLUWEROBZDF1U4" hidden="1">#REF!</definedName>
    <definedName name="BEx3QR9D45DHW50VQ7Y3Q1AXPOB9" localSheetId="5" hidden="1">#REF!</definedName>
    <definedName name="BEx3QR9D45DHW50VQ7Y3Q1AXPOB9" hidden="1">#REF!</definedName>
    <definedName name="BEx3QSWT2S5KWG6U2V9711IYDQBM" localSheetId="5" hidden="1">#REF!</definedName>
    <definedName name="BEx3QSWT2S5KWG6U2V9711IYDQBM" hidden="1">#REF!</definedName>
    <definedName name="BEx3QVGG7Q2X4HZHJAM35A8T3VR7" localSheetId="5" hidden="1">#REF!</definedName>
    <definedName name="BEx3QVGG7Q2X4HZHJAM35A8T3VR7" hidden="1">#REF!</definedName>
    <definedName name="BEx3R0JUB9YN8PHPPQTAMIT1IHWK" localSheetId="5" hidden="1">#REF!</definedName>
    <definedName name="BEx3R0JUB9YN8PHPPQTAMIT1IHWK" hidden="1">#REF!</definedName>
    <definedName name="BEx3R81NFRO7M81VHVKOBFT0QBIL" localSheetId="5" hidden="1">#REF!</definedName>
    <definedName name="BEx3R81NFRO7M81VHVKOBFT0QBIL" hidden="1">#REF!</definedName>
    <definedName name="BEx3RHC2ZD5UFS6QD4OPFCNNMWH1" localSheetId="5" hidden="1">#REF!</definedName>
    <definedName name="BEx3RHC2ZD5UFS6QD4OPFCNNMWH1" hidden="1">#REF!</definedName>
    <definedName name="BEx3RQ10QIWBAPHALAA91BUUCM2X" localSheetId="5" hidden="1">#REF!</definedName>
    <definedName name="BEx3RQ10QIWBAPHALAA91BUUCM2X" hidden="1">#REF!</definedName>
    <definedName name="BEx3RV4E1WT43SZBUN09RTB8EK1O" localSheetId="5" hidden="1">#REF!</definedName>
    <definedName name="BEx3RV4E1WT43SZBUN09RTB8EK1O" hidden="1">#REF!</definedName>
    <definedName name="BEx3RXYU0QLFXSFTM5EB20GD03W5" localSheetId="5" hidden="1">#REF!</definedName>
    <definedName name="BEx3RXYU0QLFXSFTM5EB20GD03W5" hidden="1">#REF!</definedName>
    <definedName name="BEx3RYKLC3QQO3XTUN7BEW2AQL98" localSheetId="5" hidden="1">#REF!</definedName>
    <definedName name="BEx3RYKLC3QQO3XTUN7BEW2AQL98" hidden="1">#REF!</definedName>
    <definedName name="BEx3S37QNFSKW3DGRH5YVVEZLJI7" localSheetId="5" hidden="1">#REF!</definedName>
    <definedName name="BEx3S37QNFSKW3DGRH5YVVEZLJI7" hidden="1">#REF!</definedName>
    <definedName name="BEx3SICJ45BYT6FHBER86PJT25FC" localSheetId="5" hidden="1">#REF!</definedName>
    <definedName name="BEx3SICJ45BYT6FHBER86PJT25FC" hidden="1">#REF!</definedName>
    <definedName name="BEx3SMUCMJVGQ2H4EHQI5ZFHEF0P" localSheetId="5" hidden="1">#REF!</definedName>
    <definedName name="BEx3SMUCMJVGQ2H4EHQI5ZFHEF0P" hidden="1">#REF!</definedName>
    <definedName name="BEx3SN56F03CPDRDA7LZ763V0N4I" localSheetId="5" hidden="1">#REF!</definedName>
    <definedName name="BEx3SN56F03CPDRDA7LZ763V0N4I" hidden="1">#REF!</definedName>
    <definedName name="BEx3SPE6N1ORXPRCDL3JPZD73Z9F" localSheetId="5" hidden="1">#REF!</definedName>
    <definedName name="BEx3SPE6N1ORXPRCDL3JPZD73Z9F" hidden="1">#REF!</definedName>
    <definedName name="BEx3T29ZTULQE0OMSMWUMZDU9ZZ0" localSheetId="5" hidden="1">#REF!</definedName>
    <definedName name="BEx3T29ZTULQE0OMSMWUMZDU9ZZ0" hidden="1">#REF!</definedName>
    <definedName name="BEx3T6MJ1QDJ929WMUDVZ0O3UW0Y" localSheetId="5" hidden="1">#REF!</definedName>
    <definedName name="BEx3T6MJ1QDJ929WMUDVZ0O3UW0Y" hidden="1">#REF!</definedName>
    <definedName name="BEx3TD7WH1NN1OH0MRS4T8ENRU32" localSheetId="5" hidden="1">#REF!</definedName>
    <definedName name="BEx3TD7WH1NN1OH0MRS4T8ENRU32" hidden="1">#REF!</definedName>
    <definedName name="BEx3TPCSI16OAB2L9M9IULQMQ9J9" localSheetId="5" hidden="1">#REF!</definedName>
    <definedName name="BEx3TPCSI16OAB2L9M9IULQMQ9J9" hidden="1">#REF!</definedName>
    <definedName name="BEx3TQ3SFJB2WTCV0OXDE56FB46K" localSheetId="5" hidden="1">#REF!</definedName>
    <definedName name="BEx3TQ3SFJB2WTCV0OXDE56FB46K" hidden="1">#REF!</definedName>
    <definedName name="BEx3TX59M3456DDBXWFJ8X2TU37A" localSheetId="5" hidden="1">#REF!</definedName>
    <definedName name="BEx3TX59M3456DDBXWFJ8X2TU37A" hidden="1">#REF!</definedName>
    <definedName name="BEx3U2UBY80GPGSTYFGI6F8TPKCV" localSheetId="5" hidden="1">#REF!</definedName>
    <definedName name="BEx3U2UBY80GPGSTYFGI6F8TPKCV" hidden="1">#REF!</definedName>
    <definedName name="BEx3U64YUOZ419BAJS2W78UMATAW" localSheetId="5" hidden="1">#REF!</definedName>
    <definedName name="BEx3U64YUOZ419BAJS2W78UMATAW" hidden="1">#REF!</definedName>
    <definedName name="BEx3U94WCEA5DKMWBEX1GU0LKYG2" localSheetId="5" hidden="1">#REF!</definedName>
    <definedName name="BEx3U94WCEA5DKMWBEX1GU0LKYG2" hidden="1">#REF!</definedName>
    <definedName name="BEx3U9VZ8SQVYS6ZA038J7AP7ZGW" localSheetId="5" hidden="1">#REF!</definedName>
    <definedName name="BEx3U9VZ8SQVYS6ZA038J7AP7ZGW" hidden="1">#REF!</definedName>
    <definedName name="BEx3UIQ5WRJBGNTFCCLOR4N7B1OQ" localSheetId="5" hidden="1">#REF!</definedName>
    <definedName name="BEx3UIQ5WRJBGNTFCCLOR4N7B1OQ" hidden="1">#REF!</definedName>
    <definedName name="BEx3UJMIX2NUSSWGMSI25A5DM4CH" localSheetId="5" hidden="1">#REF!</definedName>
    <definedName name="BEx3UJMIX2NUSSWGMSI25A5DM4CH" hidden="1">#REF!</definedName>
    <definedName name="BEx3UKIX0UULWP3BZA8VT2SQ8WI7" localSheetId="5" hidden="1">#REF!</definedName>
    <definedName name="BEx3UKIX0UULWP3BZA8VT2SQ8WI7" hidden="1">#REF!</definedName>
    <definedName name="BEx3UKOCOQG7S1YQ436S997K1KWV" localSheetId="5" hidden="1">#REF!</definedName>
    <definedName name="BEx3UKOCOQG7S1YQ436S997K1KWV" hidden="1">#REF!</definedName>
    <definedName name="BEx3UNISOEXF3OFHT2BUA6P9RBIJ" localSheetId="5" hidden="1">#REF!</definedName>
    <definedName name="BEx3UNISOEXF3OFHT2BUA6P9RBIJ" hidden="1">#REF!</definedName>
    <definedName name="BEx3UYM19VIXLA0EU7LB9NHA77PB" localSheetId="5" hidden="1">#REF!</definedName>
    <definedName name="BEx3UYM19VIXLA0EU7LB9NHA77PB" hidden="1">#REF!</definedName>
    <definedName name="BEx3VML7CG70HPISMVYIUEN3711Q" localSheetId="5" hidden="1">#REF!</definedName>
    <definedName name="BEx3VML7CG70HPISMVYIUEN3711Q" hidden="1">#REF!</definedName>
    <definedName name="BEx56ZID5H04P9AIYLP1OASFGV56" localSheetId="5" hidden="1">#REF!</definedName>
    <definedName name="BEx56ZID5H04P9AIYLP1OASFGV56" hidden="1">#REF!</definedName>
    <definedName name="BEx57ROM8UIFKV5C1BOZWSQQLESO" localSheetId="5" hidden="1">#REF!</definedName>
    <definedName name="BEx57ROM8UIFKV5C1BOZWSQQLESO" hidden="1">#REF!</definedName>
    <definedName name="BEx587EYSS57E3PI8DT973HLJM9E" localSheetId="5" hidden="1">#REF!</definedName>
    <definedName name="BEx587EYSS57E3PI8DT973HLJM9E" hidden="1">#REF!</definedName>
    <definedName name="BEx587KFQ3VKCOCY1SA5F24PQGUI" localSheetId="5" hidden="1">#REF!</definedName>
    <definedName name="BEx587KFQ3VKCOCY1SA5F24PQGUI" hidden="1">#REF!</definedName>
    <definedName name="BEx58O780PQ05NF0Z1SKKRB3N099" localSheetId="5" hidden="1">#REF!</definedName>
    <definedName name="BEx58O780PQ05NF0Z1SKKRB3N099" hidden="1">#REF!</definedName>
    <definedName name="BEx58W57CTL8HFK3U7ZRFYZR6MXE" localSheetId="5" hidden="1">#REF!</definedName>
    <definedName name="BEx58W57CTL8HFK3U7ZRFYZR6MXE" hidden="1">#REF!</definedName>
    <definedName name="BEx58XHO7ZULLF2EUD7YIS0MGQJ5" localSheetId="5" hidden="1">#REF!</definedName>
    <definedName name="BEx58XHO7ZULLF2EUD7YIS0MGQJ5" hidden="1">#REF!</definedName>
    <definedName name="BEx58ZAFNTMGBNDH52VUYXLRJO7P" localSheetId="5" hidden="1">#REF!</definedName>
    <definedName name="BEx58ZAFNTMGBNDH52VUYXLRJO7P" hidden="1">#REF!</definedName>
    <definedName name="BEx58ZW0HAIGIPEX9CVA1PQQTR6X" localSheetId="5" hidden="1">#REF!</definedName>
    <definedName name="BEx58ZW0HAIGIPEX9CVA1PQQTR6X" hidden="1">#REF!</definedName>
    <definedName name="BEx593SAFVYKW7V61D9COEZJXDA7" localSheetId="5" hidden="1">#REF!</definedName>
    <definedName name="BEx593SAFVYKW7V61D9COEZJXDA7" hidden="1">#REF!</definedName>
    <definedName name="BEx59BA1KH3RG6K1LHL7YS2VB79N" localSheetId="5" hidden="1">#REF!</definedName>
    <definedName name="BEx59BA1KH3RG6K1LHL7YS2VB79N" hidden="1">#REF!</definedName>
    <definedName name="BEx59DDIU0AMFOY94NSP1ULST8JD" localSheetId="5" hidden="1">#REF!</definedName>
    <definedName name="BEx59DDIU0AMFOY94NSP1ULST8JD" hidden="1">#REF!</definedName>
    <definedName name="BEx59E9WABJP2TN71QAIKK79HPK9" localSheetId="5" hidden="1">#REF!</definedName>
    <definedName name="BEx59E9WABJP2TN71QAIKK79HPK9" hidden="1">#REF!</definedName>
    <definedName name="BEx59F0T17A80RNLNSZNFX8NAO8Y" localSheetId="5" hidden="1">#REF!</definedName>
    <definedName name="BEx59F0T17A80RNLNSZNFX8NAO8Y" hidden="1">#REF!</definedName>
    <definedName name="BEx59P7MAPNU129ZTC5H3EH892G1" localSheetId="5" hidden="1">#REF!</definedName>
    <definedName name="BEx59P7MAPNU129ZTC5H3EH892G1" hidden="1">#REF!</definedName>
    <definedName name="BEx5A11WZRQSIE089QE119AOX9ZG" localSheetId="5" hidden="1">#REF!</definedName>
    <definedName name="BEx5A11WZRQSIE089QE119AOX9ZG" hidden="1">#REF!</definedName>
    <definedName name="BEx5A7CIGCOTHJKHGUBDZG91JGPZ" localSheetId="5" hidden="1">#REF!</definedName>
    <definedName name="BEx5A7CIGCOTHJKHGUBDZG91JGPZ" hidden="1">#REF!</definedName>
    <definedName name="BEx5A8UFLT2SWVSG5COFA9B8P376" localSheetId="5" hidden="1">#REF!</definedName>
    <definedName name="BEx5A8UFLT2SWVSG5COFA9B8P376" hidden="1">#REF!</definedName>
    <definedName name="BEx5ABUBK8WJV1WILGYU9A7CO0KI" localSheetId="5" hidden="1">#REF!</definedName>
    <definedName name="BEx5ABUBK8WJV1WILGYU9A7CO0KI" hidden="1">#REF!</definedName>
    <definedName name="BEx5AFFTN3IXIBHDKM0FYC4OFL1S" localSheetId="5" hidden="1">#REF!</definedName>
    <definedName name="BEx5AFFTN3IXIBHDKM0FYC4OFL1S" hidden="1">#REF!</definedName>
    <definedName name="BEx5AOFIO8KVRHIZ1RII337AA8ML" localSheetId="5" hidden="1">#REF!</definedName>
    <definedName name="BEx5AOFIO8KVRHIZ1RII337AA8ML" hidden="1">#REF!</definedName>
    <definedName name="BEx5APRZ66L5BWHFE8E4YYNEDTI4" localSheetId="5" hidden="1">#REF!</definedName>
    <definedName name="BEx5APRZ66L5BWHFE8E4YYNEDTI4" hidden="1">#REF!</definedName>
    <definedName name="BEx5AQJ1Z64KY10P8ZF1JKJUFEGN" localSheetId="5" hidden="1">#REF!</definedName>
    <definedName name="BEx5AQJ1Z64KY10P8ZF1JKJUFEGN" hidden="1">#REF!</definedName>
    <definedName name="BEx5AY62R0TL82VHXE37SCZCINQC" localSheetId="5" hidden="1">#REF!</definedName>
    <definedName name="BEx5AY62R0TL82VHXE37SCZCINQC" hidden="1">#REF!</definedName>
    <definedName name="BEx5B0PV1FCOUSHWQTY94AO0B8P0" localSheetId="5" hidden="1">#REF!</definedName>
    <definedName name="BEx5B0PV1FCOUSHWQTY94AO0B8P0" hidden="1">#REF!</definedName>
    <definedName name="BEx5B4RHHX0J1BF2FZKEA0SPP29O" localSheetId="5" hidden="1">#REF!</definedName>
    <definedName name="BEx5B4RHHX0J1BF2FZKEA0SPP29O" hidden="1">#REF!</definedName>
    <definedName name="BEx5B5YMSWP0OVI5CIQRP5V18D0C" localSheetId="5" hidden="1">#REF!</definedName>
    <definedName name="BEx5B5YMSWP0OVI5CIQRP5V18D0C" hidden="1">#REF!</definedName>
    <definedName name="BEx5B825RW35M5H0UB2IZGGRS4ER" localSheetId="5" hidden="1">#REF!</definedName>
    <definedName name="BEx5B825RW35M5H0UB2IZGGRS4ER" hidden="1">#REF!</definedName>
    <definedName name="BEx5BAWPMY0TL684WDXX6KKJLRCN" localSheetId="5" hidden="1">#REF!</definedName>
    <definedName name="BEx5BAWPMY0TL684WDXX6KKJLRCN" hidden="1">#REF!</definedName>
    <definedName name="BEx5BBCUOWR6J9MZS2ML5XB0X7MW" localSheetId="5" hidden="1">#REF!</definedName>
    <definedName name="BEx5BBCUOWR6J9MZS2ML5XB0X7MW" hidden="1">#REF!</definedName>
    <definedName name="BEx5BBI61U4Y65GD0ARMTALPP7SJ" localSheetId="5" hidden="1">#REF!</definedName>
    <definedName name="BEx5BBI61U4Y65GD0ARMTALPP7SJ" hidden="1">#REF!</definedName>
    <definedName name="BEx5BDR56MEV4IHY6CIH2SVNG1UB" localSheetId="5" hidden="1">#REF!</definedName>
    <definedName name="BEx5BDR56MEV4IHY6CIH2SVNG1UB" hidden="1">#REF!</definedName>
    <definedName name="BEx5BESZC5H329SKHGJOHZFILYJJ" localSheetId="5" hidden="1">#REF!</definedName>
    <definedName name="BEx5BESZC5H329SKHGJOHZFILYJJ" hidden="1">#REF!</definedName>
    <definedName name="BEx5BHSQ42B50IU1TEQFUXFX9XQD" localSheetId="5" hidden="1">#REF!</definedName>
    <definedName name="BEx5BHSQ42B50IU1TEQFUXFX9XQD" hidden="1">#REF!</definedName>
    <definedName name="BEx5BKSM4UN4C1DM3EYKM79MRC5K" localSheetId="5" hidden="1">#REF!</definedName>
    <definedName name="BEx5BKSM4UN4C1DM3EYKM79MRC5K" hidden="1">#REF!</definedName>
    <definedName name="BEx5BNN8NPH9KVOBARB9CDD9WLB6" localSheetId="5" hidden="1">#REF!</definedName>
    <definedName name="BEx5BNN8NPH9KVOBARB9CDD9WLB6" hidden="1">#REF!</definedName>
    <definedName name="BEx5BPLEZ8XY6S89R7AZQSKLT4HK" localSheetId="5" hidden="1">#REF!</definedName>
    <definedName name="BEx5BPLEZ8XY6S89R7AZQSKLT4HK" hidden="1">#REF!</definedName>
    <definedName name="BEx5BYFMZ80TDDN2EZO8CF39AIAC" localSheetId="5" hidden="1">#REF!</definedName>
    <definedName name="BEx5BYFMZ80TDDN2EZO8CF39AIAC" hidden="1">#REF!</definedName>
    <definedName name="BEx5C2BWFW6SHZBFDEISKGXHZCQW" localSheetId="5" hidden="1">#REF!</definedName>
    <definedName name="BEx5C2BWFW6SHZBFDEISKGXHZCQW" hidden="1">#REF!</definedName>
    <definedName name="BEx5C44NK782B81CBGQUDS6Z8MV9" localSheetId="5" hidden="1">#REF!</definedName>
    <definedName name="BEx5C44NK782B81CBGQUDS6Z8MV9" hidden="1">#REF!</definedName>
    <definedName name="BEx5C49ZFH8TO9ZU55729C3F7XG7" localSheetId="5" hidden="1">#REF!</definedName>
    <definedName name="BEx5C49ZFH8TO9ZU55729C3F7XG7" hidden="1">#REF!</definedName>
    <definedName name="BEx5C8GZQK13G60ZM70P63I5OS0L" localSheetId="5" hidden="1">#REF!</definedName>
    <definedName name="BEx5C8GZQK13G60ZM70P63I5OS0L" hidden="1">#REF!</definedName>
    <definedName name="BEx5CAPTVN2NBT3UOMA1UFAL1C2R" localSheetId="5" hidden="1">#REF!</definedName>
    <definedName name="BEx5CAPTVN2NBT3UOMA1UFAL1C2R" hidden="1">#REF!</definedName>
    <definedName name="BEx5CEM3SYF9XP0ZZVE0GEPCLV3F" localSheetId="5" hidden="1">#REF!</definedName>
    <definedName name="BEx5CEM3SYF9XP0ZZVE0GEPCLV3F" hidden="1">#REF!</definedName>
    <definedName name="BEx5CFYQ0F1Z6P8SCVJ0I3UPVFE4" localSheetId="5" hidden="1">#REF!</definedName>
    <definedName name="BEx5CFYQ0F1Z6P8SCVJ0I3UPVFE4" hidden="1">#REF!</definedName>
    <definedName name="BEx5CPEKNSJORIPFQC2E1LTRYY8L" localSheetId="5" hidden="1">#REF!</definedName>
    <definedName name="BEx5CPEKNSJORIPFQC2E1LTRYY8L" hidden="1">#REF!</definedName>
    <definedName name="BEx5CSUOL05D8PAM2TRDA9VRJT1O" localSheetId="5" hidden="1">#REF!</definedName>
    <definedName name="BEx5CSUOL05D8PAM2TRDA9VRJT1O" hidden="1">#REF!</definedName>
    <definedName name="BEx5CUNFOO4YDFJ22HCMI2QKIGKM" localSheetId="5" hidden="1">#REF!</definedName>
    <definedName name="BEx5CUNFOO4YDFJ22HCMI2QKIGKM" hidden="1">#REF!</definedName>
    <definedName name="BEx5D01O3G6BXWXT7MZEVS1F4TE9" localSheetId="5" hidden="1">#REF!</definedName>
    <definedName name="BEx5D01O3G6BXWXT7MZEVS1F4TE9" hidden="1">#REF!</definedName>
    <definedName name="BEx5D3HO5XE85AN0NGALZ4K4GE8J" localSheetId="5" hidden="1">#REF!</definedName>
    <definedName name="BEx5D3HO5XE85AN0NGALZ4K4GE8J" hidden="1">#REF!</definedName>
    <definedName name="BEx5D8L47OF0WHBPFWXGZINZWUBZ" localSheetId="5" hidden="1">#REF!</definedName>
    <definedName name="BEx5D8L47OF0WHBPFWXGZINZWUBZ" hidden="1">#REF!</definedName>
    <definedName name="BEx5DAJAHQ2SKUPCKSCR3PYML67L" localSheetId="5" hidden="1">#REF!</definedName>
    <definedName name="BEx5DAJAHQ2SKUPCKSCR3PYML67L" hidden="1">#REF!</definedName>
    <definedName name="BEx5DC18JM1KJCV44PF18E0LNRKA" localSheetId="5" hidden="1">#REF!</definedName>
    <definedName name="BEx5DC18JM1KJCV44PF18E0LNRKA" hidden="1">#REF!</definedName>
    <definedName name="BEx5DFH8EU3RCPUOTFY8S9G8SBCG" localSheetId="5" hidden="1">#REF!</definedName>
    <definedName name="BEx5DFH8EU3RCPUOTFY8S9G8SBCG" hidden="1">#REF!</definedName>
    <definedName name="BEx5DJIZBTNS011R9IIG2OQ2L6ZX" localSheetId="5" hidden="1">#REF!</definedName>
    <definedName name="BEx5DJIZBTNS011R9IIG2OQ2L6ZX" hidden="1">#REF!</definedName>
    <definedName name="BEx5DS2EKWFPC2UWI1W1QESX9QP5" localSheetId="5" hidden="1">#REF!</definedName>
    <definedName name="BEx5DS2EKWFPC2UWI1W1QESX9QP5" hidden="1">#REF!</definedName>
    <definedName name="BEx5E123OLO9WQUOIRIDJ967KAGK" localSheetId="5" hidden="1">#REF!</definedName>
    <definedName name="BEx5E123OLO9WQUOIRIDJ967KAGK" hidden="1">#REF!</definedName>
    <definedName name="BEx5E2UU5NES6W779W2OZTZOB4O7" localSheetId="5" hidden="1">#REF!</definedName>
    <definedName name="BEx5E2UU5NES6W779W2OZTZOB4O7" hidden="1">#REF!</definedName>
    <definedName name="BEx5ELFT92WAQN3NW8COIMQHUL91" localSheetId="5" hidden="1">#REF!</definedName>
    <definedName name="BEx5ELFT92WAQN3NW8COIMQHUL91" hidden="1">#REF!</definedName>
    <definedName name="BEx5ELQL9B0VR6UT18KP11DHOTFX" localSheetId="5" hidden="1">#REF!</definedName>
    <definedName name="BEx5ELQL9B0VR6UT18KP11DHOTFX" hidden="1">#REF!</definedName>
    <definedName name="BEx5ER4TJTFPN7IB1MNEB1ZFR5M6" localSheetId="5" hidden="1">#REF!</definedName>
    <definedName name="BEx5ER4TJTFPN7IB1MNEB1ZFR5M6" hidden="1">#REF!</definedName>
    <definedName name="BEx5EYXB2LDMI4FLC3QFAOXC0FZ3" localSheetId="5" hidden="1">#REF!</definedName>
    <definedName name="BEx5EYXB2LDMI4FLC3QFAOXC0FZ3" hidden="1">#REF!</definedName>
    <definedName name="BEx5F6V72QTCK7O39Y59R0EVM6CW" localSheetId="5" hidden="1">#REF!</definedName>
    <definedName name="BEx5F6V72QTCK7O39Y59R0EVM6CW" hidden="1">#REF!</definedName>
    <definedName name="BEx5FGLQVACD5F5YZG4DGSCHCGO2" localSheetId="5" hidden="1">#REF!</definedName>
    <definedName name="BEx5FGLQVACD5F5YZG4DGSCHCGO2" hidden="1">#REF!</definedName>
    <definedName name="BEx5FHCTE8VTJEF7IK189AVLNYSY" localSheetId="5" hidden="1">#REF!</definedName>
    <definedName name="BEx5FHCTE8VTJEF7IK189AVLNYSY" hidden="1">#REF!</definedName>
    <definedName name="BEx5FLJWHLW3BTZILDPN5NMA449V" localSheetId="5" hidden="1">#REF!</definedName>
    <definedName name="BEx5FLJWHLW3BTZILDPN5NMA449V" hidden="1">#REF!</definedName>
    <definedName name="BEx5FNI2O10YN2SI1NO4X5GP3GTF" localSheetId="5" hidden="1">#REF!</definedName>
    <definedName name="BEx5FNI2O10YN2SI1NO4X5GP3GTF" hidden="1">#REF!</definedName>
    <definedName name="BEx5FO8YRFSZCG3L608EHIHIHFY4" localSheetId="5" hidden="1">#REF!</definedName>
    <definedName name="BEx5FO8YRFSZCG3L608EHIHIHFY4" hidden="1">#REF!</definedName>
    <definedName name="BEx5FQNA6V4CNYSH013K45RI4BCV" localSheetId="5" hidden="1">#REF!</definedName>
    <definedName name="BEx5FQNA6V4CNYSH013K45RI4BCV" hidden="1">#REF!</definedName>
    <definedName name="BEx5FVQPPEU32CPNV9RRQ9MNLLVE" localSheetId="5" hidden="1">#REF!</definedName>
    <definedName name="BEx5FVQPPEU32CPNV9RRQ9MNLLVE" hidden="1">#REF!</definedName>
    <definedName name="BEx5G08KGMG5X2AQKDGPFYG5GH94" localSheetId="5" hidden="1">#REF!</definedName>
    <definedName name="BEx5G08KGMG5X2AQKDGPFYG5GH94" hidden="1">#REF!</definedName>
    <definedName name="BEx5G1A8TFN4C4QII35U9DKYNIS8" localSheetId="5" hidden="1">#REF!</definedName>
    <definedName name="BEx5G1A8TFN4C4QII35U9DKYNIS8" hidden="1">#REF!</definedName>
    <definedName name="BEx5G1L0QO91KEPDMV1D8OT4BT73" localSheetId="5" hidden="1">#REF!</definedName>
    <definedName name="BEx5G1L0QO91KEPDMV1D8OT4BT73" hidden="1">#REF!</definedName>
    <definedName name="BEx5G1QHX69GFUYHUZA5X74MTDMR" localSheetId="5" hidden="1">#REF!</definedName>
    <definedName name="BEx5G1QHX69GFUYHUZA5X74MTDMR" hidden="1">#REF!</definedName>
    <definedName name="BEx5G5S2C9JRD28ZQMMQLCBHWOHB" localSheetId="5" hidden="1">#REF!</definedName>
    <definedName name="BEx5G5S2C9JRD28ZQMMQLCBHWOHB" hidden="1">#REF!</definedName>
    <definedName name="BEx5G7KU3EGZQSYN2YNML8EW8NDC" localSheetId="5" hidden="1">#REF!</definedName>
    <definedName name="BEx5G7KU3EGZQSYN2YNML8EW8NDC" hidden="1">#REF!</definedName>
    <definedName name="BEx5G86DZL1VYUX6KWODAP3WFAWP" localSheetId="5" hidden="1">#REF!</definedName>
    <definedName name="BEx5G86DZL1VYUX6KWODAP3WFAWP" hidden="1">#REF!</definedName>
    <definedName name="BEx5G8BV2GIOCM3C7IUFK8L04A6M" localSheetId="5" hidden="1">#REF!</definedName>
    <definedName name="BEx5G8BV2GIOCM3C7IUFK8L04A6M" hidden="1">#REF!</definedName>
    <definedName name="BEx5GID9MVBUPFFT9M8K8B5MO9NV" localSheetId="5" hidden="1">#REF!</definedName>
    <definedName name="BEx5GID9MVBUPFFT9M8K8B5MO9NV" hidden="1">#REF!</definedName>
    <definedName name="BEx5GN0EWA9SCQDPQ7NTUQH82QVK" localSheetId="5" hidden="1">#REF!</definedName>
    <definedName name="BEx5GN0EWA9SCQDPQ7NTUQH82QVK" hidden="1">#REF!</definedName>
    <definedName name="BEx5GNBCU4WZ74I0UXFL9ZG2XSGJ" localSheetId="5" hidden="1">#REF!</definedName>
    <definedName name="BEx5GNBCU4WZ74I0UXFL9ZG2XSGJ" hidden="1">#REF!</definedName>
    <definedName name="BEx5GUCTYC7QCWGWU5BTO7Y7HDZX" localSheetId="5" hidden="1">#REF!</definedName>
    <definedName name="BEx5GUCTYC7QCWGWU5BTO7Y7HDZX" hidden="1">#REF!</definedName>
    <definedName name="BEx5GYUPJULJQ624TEESYFG1NFOH" localSheetId="5" hidden="1">#REF!</definedName>
    <definedName name="BEx5GYUPJULJQ624TEESYFG1NFOH" hidden="1">#REF!</definedName>
    <definedName name="BEx5H0NEE0AIN5E2UHJ9J9ISU9N1" localSheetId="5" hidden="1">#REF!</definedName>
    <definedName name="BEx5H0NEE0AIN5E2UHJ9J9ISU9N1" hidden="1">#REF!</definedName>
    <definedName name="BEx5H1UJSEUQM2K8QHQXO5THVHSO" localSheetId="5" hidden="1">#REF!</definedName>
    <definedName name="BEx5H1UJSEUQM2K8QHQXO5THVHSO" hidden="1">#REF!</definedName>
    <definedName name="BEx5HAOT9XWUF7XIFRZZS8B9F5TZ" localSheetId="5" hidden="1">#REF!</definedName>
    <definedName name="BEx5HAOT9XWUF7XIFRZZS8B9F5TZ" hidden="1">#REF!</definedName>
    <definedName name="BEx5HB534CO7TBSALKMD27WHMAQJ" localSheetId="5" hidden="1">#REF!</definedName>
    <definedName name="BEx5HB534CO7TBSALKMD27WHMAQJ" hidden="1">#REF!</definedName>
    <definedName name="BEx5HE4XRF9BUY04MENWY9CHHN5H" localSheetId="5" hidden="1">#REF!</definedName>
    <definedName name="BEx5HE4XRF9BUY04MENWY9CHHN5H" hidden="1">#REF!</definedName>
    <definedName name="BEx5HFHMABAT0H9KKS754X4T304E" localSheetId="5" hidden="1">#REF!</definedName>
    <definedName name="BEx5HFHMABAT0H9KKS754X4T304E" hidden="1">#REF!</definedName>
    <definedName name="BEx5HGDZ7MX1S3KNXLRL9WU565V4" localSheetId="5" hidden="1">#REF!</definedName>
    <definedName name="BEx5HGDZ7MX1S3KNXLRL9WU565V4" hidden="1">#REF!</definedName>
    <definedName name="BEx5HJZ9FAVNZSSBTAYRPZDYM9NU" localSheetId="5" hidden="1">#REF!</definedName>
    <definedName name="BEx5HJZ9FAVNZSSBTAYRPZDYM9NU" hidden="1">#REF!</definedName>
    <definedName name="BEx5HZ9JMKHNLFWLVUB1WP5B39BL" localSheetId="5" hidden="1">#REF!</definedName>
    <definedName name="BEx5HZ9JMKHNLFWLVUB1WP5B39BL" hidden="1">#REF!</definedName>
    <definedName name="BEx5I17QJ0PQ1OG1IMH69HMQWNEA" localSheetId="5" hidden="1">#REF!</definedName>
    <definedName name="BEx5I17QJ0PQ1OG1IMH69HMQWNEA" hidden="1">#REF!</definedName>
    <definedName name="BEx5I244LQHZTF3XI66J8705R9XX" localSheetId="5" hidden="1">#REF!</definedName>
    <definedName name="BEx5I244LQHZTF3XI66J8705R9XX" hidden="1">#REF!</definedName>
    <definedName name="BEx5I8PBP4LIXDGID5BP0THLO0AQ" localSheetId="5" hidden="1">#REF!</definedName>
    <definedName name="BEx5I8PBP4LIXDGID5BP0THLO0AQ" hidden="1">#REF!</definedName>
    <definedName name="BEx5I8USVUB3JP4S9OXGMZVMOQXR" localSheetId="5" hidden="1">#REF!</definedName>
    <definedName name="BEx5I8USVUB3JP4S9OXGMZVMOQXR" hidden="1">#REF!</definedName>
    <definedName name="BEx5I9GDQSYIAL65UQNDMNFQCS9Y" localSheetId="5" hidden="1">#REF!</definedName>
    <definedName name="BEx5I9GDQSYIAL65UQNDMNFQCS9Y" hidden="1">#REF!</definedName>
    <definedName name="BEx5IBUPG9AWNW5PK7JGRGEJ4OLM" localSheetId="5" hidden="1">#REF!</definedName>
    <definedName name="BEx5IBUPG9AWNW5PK7JGRGEJ4OLM" hidden="1">#REF!</definedName>
    <definedName name="BEx5IC06RVN8BSAEPREVKHKLCJ2L" localSheetId="5" hidden="1">#REF!</definedName>
    <definedName name="BEx5IC06RVN8BSAEPREVKHKLCJ2L" hidden="1">#REF!</definedName>
    <definedName name="BEx5IGY4M04BPXSQF2J4GQYXF85O" localSheetId="5" hidden="1">#REF!</definedName>
    <definedName name="BEx5IGY4M04BPXSQF2J4GQYXF85O" hidden="1">#REF!</definedName>
    <definedName name="BEx5IWTZDCLZ5CCDG108STY04SAJ" localSheetId="5" hidden="1">#REF!</definedName>
    <definedName name="BEx5IWTZDCLZ5CCDG108STY04SAJ" hidden="1">#REF!</definedName>
    <definedName name="BEx5J0FFP1KS4NGY20AEJI8VREEA" localSheetId="5" hidden="1">#REF!</definedName>
    <definedName name="BEx5J0FFP1KS4NGY20AEJI8VREEA" hidden="1">#REF!</definedName>
    <definedName name="BEx5J1XE5FVWL6IJV6CWKPN24UBK" localSheetId="5" hidden="1">#REF!</definedName>
    <definedName name="BEx5J1XE5FVWL6IJV6CWKPN24UBK" hidden="1">#REF!</definedName>
    <definedName name="BEx5JF3ZXLDIS8VNKDCY7ZI7H1CI" localSheetId="5" hidden="1">#REF!</definedName>
    <definedName name="BEx5JF3ZXLDIS8VNKDCY7ZI7H1CI" hidden="1">#REF!</definedName>
    <definedName name="BEx5JHCZJ8G6OOOW6EF3GABXKH6F" localSheetId="5" hidden="1">#REF!</definedName>
    <definedName name="BEx5JHCZJ8G6OOOW6EF3GABXKH6F" hidden="1">#REF!</definedName>
    <definedName name="BEx5JJB6W446THXQCRUKD3I7RKLP" localSheetId="5" hidden="1">#REF!</definedName>
    <definedName name="BEx5JJB6W446THXQCRUKD3I7RKLP" hidden="1">#REF!</definedName>
    <definedName name="BEx5JNCT8Z7XSSPD5EMNAJELCU2V" localSheetId="5" hidden="1">#REF!</definedName>
    <definedName name="BEx5JNCT8Z7XSSPD5EMNAJELCU2V" hidden="1">#REF!</definedName>
    <definedName name="BEx5JQCNT9Y4RM306CHC8IPY3HBZ" localSheetId="5" hidden="1">#REF!</definedName>
    <definedName name="BEx5JQCNT9Y4RM306CHC8IPY3HBZ" hidden="1">#REF!</definedName>
    <definedName name="BEx5K08PYKE6JOKBYIB006TX619P" localSheetId="5" hidden="1">#REF!</definedName>
    <definedName name="BEx5K08PYKE6JOKBYIB006TX619P" hidden="1">#REF!</definedName>
    <definedName name="BEx5K4W2S2K7M9V2M304KW93LK8Q" localSheetId="5" hidden="1">#REF!</definedName>
    <definedName name="BEx5K4W2S2K7M9V2M304KW93LK8Q" hidden="1">#REF!</definedName>
    <definedName name="BEx5K51DSERT1TR7B4A29R41W4NX" localSheetId="5" hidden="1">#REF!</definedName>
    <definedName name="BEx5K51DSERT1TR7B4A29R41W4NX" hidden="1">#REF!</definedName>
    <definedName name="BEx5KBBZ8KCEQK36ARG4ERYOFD4G" localSheetId="5" hidden="1">#REF!</definedName>
    <definedName name="BEx5KBBZ8KCEQK36ARG4ERYOFD4G" hidden="1">#REF!</definedName>
    <definedName name="BEx5KCOET0DYMY4VILOLGVBX7E3C" localSheetId="5" hidden="1">#REF!</definedName>
    <definedName name="BEx5KCOET0DYMY4VILOLGVBX7E3C" hidden="1">#REF!</definedName>
    <definedName name="BEx5KYER580I4T7WTLMUN7NLNP5K" localSheetId="5" hidden="1">#REF!</definedName>
    <definedName name="BEx5KYER580I4T7WTLMUN7NLNP5K" hidden="1">#REF!</definedName>
    <definedName name="BEx5LHLB3M6K4ZKY2F42QBZT30ZH" localSheetId="5" hidden="1">#REF!</definedName>
    <definedName name="BEx5LHLB3M6K4ZKY2F42QBZT30ZH" hidden="1">#REF!</definedName>
    <definedName name="BEx5LKQJG40DO2JR1ZF6KD3PON9K" localSheetId="5" hidden="1">#REF!</definedName>
    <definedName name="BEx5LKQJG40DO2JR1ZF6KD3PON9K" hidden="1">#REF!</definedName>
    <definedName name="BEx5LQA84QRPGAR4FLC7MCT3H9EN" localSheetId="5" hidden="1">#REF!</definedName>
    <definedName name="BEx5LQA84QRPGAR4FLC7MCT3H9EN" hidden="1">#REF!</definedName>
    <definedName name="BEx5LRMNU3HXIE1BUMDHRU31F7JJ" localSheetId="5" hidden="1">#REF!</definedName>
    <definedName name="BEx5LRMNU3HXIE1BUMDHRU31F7JJ" hidden="1">#REF!</definedName>
    <definedName name="BEx5LSJ1LPUAX3ENSPECWPG4J7D1" localSheetId="5" hidden="1">#REF!</definedName>
    <definedName name="BEx5LSJ1LPUAX3ENSPECWPG4J7D1" hidden="1">#REF!</definedName>
    <definedName name="BEx5LTKQ8RQWJE4BC88OP928893U" localSheetId="5" hidden="1">#REF!</definedName>
    <definedName name="BEx5LTKQ8RQWJE4BC88OP928893U" hidden="1">#REF!</definedName>
    <definedName name="BEx5M4D4KHXU4JXKDEHZZNRG7NRA" localSheetId="5" hidden="1">#REF!</definedName>
    <definedName name="BEx5M4D4KHXU4JXKDEHZZNRG7NRA" hidden="1">#REF!</definedName>
    <definedName name="BEx5MB9BR71LZDG7XXQ2EO58JC5F" localSheetId="5" hidden="1">#REF!</definedName>
    <definedName name="BEx5MB9BR71LZDG7XXQ2EO58JC5F" hidden="1">#REF!</definedName>
    <definedName name="BEx5MHEF05EVRV5DPTG4KMPWZSUS" localSheetId="5" hidden="1">#REF!</definedName>
    <definedName name="BEx5MHEF05EVRV5DPTG4KMPWZSUS" hidden="1">#REF!</definedName>
    <definedName name="BEx5MLQZM68YQSKARVWTTPINFQ2C" localSheetId="5" hidden="1">[19]ZZCOOM_M03_Q005!#REF!</definedName>
    <definedName name="BEx5MLQZM68YQSKARVWTTPINFQ2C" hidden="1">[19]ZZCOOM_M03_Q005!#REF!</definedName>
    <definedName name="BEx5MMCJMU7FOOWUCW9EA13B7V5F" localSheetId="5" hidden="1">#REF!</definedName>
    <definedName name="BEx5MMCJMU7FOOWUCW9EA13B7V5F" hidden="1">#REF!</definedName>
    <definedName name="BEx5MVXTKNBXHNWTL43C670E4KXC" localSheetId="5" hidden="1">#REF!</definedName>
    <definedName name="BEx5MVXTKNBXHNWTL43C670E4KXC" hidden="1">#REF!</definedName>
    <definedName name="BEx5MWZGZ3VRB5418C2RNF9H17BQ" localSheetId="5" hidden="1">#REF!</definedName>
    <definedName name="BEx5MWZGZ3VRB5418C2RNF9H17BQ" hidden="1">#REF!</definedName>
    <definedName name="BEx5MX4YD2QV39W04QH9C6AOA0FB" localSheetId="5" hidden="1">#REF!</definedName>
    <definedName name="BEx5MX4YD2QV39W04QH9C6AOA0FB" hidden="1">#REF!</definedName>
    <definedName name="BEx5N3A8LULD7YBJH5J83X27PZSW" localSheetId="5" hidden="1">#REF!</definedName>
    <definedName name="BEx5N3A8LULD7YBJH5J83X27PZSW" hidden="1">#REF!</definedName>
    <definedName name="BEx5N4XI4PWB1W9PMZ4O5R0HWTYD" localSheetId="5" hidden="1">#REF!</definedName>
    <definedName name="BEx5N4XI4PWB1W9PMZ4O5R0HWTYD" hidden="1">#REF!</definedName>
    <definedName name="BEx5N8DH1SY888WI2GZ2D6E9XCXB" localSheetId="5" hidden="1">#REF!</definedName>
    <definedName name="BEx5N8DH1SY888WI2GZ2D6E9XCXB" hidden="1">#REF!</definedName>
    <definedName name="BEx5NA68N6FJFX9UJXK4M14U487F" localSheetId="5" hidden="1">#REF!</definedName>
    <definedName name="BEx5NA68N6FJFX9UJXK4M14U487F" hidden="1">#REF!</definedName>
    <definedName name="BEx5NIKBG2GDJOYGE3WCXKU7YY51" localSheetId="5" hidden="1">#REF!</definedName>
    <definedName name="BEx5NIKBG2GDJOYGE3WCXKU7YY51" hidden="1">#REF!</definedName>
    <definedName name="BEx5NV06L5J5IMKGOMGKGJ4PBZCD" localSheetId="5" hidden="1">#REF!</definedName>
    <definedName name="BEx5NV06L5J5IMKGOMGKGJ4PBZCD" hidden="1">#REF!</definedName>
    <definedName name="BEx5NW1V6AB25NEEX9VPHRXWJDSS" localSheetId="5" hidden="1">#REF!</definedName>
    <definedName name="BEx5NW1V6AB25NEEX9VPHRXWJDSS" hidden="1">#REF!</definedName>
    <definedName name="BEx5NWSXWACAUHWVZAI57DGZ8OCQ" localSheetId="5" hidden="1">#REF!</definedName>
    <definedName name="BEx5NWSXWACAUHWVZAI57DGZ8OCQ" hidden="1">#REF!</definedName>
    <definedName name="BEx5NZSSQ6PY99ZX2D7Q9IGOR34W" localSheetId="5" hidden="1">#REF!</definedName>
    <definedName name="BEx5NZSSQ6PY99ZX2D7Q9IGOR34W" hidden="1">#REF!</definedName>
    <definedName name="BEx5O2N9HTGG4OJHR62PKFMNZTTW" localSheetId="5" hidden="1">#REF!</definedName>
    <definedName name="BEx5O2N9HTGG4OJHR62PKFMNZTTW" hidden="1">#REF!</definedName>
    <definedName name="BEx5O3ZUQ2OARA1CDOZ3NC4UE5AA" localSheetId="5" hidden="1">#REF!</definedName>
    <definedName name="BEx5O3ZUQ2OARA1CDOZ3NC4UE5AA" hidden="1">#REF!</definedName>
    <definedName name="BEx5OAFS0NJ2CB86A02E1JYHMLQ1" localSheetId="5" hidden="1">#REF!</definedName>
    <definedName name="BEx5OAFS0NJ2CB86A02E1JYHMLQ1" hidden="1">#REF!</definedName>
    <definedName name="BEx5OG4RPU8W1ETWDWM234NYYYEN" localSheetId="5" hidden="1">#REF!</definedName>
    <definedName name="BEx5OG4RPU8W1ETWDWM234NYYYEN" hidden="1">#REF!</definedName>
    <definedName name="BEx5OP9Y43F99O2IT69MKCCXGL61" localSheetId="5" hidden="1">#REF!</definedName>
    <definedName name="BEx5OP9Y43F99O2IT69MKCCXGL61" hidden="1">#REF!</definedName>
    <definedName name="BEx5P9Y9RDXNUAJ6CZ2LHMM8IM7T" localSheetId="5" hidden="1">#REF!</definedName>
    <definedName name="BEx5P9Y9RDXNUAJ6CZ2LHMM8IM7T" hidden="1">#REF!</definedName>
    <definedName name="BEx5PHWB2C0D5QLP3BZIP3UO7DIZ" localSheetId="5" hidden="1">#REF!</definedName>
    <definedName name="BEx5PHWB2C0D5QLP3BZIP3UO7DIZ" hidden="1">#REF!</definedName>
    <definedName name="BEx5PJP02W68K2E46L5C5YBSNU6T" localSheetId="5" hidden="1">#REF!</definedName>
    <definedName name="BEx5PJP02W68K2E46L5C5YBSNU6T" hidden="1">#REF!</definedName>
    <definedName name="BEx5PLCA8DOMAU315YCS5275L2HS" localSheetId="5" hidden="1">#REF!</definedName>
    <definedName name="BEx5PLCA8DOMAU315YCS5275L2HS" hidden="1">#REF!</definedName>
    <definedName name="BEx5PRXMZ5M65Z732WNNGV564C2J" localSheetId="5" hidden="1">#REF!</definedName>
    <definedName name="BEx5PRXMZ5M65Z732WNNGV564C2J" hidden="1">#REF!</definedName>
    <definedName name="BEx5Q29Y91E64DPE0YY53A6YHF3Y" localSheetId="5" hidden="1">#REF!</definedName>
    <definedName name="BEx5Q29Y91E64DPE0YY53A6YHF3Y" hidden="1">#REF!</definedName>
    <definedName name="BEx5QPSW4IPLH50WSR87HRER05RF" localSheetId="5" hidden="1">#REF!</definedName>
    <definedName name="BEx5QPSW4IPLH50WSR87HRER05RF" hidden="1">#REF!</definedName>
    <definedName name="BEx73V0EP8EMNRC3EZJJKKVKWQVB" localSheetId="5" hidden="1">#REF!</definedName>
    <definedName name="BEx73V0EP8EMNRC3EZJJKKVKWQVB" hidden="1">#REF!</definedName>
    <definedName name="BEx741WJHIJVXUX131SBXTVW8D71" localSheetId="5" hidden="1">#REF!</definedName>
    <definedName name="BEx741WJHIJVXUX131SBXTVW8D71" hidden="1">#REF!</definedName>
    <definedName name="BEx74Q6H3O7133AWQXWC21MI2UFT" localSheetId="5" hidden="1">#REF!</definedName>
    <definedName name="BEx74Q6H3O7133AWQXWC21MI2UFT" hidden="1">#REF!</definedName>
    <definedName name="BEx74R2VQ8BSMKPX25262AU3VZF7" localSheetId="5" hidden="1">#REF!</definedName>
    <definedName name="BEx74R2VQ8BSMKPX25262AU3VZF7" hidden="1">#REF!</definedName>
    <definedName name="BEx74W6BJ8ENO3J25WNM5H5APKA3" localSheetId="5" hidden="1">#REF!</definedName>
    <definedName name="BEx74W6BJ8ENO3J25WNM5H5APKA3" hidden="1">#REF!</definedName>
    <definedName name="BEx74YKLW1FKLWC3DJ2ELZBZBY1M" localSheetId="5" hidden="1">#REF!</definedName>
    <definedName name="BEx74YKLW1FKLWC3DJ2ELZBZBY1M" hidden="1">#REF!</definedName>
    <definedName name="BEx755GRRD9BL27YHLH5QWIYLWB7" localSheetId="5" hidden="1">#REF!</definedName>
    <definedName name="BEx755GRRD9BL27YHLH5QWIYLWB7" hidden="1">#REF!</definedName>
    <definedName name="BEx759D1D5SXS5ELLZVBI0SXYUNF" localSheetId="5" hidden="1">#REF!</definedName>
    <definedName name="BEx759D1D5SXS5ELLZVBI0SXYUNF" hidden="1">#REF!</definedName>
    <definedName name="BEx75DPEQTX055IZ2L8UVLJOT1DD" localSheetId="5" hidden="1">#REF!</definedName>
    <definedName name="BEx75DPEQTX055IZ2L8UVLJOT1DD" hidden="1">#REF!</definedName>
    <definedName name="BEx75GJZSZHUDN6OOAGQYFUDA2LP" localSheetId="5" hidden="1">#REF!</definedName>
    <definedName name="BEx75GJZSZHUDN6OOAGQYFUDA2LP" hidden="1">#REF!</definedName>
    <definedName name="BEx75HGCCV5K4UCJWYV8EV9AG5YT" localSheetId="5" hidden="1">#REF!</definedName>
    <definedName name="BEx75HGCCV5K4UCJWYV8EV9AG5YT" hidden="1">#REF!</definedName>
    <definedName name="BEx75PZT8TY5P13U978NVBUXKHT4" localSheetId="5" hidden="1">#REF!</definedName>
    <definedName name="BEx75PZT8TY5P13U978NVBUXKHT4" hidden="1">#REF!</definedName>
    <definedName name="BEx75T55F7GML8V1DMWL26WRT006" localSheetId="5" hidden="1">#REF!</definedName>
    <definedName name="BEx75T55F7GML8V1DMWL26WRT006" hidden="1">#REF!</definedName>
    <definedName name="BEx75VJGR07JY6UUWURQ4PJ29UKC" localSheetId="5" hidden="1">#REF!</definedName>
    <definedName name="BEx75VJGR07JY6UUWURQ4PJ29UKC" hidden="1">#REF!</definedName>
    <definedName name="BEx7696AZUPB1PK30JJQUWUELQPJ" localSheetId="5" hidden="1">#REF!</definedName>
    <definedName name="BEx7696AZUPB1PK30JJQUWUELQPJ" hidden="1">#REF!</definedName>
    <definedName name="BEx76PNR8S4T4VUQS0KU58SEX0VN" localSheetId="5" hidden="1">#REF!</definedName>
    <definedName name="BEx76PNR8S4T4VUQS0KU58SEX0VN" hidden="1">#REF!</definedName>
    <definedName name="BEx76YY7ODSIKDD9VDF9TLTDM18I" localSheetId="5" hidden="1">#REF!</definedName>
    <definedName name="BEx76YY7ODSIKDD9VDF9TLTDM18I" hidden="1">#REF!</definedName>
    <definedName name="BEx7705E86I9B7DTKMMJMAFSYMUL" localSheetId="5" hidden="1">#REF!</definedName>
    <definedName name="BEx7705E86I9B7DTKMMJMAFSYMUL" hidden="1">#REF!</definedName>
    <definedName name="BEx7741OUGLA0WJQLQRUJSL4DE00" localSheetId="5" hidden="1">#REF!</definedName>
    <definedName name="BEx7741OUGLA0WJQLQRUJSL4DE00" hidden="1">#REF!</definedName>
    <definedName name="BEx774N83DXLJZ54Q42PWIJZ2DN1" localSheetId="5" hidden="1">#REF!</definedName>
    <definedName name="BEx774N83DXLJZ54Q42PWIJZ2DN1" hidden="1">#REF!</definedName>
    <definedName name="BEx779QNIY3061ZV9BR462WKEGRW" localSheetId="5" hidden="1">#REF!</definedName>
    <definedName name="BEx779QNIY3061ZV9BR462WKEGRW" hidden="1">#REF!</definedName>
    <definedName name="BEx77G19QU9A95CNHE6QMVSQR2T3" localSheetId="5" hidden="1">#REF!</definedName>
    <definedName name="BEx77G19QU9A95CNHE6QMVSQR2T3" hidden="1">#REF!</definedName>
    <definedName name="BEx77P0S3GVMS7BJUL9OWUGJ1B02" localSheetId="5" hidden="1">#REF!</definedName>
    <definedName name="BEx77P0S3GVMS7BJUL9OWUGJ1B02" hidden="1">#REF!</definedName>
    <definedName name="BEx77QDESURI6WW5582YXSK3A972" localSheetId="5" hidden="1">#REF!</definedName>
    <definedName name="BEx77QDESURI6WW5582YXSK3A972" hidden="1">#REF!</definedName>
    <definedName name="BEx77VBI9XOPFHKEWU5EHQ9J675Y" localSheetId="5" hidden="1">#REF!</definedName>
    <definedName name="BEx77VBI9XOPFHKEWU5EHQ9J675Y" hidden="1">#REF!</definedName>
    <definedName name="BEx7809GQOCLHSNH95VOYIX7P1TV" localSheetId="5" hidden="1">#REF!</definedName>
    <definedName name="BEx7809GQOCLHSNH95VOYIX7P1TV" hidden="1">#REF!</definedName>
    <definedName name="BEx780K8XAXUHGVZGZWQ74DK4CI3" localSheetId="5" hidden="1">#REF!</definedName>
    <definedName name="BEx780K8XAXUHGVZGZWQ74DK4CI3" hidden="1">#REF!</definedName>
    <definedName name="BEx78226TN58UE0CTY98YEDU0LSL" localSheetId="5" hidden="1">#REF!</definedName>
    <definedName name="BEx78226TN58UE0CTY98YEDU0LSL" hidden="1">#REF!</definedName>
    <definedName name="BEx7881ZZBWHRAX6W2GY19J8MGEQ" localSheetId="5" hidden="1">#REF!</definedName>
    <definedName name="BEx7881ZZBWHRAX6W2GY19J8MGEQ" hidden="1">#REF!</definedName>
    <definedName name="BEx78BSYINF85GYNSCIRD95PH86Q" localSheetId="5" hidden="1">#REF!</definedName>
    <definedName name="BEx78BSYINF85GYNSCIRD95PH86Q" hidden="1">#REF!</definedName>
    <definedName name="BEx78HHRIWDLHQX2LG0HWFRYEL1T" localSheetId="5" hidden="1">#REF!</definedName>
    <definedName name="BEx78HHRIWDLHQX2LG0HWFRYEL1T" hidden="1">#REF!</definedName>
    <definedName name="BEx78QC4X2YVM9K6MQRB2WJG36N3" localSheetId="5" hidden="1">#REF!</definedName>
    <definedName name="BEx78QC4X2YVM9K6MQRB2WJG36N3" hidden="1">#REF!</definedName>
    <definedName name="BEx78QMXZ2P1ZB3HJ9O50DWHCMXR" localSheetId="5" hidden="1">#REF!</definedName>
    <definedName name="BEx78QMXZ2P1ZB3HJ9O50DWHCMXR" hidden="1">#REF!</definedName>
    <definedName name="BEx78SFO5VR28677DWZEMDN7G86X" localSheetId="5" hidden="1">#REF!</definedName>
    <definedName name="BEx78SFO5VR28677DWZEMDN7G86X" hidden="1">#REF!</definedName>
    <definedName name="BEx78SFOYH1Z0ZDTO47W2M60TW6K" localSheetId="5" hidden="1">#REF!</definedName>
    <definedName name="BEx78SFOYH1Z0ZDTO47W2M60TW6K" hidden="1">#REF!</definedName>
    <definedName name="BEx7974EARYYX2ICWU0YC50VO5D8" localSheetId="5" hidden="1">#REF!</definedName>
    <definedName name="BEx7974EARYYX2ICWU0YC50VO5D8" hidden="1">#REF!</definedName>
    <definedName name="BEx79JK3E6JO8MX4O35A5G8NZCC8" localSheetId="5" hidden="1">#REF!</definedName>
    <definedName name="BEx79JK3E6JO8MX4O35A5G8NZCC8" hidden="1">#REF!</definedName>
    <definedName name="BEx79OCP4HQ6XP8EWNGEUDLOZBBS" localSheetId="5" hidden="1">#REF!</definedName>
    <definedName name="BEx79OCP4HQ6XP8EWNGEUDLOZBBS" hidden="1">#REF!</definedName>
    <definedName name="BEx79SEAYKUZB0H4LYBCD6WWJBG2" localSheetId="5" hidden="1">#REF!</definedName>
    <definedName name="BEx79SEAYKUZB0H4LYBCD6WWJBG2" hidden="1">#REF!</definedName>
    <definedName name="BEx79SJRHTLS9PYM69O9BWW1FMJK" localSheetId="5" hidden="1">#REF!</definedName>
    <definedName name="BEx79SJRHTLS9PYM69O9BWW1FMJK" hidden="1">#REF!</definedName>
    <definedName name="BEx79YJJLBELICW9F9FRYSCQ101L" localSheetId="5" hidden="1">#REF!</definedName>
    <definedName name="BEx79YJJLBELICW9F9FRYSCQ101L" hidden="1">#REF!</definedName>
    <definedName name="BEx79YUC7B0V77FSBGIRCY1BR4VK" localSheetId="5" hidden="1">#REF!</definedName>
    <definedName name="BEx79YUC7B0V77FSBGIRCY1BR4VK" hidden="1">#REF!</definedName>
    <definedName name="BEx7A06T3RC2891FUX05G3QPRAUE" localSheetId="5" hidden="1">#REF!</definedName>
    <definedName name="BEx7A06T3RC2891FUX05G3QPRAUE" hidden="1">#REF!</definedName>
    <definedName name="BEx7A9S3JA1X7FH4CFSQLTZC4691" localSheetId="5" hidden="1">#REF!</definedName>
    <definedName name="BEx7A9S3JA1X7FH4CFSQLTZC4691" hidden="1">#REF!</definedName>
    <definedName name="BEx7ABA2C9IWH5VSLVLLLCY62161" localSheetId="5" hidden="1">#REF!</definedName>
    <definedName name="BEx7ABA2C9IWH5VSLVLLLCY62161" hidden="1">#REF!</definedName>
    <definedName name="BEx7AE4LPLX8N85BYB0WCO5S7ZPV" localSheetId="5" hidden="1">#REF!</definedName>
    <definedName name="BEx7AE4LPLX8N85BYB0WCO5S7ZPV" hidden="1">#REF!</definedName>
    <definedName name="BEx7AR0EEP9O5JPPEKQWG1TC860T" localSheetId="5" hidden="1">#REF!</definedName>
    <definedName name="BEx7AR0EEP9O5JPPEKQWG1TC860T" hidden="1">#REF!</definedName>
    <definedName name="BEx7ASD1I654MEDCO6GGWA95PXSC" localSheetId="5" hidden="1">#REF!</definedName>
    <definedName name="BEx7ASD1I654MEDCO6GGWA95PXSC" hidden="1">#REF!</definedName>
    <definedName name="BEx7AURD3S7JGN4D3YK1QAG6TAFA" localSheetId="5" hidden="1">#REF!</definedName>
    <definedName name="BEx7AURD3S7JGN4D3YK1QAG6TAFA" hidden="1">#REF!</definedName>
    <definedName name="BEx7AVCX9S5RJP3NSZ4QM4E6ERDT" localSheetId="5" hidden="1">#REF!</definedName>
    <definedName name="BEx7AVCX9S5RJP3NSZ4QM4E6ERDT" hidden="1">#REF!</definedName>
    <definedName name="BEx7AVYIGP0930MV5JEBWRYCJN68" localSheetId="5" hidden="1">#REF!</definedName>
    <definedName name="BEx7AVYIGP0930MV5JEBWRYCJN68" hidden="1">#REF!</definedName>
    <definedName name="BEx7B6LH6917TXOSAAQ6U7HVF018" localSheetId="5" hidden="1">#REF!</definedName>
    <definedName name="BEx7B6LH6917TXOSAAQ6U7HVF018" hidden="1">#REF!</definedName>
    <definedName name="BEx7BN8E88JR3K1BSLAZRPSFPQ9L" localSheetId="5" hidden="1">#REF!</definedName>
    <definedName name="BEx7BN8E88JR3K1BSLAZRPSFPQ9L" hidden="1">#REF!</definedName>
    <definedName name="BEx7BP14RMS3638K85OM4NCYLRHG" localSheetId="5" hidden="1">#REF!</definedName>
    <definedName name="BEx7BP14RMS3638K85OM4NCYLRHG" hidden="1">#REF!</definedName>
    <definedName name="BEx7BPXFZXJ79FQ0E8AQE21PGVHA" localSheetId="5" hidden="1">#REF!</definedName>
    <definedName name="BEx7BPXFZXJ79FQ0E8AQE21PGVHA" hidden="1">#REF!</definedName>
    <definedName name="BEx7C04AM39DQMC1TIX7CFZ2ADHX" localSheetId="5" hidden="1">#REF!</definedName>
    <definedName name="BEx7C04AM39DQMC1TIX7CFZ2ADHX" hidden="1">#REF!</definedName>
    <definedName name="BEx7C346X4AX2J1QPM4NBC7JL5W9" localSheetId="5" hidden="1">#REF!</definedName>
    <definedName name="BEx7C346X4AX2J1QPM4NBC7JL5W9" hidden="1">#REF!</definedName>
    <definedName name="BEx7C40F0PQURHPI6YQ39NFIR86Z" localSheetId="5" hidden="1">#REF!</definedName>
    <definedName name="BEx7C40F0PQURHPI6YQ39NFIR86Z" hidden="1">#REF!</definedName>
    <definedName name="BEx7C7B9VCY7N0H7N1NH6HNNH724" localSheetId="5" hidden="1">#REF!</definedName>
    <definedName name="BEx7C7B9VCY7N0H7N1NH6HNNH724" hidden="1">#REF!</definedName>
    <definedName name="BEx7C93VR7SYRIJS1JO8YZKSFAW9" localSheetId="5" hidden="1">#REF!</definedName>
    <definedName name="BEx7C93VR7SYRIJS1JO8YZKSFAW9" hidden="1">#REF!</definedName>
    <definedName name="BEx7CCPC6R1KQQZ2JQU6EFI1G0RM" localSheetId="5" hidden="1">#REF!</definedName>
    <definedName name="BEx7CCPC6R1KQQZ2JQU6EFI1G0RM" hidden="1">#REF!</definedName>
    <definedName name="BEx7CIJST9GLS2QD383UK7VUDTGL" localSheetId="5" hidden="1">#REF!</definedName>
    <definedName name="BEx7CIJST9GLS2QD383UK7VUDTGL" hidden="1">#REF!</definedName>
    <definedName name="BEx7CO8T2XKC7GHDSYNAWTZ9L7YR" localSheetId="5" hidden="1">#REF!</definedName>
    <definedName name="BEx7CO8T2XKC7GHDSYNAWTZ9L7YR" hidden="1">#REF!</definedName>
    <definedName name="BEx7CW1CF00DO8A36UNC2X7K65C2" localSheetId="5" hidden="1">#REF!</definedName>
    <definedName name="BEx7CW1CF00DO8A36UNC2X7K65C2" hidden="1">#REF!</definedName>
    <definedName name="BEx7CW6NFRL2P4XWP0MWHIYA97KF" localSheetId="5" hidden="1">#REF!</definedName>
    <definedName name="BEx7CW6NFRL2P4XWP0MWHIYA97KF" hidden="1">#REF!</definedName>
    <definedName name="BEx7CZXN83U7XFVGG1P1N6ZCQK7U" localSheetId="5" hidden="1">#REF!</definedName>
    <definedName name="BEx7CZXN83U7XFVGG1P1N6ZCQK7U" hidden="1">#REF!</definedName>
    <definedName name="BEx7D14R4J25CLH301NHMGU8FSWM" localSheetId="5" hidden="1">#REF!</definedName>
    <definedName name="BEx7D14R4J25CLH301NHMGU8FSWM" hidden="1">#REF!</definedName>
    <definedName name="BEx7D38BE0Z9QLQBDMGARM9USFPM" localSheetId="5" hidden="1">#REF!</definedName>
    <definedName name="BEx7D38BE0Z9QLQBDMGARM9USFPM" hidden="1">#REF!</definedName>
    <definedName name="BEx7D5RWKRS4W71J4NZ6ZSFHPKFT" localSheetId="5" hidden="1">#REF!</definedName>
    <definedName name="BEx7D5RWKRS4W71J4NZ6ZSFHPKFT" hidden="1">#REF!</definedName>
    <definedName name="BEx7D8H1TPOX1UN17QZYEV7Q58GA" localSheetId="5" hidden="1">#REF!</definedName>
    <definedName name="BEx7D8H1TPOX1UN17QZYEV7Q58GA" hidden="1">#REF!</definedName>
    <definedName name="BEx7DGF13H2074LRWFZQ45PZ6JPX" localSheetId="5" hidden="1">#REF!</definedName>
    <definedName name="BEx7DGF13H2074LRWFZQ45PZ6JPX" hidden="1">#REF!</definedName>
    <definedName name="BEx7DHBE0SOC5KXWWQ73WUDBRX8J" localSheetId="5" hidden="1">#REF!</definedName>
    <definedName name="BEx7DHBE0SOC5KXWWQ73WUDBRX8J" hidden="1">#REF!</definedName>
    <definedName name="BEx7DKWUXEDIISSX4GDD4YYT887F" localSheetId="5" hidden="1">#REF!</definedName>
    <definedName name="BEx7DKWUXEDIISSX4GDD4YYT887F" hidden="1">#REF!</definedName>
    <definedName name="BEx7DMUYR2HC26WW7AOB1TULERMB" localSheetId="5" hidden="1">#REF!</definedName>
    <definedName name="BEx7DMUYR2HC26WW7AOB1TULERMB" hidden="1">#REF!</definedName>
    <definedName name="BEx7DVJTRV44IMJIBFXELE67SZ7S" localSheetId="5" hidden="1">#REF!</definedName>
    <definedName name="BEx7DVJTRV44IMJIBFXELE67SZ7S" hidden="1">#REF!</definedName>
    <definedName name="BEx7DVUMFCI5INHMVFIJ44RTTSTT" localSheetId="5" hidden="1">#REF!</definedName>
    <definedName name="BEx7DVUMFCI5INHMVFIJ44RTTSTT" hidden="1">#REF!</definedName>
    <definedName name="BEx7E2QT2U8THYOKBPXONB1B47WH" localSheetId="5" hidden="1">#REF!</definedName>
    <definedName name="BEx7E2QT2U8THYOKBPXONB1B47WH" hidden="1">#REF!</definedName>
    <definedName name="BEx7E5QP7W6UKO74F5Y0VJ741HS5" localSheetId="5" hidden="1">#REF!</definedName>
    <definedName name="BEx7E5QP7W6UKO74F5Y0VJ741HS5" hidden="1">#REF!</definedName>
    <definedName name="BEx7E6N29HGH3I47AFB2DCS6MVS6" localSheetId="5" hidden="1">#REF!</definedName>
    <definedName name="BEx7E6N29HGH3I47AFB2DCS6MVS6" hidden="1">#REF!</definedName>
    <definedName name="BEx7EBA8IYHQKT7IQAOAML660SYA" localSheetId="5" hidden="1">#REF!</definedName>
    <definedName name="BEx7EBA8IYHQKT7IQAOAML660SYA" hidden="1">#REF!</definedName>
    <definedName name="BEx7EI6C8MCRZFEQYUBE5FSUTIHK" localSheetId="5" hidden="1">#REF!</definedName>
    <definedName name="BEx7EI6C8MCRZFEQYUBE5FSUTIHK" hidden="1">#REF!</definedName>
    <definedName name="BEx7EI6DL1Z6UWLFBXAKVGZTKHWJ" localSheetId="5" hidden="1">#REF!</definedName>
    <definedName name="BEx7EI6DL1Z6UWLFBXAKVGZTKHWJ" hidden="1">#REF!</definedName>
    <definedName name="BEx7EQKHX7GZYOLXRDU534TT4H64" localSheetId="5" hidden="1">#REF!</definedName>
    <definedName name="BEx7EQKHX7GZYOLXRDU534TT4H64" hidden="1">#REF!</definedName>
    <definedName name="BEx7ETV6L1TM7JSXJIGK3FC6RVZW" localSheetId="5" hidden="1">#REF!</definedName>
    <definedName name="BEx7ETV6L1TM7JSXJIGK3FC6RVZW" hidden="1">#REF!</definedName>
    <definedName name="BEx7EYYLHMBYQTH6I377FCQS7CSX" localSheetId="5" hidden="1">#REF!</definedName>
    <definedName name="BEx7EYYLHMBYQTH6I377FCQS7CSX" hidden="1">#REF!</definedName>
    <definedName name="BEx7FCLG1RYI2SNOU1Y2GQZNZSWA" localSheetId="5" hidden="1">#REF!</definedName>
    <definedName name="BEx7FCLG1RYI2SNOU1Y2GQZNZSWA" hidden="1">#REF!</definedName>
    <definedName name="BEx7FN32ZGWOAA4TTH79KINTDWR9" localSheetId="5" hidden="1">#REF!</definedName>
    <definedName name="BEx7FN32ZGWOAA4TTH79KINTDWR9" hidden="1">#REF!</definedName>
    <definedName name="BEx7FV0WJHXL6X5JNQ2ZX45PX49P" localSheetId="5" hidden="1">#REF!</definedName>
    <definedName name="BEx7FV0WJHXL6X5JNQ2ZX45PX49P" hidden="1">#REF!</definedName>
    <definedName name="BEx7G82CKM3NIY1PHNFK28M09PCH" localSheetId="5" hidden="1">#REF!</definedName>
    <definedName name="BEx7G82CKM3NIY1PHNFK28M09PCH" hidden="1">#REF!</definedName>
    <definedName name="BEx7GR3ENYWRXXS5IT0UMEGOLGUH" localSheetId="5" hidden="1">#REF!</definedName>
    <definedName name="BEx7GR3ENYWRXXS5IT0UMEGOLGUH" hidden="1">#REF!</definedName>
    <definedName name="BEx7GSAL6P7TASL8MB63RFST1LJL" localSheetId="5" hidden="1">#REF!</definedName>
    <definedName name="BEx7GSAL6P7TASL8MB63RFST1LJL" hidden="1">#REF!</definedName>
    <definedName name="BEx7H0JD6I5I8WQLLWOYWY5YWPQE" localSheetId="5" hidden="1">#REF!</definedName>
    <definedName name="BEx7H0JD6I5I8WQLLWOYWY5YWPQE" hidden="1">#REF!</definedName>
    <definedName name="BEx7H14XCXH7WEXEY1HVO53A6AGH" localSheetId="5" hidden="1">#REF!</definedName>
    <definedName name="BEx7H14XCXH7WEXEY1HVO53A6AGH" hidden="1">#REF!</definedName>
    <definedName name="BEx7HGVBEF4LEIF6RC14N3PSU461" localSheetId="5" hidden="1">#REF!</definedName>
    <definedName name="BEx7HGVBEF4LEIF6RC14N3PSU461" hidden="1">#REF!</definedName>
    <definedName name="BEx7HQ5T9FZ42QWS09UO4DT42Y0R" localSheetId="5" hidden="1">#REF!</definedName>
    <definedName name="BEx7HQ5T9FZ42QWS09UO4DT42Y0R" hidden="1">#REF!</definedName>
    <definedName name="BEx7HRCZE3CVGON1HV07MT5MNDZ3" localSheetId="5" hidden="1">#REF!</definedName>
    <definedName name="BEx7HRCZE3CVGON1HV07MT5MNDZ3" hidden="1">#REF!</definedName>
    <definedName name="BEx7HWGE2CANG5M17X4C8YNC3N8F" localSheetId="5" hidden="1">#REF!</definedName>
    <definedName name="BEx7HWGE2CANG5M17X4C8YNC3N8F" hidden="1">#REF!</definedName>
    <definedName name="BEx7IB54GU5UCTJS549UBDW43EJL" localSheetId="5" hidden="1">#REF!</definedName>
    <definedName name="BEx7IB54GU5UCTJS549UBDW43EJL" hidden="1">#REF!</definedName>
    <definedName name="BEx7IBVYN47SFZIA0K4MDKQZNN9V" localSheetId="5" hidden="1">#REF!</definedName>
    <definedName name="BEx7IBVYN47SFZIA0K4MDKQZNN9V" hidden="1">#REF!</definedName>
    <definedName name="BEx7IGOMJB39HUONENRXTK1MFHGE" localSheetId="5" hidden="1">#REF!</definedName>
    <definedName name="BEx7IGOMJB39HUONENRXTK1MFHGE" hidden="1">#REF!</definedName>
    <definedName name="BEx7ISO6LTCYYDK0J6IN4PG2P6SW" localSheetId="5" hidden="1">#REF!</definedName>
    <definedName name="BEx7ISO6LTCYYDK0J6IN4PG2P6SW" hidden="1">#REF!</definedName>
    <definedName name="BEx7IV2IJ5WT7UC0UG7WP0WF2JZI" localSheetId="5" hidden="1">#REF!</definedName>
    <definedName name="BEx7IV2IJ5WT7UC0UG7WP0WF2JZI" hidden="1">#REF!</definedName>
    <definedName name="BEx7IXGU74GE5E4S6W4Z13AR092Y" localSheetId="5" hidden="1">#REF!</definedName>
    <definedName name="BEx7IXGU74GE5E4S6W4Z13AR092Y" hidden="1">#REF!</definedName>
    <definedName name="BEx7J4YL8Q3BI1MLH16YYQ18IJRD" localSheetId="5" hidden="1">#REF!</definedName>
    <definedName name="BEx7J4YL8Q3BI1MLH16YYQ18IJRD" hidden="1">#REF!</definedName>
    <definedName name="BEx7J5K5QVUOXI6A663KUWL6PO3O" localSheetId="5" hidden="1">#REF!</definedName>
    <definedName name="BEx7J5K5QVUOXI6A663KUWL6PO3O" hidden="1">#REF!</definedName>
    <definedName name="BEx7JH3HGBPI07OHZ5LFYK0UFZQR" localSheetId="5" hidden="1">#REF!</definedName>
    <definedName name="BEx7JH3HGBPI07OHZ5LFYK0UFZQR" hidden="1">#REF!</definedName>
    <definedName name="BEx7JRL3MHRMVLQF3EN15MXRPN68" localSheetId="5" hidden="1">#REF!</definedName>
    <definedName name="BEx7JRL3MHRMVLQF3EN15MXRPN68" hidden="1">#REF!</definedName>
    <definedName name="BEx7JV194190CNM6WWGQ3UBJ3CHH" localSheetId="5" hidden="1">#REF!</definedName>
    <definedName name="BEx7JV194190CNM6WWGQ3UBJ3CHH" hidden="1">#REF!</definedName>
    <definedName name="BEx7JZJ4AE8AGMWPK3XPBTBUBZ48" localSheetId="5" hidden="1">#REF!</definedName>
    <definedName name="BEx7JZJ4AE8AGMWPK3XPBTBUBZ48" hidden="1">#REF!</definedName>
    <definedName name="BEx7K7GZ607XQOGB81A1HINBTGOZ" localSheetId="5" hidden="1">#REF!</definedName>
    <definedName name="BEx7K7GZ607XQOGB81A1HINBTGOZ" hidden="1">#REF!</definedName>
    <definedName name="BEx7KEYPBDXSNROH8M6CDCBN6B50" localSheetId="5" hidden="1">#REF!</definedName>
    <definedName name="BEx7KEYPBDXSNROH8M6CDCBN6B50" hidden="1">#REF!</definedName>
    <definedName name="BEx7KH7PZ0A6FSWA4LAN2CMZ0WSF" localSheetId="5" hidden="1">#REF!</definedName>
    <definedName name="BEx7KH7PZ0A6FSWA4LAN2CMZ0WSF" hidden="1">#REF!</definedName>
    <definedName name="BEx7KNCTL6VMNQP4MFMHOMV1WI1Y" localSheetId="5" hidden="1">#REF!</definedName>
    <definedName name="BEx7KNCTL6VMNQP4MFMHOMV1WI1Y" hidden="1">#REF!</definedName>
    <definedName name="BEx7KSAS8BZT6H8OQCZ5DNSTMO07" localSheetId="5" hidden="1">#REF!</definedName>
    <definedName name="BEx7KSAS8BZT6H8OQCZ5DNSTMO07" hidden="1">#REF!</definedName>
    <definedName name="BEx7KWHTBD21COXVI4HNEQH0Z3L8" localSheetId="5" hidden="1">#REF!</definedName>
    <definedName name="BEx7KWHTBD21COXVI4HNEQH0Z3L8" hidden="1">#REF!</definedName>
    <definedName name="BEx7KXUGRMRSUXCM97Z7VRZQ9JH2" localSheetId="5" hidden="1">#REF!</definedName>
    <definedName name="BEx7KXUGRMRSUXCM97Z7VRZQ9JH2" hidden="1">#REF!</definedName>
    <definedName name="BEx7L5C6U8MP6IZ67BD649WQYJEK" localSheetId="5" hidden="1">#REF!</definedName>
    <definedName name="BEx7L5C6U8MP6IZ67BD649WQYJEK" hidden="1">#REF!</definedName>
    <definedName name="BEx7L8HEYEVTATR0OG5JJO647KNI" localSheetId="5" hidden="1">#REF!</definedName>
    <definedName name="BEx7L8HEYEVTATR0OG5JJO647KNI" hidden="1">#REF!</definedName>
    <definedName name="BEx7L8XOV64OMS15ZFURFEUXLMWF" localSheetId="5" hidden="1">#REF!</definedName>
    <definedName name="BEx7L8XOV64OMS15ZFURFEUXLMWF" hidden="1">#REF!</definedName>
    <definedName name="BEx7LPF478MRAYB9TQ6LDML6O3BY" localSheetId="5" hidden="1">#REF!</definedName>
    <definedName name="BEx7LPF478MRAYB9TQ6LDML6O3BY" hidden="1">#REF!</definedName>
    <definedName name="BEx7LPV780NFCG1VX4EKJ29YXOLZ" localSheetId="5" hidden="1">#REF!</definedName>
    <definedName name="BEx7LPV780NFCG1VX4EKJ29YXOLZ" hidden="1">#REF!</definedName>
    <definedName name="BEx7LQ0PD30NJWOAYKPEYHM9J83B" localSheetId="5" hidden="1">#REF!</definedName>
    <definedName name="BEx7LQ0PD30NJWOAYKPEYHM9J83B" hidden="1">#REF!</definedName>
    <definedName name="BEx7M4EKEDHZ1ZZ91NDLSUNPUFPZ" localSheetId="5" hidden="1">#REF!</definedName>
    <definedName name="BEx7M4EKEDHZ1ZZ91NDLSUNPUFPZ" hidden="1">#REF!</definedName>
    <definedName name="BEx7MAUI1JJFDIJGDW4RWY5384LY" localSheetId="5" hidden="1">#REF!</definedName>
    <definedName name="BEx7MAUI1JJFDIJGDW4RWY5384LY" hidden="1">#REF!</definedName>
    <definedName name="BEx7MI1EW6N7FOBHWJLYC02TZSKR" localSheetId="5" hidden="1">#REF!</definedName>
    <definedName name="BEx7MI1EW6N7FOBHWJLYC02TZSKR" hidden="1">#REF!</definedName>
    <definedName name="BEx7MJZO3UKAMJ53UWOJ5ZD4GGMQ" localSheetId="5" hidden="1">#REF!</definedName>
    <definedName name="BEx7MJZO3UKAMJ53UWOJ5ZD4GGMQ" hidden="1">#REF!</definedName>
    <definedName name="BEx7MO17TZ6L4457Q12FYYLUUZAZ" localSheetId="5" hidden="1">#REF!</definedName>
    <definedName name="BEx7MO17TZ6L4457Q12FYYLUUZAZ" hidden="1">#REF!</definedName>
    <definedName name="BEx7MT4MFNXIVQGAT6D971GZW7CA" localSheetId="5" hidden="1">#REF!</definedName>
    <definedName name="BEx7MT4MFNXIVQGAT6D971GZW7CA" hidden="1">#REF!</definedName>
    <definedName name="BEx7MUMLPPX92MX7SA8S1PLONDL8" localSheetId="5" hidden="1">#REF!</definedName>
    <definedName name="BEx7MUMLPPX92MX7SA8S1PLONDL8" hidden="1">#REF!</definedName>
    <definedName name="BEx7MX0W532Q7CB4V6KFVC9WAOUI" localSheetId="5" hidden="1">#REF!</definedName>
    <definedName name="BEx7MX0W532Q7CB4V6KFVC9WAOUI" hidden="1">#REF!</definedName>
    <definedName name="BEx7NB403NE748IF75RXMWOFQ986" localSheetId="5" hidden="1">#REF!</definedName>
    <definedName name="BEx7NB403NE748IF75RXMWOFQ986" hidden="1">#REF!</definedName>
    <definedName name="BEx7NI062THZAM6I8AJWTFJL91CS" localSheetId="5" hidden="1">#REF!</definedName>
    <definedName name="BEx7NI062THZAM6I8AJWTFJL91CS" hidden="1">#REF!</definedName>
    <definedName name="BEx904S75BPRYMHF0083JF7ES4NG" localSheetId="5" hidden="1">#REF!</definedName>
    <definedName name="BEx904S75BPRYMHF0083JF7ES4NG" hidden="1">#REF!</definedName>
    <definedName name="BEx90HDD4RWF7JZGA8GCGG7D63MG" localSheetId="5" hidden="1">#REF!</definedName>
    <definedName name="BEx90HDD4RWF7JZGA8GCGG7D63MG" hidden="1">#REF!</definedName>
    <definedName name="BEx90HO6UVMFVSV8U0YBZFHNCL38" localSheetId="5" hidden="1">#REF!</definedName>
    <definedName name="BEx90HO6UVMFVSV8U0YBZFHNCL38" hidden="1">#REF!</definedName>
    <definedName name="BEx90VGH5H09ON2QXYC9WIIEU98T" localSheetId="5" hidden="1">#REF!</definedName>
    <definedName name="BEx90VGH5H09ON2QXYC9WIIEU98T" hidden="1">#REF!</definedName>
    <definedName name="BEx9157279000SVN5XNWQ99JY0WU" localSheetId="5" hidden="1">#REF!</definedName>
    <definedName name="BEx9157279000SVN5XNWQ99JY0WU" hidden="1">#REF!</definedName>
    <definedName name="BEx9175B70QXYAU5A8DJPGZQ46L9" localSheetId="5" hidden="1">#REF!</definedName>
    <definedName name="BEx9175B70QXYAU5A8DJPGZQ46L9" hidden="1">#REF!</definedName>
    <definedName name="BEx91AQQRTV87AO27VWHSFZAD4ZR" localSheetId="5" hidden="1">#REF!</definedName>
    <definedName name="BEx91AQQRTV87AO27VWHSFZAD4ZR" hidden="1">#REF!</definedName>
    <definedName name="BEx91L8FLL5CWLA2CDHKCOMGVDZN" localSheetId="5" hidden="1">#REF!</definedName>
    <definedName name="BEx91L8FLL5CWLA2CDHKCOMGVDZN" hidden="1">#REF!</definedName>
    <definedName name="BEx91OTVH9ZDBC3QTORU8RZX4EOC" localSheetId="5" hidden="1">#REF!</definedName>
    <definedName name="BEx91OTVH9ZDBC3QTORU8RZX4EOC" hidden="1">#REF!</definedName>
    <definedName name="BEx91QH5JRZKQP1GPN2SQMR3CKAG" localSheetId="5" hidden="1">#REF!</definedName>
    <definedName name="BEx91QH5JRZKQP1GPN2SQMR3CKAG" hidden="1">#REF!</definedName>
    <definedName name="BEx91ROALDNHO7FI4X8L61RH4UJE" localSheetId="5" hidden="1">#REF!</definedName>
    <definedName name="BEx91ROALDNHO7FI4X8L61RH4UJE" hidden="1">#REF!</definedName>
    <definedName name="BEx91TMID71GVYH0U16QM1RV3PX0" localSheetId="5" hidden="1">#REF!</definedName>
    <definedName name="BEx91TMID71GVYH0U16QM1RV3PX0" hidden="1">#REF!</definedName>
    <definedName name="BEx91VF2D78PAF337E3L2L81K9W2" localSheetId="5" hidden="1">#REF!</definedName>
    <definedName name="BEx91VF2D78PAF337E3L2L81K9W2" hidden="1">#REF!</definedName>
    <definedName name="BEx921PNZ46VORG2VRMWREWIC0SE" localSheetId="5" hidden="1">#REF!</definedName>
    <definedName name="BEx921PNZ46VORG2VRMWREWIC0SE" hidden="1">#REF!</definedName>
    <definedName name="BEx929CVDCG5CFUQWNDLOSNRQ1FN" localSheetId="5" hidden="1">#REF!</definedName>
    <definedName name="BEx929CVDCG5CFUQWNDLOSNRQ1FN" hidden="1">#REF!</definedName>
    <definedName name="BEx92DPEKL5WM5A3CN8674JI0PR3" localSheetId="5" hidden="1">#REF!</definedName>
    <definedName name="BEx92DPEKL5WM5A3CN8674JI0PR3" hidden="1">#REF!</definedName>
    <definedName name="BEx92ER2RMY93TZK0D9L9T3H0GI5" localSheetId="5" hidden="1">#REF!</definedName>
    <definedName name="BEx92ER2RMY93TZK0D9L9T3H0GI5" hidden="1">#REF!</definedName>
    <definedName name="BEx92FI04PJT4LI23KKIHRXWJDTT" localSheetId="5" hidden="1">#REF!</definedName>
    <definedName name="BEx92FI04PJT4LI23KKIHRXWJDTT" hidden="1">#REF!</definedName>
    <definedName name="BEx92HR14HQ9D5JXCSPA4SS4RT62" localSheetId="5" hidden="1">#REF!</definedName>
    <definedName name="BEx92HR14HQ9D5JXCSPA4SS4RT62" hidden="1">#REF!</definedName>
    <definedName name="BEx92HWA2D6A5EX9MFG68G0NOMSN" localSheetId="5" hidden="1">#REF!</definedName>
    <definedName name="BEx92HWA2D6A5EX9MFG68G0NOMSN" hidden="1">#REF!</definedName>
    <definedName name="BEx92I1SQUKW2W7S22E82HLJXRGK" localSheetId="5" hidden="1">#REF!</definedName>
    <definedName name="BEx92I1SQUKW2W7S22E82HLJXRGK" hidden="1">#REF!</definedName>
    <definedName name="BEx92PUBDIXAU1FW5ZAXECMAU0LN" localSheetId="5" hidden="1">#REF!</definedName>
    <definedName name="BEx92PUBDIXAU1FW5ZAXECMAU0LN" hidden="1">#REF!</definedName>
    <definedName name="BEx92S8MHFFIVRQ2YSHZNQGOFUHD" localSheetId="5" hidden="1">#REF!</definedName>
    <definedName name="BEx92S8MHFFIVRQ2YSHZNQGOFUHD" hidden="1">#REF!</definedName>
    <definedName name="BEx92VJ5FJGXISSSMOUAESCSIWFV" localSheetId="5" hidden="1">#REF!</definedName>
    <definedName name="BEx92VJ5FJGXISSSMOUAESCSIWFV" hidden="1">#REF!</definedName>
    <definedName name="BEx93B9OULL2YGC896XXYAAJSTRK" localSheetId="5" hidden="1">#REF!</definedName>
    <definedName name="BEx93B9OULL2YGC896XXYAAJSTRK" hidden="1">#REF!</definedName>
    <definedName name="BEx93FRKF99NRT3LH99UTIH7AAYF" localSheetId="5" hidden="1">#REF!</definedName>
    <definedName name="BEx93FRKF99NRT3LH99UTIH7AAYF" hidden="1">#REF!</definedName>
    <definedName name="BEx93M7FSHP50OG34A4W8W8DF12U" localSheetId="5" hidden="1">#REF!</definedName>
    <definedName name="BEx93M7FSHP50OG34A4W8W8DF12U" hidden="1">#REF!</definedName>
    <definedName name="BEx93OLWY2O3PRA74U41VG5RXT4Q" localSheetId="5" hidden="1">#REF!</definedName>
    <definedName name="BEx93OLWY2O3PRA74U41VG5RXT4Q" hidden="1">#REF!</definedName>
    <definedName name="BEx93RWFAF6YJGYUTITVM445C02U" localSheetId="5" hidden="1">#REF!</definedName>
    <definedName name="BEx93RWFAF6YJGYUTITVM445C02U" hidden="1">#REF!</definedName>
    <definedName name="BEx93SY9RWG3HUV4YXQKXJH9FH14" localSheetId="5" hidden="1">#REF!</definedName>
    <definedName name="BEx93SY9RWG3HUV4YXQKXJH9FH14" hidden="1">#REF!</definedName>
    <definedName name="BEx93TJUX3U0FJDBG6DDSNQ91R5J" localSheetId="5" hidden="1">#REF!</definedName>
    <definedName name="BEx93TJUX3U0FJDBG6DDSNQ91R5J" hidden="1">#REF!</definedName>
    <definedName name="BEx942UCRHMI4B0US31HO95GSC2X" localSheetId="5" hidden="1">#REF!</definedName>
    <definedName name="BEx942UCRHMI4B0US31HO95GSC2X" hidden="1">#REF!</definedName>
    <definedName name="BEx942ZND3V7XSHKTD0UH9X85N5E" localSheetId="5" hidden="1">#REF!</definedName>
    <definedName name="BEx942ZND3V7XSHKTD0UH9X85N5E" hidden="1">#REF!</definedName>
    <definedName name="BEx947HHLR6UU6NYPNDZRF79V52K" localSheetId="5" hidden="1">#REF!</definedName>
    <definedName name="BEx947HHLR6UU6NYPNDZRF79V52K" hidden="1">#REF!</definedName>
    <definedName name="BEx948ZFFQWVIDNG4AZAUGGGEB5U" localSheetId="5" hidden="1">#REF!</definedName>
    <definedName name="BEx948ZFFQWVIDNG4AZAUGGGEB5U" hidden="1">#REF!</definedName>
    <definedName name="BEx94CKXG92OMURH41SNU6IOHK4J" localSheetId="5" hidden="1">#REF!</definedName>
    <definedName name="BEx94CKXG92OMURH41SNU6IOHK4J" hidden="1">#REF!</definedName>
    <definedName name="BEx94GXG30CIVB6ZQN3X3IK6BZXQ" localSheetId="5" hidden="1">#REF!</definedName>
    <definedName name="BEx94GXG30CIVB6ZQN3X3IK6BZXQ" hidden="1">#REF!</definedName>
    <definedName name="BEx94HJ0DWZHE39X4BLCQCJ3M1MC" localSheetId="5" hidden="1">#REF!</definedName>
    <definedName name="BEx94HJ0DWZHE39X4BLCQCJ3M1MC" hidden="1">#REF!</definedName>
    <definedName name="BEx94HZ5LURYM9ST744ALV6ZCKYP" localSheetId="5" hidden="1">#REF!</definedName>
    <definedName name="BEx94HZ5LURYM9ST744ALV6ZCKYP" hidden="1">#REF!</definedName>
    <definedName name="BEx94IQ75E90YUMWJ9N591LR7DQQ" localSheetId="5" hidden="1">#REF!</definedName>
    <definedName name="BEx94IQ75E90YUMWJ9N591LR7DQQ" hidden="1">#REF!</definedName>
    <definedName name="BEx94N7W5T3U7UOE97D6OVIBUCXS" localSheetId="5" hidden="1">#REF!</definedName>
    <definedName name="BEx94N7W5T3U7UOE97D6OVIBUCXS" hidden="1">#REF!</definedName>
    <definedName name="BEx955NIAWX5OLAHMTV6QFUZPR30" localSheetId="5" hidden="1">#REF!</definedName>
    <definedName name="BEx955NIAWX5OLAHMTV6QFUZPR30" hidden="1">#REF!</definedName>
    <definedName name="BEx9581TYVI2M5TT4ISDAJV4W7Z6" localSheetId="5" hidden="1">#REF!</definedName>
    <definedName name="BEx9581TYVI2M5TT4ISDAJV4W7Z6" hidden="1">#REF!</definedName>
    <definedName name="BEx95G55NR99FDSE95CXDI4DKWSV" localSheetId="5" hidden="1">#REF!</definedName>
    <definedName name="BEx95G55NR99FDSE95CXDI4DKWSV" hidden="1">#REF!</definedName>
    <definedName name="BEx95NHF4RVUE0YDOAFZEIVBYJXD" localSheetId="5" hidden="1">#REF!</definedName>
    <definedName name="BEx95NHF4RVUE0YDOAFZEIVBYJXD" hidden="1">#REF!</definedName>
    <definedName name="BEx95QBZMG0E2KQ9BERJ861QLYN3" localSheetId="5" hidden="1">#REF!</definedName>
    <definedName name="BEx95QBZMG0E2KQ9BERJ861QLYN3" hidden="1">#REF!</definedName>
    <definedName name="BEx95QHBVDN795UNQJLRXG3RDU49" localSheetId="5" hidden="1">#REF!</definedName>
    <definedName name="BEx95QHBVDN795UNQJLRXG3RDU49" hidden="1">#REF!</definedName>
    <definedName name="BEx95TBVUWV7L7OMFMZDQEXGVHU6" localSheetId="5" hidden="1">#REF!</definedName>
    <definedName name="BEx95TBVUWV7L7OMFMZDQEXGVHU6" hidden="1">#REF!</definedName>
    <definedName name="BEx95U89DZZSVO39TGS62CX8G9N4" localSheetId="5" hidden="1">#REF!</definedName>
    <definedName name="BEx95U89DZZSVO39TGS62CX8G9N4" hidden="1">#REF!</definedName>
    <definedName name="BEx95XTPKKKJG67C45LRX0T25I06" localSheetId="5" hidden="1">#REF!</definedName>
    <definedName name="BEx95XTPKKKJG67C45LRX0T25I06" hidden="1">#REF!</definedName>
    <definedName name="BEx9602K2GHNBUEUVT9ONRQU1GMD" localSheetId="5" hidden="1">#REF!</definedName>
    <definedName name="BEx9602K2GHNBUEUVT9ONRQU1GMD" hidden="1">#REF!</definedName>
    <definedName name="BEx9602LTEI8BPC79BGMRK6S0RP8" localSheetId="5" hidden="1">#REF!</definedName>
    <definedName name="BEx9602LTEI8BPC79BGMRK6S0RP8" hidden="1">#REF!</definedName>
    <definedName name="BEx962BL3Y4LA53EBYI64ZYMZE8U" localSheetId="5" hidden="1">#REF!</definedName>
    <definedName name="BEx962BL3Y4LA53EBYI64ZYMZE8U" hidden="1">#REF!</definedName>
    <definedName name="BEx96HAWZ2EMMI7VJ5NQXGK044OO" localSheetId="5" hidden="1">#REF!</definedName>
    <definedName name="BEx96HAWZ2EMMI7VJ5NQXGK044OO" hidden="1">#REF!</definedName>
    <definedName name="BEx96KR21O7H9R29TN0S45Y3QPUK" localSheetId="5" hidden="1">#REF!</definedName>
    <definedName name="BEx96KR21O7H9R29TN0S45Y3QPUK" hidden="1">#REF!</definedName>
    <definedName name="BEx96SUFKHHFE8XQ6UUO6ILDOXHO" localSheetId="5" hidden="1">#REF!</definedName>
    <definedName name="BEx96SUFKHHFE8XQ6UUO6ILDOXHO" hidden="1">#REF!</definedName>
    <definedName name="BEx96UN4YWXBDEZ1U1ZUIPP41Z7I" localSheetId="5" hidden="1">#REF!</definedName>
    <definedName name="BEx96UN4YWXBDEZ1U1ZUIPP41Z7I" hidden="1">#REF!</definedName>
    <definedName name="BEx978KSD61YJH3S9DGO050R2EHA" localSheetId="5" hidden="1">#REF!</definedName>
    <definedName name="BEx978KSD61YJH3S9DGO050R2EHA" hidden="1">#REF!</definedName>
    <definedName name="BEx97H9O1NAKAPK4MX4PKO34ICL5" localSheetId="5" hidden="1">#REF!</definedName>
    <definedName name="BEx97H9O1NAKAPK4MX4PKO34ICL5" hidden="1">#REF!</definedName>
    <definedName name="BEx97MNUZQ1Z0AO2FL7XQYVNCPR7" localSheetId="5" hidden="1">#REF!</definedName>
    <definedName name="BEx97MNUZQ1Z0AO2FL7XQYVNCPR7" hidden="1">#REF!</definedName>
    <definedName name="BEx97NPQBACJVD9K1YXI08RTW9E2" localSheetId="5" hidden="1">#REF!</definedName>
    <definedName name="BEx97NPQBACJVD9K1YXI08RTW9E2" hidden="1">#REF!</definedName>
    <definedName name="BEx97RWQLXS0OORDCN69IGA58CWU" localSheetId="5" hidden="1">#REF!</definedName>
    <definedName name="BEx97RWQLXS0OORDCN69IGA58CWU" hidden="1">#REF!</definedName>
    <definedName name="BEx97YNGGDFIXHTMGFL2IHAQX9MI" localSheetId="5" hidden="1">#REF!</definedName>
    <definedName name="BEx97YNGGDFIXHTMGFL2IHAQX9MI" hidden="1">#REF!</definedName>
    <definedName name="BEx9805E16VCDEWPM3404WTQS6ZK" localSheetId="5" hidden="1">#REF!</definedName>
    <definedName name="BEx9805E16VCDEWPM3404WTQS6ZK" hidden="1">#REF!</definedName>
    <definedName name="BEx981HW73BUZWT14TBTZHC0ZTJ4" localSheetId="5" hidden="1">#REF!</definedName>
    <definedName name="BEx981HW73BUZWT14TBTZHC0ZTJ4" hidden="1">#REF!</definedName>
    <definedName name="BEx9871KU0N99P0900EAK69VFYT2" localSheetId="5" hidden="1">#REF!</definedName>
    <definedName name="BEx9871KU0N99P0900EAK69VFYT2" hidden="1">#REF!</definedName>
    <definedName name="BEx98IFKNJFGZFLID1YTRFEG1SXY" localSheetId="5" hidden="1">#REF!</definedName>
    <definedName name="BEx98IFKNJFGZFLID1YTRFEG1SXY" hidden="1">#REF!</definedName>
    <definedName name="BEx98T7ZEF0HKRFLBVK3BNKCG3CJ" localSheetId="5" hidden="1">#REF!</definedName>
    <definedName name="BEx98T7ZEF0HKRFLBVK3BNKCG3CJ" hidden="1">#REF!</definedName>
    <definedName name="BEx98WYSAS39FWGYTMQ8QGIT81TF" localSheetId="5" hidden="1">#REF!</definedName>
    <definedName name="BEx98WYSAS39FWGYTMQ8QGIT81TF" hidden="1">#REF!</definedName>
    <definedName name="BEx990461P2YAJ7BRK25INFYZ7RQ" localSheetId="5" hidden="1">#REF!</definedName>
    <definedName name="BEx990461P2YAJ7BRK25INFYZ7RQ" hidden="1">#REF!</definedName>
    <definedName name="BEx9915UVD4G7RA3IMLFZ0LG3UA2" localSheetId="5" hidden="1">#REF!</definedName>
    <definedName name="BEx9915UVD4G7RA3IMLFZ0LG3UA2" hidden="1">#REF!</definedName>
    <definedName name="BEx991M410V3S2PKCJGQ30O6JT6H" localSheetId="5" hidden="1">#REF!</definedName>
    <definedName name="BEx991M410V3S2PKCJGQ30O6JT6H" hidden="1">#REF!</definedName>
    <definedName name="BEx992CZON8AO7U7V88VN1JBO0MG" localSheetId="5" hidden="1">#REF!</definedName>
    <definedName name="BEx992CZON8AO7U7V88VN1JBO0MG" hidden="1">#REF!</definedName>
    <definedName name="BEx9952469XMFGSPXL7CMXHPJF90" localSheetId="5" hidden="1">#REF!</definedName>
    <definedName name="BEx9952469XMFGSPXL7CMXHPJF90" hidden="1">#REF!</definedName>
    <definedName name="BEx99B77I7TUSHRR4HIZ9FU2EIUT" localSheetId="5" hidden="1">#REF!</definedName>
    <definedName name="BEx99B77I7TUSHRR4HIZ9FU2EIUT" hidden="1">#REF!</definedName>
    <definedName name="BEx99EHWKKHZB66Q30C7QIXU3BVM" localSheetId="5" hidden="1">#REF!</definedName>
    <definedName name="BEx99EHWKKHZB66Q30C7QIXU3BVM" hidden="1">#REF!</definedName>
    <definedName name="BEx99IE6TEODZ443HP0AYCXVTNOV" localSheetId="5" hidden="1">#REF!</definedName>
    <definedName name="BEx99IE6TEODZ443HP0AYCXVTNOV" hidden="1">#REF!</definedName>
    <definedName name="BEx99Q6PH5F3OQKCCAAO75PYDEFN" localSheetId="5" hidden="1">#REF!</definedName>
    <definedName name="BEx99Q6PH5F3OQKCCAAO75PYDEFN" hidden="1">#REF!</definedName>
    <definedName name="BEx99RU5I4O0109P2FW9DN4IU3QX" localSheetId="5" hidden="1">#REF!</definedName>
    <definedName name="BEx99RU5I4O0109P2FW9DN4IU3QX" hidden="1">#REF!</definedName>
    <definedName name="BEx99WBYT2D6UUC1PT7A40ENYID4" localSheetId="5" hidden="1">#REF!</definedName>
    <definedName name="BEx99WBYT2D6UUC1PT7A40ENYID4" hidden="1">#REF!</definedName>
    <definedName name="BEx99WS2X3RTQE9O764SS5G2FPE6" localSheetId="5" hidden="1">#REF!</definedName>
    <definedName name="BEx99WS2X3RTQE9O764SS5G2FPE6" hidden="1">#REF!</definedName>
    <definedName name="BEx99ZRZ4I7FHDPGRAT5VW7NVBPU" localSheetId="5" hidden="1">#REF!</definedName>
    <definedName name="BEx99ZRZ4I7FHDPGRAT5VW7NVBPU" hidden="1">#REF!</definedName>
    <definedName name="BEx9AT5E3ZSHKSOL35O38L8HF9TH" localSheetId="5" hidden="1">#REF!</definedName>
    <definedName name="BEx9AT5E3ZSHKSOL35O38L8HF9TH" hidden="1">#REF!</definedName>
    <definedName name="BEx9ATW9WB5CNKQR5HKK7Y2GHYGR" localSheetId="5" hidden="1">#REF!</definedName>
    <definedName name="BEx9ATW9WB5CNKQR5HKK7Y2GHYGR" hidden="1">#REF!</definedName>
    <definedName name="BEx9AV8W1FAWF5BHATYEN47X12JN" localSheetId="5" hidden="1">#REF!</definedName>
    <definedName name="BEx9AV8W1FAWF5BHATYEN47X12JN" hidden="1">#REF!</definedName>
    <definedName name="BEx9B8A5186FNTQQNLIO5LK02ABI" localSheetId="5" hidden="1">#REF!</definedName>
    <definedName name="BEx9B8A5186FNTQQNLIO5LK02ABI" hidden="1">#REF!</definedName>
    <definedName name="BEx9B8VR20E2CILU4CDQUQQ9ONXK" localSheetId="5" hidden="1">#REF!</definedName>
    <definedName name="BEx9B8VR20E2CILU4CDQUQQ9ONXK" hidden="1">#REF!</definedName>
    <definedName name="BEx9B917EUP13X6FQ3NPQL76XM5V" localSheetId="5" hidden="1">#REF!</definedName>
    <definedName name="BEx9B917EUP13X6FQ3NPQL76XM5V" hidden="1">#REF!</definedName>
    <definedName name="BEx9BAJ5WYEQ623HUT9NNCMP3RUG" localSheetId="5" hidden="1">#REF!</definedName>
    <definedName name="BEx9BAJ5WYEQ623HUT9NNCMP3RUG" hidden="1">#REF!</definedName>
    <definedName name="BEx9BE9Z7EFJCFDYJJOY5KFTGDF4" localSheetId="5" hidden="1">#REF!</definedName>
    <definedName name="BEx9BE9Z7EFJCFDYJJOY5KFTGDF4" hidden="1">#REF!</definedName>
    <definedName name="BEx9BSIJN2O0MG8CXAMCAOADEMTO" localSheetId="5" hidden="1">#REF!</definedName>
    <definedName name="BEx9BSIJN2O0MG8CXAMCAOADEMTO" hidden="1">#REF!</definedName>
    <definedName name="BEx9BU0BBJO3ITPCO4T9FIVEVJY7" localSheetId="5" hidden="1">#REF!</definedName>
    <definedName name="BEx9BU0BBJO3ITPCO4T9FIVEVJY7" hidden="1">#REF!</definedName>
    <definedName name="BEx9BYSYW7QCPXS2NAVLFAU5Y2Z2" localSheetId="5" hidden="1">#REF!</definedName>
    <definedName name="BEx9BYSYW7QCPXS2NAVLFAU5Y2Z2" hidden="1">#REF!</definedName>
    <definedName name="BEx9C590HJ2O31IWJB73C1HR74AI" localSheetId="5" hidden="1">#REF!</definedName>
    <definedName name="BEx9C590HJ2O31IWJB73C1HR74AI" hidden="1">#REF!</definedName>
    <definedName name="BEx9CCQRMYYOGIOYTOM73VKDIPS1" localSheetId="5" hidden="1">#REF!</definedName>
    <definedName name="BEx9CCQRMYYOGIOYTOM73VKDIPS1" hidden="1">#REF!</definedName>
    <definedName name="BEx9CM6JVXIG9S6EAZMR899UW190" localSheetId="5" hidden="1">#REF!</definedName>
    <definedName name="BEx9CM6JVXIG9S6EAZMR899UW190" hidden="1">#REF!</definedName>
    <definedName name="BEx9D160NRGTDVT2ML4H9A7UKR4T" localSheetId="5" hidden="1">#REF!</definedName>
    <definedName name="BEx9D160NRGTDVT2ML4H9A7UKR4T" hidden="1">#REF!</definedName>
    <definedName name="BEx9D1BC9FT19KY0INAABNDBAMR1" localSheetId="5" hidden="1">#REF!</definedName>
    <definedName name="BEx9D1BC9FT19KY0INAABNDBAMR1" hidden="1">#REF!</definedName>
    <definedName name="BEx9D1MB15VSARB7IKBMZYU0JJBI" localSheetId="5" hidden="1">#REF!</definedName>
    <definedName name="BEx9D1MB15VSARB7IKBMZYU0JJBI" hidden="1">#REF!</definedName>
    <definedName name="BEx9DN6ZMF18Q39MPMXSDJTZQNJ3" localSheetId="5" hidden="1">#REF!</definedName>
    <definedName name="BEx9DN6ZMF18Q39MPMXSDJTZQNJ3" hidden="1">#REF!</definedName>
    <definedName name="BEx9DZXN85O544CD9O60K126YYAU" localSheetId="5" hidden="1">#REF!</definedName>
    <definedName name="BEx9DZXN85O544CD9O60K126YYAU" hidden="1">#REF!</definedName>
    <definedName name="BEx9E14TDNSEMI784W0OTIEQMWN6" localSheetId="5" hidden="1">#REF!</definedName>
    <definedName name="BEx9E14TDNSEMI784W0OTIEQMWN6" hidden="1">#REF!</definedName>
    <definedName name="BEx9E14TGNBYGMDDG9NETDK4SYAW" localSheetId="5" hidden="1">#REF!</definedName>
    <definedName name="BEx9E14TGNBYGMDDG9NETDK4SYAW" hidden="1">#REF!</definedName>
    <definedName name="BEx9E2BZ2B1R41FMGJCJ7JLGLUAJ" localSheetId="5" hidden="1">#REF!</definedName>
    <definedName name="BEx9E2BZ2B1R41FMGJCJ7JLGLUAJ" hidden="1">#REF!</definedName>
    <definedName name="BEx9EG9KBJ77M8LEOR9ITOKN5KXY" localSheetId="5" hidden="1">#REF!</definedName>
    <definedName name="BEx9EG9KBJ77M8LEOR9ITOKN5KXY" hidden="1">#REF!</definedName>
    <definedName name="BEx9EL27NGDBCTVPW97K42QANS5K" localSheetId="5" hidden="1">#REF!</definedName>
    <definedName name="BEx9EL27NGDBCTVPW97K42QANS5K" hidden="1">#REF!</definedName>
    <definedName name="BEx9EMK6HAJJMVYZTN5AUIV7O1E6" localSheetId="5" hidden="1">#REF!</definedName>
    <definedName name="BEx9EMK6HAJJMVYZTN5AUIV7O1E6" hidden="1">#REF!</definedName>
    <definedName name="BEx9ENB8RPU9FA3QW16IGB6LK1CH" localSheetId="5" hidden="1">#REF!</definedName>
    <definedName name="BEx9ENB8RPU9FA3QW16IGB6LK1CH" hidden="1">#REF!</definedName>
    <definedName name="BEx9EQLVZHYQ1TPX7WH3SOWXCZLE" localSheetId="5" hidden="1">#REF!</definedName>
    <definedName name="BEx9EQLVZHYQ1TPX7WH3SOWXCZLE" hidden="1">#REF!</definedName>
    <definedName name="BEx9ETLU0EK5LGEM1QCNYN2S8O5F" localSheetId="5" hidden="1">#REF!</definedName>
    <definedName name="BEx9ETLU0EK5LGEM1QCNYN2S8O5F" hidden="1">#REF!</definedName>
    <definedName name="BEx9F0710LGLAU3161O0O346N58H" localSheetId="5" hidden="1">#REF!</definedName>
    <definedName name="BEx9F0710LGLAU3161O0O346N58H" hidden="1">#REF!</definedName>
    <definedName name="BEx9F0Y2ESUNE3U7TQDLMPE9BO67" localSheetId="5" hidden="1">#REF!</definedName>
    <definedName name="BEx9F0Y2ESUNE3U7TQDLMPE9BO67" hidden="1">#REF!</definedName>
    <definedName name="BEx9F439L1R726MJFX2EP39XIBPY" localSheetId="5" hidden="1">#REF!</definedName>
    <definedName name="BEx9F439L1R726MJFX2EP39XIBPY" hidden="1">#REF!</definedName>
    <definedName name="BEx9F5W18ZGFOKGRE8PR6T1MO6GT" localSheetId="5" hidden="1">#REF!</definedName>
    <definedName name="BEx9F5W18ZGFOKGRE8PR6T1MO6GT" hidden="1">#REF!</definedName>
    <definedName name="BEx9F78N4HY0XFGBQ4UJRD52L1EI" localSheetId="5" hidden="1">#REF!</definedName>
    <definedName name="BEx9F78N4HY0XFGBQ4UJRD52L1EI" hidden="1">#REF!</definedName>
    <definedName name="BEx9FF16LOQP5QIR4UHW5EIFGQB8" localSheetId="5" hidden="1">#REF!</definedName>
    <definedName name="BEx9FF16LOQP5QIR4UHW5EIFGQB8" hidden="1">#REF!</definedName>
    <definedName name="BEx9FJTSRCZ3ZXT3QVBJT5NF8T7V" localSheetId="5" hidden="1">#REF!</definedName>
    <definedName name="BEx9FJTSRCZ3ZXT3QVBJT5NF8T7V" hidden="1">#REF!</definedName>
    <definedName name="BEx9FRBEEYPS5HLS3XT34AKZN94G" localSheetId="5" hidden="1">#REF!</definedName>
    <definedName name="BEx9FRBEEYPS5HLS3XT34AKZN94G" hidden="1">#REF!</definedName>
    <definedName name="BEx9G5USBCNYNA7HGVW92D800SKX" localSheetId="5" hidden="1">#REF!</definedName>
    <definedName name="BEx9G5USBCNYNA7HGVW92D800SKX" hidden="1">#REF!</definedName>
    <definedName name="BEx9G7CPXG7HR6N6FHPU2DBBUIKG" localSheetId="5" hidden="1">#REF!</definedName>
    <definedName name="BEx9G7CPXG7HR6N6FHPU2DBBUIKG" hidden="1">#REF!</definedName>
    <definedName name="BEx9GDY4D8ZPQJCYFIMYM0V0C51Y" localSheetId="5" hidden="1">#REF!</definedName>
    <definedName name="BEx9GDY4D8ZPQJCYFIMYM0V0C51Y" hidden="1">#REF!</definedName>
    <definedName name="BEx9GGY04V0ZWI6O9KZH4KSBB389" localSheetId="5" hidden="1">#REF!</definedName>
    <definedName name="BEx9GGY04V0ZWI6O9KZH4KSBB389" hidden="1">#REF!</definedName>
    <definedName name="BEx9GMC7TE8SDTCO5PHODBUF4SM1" localSheetId="5" hidden="1">#REF!</definedName>
    <definedName name="BEx9GMC7TE8SDTCO5PHODBUF4SM1" hidden="1">#REF!</definedName>
    <definedName name="BEx9GMN0B495HEAOG6JQK9D7HUPC" localSheetId="5" hidden="1">#REF!</definedName>
    <definedName name="BEx9GMN0B495HEAOG6JQK9D7HUPC" hidden="1">#REF!</definedName>
    <definedName name="BEx9GNOPB6OZ2RH3FCDNJR38RJOS" localSheetId="5" hidden="1">#REF!</definedName>
    <definedName name="BEx9GNOPB6OZ2RH3FCDNJR38RJOS" hidden="1">#REF!</definedName>
    <definedName name="BEx9GUQALUWCD30UKUQGSWW8KBQ7" localSheetId="5" hidden="1">#REF!</definedName>
    <definedName name="BEx9GUQALUWCD30UKUQGSWW8KBQ7" hidden="1">#REF!</definedName>
    <definedName name="BEx9GY6BVFQGCLMOWVT6PIC9WP5X" localSheetId="5" hidden="1">#REF!</definedName>
    <definedName name="BEx9GY6BVFQGCLMOWVT6PIC9WP5X" hidden="1">#REF!</definedName>
    <definedName name="BEx9GZ2P3FDHKXEBXX2VS0BG2NP2" localSheetId="5" hidden="1">#REF!</definedName>
    <definedName name="BEx9GZ2P3FDHKXEBXX2VS0BG2NP2" hidden="1">#REF!</definedName>
    <definedName name="BEx9H04IB14E1437FF2OIRRWBSD7" localSheetId="5" hidden="1">#REF!</definedName>
    <definedName name="BEx9H04IB14E1437FF2OIRRWBSD7" hidden="1">#REF!</definedName>
    <definedName name="BEx9H5O1KDZJCW91Q29VRPY5YS6P" localSheetId="5" hidden="1">#REF!</definedName>
    <definedName name="BEx9H5O1KDZJCW91Q29VRPY5YS6P" hidden="1">#REF!</definedName>
    <definedName name="BEx9H8YR0E906F1JXZMBX3LNT004" localSheetId="5" hidden="1">#REF!</definedName>
    <definedName name="BEx9H8YR0E906F1JXZMBX3LNT004" hidden="1">#REF!</definedName>
    <definedName name="BEx9I1QKLI6OOUPQLUQ0EF0355X6" localSheetId="5" hidden="1">#REF!</definedName>
    <definedName name="BEx9I1QKLI6OOUPQLUQ0EF0355X6" hidden="1">#REF!</definedName>
    <definedName name="BEx9I8XIG7E5NB48QQHXP23FIN60" localSheetId="5" hidden="1">#REF!</definedName>
    <definedName name="BEx9I8XIG7E5NB48QQHXP23FIN60" hidden="1">#REF!</definedName>
    <definedName name="BEx9IQRF01ATLVK0YE60ARKQJ68L" localSheetId="5" hidden="1">#REF!</definedName>
    <definedName name="BEx9IQRF01ATLVK0YE60ARKQJ68L" hidden="1">#REF!</definedName>
    <definedName name="BEx9IT5QNZWKM6YQ5WER0DC2PMMU" localSheetId="5" hidden="1">#REF!</definedName>
    <definedName name="BEx9IT5QNZWKM6YQ5WER0DC2PMMU" hidden="1">#REF!</definedName>
    <definedName name="BEx9IUICG3HZWG57MG3NXCEX4LQI" localSheetId="5" hidden="1">#REF!</definedName>
    <definedName name="BEx9IUICG3HZWG57MG3NXCEX4LQI" hidden="1">#REF!</definedName>
    <definedName name="BEx9IW5LYJF40GS78FJNXO9O667A" localSheetId="5" hidden="1">#REF!</definedName>
    <definedName name="BEx9IW5LYJF40GS78FJNXO9O667A" hidden="1">#REF!</definedName>
    <definedName name="BEx9IW5MFLXTVCJHVUZTUH93AXOS" localSheetId="5" hidden="1">#REF!</definedName>
    <definedName name="BEx9IW5MFLXTVCJHVUZTUH93AXOS" hidden="1">#REF!</definedName>
    <definedName name="BEx9IXCSPSZC80YZUPRCYTG326KV" localSheetId="5" hidden="1">#REF!</definedName>
    <definedName name="BEx9IXCSPSZC80YZUPRCYTG326KV" hidden="1">#REF!</definedName>
    <definedName name="BEx9IYUQSBZ0GG9ZT1QKX83F42F1" localSheetId="5" hidden="1">#REF!</definedName>
    <definedName name="BEx9IYUQSBZ0GG9ZT1QKX83F42F1" hidden="1">#REF!</definedName>
    <definedName name="BEx9IZR39NHDGOM97H4E6F81RTQW" localSheetId="5" hidden="1">#REF!</definedName>
    <definedName name="BEx9IZR39NHDGOM97H4E6F81RTQW" hidden="1">#REF!</definedName>
    <definedName name="BEx9J6CH5E7YZPER7HXEIOIKGPCA" localSheetId="5" hidden="1">#REF!</definedName>
    <definedName name="BEx9J6CH5E7YZPER7HXEIOIKGPCA" hidden="1">#REF!</definedName>
    <definedName name="BEx9JJTZKVUJAVPTRE0RAVTEH41G" localSheetId="5" hidden="1">#REF!</definedName>
    <definedName name="BEx9JJTZKVUJAVPTRE0RAVTEH41G" hidden="1">#REF!</definedName>
    <definedName name="BEx9JLBYK239B3F841C7YG1GT7ST" localSheetId="5" hidden="1">#REF!</definedName>
    <definedName name="BEx9JLBYK239B3F841C7YG1GT7ST" hidden="1">#REF!</definedName>
    <definedName name="BExAW4IIW5D0MDY6TJ3G4FOLPYIR" localSheetId="5" hidden="1">#REF!</definedName>
    <definedName name="BExAW4IIW5D0MDY6TJ3G4FOLPYIR" hidden="1">#REF!</definedName>
    <definedName name="BExAWNP1B2E9Q88TW48NH41C0FTZ" localSheetId="5" hidden="1">#REF!</definedName>
    <definedName name="BExAWNP1B2E9Q88TW48NH41C0FTZ" hidden="1">#REF!</definedName>
    <definedName name="BExAWUFQXTIPQ308ERZPSVPTUMYN" localSheetId="5" hidden="1">#REF!</definedName>
    <definedName name="BExAWUFQXTIPQ308ERZPSVPTUMYN" hidden="1">#REF!</definedName>
    <definedName name="BExAWY6O96OQO2R036QK2DI37EKV" localSheetId="5" hidden="1">#REF!</definedName>
    <definedName name="BExAWY6O96OQO2R036QK2DI37EKV" hidden="1">#REF!</definedName>
    <definedName name="BExAX410NB4F2XOB84OR2197H8M5" localSheetId="5" hidden="1">#REF!</definedName>
    <definedName name="BExAX410NB4F2XOB84OR2197H8M5" hidden="1">#REF!</definedName>
    <definedName name="BExAX8TNG8LQ5Q4904SAYQIPGBSV" localSheetId="5" hidden="1">#REF!</definedName>
    <definedName name="BExAX8TNG8LQ5Q4904SAYQIPGBSV" hidden="1">#REF!</definedName>
    <definedName name="BExAX9KPAVIVUVU3XREDCV1BIYZL" localSheetId="5" hidden="1">#REF!</definedName>
    <definedName name="BExAX9KPAVIVUVU3XREDCV1BIYZL" hidden="1">#REF!</definedName>
    <definedName name="BExAXPB35BNVXZYF2XS6UP3LP0QH" localSheetId="5" hidden="1">#REF!</definedName>
    <definedName name="BExAXPB35BNVXZYF2XS6UP3LP0QH" hidden="1">#REF!</definedName>
    <definedName name="BExAXWSRVPK0GCZ2UFU10UOP01IY" localSheetId="5" hidden="1">#REF!</definedName>
    <definedName name="BExAXWSRVPK0GCZ2UFU10UOP01IY" hidden="1">#REF!</definedName>
    <definedName name="BExAY0EAT2LXR5MFGM0DLIB45PLO" localSheetId="5" hidden="1">#REF!</definedName>
    <definedName name="BExAY0EAT2LXR5MFGM0DLIB45PLO" hidden="1">#REF!</definedName>
    <definedName name="BExAY6JK0AK9EBIJSPEJNOIDE40W" localSheetId="5" hidden="1">#REF!</definedName>
    <definedName name="BExAY6JK0AK9EBIJSPEJNOIDE40W" hidden="1">#REF!</definedName>
    <definedName name="BExAYE6LNIEBR9DSNI5JGNITGKIT" localSheetId="5" hidden="1">#REF!</definedName>
    <definedName name="BExAYE6LNIEBR9DSNI5JGNITGKIT" hidden="1">#REF!</definedName>
    <definedName name="BExAYHMLXGGO25P8HYB2S75DEB4F" localSheetId="5" hidden="1">#REF!</definedName>
    <definedName name="BExAYHMLXGGO25P8HYB2S75DEB4F" hidden="1">#REF!</definedName>
    <definedName name="BExAYKXAUWGDOPG952TEJ2UKZKWN" localSheetId="5" hidden="1">#REF!</definedName>
    <definedName name="BExAYKXAUWGDOPG952TEJ2UKZKWN" hidden="1">#REF!</definedName>
    <definedName name="BExAYP9TDTI2MBP6EYE0H39CPMXN" localSheetId="5" hidden="1">#REF!</definedName>
    <definedName name="BExAYP9TDTI2MBP6EYE0H39CPMXN" hidden="1">#REF!</definedName>
    <definedName name="BExAYPPWJPWDKU59O051WMGB7O0J" localSheetId="5" hidden="1">#REF!</definedName>
    <definedName name="BExAYPPWJPWDKU59O051WMGB7O0J" hidden="1">#REF!</definedName>
    <definedName name="BExAYR2JZCJBUH6F1LZC2A7JIVRJ" localSheetId="5" hidden="1">#REF!</definedName>
    <definedName name="BExAYR2JZCJBUH6F1LZC2A7JIVRJ" hidden="1">#REF!</definedName>
    <definedName name="BExAYTGVRD3DLKO75RFPMBKCIWB8" localSheetId="5" hidden="1">#REF!</definedName>
    <definedName name="BExAYTGVRD3DLKO75RFPMBKCIWB8" hidden="1">#REF!</definedName>
    <definedName name="BExAYY9H9COOT46HJLPVDLTO12UL" localSheetId="5" hidden="1">#REF!</definedName>
    <definedName name="BExAYY9H9COOT46HJLPVDLTO12UL" hidden="1">#REF!</definedName>
    <definedName name="BExAYYKAQA3KDMQ890FIE5M9SPBL" localSheetId="5" hidden="1">#REF!</definedName>
    <definedName name="BExAYYKAQA3KDMQ890FIE5M9SPBL" hidden="1">#REF!</definedName>
    <definedName name="BExAZ6SY0EU69GC3CWI5EOO0YLFG" localSheetId="5" hidden="1">#REF!</definedName>
    <definedName name="BExAZ6SY0EU69GC3CWI5EOO0YLFG" hidden="1">#REF!</definedName>
    <definedName name="BExAZ6YEEBJV0PCKFE137K2Y3A8M" localSheetId="5" hidden="1">#REF!</definedName>
    <definedName name="BExAZ6YEEBJV0PCKFE137K2Y3A8M" hidden="1">#REF!</definedName>
    <definedName name="BExAZAP844MJ4GSAIYNYHQ7FECC3" localSheetId="5" hidden="1">#REF!</definedName>
    <definedName name="BExAZAP844MJ4GSAIYNYHQ7FECC3" hidden="1">#REF!</definedName>
    <definedName name="BExAZCNEGB4JYHC8CZ51KTN890US" localSheetId="5" hidden="1">#REF!</definedName>
    <definedName name="BExAZCNEGB4JYHC8CZ51KTN890US" hidden="1">#REF!</definedName>
    <definedName name="BExAZFCI302YFYRDJYQDWQQL0Q0O" localSheetId="5" hidden="1">#REF!</definedName>
    <definedName name="BExAZFCI302YFYRDJYQDWQQL0Q0O" hidden="1">#REF!</definedName>
    <definedName name="BExAZJE2UOL40XUAU2RB53X5K20P" localSheetId="5" hidden="1">#REF!</definedName>
    <definedName name="BExAZJE2UOL40XUAU2RB53X5K20P" hidden="1">#REF!</definedName>
    <definedName name="BExAZLHLST9OP89R1HJMC1POQG8H" localSheetId="5" hidden="1">#REF!</definedName>
    <definedName name="BExAZLHLST9OP89R1HJMC1POQG8H" hidden="1">#REF!</definedName>
    <definedName name="BExAZMDYMIAA7RX1BMCKU1VLBRGY" localSheetId="5" hidden="1">#REF!</definedName>
    <definedName name="BExAZMDYMIAA7RX1BMCKU1VLBRGY" hidden="1">#REF!</definedName>
    <definedName name="BExAZNL6BHI8DCQWXOX4I2P839UX" localSheetId="5" hidden="1">#REF!</definedName>
    <definedName name="BExAZNL6BHI8DCQWXOX4I2P839UX" hidden="1">#REF!</definedName>
    <definedName name="BExAZRMWSONMCG9KDUM4KAQ7BONM" localSheetId="5" hidden="1">#REF!</definedName>
    <definedName name="BExAZRMWSONMCG9KDUM4KAQ7BONM" hidden="1">#REF!</definedName>
    <definedName name="BExAZSOJNQ5N3LM4XA17IH7NIY7G" localSheetId="5" hidden="1">#REF!</definedName>
    <definedName name="BExAZSOJNQ5N3LM4XA17IH7NIY7G" hidden="1">#REF!</definedName>
    <definedName name="BExAZTFG4SJRG4TW6JXRF7N08JFI" localSheetId="5" hidden="1">#REF!</definedName>
    <definedName name="BExAZTFG4SJRG4TW6JXRF7N08JFI" hidden="1">#REF!</definedName>
    <definedName name="BExAZUS4A8OHDZK0MWAOCCCKTH73" localSheetId="5" hidden="1">#REF!</definedName>
    <definedName name="BExAZUS4A8OHDZK0MWAOCCCKTH73" hidden="1">#REF!</definedName>
    <definedName name="BExAZX6FECVK3E07KXM2XPYKGM6U" localSheetId="5" hidden="1">#REF!</definedName>
    <definedName name="BExAZX6FECVK3E07KXM2XPYKGM6U" hidden="1">#REF!</definedName>
    <definedName name="BExB012NJ8GASTNNPBRRFTLHIOC9" localSheetId="5" hidden="1">#REF!</definedName>
    <definedName name="BExB012NJ8GASTNNPBRRFTLHIOC9" hidden="1">#REF!</definedName>
    <definedName name="BExB072HHXVMUC0VYNGG48GRSH5Q" localSheetId="5" hidden="1">#REF!</definedName>
    <definedName name="BExB072HHXVMUC0VYNGG48GRSH5Q" hidden="1">#REF!</definedName>
    <definedName name="BExB0FRDEYDEUEAB1W8KD6D965XA" localSheetId="5" hidden="1">#REF!</definedName>
    <definedName name="BExB0FRDEYDEUEAB1W8KD6D965XA" hidden="1">#REF!</definedName>
    <definedName name="BExB0GIGLDV7P55ZR51C0HG15PA2" localSheetId="5" hidden="1">#REF!</definedName>
    <definedName name="BExB0GIGLDV7P55ZR51C0HG15PA2" hidden="1">#REF!</definedName>
    <definedName name="BExB0KPCN7YJORQAYUCF4YKIKPMC" localSheetId="5" hidden="1">#REF!</definedName>
    <definedName name="BExB0KPCN7YJORQAYUCF4YKIKPMC" hidden="1">#REF!</definedName>
    <definedName name="BExB0VHQD6ORZS0MIC86QWHCE4UC" localSheetId="5" hidden="1">#REF!</definedName>
    <definedName name="BExB0VHQD6ORZS0MIC86QWHCE4UC" hidden="1">#REF!</definedName>
    <definedName name="BExB0WE4PI3NOBXXVO9CTEN4DIU2" localSheetId="5" hidden="1">#REF!</definedName>
    <definedName name="BExB0WE4PI3NOBXXVO9CTEN4DIU2" hidden="1">#REF!</definedName>
    <definedName name="BExB0Z8O1CQF2CWFBBHE8SNISDAO" localSheetId="5" hidden="1">#REF!</definedName>
    <definedName name="BExB0Z8O1CQF2CWFBBHE8SNISDAO" hidden="1">#REF!</definedName>
    <definedName name="BExB10QNIVITUYS55OAEKK3VLJFE" localSheetId="5" hidden="1">#REF!</definedName>
    <definedName name="BExB10QNIVITUYS55OAEKK3VLJFE" hidden="1">#REF!</definedName>
    <definedName name="BExB15ZDRY4CIJ911DONP0KCY9KU" localSheetId="5" hidden="1">#REF!</definedName>
    <definedName name="BExB15ZDRY4CIJ911DONP0KCY9KU" hidden="1">#REF!</definedName>
    <definedName name="BExB16VQY0O0RLZYJFU3OFEONVTE" localSheetId="5" hidden="1">#REF!</definedName>
    <definedName name="BExB16VQY0O0RLZYJFU3OFEONVTE" hidden="1">#REF!</definedName>
    <definedName name="BExB1FKNY2UO4W5FUGFHJOA2WFGG" localSheetId="5" hidden="1">#REF!</definedName>
    <definedName name="BExB1FKNY2UO4W5FUGFHJOA2WFGG" hidden="1">#REF!</definedName>
    <definedName name="BExB1GMD0PIDGTFBGQOPRWQSP9I4" localSheetId="5" hidden="1">#REF!</definedName>
    <definedName name="BExB1GMD0PIDGTFBGQOPRWQSP9I4" hidden="1">#REF!</definedName>
    <definedName name="BExB1HZ0FHGNOS2URJWFD5G55OMO" localSheetId="5" hidden="1">#REF!</definedName>
    <definedName name="BExB1HZ0FHGNOS2URJWFD5G55OMO" hidden="1">#REF!</definedName>
    <definedName name="BExB1Q29OO6LNFNT1EQLA3KYE7MX" localSheetId="5" hidden="1">#REF!</definedName>
    <definedName name="BExB1Q29OO6LNFNT1EQLA3KYE7MX" hidden="1">#REF!</definedName>
    <definedName name="BExB1TNRV5EBWZEHYLHI76T0FVA7" localSheetId="5" hidden="1">#REF!</definedName>
    <definedName name="BExB1TNRV5EBWZEHYLHI76T0FVA7" hidden="1">#REF!</definedName>
    <definedName name="BExB1WI6M8I0EEP1ANUQZCFY24EV" localSheetId="5" hidden="1">#REF!</definedName>
    <definedName name="BExB1WI6M8I0EEP1ANUQZCFY24EV" hidden="1">#REF!</definedName>
    <definedName name="BExB203OWC9QZA3BYOKQ18L4FUJE" localSheetId="5" hidden="1">#REF!</definedName>
    <definedName name="BExB203OWC9QZA3BYOKQ18L4FUJE" hidden="1">#REF!</definedName>
    <definedName name="BExB2CJHTU7C591BR4WRL5L2F2K6" localSheetId="5" hidden="1">#REF!</definedName>
    <definedName name="BExB2CJHTU7C591BR4WRL5L2F2K6" hidden="1">#REF!</definedName>
    <definedName name="BExB2K1AV4PGNS1O6C7D7AO411AX" localSheetId="5" hidden="1">#REF!</definedName>
    <definedName name="BExB2K1AV4PGNS1O6C7D7AO411AX" hidden="1">#REF!</definedName>
    <definedName name="BExB2O2UYHKI324YE324E1N7FVIB" localSheetId="5" hidden="1">#REF!</definedName>
    <definedName name="BExB2O2UYHKI324YE324E1N7FVIB" hidden="1">#REF!</definedName>
    <definedName name="BExB2Q0VJ0MU2URO3JOVUAVHEI3V" localSheetId="5" hidden="1">#REF!</definedName>
    <definedName name="BExB2Q0VJ0MU2URO3JOVUAVHEI3V" hidden="1">#REF!</definedName>
    <definedName name="BExB30IP1DNKNQ6PZ5ERUGR5MK4Z" localSheetId="5" hidden="1">#REF!</definedName>
    <definedName name="BExB30IP1DNKNQ6PZ5ERUGR5MK4Z" hidden="1">#REF!</definedName>
    <definedName name="BExB385QW2BSSBXS953SSQN2ISSW" localSheetId="5" hidden="1">#REF!</definedName>
    <definedName name="BExB385QW2BSSBXS953SSQN2ISSW" hidden="1">#REF!</definedName>
    <definedName name="BExB3DEMEV5D9G8FDHD4NQ9X2YNT" localSheetId="5" hidden="1">#REF!</definedName>
    <definedName name="BExB3DEMEV5D9G8FDHD4NQ9X2YNT" hidden="1">#REF!</definedName>
    <definedName name="BExB3RXU8AJQ86I5RXEWLGGR7R7C" localSheetId="5" hidden="1">#REF!</definedName>
    <definedName name="BExB3RXU8AJQ86I5RXEWLGGR7R7C" hidden="1">#REF!</definedName>
    <definedName name="BExB442RX0T3L6HUL6X5T21CENW6" localSheetId="5" hidden="1">#REF!</definedName>
    <definedName name="BExB442RX0T3L6HUL6X5T21CENW6" hidden="1">#REF!</definedName>
    <definedName name="BExB4ADD0L7417CII901XTFKXD1J" localSheetId="5" hidden="1">#REF!</definedName>
    <definedName name="BExB4ADD0L7417CII901XTFKXD1J" hidden="1">#REF!</definedName>
    <definedName name="BExB4DYU06HCGRIPBSWRCXK804UM" localSheetId="5" hidden="1">#REF!</definedName>
    <definedName name="BExB4DYU06HCGRIPBSWRCXK804UM" hidden="1">#REF!</definedName>
    <definedName name="BExB4HEZO4E597Q5M4M10LT8TLY3" localSheetId="5" hidden="1">#REF!</definedName>
    <definedName name="BExB4HEZO4E597Q5M4M10LT8TLY3" hidden="1">#REF!</definedName>
    <definedName name="BExB4X01APD3Z8ZW6MVX1P8NAO7G" localSheetId="5" hidden="1">#REF!</definedName>
    <definedName name="BExB4X01APD3Z8ZW6MVX1P8NAO7G" hidden="1">#REF!</definedName>
    <definedName name="BExB4Z3EZBGYYI33U0KQ8NEIH8PY" localSheetId="5" hidden="1">#REF!</definedName>
    <definedName name="BExB4Z3EZBGYYI33U0KQ8NEIH8PY" hidden="1">#REF!</definedName>
    <definedName name="BExB4ZJOLU1PXBMG4TPCCLTRMNRE" localSheetId="5" hidden="1">#REF!</definedName>
    <definedName name="BExB4ZJOLU1PXBMG4TPCCLTRMNRE" hidden="1">#REF!</definedName>
    <definedName name="BExB4ZZSDPL4Q05BMVT5TUN0IGKT" localSheetId="5" hidden="1">#REF!</definedName>
    <definedName name="BExB4ZZSDPL4Q05BMVT5TUN0IGKT" hidden="1">#REF!</definedName>
    <definedName name="BExB55368XW7UX657ZSPC6BFE92S" localSheetId="5" hidden="1">#REF!</definedName>
    <definedName name="BExB55368XW7UX657ZSPC6BFE92S" hidden="1">#REF!</definedName>
    <definedName name="BExB57MZEPL2SA2ONPK66YFLZWJU" localSheetId="5" hidden="1">#REF!</definedName>
    <definedName name="BExB57MZEPL2SA2ONPK66YFLZWJU" hidden="1">#REF!</definedName>
    <definedName name="BExB5833OAOJ22VK1YK47FHUSVK2" localSheetId="5" hidden="1">#REF!</definedName>
    <definedName name="BExB5833OAOJ22VK1YK47FHUSVK2" hidden="1">#REF!</definedName>
    <definedName name="BExB58JDIHS42JZT9DJJMKA8QFCO" localSheetId="5" hidden="1">#REF!</definedName>
    <definedName name="BExB58JDIHS42JZT9DJJMKA8QFCO" hidden="1">#REF!</definedName>
    <definedName name="BExB58U5FQC5JWV9CGC83HLLZUZI" localSheetId="5" hidden="1">#REF!</definedName>
    <definedName name="BExB58U5FQC5JWV9CGC83HLLZUZI" hidden="1">#REF!</definedName>
    <definedName name="BExB5EDO9XUKHF74X3HAU2WPPHZH" localSheetId="5" hidden="1">#REF!</definedName>
    <definedName name="BExB5EDO9XUKHF74X3HAU2WPPHZH" hidden="1">#REF!</definedName>
    <definedName name="BExB5EDOQKZIQXT13IG1KLCZ474G" localSheetId="5" hidden="1">#REF!</definedName>
    <definedName name="BExB5EDOQKZIQXT13IG1KLCZ474G" hidden="1">#REF!</definedName>
    <definedName name="BExB5G6EH68AYEP1UT0GHUEL3SLN" localSheetId="5" hidden="1">#REF!</definedName>
    <definedName name="BExB5G6EH68AYEP1UT0GHUEL3SLN" hidden="1">#REF!</definedName>
    <definedName name="BExB5LVGGXMNUN3D3452G3J62MKF" localSheetId="5" hidden="1">#REF!</definedName>
    <definedName name="BExB5LVGGXMNUN3D3452G3J62MKF" hidden="1">#REF!</definedName>
    <definedName name="BExB5QYVEZWFE5DQVHAM760EV05X" localSheetId="5" hidden="1">#REF!</definedName>
    <definedName name="BExB5QYVEZWFE5DQVHAM760EV05X" hidden="1">#REF!</definedName>
    <definedName name="BExB5U9IRH14EMOE0YGIE3WIVLFS" localSheetId="5" hidden="1">#REF!</definedName>
    <definedName name="BExB5U9IRH14EMOE0YGIE3WIVLFS" hidden="1">#REF!</definedName>
    <definedName name="BExB5V5WWQYPK4GCSYZQALJYGC94" localSheetId="5" hidden="1">#REF!</definedName>
    <definedName name="BExB5V5WWQYPK4GCSYZQALJYGC94" hidden="1">#REF!</definedName>
    <definedName name="BExB5VWYMOV6BAIH7XUBBVPU7MMD" localSheetId="5" hidden="1">#REF!</definedName>
    <definedName name="BExB5VWYMOV6BAIH7XUBBVPU7MMD" hidden="1">#REF!</definedName>
    <definedName name="BExB610DZWIJP1B72U9QM42COH2B" localSheetId="5" hidden="1">#REF!</definedName>
    <definedName name="BExB610DZWIJP1B72U9QM42COH2B" hidden="1">#REF!</definedName>
    <definedName name="BExB64AX81KEVMGZDXB25NB459SW" localSheetId="5" hidden="1">#REF!</definedName>
    <definedName name="BExB64AX81KEVMGZDXB25NB459SW" hidden="1">#REF!</definedName>
    <definedName name="BExB6C3FUAKK9ML5T767NMWGA9YB" localSheetId="5" hidden="1">#REF!</definedName>
    <definedName name="BExB6C3FUAKK9ML5T767NMWGA9YB" hidden="1">#REF!</definedName>
    <definedName name="BExB6C8X6JYRLKZKK17VE3QUNL3D" localSheetId="5" hidden="1">#REF!</definedName>
    <definedName name="BExB6C8X6JYRLKZKK17VE3QUNL3D" hidden="1">#REF!</definedName>
    <definedName name="BExB6HN3QRFPXM71MDUK21BKM7PF" localSheetId="5" hidden="1">#REF!</definedName>
    <definedName name="BExB6HN3QRFPXM71MDUK21BKM7PF" hidden="1">#REF!</definedName>
    <definedName name="BExB6I39SKL5BMHHDD9EED7FQD9Z" localSheetId="5" hidden="1">#REF!</definedName>
    <definedName name="BExB6I39SKL5BMHHDD9EED7FQD9Z" hidden="1">#REF!</definedName>
    <definedName name="BExB6IZMHCZ3LB7N73KD90YB1HBZ" localSheetId="5" hidden="1">#REF!</definedName>
    <definedName name="BExB6IZMHCZ3LB7N73KD90YB1HBZ" hidden="1">#REF!</definedName>
    <definedName name="BExB719SGNX4Y8NE6JEXC555K596" localSheetId="5" hidden="1">#REF!</definedName>
    <definedName name="BExB719SGNX4Y8NE6JEXC555K596" hidden="1">#REF!</definedName>
    <definedName name="BExB7265DCHKS7V2OWRBXCZTEIW9" localSheetId="5" hidden="1">#REF!</definedName>
    <definedName name="BExB7265DCHKS7V2OWRBXCZTEIW9" hidden="1">#REF!</definedName>
    <definedName name="BExB74PS5P9G0P09Y6DZSCX0FLTJ" localSheetId="5" hidden="1">#REF!</definedName>
    <definedName name="BExB74PS5P9G0P09Y6DZSCX0FLTJ" hidden="1">#REF!</definedName>
    <definedName name="BExB78RH79J0MIF7H8CAZ0CFE88Q" localSheetId="5" hidden="1">#REF!</definedName>
    <definedName name="BExB78RH79J0MIF7H8CAZ0CFE88Q" hidden="1">#REF!</definedName>
    <definedName name="BExB7ELT09HGDVO5BJC1ZY9D09GZ" localSheetId="5" hidden="1">#REF!</definedName>
    <definedName name="BExB7ELT09HGDVO5BJC1ZY9D09GZ" hidden="1">#REF!</definedName>
    <definedName name="BExB7F7EIHG0MYMQYUVG9HIZPHMZ" localSheetId="5" hidden="1">#REF!</definedName>
    <definedName name="BExB7F7EIHG0MYMQYUVG9HIZPHMZ" hidden="1">#REF!</definedName>
    <definedName name="BExB806PAXX70XUTA3ZI7OORD78R" localSheetId="5" hidden="1">#REF!</definedName>
    <definedName name="BExB806PAXX70XUTA3ZI7OORD78R" hidden="1">#REF!</definedName>
    <definedName name="BExB83199EQQS6I5HE7WADNCK8OE" localSheetId="5" hidden="1">#REF!</definedName>
    <definedName name="BExB83199EQQS6I5HE7WADNCK8OE" hidden="1">#REF!</definedName>
    <definedName name="BExB8HF4UBVZKQCSRFRUQL2EE6VL" localSheetId="5" hidden="1">#REF!</definedName>
    <definedName name="BExB8HF4UBVZKQCSRFRUQL2EE6VL" hidden="1">#REF!</definedName>
    <definedName name="BExB8HKHKZ1ORJZUYGG2M4VSCC39" localSheetId="5" hidden="1">#REF!</definedName>
    <definedName name="BExB8HKHKZ1ORJZUYGG2M4VSCC39" hidden="1">#REF!</definedName>
    <definedName name="BExB8HV9YUS1Q77M9SNFRKDLU5HS" localSheetId="5" hidden="1">#REF!</definedName>
    <definedName name="BExB8HV9YUS1Q77M9SNFRKDLU5HS" hidden="1">#REF!</definedName>
    <definedName name="BExB8QPH8DC5BESEVPSMBCWVN6PO" localSheetId="5" hidden="1">#REF!</definedName>
    <definedName name="BExB8QPH8DC5BESEVPSMBCWVN6PO" hidden="1">#REF!</definedName>
    <definedName name="BExB8U5N0D85YR8APKN3PPKG0FWP" localSheetId="5" hidden="1">#REF!</definedName>
    <definedName name="BExB8U5N0D85YR8APKN3PPKG0FWP" hidden="1">#REF!</definedName>
    <definedName name="BExB93G413CK5DKO7925ZHSOBGIN" localSheetId="5" hidden="1">#REF!</definedName>
    <definedName name="BExB93G413CK5DKO7925ZHSOBGIN" hidden="1">#REF!</definedName>
    <definedName name="BExB96LBXL1JW5A4PP93UJ9UDLKZ" localSheetId="5" hidden="1">#REF!</definedName>
    <definedName name="BExB96LBXL1JW5A4PP93UJ9UDLKZ" hidden="1">#REF!</definedName>
    <definedName name="BExB9DHI5I2TJ2LXYPM98EE81L27" localSheetId="5" hidden="1">#REF!</definedName>
    <definedName name="BExB9DHI5I2TJ2LXYPM98EE81L27" hidden="1">#REF!</definedName>
    <definedName name="BExB9G6LZG5OQUY0GZLHX066V3D4" localSheetId="5" hidden="1">#REF!</definedName>
    <definedName name="BExB9G6LZG5OQUY0GZLHX066V3D4" hidden="1">#REF!</definedName>
    <definedName name="BExB9IFG9FW3RQUDIMDFKIYDB4HE" localSheetId="5" hidden="1">#REF!</definedName>
    <definedName name="BExB9IFG9FW3RQUDIMDFKIYDB4HE" hidden="1">#REF!</definedName>
    <definedName name="BExB9NDIZ7LGMTL8351GRA6VK2K0" localSheetId="5" hidden="1">#REF!</definedName>
    <definedName name="BExB9NDIZ7LGMTL8351GRA6VK2K0" hidden="1">#REF!</definedName>
    <definedName name="BExB9Q2MZZHBGW8QQKVEYIMJBPIE" localSheetId="5" hidden="1">#REF!</definedName>
    <definedName name="BExB9Q2MZZHBGW8QQKVEYIMJBPIE" hidden="1">#REF!</definedName>
    <definedName name="BExBA1GON0EZRJ20UYPILAPLNQWM" localSheetId="5" hidden="1">#REF!</definedName>
    <definedName name="BExBA1GON0EZRJ20UYPILAPLNQWM" hidden="1">#REF!</definedName>
    <definedName name="BExBA525BALJ5HMTDMMSM5WWJ1YW" localSheetId="5" hidden="1">#REF!</definedName>
    <definedName name="BExBA525BALJ5HMTDMMSM5WWJ1YW" hidden="1">#REF!</definedName>
    <definedName name="BExBA69ASGYRZW1G1DYIS9QRRTBN" localSheetId="5" hidden="1">#REF!</definedName>
    <definedName name="BExBA69ASGYRZW1G1DYIS9QRRTBN" hidden="1">#REF!</definedName>
    <definedName name="BExBA6K42582A14WFFWQ3Q8QQWB6" localSheetId="5" hidden="1">#REF!</definedName>
    <definedName name="BExBA6K42582A14WFFWQ3Q8QQWB6" hidden="1">#REF!</definedName>
    <definedName name="BExBA8I5D4R8R2PYQ1K16TWGTOEP" localSheetId="5" hidden="1">#REF!</definedName>
    <definedName name="BExBA8I5D4R8R2PYQ1K16TWGTOEP" hidden="1">#REF!</definedName>
    <definedName name="BExBA93PE0DGUUTA7LLSIGBIXWE5" localSheetId="5" hidden="1">#REF!</definedName>
    <definedName name="BExBA93PE0DGUUTA7LLSIGBIXWE5" hidden="1">#REF!</definedName>
    <definedName name="BExBABCQMR685CQ1SC8CECO7GTGB" localSheetId="5" hidden="1">#REF!</definedName>
    <definedName name="BExBABCQMR685CQ1SC8CECO7GTGB" hidden="1">#REF!</definedName>
    <definedName name="BExBAI8X0FKDQJ6YZJQDTTG4ZCWY" localSheetId="5" hidden="1">#REF!</definedName>
    <definedName name="BExBAI8X0FKDQJ6YZJQDTTG4ZCWY" hidden="1">#REF!</definedName>
    <definedName name="BExBAKN7XIBAXCF9PCNVS038PCQO" localSheetId="5" hidden="1">#REF!</definedName>
    <definedName name="BExBAKN7XIBAXCF9PCNVS038PCQO" hidden="1">#REF!</definedName>
    <definedName name="BExBAKXZ7PBW3DDKKA5MWC1ZUC7O" localSheetId="5" hidden="1">#REF!</definedName>
    <definedName name="BExBAKXZ7PBW3DDKKA5MWC1ZUC7O" hidden="1">#REF!</definedName>
    <definedName name="BExBAO8NLXZXHO6KCIECSFCH3RR0" localSheetId="5" hidden="1">#REF!</definedName>
    <definedName name="BExBAO8NLXZXHO6KCIECSFCH3RR0" hidden="1">#REF!</definedName>
    <definedName name="BExBAOOT1KBSIEISN1ADL4RMY879" localSheetId="5" hidden="1">#REF!</definedName>
    <definedName name="BExBAOOT1KBSIEISN1ADL4RMY879" hidden="1">#REF!</definedName>
    <definedName name="BExBAVKX8Q09370X1GCZWJ4E91YJ" localSheetId="5" hidden="1">#REF!</definedName>
    <definedName name="BExBAVKX8Q09370X1GCZWJ4E91YJ" hidden="1">#REF!</definedName>
    <definedName name="BExBAX2X2ENJYO4QTR5VAIQ86L7B" localSheetId="5" hidden="1">#REF!</definedName>
    <definedName name="BExBAX2X2ENJYO4QTR5VAIQ86L7B" hidden="1">#REF!</definedName>
    <definedName name="BExBAZ13D3F1DVJQ6YJ8JGUYEYJE" localSheetId="5" hidden="1">#REF!</definedName>
    <definedName name="BExBAZ13D3F1DVJQ6YJ8JGUYEYJE" hidden="1">#REF!</definedName>
    <definedName name="BExBBMPCB1QOZY8WWEX4J21JDE6U" localSheetId="5" hidden="1">#REF!</definedName>
    <definedName name="BExBBMPCB1QOZY8WWEX4J21JDE6U" hidden="1">#REF!</definedName>
    <definedName name="BExBBU1QQWUE0YFG7O1TN0RFLSSG" localSheetId="5" hidden="1">#REF!</definedName>
    <definedName name="BExBBU1QQWUE0YFG7O1TN0RFLSSG" hidden="1">#REF!</definedName>
    <definedName name="BExBBUCJQRR74Q7GPWDEZXYK2KJL" localSheetId="5" hidden="1">#REF!</definedName>
    <definedName name="BExBBUCJQRR74Q7GPWDEZXYK2KJL" hidden="1">#REF!</definedName>
    <definedName name="BExBBV8XVMD9CKZY711T0BN7H3PM" localSheetId="5" hidden="1">#REF!</definedName>
    <definedName name="BExBBV8XVMD9CKZY711T0BN7H3PM" hidden="1">#REF!</definedName>
    <definedName name="BExBC78HXWXHO3XAB6E8NVTBGLJS" localSheetId="5" hidden="1">#REF!</definedName>
    <definedName name="BExBC78HXWXHO3XAB6E8NVTBGLJS" hidden="1">#REF!</definedName>
    <definedName name="BExBCFH3SMGZ2IPHFB6BCM9O3W0H" localSheetId="5" hidden="1">#REF!</definedName>
    <definedName name="BExBCFH3SMGZ2IPHFB6BCM9O3W0H" hidden="1">#REF!</definedName>
    <definedName name="BExBCK9SCAABKOT9IP6TEPRR7YDT" localSheetId="5" hidden="1">#REF!</definedName>
    <definedName name="BExBCK9SCAABKOT9IP6TEPRR7YDT" hidden="1">#REF!</definedName>
    <definedName name="BExBCKKJFFT2RP50WNPKBT7X8PJ3" localSheetId="5" hidden="1">#REF!</definedName>
    <definedName name="BExBCKKJFFT2RP50WNPKBT7X8PJ3" hidden="1">#REF!</definedName>
    <definedName name="BExBCKKJTIRKC1RZJRTK65HHLX4W" localSheetId="5" hidden="1">#REF!</definedName>
    <definedName name="BExBCKKJTIRKC1RZJRTK65HHLX4W" hidden="1">#REF!</definedName>
    <definedName name="BExBCLMEPAN3XXX174TU8SS0627Q" localSheetId="5" hidden="1">#REF!</definedName>
    <definedName name="BExBCLMEPAN3XXX174TU8SS0627Q" hidden="1">#REF!</definedName>
    <definedName name="BExBCRBEYR2KZ8FAQFZ2NHY13WIY" localSheetId="5" hidden="1">#REF!</definedName>
    <definedName name="BExBCRBEYR2KZ8FAQFZ2NHY13WIY" hidden="1">#REF!</definedName>
    <definedName name="BExBD4I559NXSV6J07Q343TKYMVJ" localSheetId="5" hidden="1">#REF!</definedName>
    <definedName name="BExBD4I559NXSV6J07Q343TKYMVJ" hidden="1">#REF!</definedName>
    <definedName name="BExBD9W8C0W9N6L1AFL18JP4H94W" localSheetId="5" hidden="1">#REF!</definedName>
    <definedName name="BExBD9W8C0W9N6L1AFL18JP4H94W" hidden="1">#REF!</definedName>
    <definedName name="BExBDBZQLTX3OGFYGULQFK5WEZU5" localSheetId="5" hidden="1">#REF!</definedName>
    <definedName name="BExBDBZQLTX3OGFYGULQFK5WEZU5" hidden="1">#REF!</definedName>
    <definedName name="BExBDJS9TUEU8Z84IV59E5V4T8K6" localSheetId="5" hidden="1">#REF!</definedName>
    <definedName name="BExBDJS9TUEU8Z84IV59E5V4T8K6" hidden="1">#REF!</definedName>
    <definedName name="BExBDKOMSVH4XMH52CFJ3F028I9R" localSheetId="5" hidden="1">#REF!</definedName>
    <definedName name="BExBDKOMSVH4XMH52CFJ3F028I9R" hidden="1">#REF!</definedName>
    <definedName name="BExBDSRXVZQ0W5WXQMP5XD00GRRL" localSheetId="5" hidden="1">#REF!</definedName>
    <definedName name="BExBDSRXVZQ0W5WXQMP5XD00GRRL" hidden="1">#REF!</definedName>
    <definedName name="BExBDTJ0J7XEHB9OATXFF5I8FZBJ" localSheetId="5" hidden="1">#REF!</definedName>
    <definedName name="BExBDTJ0J7XEHB9OATXFF5I8FZBJ" hidden="1">#REF!</definedName>
    <definedName name="BExBDUVGK3E1J4JY9ZYTS7V14BLY" localSheetId="5" hidden="1">#REF!</definedName>
    <definedName name="BExBDUVGK3E1J4JY9ZYTS7V14BLY" hidden="1">#REF!</definedName>
    <definedName name="BExBE0KGY14GSWOGPU4HSJRLD2UD" localSheetId="5" hidden="1">#REF!</definedName>
    <definedName name="BExBE0KGY14GSWOGPU4HSJRLD2UD" hidden="1">#REF!</definedName>
    <definedName name="BExBE162OSBKD30I7T1DKKPT3I9I" localSheetId="5" hidden="1">#REF!</definedName>
    <definedName name="BExBE162OSBKD30I7T1DKKPT3I9I" hidden="1">#REF!</definedName>
    <definedName name="BExBEC9ATLQZF86W1M3APSM4HEOH" localSheetId="5" hidden="1">#REF!</definedName>
    <definedName name="BExBEC9ATLQZF86W1M3APSM4HEOH" hidden="1">#REF!</definedName>
    <definedName name="BExBEXU4CFCM1P5CTZ4NE14PBGDA" localSheetId="5" hidden="1">#REF!</definedName>
    <definedName name="BExBEXU4CFCM1P5CTZ4NE14PBGDA" hidden="1">#REF!</definedName>
    <definedName name="BExBEYFQJE9YK12A6JBMRFKEC7RN" localSheetId="5" hidden="1">#REF!</definedName>
    <definedName name="BExBEYFQJE9YK12A6JBMRFKEC7RN" hidden="1">#REF!</definedName>
    <definedName name="BExBG1ED81J2O4A2S5F5Y3BPHMCR" localSheetId="5" hidden="1">#REF!</definedName>
    <definedName name="BExBG1ED81J2O4A2S5F5Y3BPHMCR" hidden="1">#REF!</definedName>
    <definedName name="BExCRK0K58VDM9V35DGI6VK8C92V" localSheetId="5" hidden="1">#REF!</definedName>
    <definedName name="BExCRK0K58VDM9V35DGI6VK8C92V" hidden="1">#REF!</definedName>
    <definedName name="BExCRLIHS7466WFJ3RPIUGGXYESZ" localSheetId="5" hidden="1">#REF!</definedName>
    <definedName name="BExCRLIHS7466WFJ3RPIUGGXYESZ" hidden="1">#REF!</definedName>
    <definedName name="BExCRXSXMF4LHAQZHN64FXJPMVZ7" localSheetId="5" hidden="1">#REF!</definedName>
    <definedName name="BExCRXSXMF4LHAQZHN64FXJPMVZ7" hidden="1">#REF!</definedName>
    <definedName name="BExCS1EDDUEAEWHVYXHIP9I1WCJH" localSheetId="5" hidden="1">#REF!</definedName>
    <definedName name="BExCS1EDDUEAEWHVYXHIP9I1WCJH" hidden="1">#REF!</definedName>
    <definedName name="BExCS1P5QG0X3OTHKX07RALOE5T5" localSheetId="5" hidden="1">#REF!</definedName>
    <definedName name="BExCS1P5QG0X3OTHKX07RALOE5T5" hidden="1">#REF!</definedName>
    <definedName name="BExCS7ZPMHFJ4UJDAL8CQOLSZ13B" localSheetId="5" hidden="1">#REF!</definedName>
    <definedName name="BExCS7ZPMHFJ4UJDAL8CQOLSZ13B" hidden="1">#REF!</definedName>
    <definedName name="BExCS8W4NJUZH9S1CYB6XSDLEPBW" localSheetId="5" hidden="1">#REF!</definedName>
    <definedName name="BExCS8W4NJUZH9S1CYB6XSDLEPBW" hidden="1">#REF!</definedName>
    <definedName name="BExCSAE1M6G20R41J0Y24YNN0YC1" localSheetId="5" hidden="1">#REF!</definedName>
    <definedName name="BExCSAE1M6G20R41J0Y24YNN0YC1" hidden="1">#REF!</definedName>
    <definedName name="BExCSAOUZOYKHN7HV511TO8VDJ02" localSheetId="5" hidden="1">#REF!</definedName>
    <definedName name="BExCSAOUZOYKHN7HV511TO8VDJ02" hidden="1">#REF!</definedName>
    <definedName name="BExCSJ2XVKHN6ULCF7JML0TCRKEO" localSheetId="5" hidden="1">#REF!</definedName>
    <definedName name="BExCSJ2XVKHN6ULCF7JML0TCRKEO" hidden="1">#REF!</definedName>
    <definedName name="BExCSMOFTXSUEC1T46LR1UPYRCX5" localSheetId="5" hidden="1">#REF!</definedName>
    <definedName name="BExCSMOFTXSUEC1T46LR1UPYRCX5" hidden="1">#REF!</definedName>
    <definedName name="BExCSSDG3TM6TPKS19E9QYJEELZ6" localSheetId="5" hidden="1">#REF!</definedName>
    <definedName name="BExCSSDG3TM6TPKS19E9QYJEELZ6" hidden="1">#REF!</definedName>
    <definedName name="BExCSZV7U67UWXL2HKJNM5W1E4OO" localSheetId="5" hidden="1">#REF!</definedName>
    <definedName name="BExCSZV7U67UWXL2HKJNM5W1E4OO" hidden="1">#REF!</definedName>
    <definedName name="BExCT4NSDT61OCH04Y2QIFIOP75H" localSheetId="5" hidden="1">#REF!</definedName>
    <definedName name="BExCT4NSDT61OCH04Y2QIFIOP75H" hidden="1">#REF!</definedName>
    <definedName name="BExCTHZWIPJVLE56GATEFKPIKLK2" localSheetId="5" hidden="1">#REF!</definedName>
    <definedName name="BExCTHZWIPJVLE56GATEFKPIKLK2" hidden="1">#REF!</definedName>
    <definedName name="BExCTW8G3VCZ55S09HTUGXKB1P2M" localSheetId="5" hidden="1">#REF!</definedName>
    <definedName name="BExCTW8G3VCZ55S09HTUGXKB1P2M" hidden="1">#REF!</definedName>
    <definedName name="BExCTYS2KX0QANOLT8LGZ9WV3S3T" localSheetId="5" hidden="1">#REF!</definedName>
    <definedName name="BExCTYS2KX0QANOLT8LGZ9WV3S3T" hidden="1">#REF!</definedName>
    <definedName name="BExCTZ2V6H9TT6LFGK3SADZ2TIGQ" localSheetId="5" hidden="1">#REF!</definedName>
    <definedName name="BExCTZ2V6H9TT6LFGK3SADZ2TIGQ" hidden="1">#REF!</definedName>
    <definedName name="BExCTZZ9JNES4EDHW97NP0EGQALX" localSheetId="5" hidden="1">#REF!</definedName>
    <definedName name="BExCTZZ9JNES4EDHW97NP0EGQALX" hidden="1">#REF!</definedName>
    <definedName name="BExCU0A1V6NMZQ9ASYJ8QIVQ5UR2" localSheetId="5" hidden="1">#REF!</definedName>
    <definedName name="BExCU0A1V6NMZQ9ASYJ8QIVQ5UR2" hidden="1">#REF!</definedName>
    <definedName name="BExCU2834920JBHSPCRC4UF80OLL" localSheetId="5" hidden="1">#REF!</definedName>
    <definedName name="BExCU2834920JBHSPCRC4UF80OLL" hidden="1">#REF!</definedName>
    <definedName name="BExCU8O54I3P3WRYWY1CRP3S78QY" localSheetId="5" hidden="1">#REF!</definedName>
    <definedName name="BExCU8O54I3P3WRYWY1CRP3S78QY" hidden="1">#REF!</definedName>
    <definedName name="BExCUDRJO23YOKT8GPWOVQ4XEHF5" localSheetId="5" hidden="1">#REF!</definedName>
    <definedName name="BExCUDRJO23YOKT8GPWOVQ4XEHF5" hidden="1">#REF!</definedName>
    <definedName name="BExCULEOALM7SEHVMQC4B4N25MRM" localSheetId="5" hidden="1">#REF!</definedName>
    <definedName name="BExCULEOALM7SEHVMQC4B4N25MRM" hidden="1">#REF!</definedName>
    <definedName name="BExCUPAXFR16YMWL30ME3F3BSRDZ" localSheetId="5" hidden="1">#REF!</definedName>
    <definedName name="BExCUPAXFR16YMWL30ME3F3BSRDZ" hidden="1">#REF!</definedName>
    <definedName name="BExCUR94DHCE47PUUWEMT5QZOYR2" localSheetId="5" hidden="1">#REF!</definedName>
    <definedName name="BExCUR94DHCE47PUUWEMT5QZOYR2" hidden="1">#REF!</definedName>
    <definedName name="BExCV5HJSTBNPQZVGYJY9AZ4IJ26" localSheetId="5" hidden="1">#REF!</definedName>
    <definedName name="BExCV5HJSTBNPQZVGYJY9AZ4IJ26" hidden="1">#REF!</definedName>
    <definedName name="BExCV634L7SVHGB0UDDTRRQ2Q72H" localSheetId="5" hidden="1">#REF!</definedName>
    <definedName name="BExCV634L7SVHGB0UDDTRRQ2Q72H" hidden="1">#REF!</definedName>
    <definedName name="BExCVBXGSXT9FWJRG62PX9S1RK83" localSheetId="5" hidden="1">#REF!</definedName>
    <definedName name="BExCVBXGSXT9FWJRG62PX9S1RK83" hidden="1">#REF!</definedName>
    <definedName name="BExCVHBNLOHNFS0JAV3I1XGPNH9W" localSheetId="5" hidden="1">#REF!</definedName>
    <definedName name="BExCVHBNLOHNFS0JAV3I1XGPNH9W" hidden="1">#REF!</definedName>
    <definedName name="BExCVI86R31A2IOZIEBY1FJLVILD" localSheetId="5" hidden="1">#REF!</definedName>
    <definedName name="BExCVI86R31A2IOZIEBY1FJLVILD" hidden="1">#REF!</definedName>
    <definedName name="BExCVKGZXE0I9EIXKBZVSGSEY2RR" localSheetId="5" hidden="1">#REF!</definedName>
    <definedName name="BExCVKGZXE0I9EIXKBZVSGSEY2RR" hidden="1">#REF!</definedName>
    <definedName name="BExCVNROVORCSNX9HKHKPHY0URS3" localSheetId="5" hidden="1">#REF!</definedName>
    <definedName name="BExCVNROVORCSNX9HKHKPHY0URS3" hidden="1">#REF!</definedName>
    <definedName name="BExCVPEZON7VV6NOWII8VZMONPCJ" localSheetId="5" hidden="1">#REF!</definedName>
    <definedName name="BExCVPEZON7VV6NOWII8VZMONPCJ" hidden="1">#REF!</definedName>
    <definedName name="BExCVV44WY5807WGMTGKPW0GT256" localSheetId="5" hidden="1">#REF!</definedName>
    <definedName name="BExCVV44WY5807WGMTGKPW0GT256" hidden="1">#REF!</definedName>
    <definedName name="BExCVZ5PN4V6MRBZ04PZJW3GEF8S" localSheetId="5" hidden="1">#REF!</definedName>
    <definedName name="BExCVZ5PN4V6MRBZ04PZJW3GEF8S" hidden="1">#REF!</definedName>
    <definedName name="BExCW13R0GWJYGXZBNCPAHQN4NR2" localSheetId="5" hidden="1">#REF!</definedName>
    <definedName name="BExCW13R0GWJYGXZBNCPAHQN4NR2" hidden="1">#REF!</definedName>
    <definedName name="BExCW9Y5HWU4RJTNX74O6L24VGCK" localSheetId="5" hidden="1">#REF!</definedName>
    <definedName name="BExCW9Y5HWU4RJTNX74O6L24VGCK" hidden="1">#REF!</definedName>
    <definedName name="BExCWHADQJRXWFDGV2KMANWIY1YN" localSheetId="5" hidden="1">#REF!</definedName>
    <definedName name="BExCWHADQJRXWFDGV2KMANWIY1YN" hidden="1">#REF!</definedName>
    <definedName name="BExCWPDPESGZS07QGBLSBWDNVJLZ" localSheetId="5" hidden="1">#REF!</definedName>
    <definedName name="BExCWPDPESGZS07QGBLSBWDNVJLZ" hidden="1">#REF!</definedName>
    <definedName name="BExCWTVKHIVCRHF8GC39KI58YM5K" localSheetId="5" hidden="1">#REF!</definedName>
    <definedName name="BExCWTVKHIVCRHF8GC39KI58YM5K" hidden="1">#REF!</definedName>
    <definedName name="BExCX2KGRZBRVLZNM8SUSIE6A0RL" localSheetId="5" hidden="1">#REF!</definedName>
    <definedName name="BExCX2KGRZBRVLZNM8SUSIE6A0RL" hidden="1">#REF!</definedName>
    <definedName name="BExCX3X451T70LZ1VF95L7W4Y4TM" localSheetId="5" hidden="1">#REF!</definedName>
    <definedName name="BExCX3X451T70LZ1VF95L7W4Y4TM" hidden="1">#REF!</definedName>
    <definedName name="BExCX4NZ2N1OUGXM7EV0U7VULJMM" localSheetId="5" hidden="1">#REF!</definedName>
    <definedName name="BExCX4NZ2N1OUGXM7EV0U7VULJMM" hidden="1">#REF!</definedName>
    <definedName name="BExCXILMURGYMAH6N5LF5DV6K3GM" localSheetId="5" hidden="1">#REF!</definedName>
    <definedName name="BExCXILMURGYMAH6N5LF5DV6K3GM" hidden="1">#REF!</definedName>
    <definedName name="BExCXQUFBMXQ1650735H48B1AZT3" localSheetId="5" hidden="1">#REF!</definedName>
    <definedName name="BExCXQUFBMXQ1650735H48B1AZT3" hidden="1">#REF!</definedName>
    <definedName name="BExCXYSBKJ9SZQD7XS2WUS6SVBJO" localSheetId="5" hidden="1">#REF!</definedName>
    <definedName name="BExCXYSBKJ9SZQD7XS2WUS6SVBJO" hidden="1">#REF!</definedName>
    <definedName name="BExCXZ8DGK5ZE8467LFEHX6JNQHJ" localSheetId="5" hidden="1">#REF!</definedName>
    <definedName name="BExCXZ8DGK5ZE8467LFEHX6JNQHJ" hidden="1">#REF!</definedName>
    <definedName name="BExCY2DQO9VLA77Q7EG3T0XNXX4F" localSheetId="5" hidden="1">#REF!</definedName>
    <definedName name="BExCY2DQO9VLA77Q7EG3T0XNXX4F" hidden="1">#REF!</definedName>
    <definedName name="BExCY5Z7X93Z8XUOEASK50W08S36" localSheetId="5" hidden="1">#REF!</definedName>
    <definedName name="BExCY5Z7X93Z8XUOEASK50W08S36" hidden="1">#REF!</definedName>
    <definedName name="BExCY6VMJ68MX3C981R5Q0BX5791" localSheetId="5" hidden="1">#REF!</definedName>
    <definedName name="BExCY6VMJ68MX3C981R5Q0BX5791" hidden="1">#REF!</definedName>
    <definedName name="BExCYAH2SAZCPW6XCB7V7PMMCAWO" localSheetId="5" hidden="1">#REF!</definedName>
    <definedName name="BExCYAH2SAZCPW6XCB7V7PMMCAWO" hidden="1">#REF!</definedName>
    <definedName name="BExCYDGYM1UGUNTB331L2E4L5F34" localSheetId="5" hidden="1">#REF!</definedName>
    <definedName name="BExCYDGYM1UGUNTB331L2E4L5F34" hidden="1">#REF!</definedName>
    <definedName name="BExCYN7KCKU1F6EXMNPQPTKNOT6A" localSheetId="5" hidden="1">#REF!</definedName>
    <definedName name="BExCYN7KCKU1F6EXMNPQPTKNOT6A" hidden="1">#REF!</definedName>
    <definedName name="BExCYPRC5HJE6N2XQTHCT6NXGP8N" localSheetId="5" hidden="1">#REF!</definedName>
    <definedName name="BExCYPRC5HJE6N2XQTHCT6NXGP8N" hidden="1">#REF!</definedName>
    <definedName name="BExCYQCX9ES8ZWW2L35B12WDNT73" localSheetId="5" hidden="1">#REF!</definedName>
    <definedName name="BExCYQCX9ES8ZWW2L35B12WDNT73" hidden="1">#REF!</definedName>
    <definedName name="BExCYSLQY2CYU7DQ3QI07UGGS6OW" localSheetId="5" hidden="1">#REF!</definedName>
    <definedName name="BExCYSLQY2CYU7DQ3QI07UGGS6OW" hidden="1">#REF!</definedName>
    <definedName name="BExCYUK0I3UEXZNFDW71G6Z6D8XR" localSheetId="5" hidden="1">#REF!</definedName>
    <definedName name="BExCYUK0I3UEXZNFDW71G6Z6D8XR" hidden="1">#REF!</definedName>
    <definedName name="BExCZFZCXMLY5DWESYJ9NGTJYQ8M" localSheetId="5" hidden="1">#REF!</definedName>
    <definedName name="BExCZFZCXMLY5DWESYJ9NGTJYQ8M" hidden="1">#REF!</definedName>
    <definedName name="BExCZJ4P8WS0BDT31WDXI0ROE7D6" localSheetId="5" hidden="1">#REF!</definedName>
    <definedName name="BExCZJ4P8WS0BDT31WDXI0ROE7D6" hidden="1">#REF!</definedName>
    <definedName name="BExCZKH6NI0EE02L995IFVBD1J59" localSheetId="5" hidden="1">#REF!</definedName>
    <definedName name="BExCZKH6NI0EE02L995IFVBD1J59" hidden="1">#REF!</definedName>
    <definedName name="BExCZNRWARGGHWLSC1PEDZFLF3JV" localSheetId="5" hidden="1">#REF!</definedName>
    <definedName name="BExCZNRWARGGHWLSC1PEDZFLF3JV" hidden="1">#REF!</definedName>
    <definedName name="BExCZP9TBB61HISZ2U5QMQSO2LBE" localSheetId="5" hidden="1">#REF!</definedName>
    <definedName name="BExCZP9TBB61HISZ2U5QMQSO2LBE" hidden="1">#REF!</definedName>
    <definedName name="BExCZUD9FEOJBKDJ51Z3JON9LKJ8" localSheetId="5" hidden="1">#REF!</definedName>
    <definedName name="BExCZUD9FEOJBKDJ51Z3JON9LKJ8" hidden="1">#REF!</definedName>
    <definedName name="BExD0AUOVQT3UL53T2KUVJNGD0QF" localSheetId="5" hidden="1">#REF!</definedName>
    <definedName name="BExD0AUOVQT3UL53T2KUVJNGD0QF" hidden="1">#REF!</definedName>
    <definedName name="BExD0HALIN0JR4JTPGDEVAEE5EX5" localSheetId="5" hidden="1">#REF!</definedName>
    <definedName name="BExD0HALIN0JR4JTPGDEVAEE5EX5" hidden="1">#REF!</definedName>
    <definedName name="BExD0LCCDPG16YLY5WQSZF1XI5DA" localSheetId="5" hidden="1">#REF!</definedName>
    <definedName name="BExD0LCCDPG16YLY5WQSZF1XI5DA" hidden="1">#REF!</definedName>
    <definedName name="BExD0RMWSB4TRECEHTH6NN4K9DFZ" localSheetId="5" hidden="1">#REF!</definedName>
    <definedName name="BExD0RMWSB4TRECEHTH6NN4K9DFZ" hidden="1">#REF!</definedName>
    <definedName name="BExD0U6KG10QGVDI1XSHK0J10A2V" localSheetId="5" hidden="1">#REF!</definedName>
    <definedName name="BExD0U6KG10QGVDI1XSHK0J10A2V" hidden="1">#REF!</definedName>
    <definedName name="BExD0WQ6EQ2G82IAJI3FDQKGZH18" localSheetId="5" hidden="1">#REF!</definedName>
    <definedName name="BExD0WQ6EQ2G82IAJI3FDQKGZH18" hidden="1">#REF!</definedName>
    <definedName name="BExD13RUIBGRXDL4QDZ305UKUR12" localSheetId="5" hidden="1">#REF!</definedName>
    <definedName name="BExD13RUIBGRXDL4QDZ305UKUR12" hidden="1">#REF!</definedName>
    <definedName name="BExD14DETV5R4OOTMAXD5NAKWRO3" localSheetId="5" hidden="1">#REF!</definedName>
    <definedName name="BExD14DETV5R4OOTMAXD5NAKWRO3" hidden="1">#REF!</definedName>
    <definedName name="BExD1MI40YRCBI7KT4S9YHQJUO06" localSheetId="5" hidden="1">#REF!</definedName>
    <definedName name="BExD1MI40YRCBI7KT4S9YHQJUO06" hidden="1">#REF!</definedName>
    <definedName name="BExD1OAU9OXQAZA4D70HP72CU6GB" localSheetId="5" hidden="1">#REF!</definedName>
    <definedName name="BExD1OAU9OXQAZA4D70HP72CU6GB" hidden="1">#REF!</definedName>
    <definedName name="BExD1T8WPV0G6YOX7WMAIZD8XNBK" localSheetId="5" hidden="1">#REF!</definedName>
    <definedName name="BExD1T8WPV0G6YOX7WMAIZD8XNBK" hidden="1">#REF!</definedName>
    <definedName name="BExD1Y1JV61416YA1XRQHKWPZIE7" localSheetId="5" hidden="1">#REF!</definedName>
    <definedName name="BExD1Y1JV61416YA1XRQHKWPZIE7" hidden="1">#REF!</definedName>
    <definedName name="BExD2CFHIRMBKN5KXE5QP4XXEWFS" localSheetId="5" hidden="1">#REF!</definedName>
    <definedName name="BExD2CFHIRMBKN5KXE5QP4XXEWFS" hidden="1">#REF!</definedName>
    <definedName name="BExD2DMHH1HWXQ9W0YYMDP8AAX8Q" localSheetId="5" hidden="1">#REF!</definedName>
    <definedName name="BExD2DMHH1HWXQ9W0YYMDP8AAX8Q" hidden="1">#REF!</definedName>
    <definedName name="BExD2HTPC7IWBAU6OSQ67MQA8BYZ" localSheetId="5" hidden="1">#REF!</definedName>
    <definedName name="BExD2HTPC7IWBAU6OSQ67MQA8BYZ" hidden="1">#REF!</definedName>
    <definedName name="BExD2PWTVQ2CXNG6B7UDL8FIMXBH" localSheetId="5" hidden="1">#REF!</definedName>
    <definedName name="BExD2PWTVQ2CXNG6B7UDL8FIMXBH" hidden="1">#REF!</definedName>
    <definedName name="BExD2X9AQ03EX1AVVX44CXLXRPTI" localSheetId="5" hidden="1">#REF!</definedName>
    <definedName name="BExD2X9AQ03EX1AVVX44CXLXRPTI" hidden="1">#REF!</definedName>
    <definedName name="BExD2ZNL9MWJOEL2575KJZBDP2A6" localSheetId="5" hidden="1">#REF!</definedName>
    <definedName name="BExD2ZNL9MWJOEL2575KJZBDP2A6" hidden="1">#REF!</definedName>
    <definedName name="BExD34G79JRMB8BZRVN81P1H9MSB" localSheetId="5" hidden="1">#REF!</definedName>
    <definedName name="BExD34G79JRMB8BZRVN81P1H9MSB" hidden="1">#REF!</definedName>
    <definedName name="BExD35CL2NULPPEHAM954ETQIJA2" localSheetId="5" hidden="1">#REF!</definedName>
    <definedName name="BExD35CL2NULPPEHAM954ETQIJA2" hidden="1">#REF!</definedName>
    <definedName name="BExD363H2VGFIQUCE6LS4AC5J0ZT" localSheetId="5" hidden="1">#REF!</definedName>
    <definedName name="BExD363H2VGFIQUCE6LS4AC5J0ZT" hidden="1">#REF!</definedName>
    <definedName name="BExD3A588E939V61P1XEW0FI5Q0S" localSheetId="5" hidden="1">#REF!</definedName>
    <definedName name="BExD3A588E939V61P1XEW0FI5Q0S" hidden="1">#REF!</definedName>
    <definedName name="BExD3CJJDKVR9M18XI3WDZH80WL6" localSheetId="5" hidden="1">#REF!</definedName>
    <definedName name="BExD3CJJDKVR9M18XI3WDZH80WL6" hidden="1">#REF!</definedName>
    <definedName name="BExD3ESD9WYJIB3TRDPJ1CKXRAVL" localSheetId="5" hidden="1">#REF!</definedName>
    <definedName name="BExD3ESD9WYJIB3TRDPJ1CKXRAVL" hidden="1">#REF!</definedName>
    <definedName name="BExD3F368X5S25MWSUNIV57RDB57" localSheetId="5" hidden="1">#REF!</definedName>
    <definedName name="BExD3F368X5S25MWSUNIV57RDB57" hidden="1">#REF!</definedName>
    <definedName name="BExD3I8JTNF4LTMFY6GRVDJ6VLGG" localSheetId="5" hidden="1">#REF!</definedName>
    <definedName name="BExD3I8JTNF4LTMFY6GRVDJ6VLGG" hidden="1">#REF!</definedName>
    <definedName name="BExD3IJ5IT335SOSNV9L85WKAOSI" localSheetId="5" hidden="1">#REF!</definedName>
    <definedName name="BExD3IJ5IT335SOSNV9L85WKAOSI" hidden="1">#REF!</definedName>
    <definedName name="BExD3KBVUY57GMMQTOFEU6S6G1AY" localSheetId="5" hidden="1">#REF!</definedName>
    <definedName name="BExD3KBVUY57GMMQTOFEU6S6G1AY" hidden="1">#REF!</definedName>
    <definedName name="BExD3NMR7AW2Z6V8SC79VQR37NA6" localSheetId="5" hidden="1">#REF!</definedName>
    <definedName name="BExD3NMR7AW2Z6V8SC79VQR37NA6" hidden="1">#REF!</definedName>
    <definedName name="BExD3QXA2UQ2W4N7NYLUEOG40BZB" localSheetId="5" hidden="1">#REF!</definedName>
    <definedName name="BExD3QXA2UQ2W4N7NYLUEOG40BZB" hidden="1">#REF!</definedName>
    <definedName name="BExD3U2N041TEJ7GCN005UTPHNXY" localSheetId="5" hidden="1">#REF!</definedName>
    <definedName name="BExD3U2N041TEJ7GCN005UTPHNXY" hidden="1">#REF!</definedName>
    <definedName name="BExD3VPY5VEI1LLQ4I16T16251DT" localSheetId="5" hidden="1">#REF!</definedName>
    <definedName name="BExD3VPY5VEI1LLQ4I16T16251DT" hidden="1">#REF!</definedName>
    <definedName name="BExD3XIUEZZ1KIHV7CPS7DKUGIN8" localSheetId="5" hidden="1">#REF!</definedName>
    <definedName name="BExD3XIUEZZ1KIHV7CPS7DKUGIN8" hidden="1">#REF!</definedName>
    <definedName name="BExD40O0CFTNJFOFMMM1KH0P7BUI" localSheetId="5" hidden="1">#REF!</definedName>
    <definedName name="BExD40O0CFTNJFOFMMM1KH0P7BUI" hidden="1">#REF!</definedName>
    <definedName name="BExD47UYINTJY1PDIW2S1FZ8ZMIO" localSheetId="5" hidden="1">#REF!</definedName>
    <definedName name="BExD47UYINTJY1PDIW2S1FZ8ZMIO" hidden="1">#REF!</definedName>
    <definedName name="BExD4BR9HJ3MWWZ5KLVZWX9FJAUS" localSheetId="5" hidden="1">#REF!</definedName>
    <definedName name="BExD4BR9HJ3MWWZ5KLVZWX9FJAUS" hidden="1">#REF!</definedName>
    <definedName name="BExD4F1WTKT3H0N9MF4H1LX7MBSY" localSheetId="5" hidden="1">#REF!</definedName>
    <definedName name="BExD4F1WTKT3H0N9MF4H1LX7MBSY" hidden="1">#REF!</definedName>
    <definedName name="BExD4H5GQWXBS6LUL3TSP36DVO38" localSheetId="5" hidden="1">#REF!</definedName>
    <definedName name="BExD4H5GQWXBS6LUL3TSP36DVO38" hidden="1">#REF!</definedName>
    <definedName name="BExD4JJSS3QDBLABCJCHD45SRNPI" localSheetId="5" hidden="1">#REF!</definedName>
    <definedName name="BExD4JJSS3QDBLABCJCHD45SRNPI" hidden="1">#REF!</definedName>
    <definedName name="BExD4QQQ7V9LH5WWBJA3HKJXLVP6" localSheetId="5" hidden="1">#REF!</definedName>
    <definedName name="BExD4QQQ7V9LH5WWBJA3HKJXLVP6" hidden="1">#REF!</definedName>
    <definedName name="BExD4R1I0MKF033I5LPUYIMTZ6E8" localSheetId="5" hidden="1">#REF!</definedName>
    <definedName name="BExD4R1I0MKF033I5LPUYIMTZ6E8" hidden="1">#REF!</definedName>
    <definedName name="BExD50MT3M6XZLNUP9JL93EG6D9R" localSheetId="5" hidden="1">#REF!</definedName>
    <definedName name="BExD50MT3M6XZLNUP9JL93EG6D9R" hidden="1">#REF!</definedName>
    <definedName name="BExD5EV7KDSVF1CJT38M4IBPFLPY" localSheetId="5" hidden="1">#REF!</definedName>
    <definedName name="BExD5EV7KDSVF1CJT38M4IBPFLPY" hidden="1">#REF!</definedName>
    <definedName name="BExD5FRK547OESJRYAW574DZEZ7J" localSheetId="5" hidden="1">#REF!</definedName>
    <definedName name="BExD5FRK547OESJRYAW574DZEZ7J" hidden="1">#REF!</definedName>
    <definedName name="BExD5I5X2YA2YNCTCDSMEL4CWF4N" localSheetId="5" hidden="1">#REF!</definedName>
    <definedName name="BExD5I5X2YA2YNCTCDSMEL4CWF4N" hidden="1">#REF!</definedName>
    <definedName name="BExD5QUSRFJWRQ1ZM50WYLCF74DF" localSheetId="5" hidden="1">#REF!</definedName>
    <definedName name="BExD5QUSRFJWRQ1ZM50WYLCF74DF" hidden="1">#REF!</definedName>
    <definedName name="BExD5SSUIF6AJQHBHK8PNMFBPRYB" localSheetId="5" hidden="1">#REF!</definedName>
    <definedName name="BExD5SSUIF6AJQHBHK8PNMFBPRYB" hidden="1">#REF!</definedName>
    <definedName name="BExD623C9LRX18BE0W2V6SZLQUXX" localSheetId="5" hidden="1">#REF!</definedName>
    <definedName name="BExD623C9LRX18BE0W2V6SZLQUXX" hidden="1">#REF!</definedName>
    <definedName name="BExD6CQA7UMJBXV7AIFAIHUF2ICX" localSheetId="5" hidden="1">#REF!</definedName>
    <definedName name="BExD6CQA7UMJBXV7AIFAIHUF2ICX" hidden="1">#REF!</definedName>
    <definedName name="BExD6D18MCF5R8YJMPG21WE3GPJQ" localSheetId="5" hidden="1">#REF!</definedName>
    <definedName name="BExD6D18MCF5R8YJMPG21WE3GPJQ" hidden="1">#REF!</definedName>
    <definedName name="BExD6FKVK8WJWNYPVENR7Q8Q30PK" localSheetId="5" hidden="1">#REF!</definedName>
    <definedName name="BExD6FKVK8WJWNYPVENR7Q8Q30PK" hidden="1">#REF!</definedName>
    <definedName name="BExD6GMP0LK8WKVWMIT1NNH8CHLF" localSheetId="5" hidden="1">#REF!</definedName>
    <definedName name="BExD6GMP0LK8WKVWMIT1NNH8CHLF" hidden="1">#REF!</definedName>
    <definedName name="BExD6H2TE0WWAUIWVSSCLPZ6B88N" localSheetId="5" hidden="1">#REF!</definedName>
    <definedName name="BExD6H2TE0WWAUIWVSSCLPZ6B88N" hidden="1">#REF!</definedName>
    <definedName name="BExD71LTOE015TV5RSAHM8NT8GVW" localSheetId="5" hidden="1">#REF!</definedName>
    <definedName name="BExD71LTOE015TV5RSAHM8NT8GVW" hidden="1">#REF!</definedName>
    <definedName name="BExD73USXVADC7EHGHVTQNCT06ZA" localSheetId="5" hidden="1">#REF!</definedName>
    <definedName name="BExD73USXVADC7EHGHVTQNCT06ZA" hidden="1">#REF!</definedName>
    <definedName name="BExD7GAIGULTB3YHM1OS9RBQOTEC" localSheetId="5" hidden="1">#REF!</definedName>
    <definedName name="BExD7GAIGULTB3YHM1OS9RBQOTEC" hidden="1">#REF!</definedName>
    <definedName name="BExD7IE1DHIS52UFDCTSKPJQNRD5" localSheetId="5" hidden="1">#REF!</definedName>
    <definedName name="BExD7IE1DHIS52UFDCTSKPJQNRD5" hidden="1">#REF!</definedName>
    <definedName name="BExD7IUBGUWHYC9UNZ1IY5XFYKQN" localSheetId="5" hidden="1">#REF!</definedName>
    <definedName name="BExD7IUBGUWHYC9UNZ1IY5XFYKQN" hidden="1">#REF!</definedName>
    <definedName name="BExD7JQOJ35HGL8U2OCEI2P2JT7I" localSheetId="5" hidden="1">#REF!</definedName>
    <definedName name="BExD7JQOJ35HGL8U2OCEI2P2JT7I" hidden="1">#REF!</definedName>
    <definedName name="BExD7KSDKNDNH95NDT3S7GM3MUU2" localSheetId="5" hidden="1">#REF!</definedName>
    <definedName name="BExD7KSDKNDNH95NDT3S7GM3MUU2" hidden="1">#REF!</definedName>
    <definedName name="BExD8H5O087KQVWIVPUUID5VMGMS" localSheetId="5" hidden="1">#REF!</definedName>
    <definedName name="BExD8H5O087KQVWIVPUUID5VMGMS" hidden="1">#REF!</definedName>
    <definedName name="BExD8HLWJHFK6566YQLGOAPIWD7G" localSheetId="5" hidden="1">#REF!</definedName>
    <definedName name="BExD8HLWJHFK6566YQLGOAPIWD7G" hidden="1">#REF!</definedName>
    <definedName name="BExD8OCLZMFN5K3VZYI4Q4ITVKUA" localSheetId="5" hidden="1">#REF!</definedName>
    <definedName name="BExD8OCLZMFN5K3VZYI4Q4ITVKUA" hidden="1">#REF!</definedName>
    <definedName name="BExD93C1R6LC0631ECHVFYH0R0PD" localSheetId="5" hidden="1">#REF!</definedName>
    <definedName name="BExD93C1R6LC0631ECHVFYH0R0PD" hidden="1">#REF!</definedName>
    <definedName name="BExD97TXIO0COVNN4OH3DEJ33YLM" localSheetId="5" hidden="1">#REF!</definedName>
    <definedName name="BExD97TXIO0COVNN4OH3DEJ33YLM" hidden="1">#REF!</definedName>
    <definedName name="BExD99RZ1RFIMK6O1ZHSPJ68X9Y5" localSheetId="5" hidden="1">#REF!</definedName>
    <definedName name="BExD99RZ1RFIMK6O1ZHSPJ68X9Y5" hidden="1">#REF!</definedName>
    <definedName name="BExD9ATSNNU6SJVYYUCUG2AFS57W" localSheetId="5" hidden="1">#REF!</definedName>
    <definedName name="BExD9ATSNNU6SJVYYUCUG2AFS57W" hidden="1">#REF!</definedName>
    <definedName name="BExD9JO1QOKHUKL6DOEKDLUBPPKZ" localSheetId="5" hidden="1">#REF!</definedName>
    <definedName name="BExD9JO1QOKHUKL6DOEKDLUBPPKZ" hidden="1">#REF!</definedName>
    <definedName name="BExD9L0ID3VSOU609GKWYTA5BFMA" localSheetId="5" hidden="1">#REF!</definedName>
    <definedName name="BExD9L0ID3VSOU609GKWYTA5BFMA" hidden="1">#REF!</definedName>
    <definedName name="BExD9M7SEMG0JK2FUTTZXWIEBTKB" localSheetId="5" hidden="1">#REF!</definedName>
    <definedName name="BExD9M7SEMG0JK2FUTTZXWIEBTKB" hidden="1">#REF!</definedName>
    <definedName name="BExD9MNYBYB1AICQL5165G472IE2" localSheetId="5" hidden="1">#REF!</definedName>
    <definedName name="BExD9MNYBYB1AICQL5165G472IE2" hidden="1">#REF!</definedName>
    <definedName name="BExD9PNSYT7GASEGUVL48MUQ02WO" localSheetId="5" hidden="1">#REF!</definedName>
    <definedName name="BExD9PNSYT7GASEGUVL48MUQ02WO" hidden="1">#REF!</definedName>
    <definedName name="BExD9TK2MIWFH5SKUYU9ZKF4NPHQ" localSheetId="5" hidden="1">#REF!</definedName>
    <definedName name="BExD9TK2MIWFH5SKUYU9ZKF4NPHQ" hidden="1">#REF!</definedName>
    <definedName name="BExDA23J1UL1EN1K0BLX2TKAX4U0" localSheetId="5" hidden="1">#REF!</definedName>
    <definedName name="BExDA23J1UL1EN1K0BLX2TKAX4U0" hidden="1">#REF!</definedName>
    <definedName name="BExDA6594R2INH5X2F55YRZSKRND" localSheetId="5" hidden="1">#REF!</definedName>
    <definedName name="BExDA6594R2INH5X2F55YRZSKRND" hidden="1">#REF!</definedName>
    <definedName name="BExDA6LD9061UULVKUUI4QP8SK13" localSheetId="5" hidden="1">#REF!</definedName>
    <definedName name="BExDA6LD9061UULVKUUI4QP8SK13" hidden="1">#REF!</definedName>
    <definedName name="BExDAGMVMNLQ6QXASB9R6D8DIT12" localSheetId="5" hidden="1">#REF!</definedName>
    <definedName name="BExDAGMVMNLQ6QXASB9R6D8DIT12" hidden="1">#REF!</definedName>
    <definedName name="BExDAYBHU9ADLXI8VRC7F608RVGM" localSheetId="5" hidden="1">#REF!</definedName>
    <definedName name="BExDAYBHU9ADLXI8VRC7F608RVGM" hidden="1">#REF!</definedName>
    <definedName name="BExDBDR1XR0FV0CYUCB2OJ7CJCZU" localSheetId="5" hidden="1">#REF!</definedName>
    <definedName name="BExDBDR1XR0FV0CYUCB2OJ7CJCZU" hidden="1">#REF!</definedName>
    <definedName name="BExDC7F818VN0S18ID7XRCRVYPJ4" localSheetId="5" hidden="1">#REF!</definedName>
    <definedName name="BExDC7F818VN0S18ID7XRCRVYPJ4" hidden="1">#REF!</definedName>
    <definedName name="BExDCL7K96PC9VZYB70ZW3QPVIJE" localSheetId="5" hidden="1">#REF!</definedName>
    <definedName name="BExDCL7K96PC9VZYB70ZW3QPVIJE" hidden="1">#REF!</definedName>
    <definedName name="BExDCP3UZ3C2O4C1F7KMU0Z9U32N" localSheetId="5" hidden="1">#REF!</definedName>
    <definedName name="BExDCP3UZ3C2O4C1F7KMU0Z9U32N" hidden="1">#REF!</definedName>
    <definedName name="BExENU8ISP26W97JG63CN1XT9KB4" localSheetId="5" hidden="1">#REF!</definedName>
    <definedName name="BExENU8ISP26W97JG63CN1XT9KB4" hidden="1">#REF!</definedName>
    <definedName name="BExEO14OTKLVDBTNB2ONGZ4YB20H" localSheetId="5" hidden="1">#REF!</definedName>
    <definedName name="BExEO14OTKLVDBTNB2ONGZ4YB20H" hidden="1">#REF!</definedName>
    <definedName name="BExEO80UUNTK4DX33Z5TYLM8NYZM" localSheetId="5" hidden="1">#REF!</definedName>
    <definedName name="BExEO80UUNTK4DX33Z5TYLM8NYZM" hidden="1">#REF!</definedName>
    <definedName name="BExEOBX3WECDMYCV9RLN49APTXMM" localSheetId="5" hidden="1">#REF!</definedName>
    <definedName name="BExEOBX3WECDMYCV9RLN49APTXMM" hidden="1">#REF!</definedName>
    <definedName name="BExEPN9VIYI0FVL0HLZQXJFO6TT0" localSheetId="5" hidden="1">#REF!</definedName>
    <definedName name="BExEPN9VIYI0FVL0HLZQXJFO6TT0" hidden="1">#REF!</definedName>
    <definedName name="BExEPQPUOD4B6H60DKEB9159F7DR" localSheetId="5" hidden="1">#REF!</definedName>
    <definedName name="BExEPQPUOD4B6H60DKEB9159F7DR" hidden="1">#REF!</definedName>
    <definedName name="BExEPYT6VDSMR8MU2341Q5GM2Y9V" localSheetId="5" hidden="1">#REF!</definedName>
    <definedName name="BExEPYT6VDSMR8MU2341Q5GM2Y9V" hidden="1">#REF!</definedName>
    <definedName name="BExEQ2ENYLMY8K1796XBB31CJHNN" localSheetId="5" hidden="1">#REF!</definedName>
    <definedName name="BExEQ2ENYLMY8K1796XBB31CJHNN" hidden="1">#REF!</definedName>
    <definedName name="BExEQ2PFE4N40LEPGDPS90WDL6BN" localSheetId="5" hidden="1">#REF!</definedName>
    <definedName name="BExEQ2PFE4N40LEPGDPS90WDL6BN" hidden="1">#REF!</definedName>
    <definedName name="BExEQ2PFURT24NQYGYVE8NKX1EGA" localSheetId="5" hidden="1">#REF!</definedName>
    <definedName name="BExEQ2PFURT24NQYGYVE8NKX1EGA" hidden="1">#REF!</definedName>
    <definedName name="BExEQB8ZWXO6IIGOEPWTLOJGE2NR" localSheetId="5" hidden="1">#REF!</definedName>
    <definedName name="BExEQB8ZWXO6IIGOEPWTLOJGE2NR" hidden="1">#REF!</definedName>
    <definedName name="BExEQBZX0EL6LIKPY01197ACK65H" localSheetId="5" hidden="1">#REF!</definedName>
    <definedName name="BExEQBZX0EL6LIKPY01197ACK65H" hidden="1">#REF!</definedName>
    <definedName name="BExEQDXZALJLD4OBF74IKZBR13SR" localSheetId="5" hidden="1">#REF!</definedName>
    <definedName name="BExEQDXZALJLD4OBF74IKZBR13SR" hidden="1">#REF!</definedName>
    <definedName name="BExEQFLE2RPWGMWQAI4JMKUEFRPT" localSheetId="5" hidden="1">#REF!</definedName>
    <definedName name="BExEQFLE2RPWGMWQAI4JMKUEFRPT" hidden="1">#REF!</definedName>
    <definedName name="BExEQJHNJV9U65F5VGIGX0VM02VF" localSheetId="5" hidden="1">#REF!</definedName>
    <definedName name="BExEQJHNJV9U65F5VGIGX0VM02VF" hidden="1">#REF!</definedName>
    <definedName name="BExEQTZAP8R69U31W4LKGTKKGKQE" localSheetId="5" hidden="1">#REF!</definedName>
    <definedName name="BExEQTZAP8R69U31W4LKGTKKGKQE" hidden="1">#REF!</definedName>
    <definedName name="BExER2O72H1F9WV6S1J04C15PXX7" localSheetId="5" hidden="1">#REF!</definedName>
    <definedName name="BExER2O72H1F9WV6S1J04C15PXX7" hidden="1">#REF!</definedName>
    <definedName name="BExERIPCI7N2NW7JRL59DVT0TTSU" localSheetId="5" hidden="1">#REF!</definedName>
    <definedName name="BExERIPCI7N2NW7JRL59DVT0TTSU" hidden="1">#REF!</definedName>
    <definedName name="BExERRUIKIOATPZ9U4HQ0V52RJAU" localSheetId="5" hidden="1">#REF!</definedName>
    <definedName name="BExERRUIKIOATPZ9U4HQ0V52RJAU" hidden="1">#REF!</definedName>
    <definedName name="BExERSANFNM1O7T65PC5MJ301YET" localSheetId="5" hidden="1">#REF!</definedName>
    <definedName name="BExERSANFNM1O7T65PC5MJ301YET" hidden="1">#REF!</definedName>
    <definedName name="BExERU8P606C6QQZZL55U0ZQYQF1" localSheetId="5" hidden="1">#REF!</definedName>
    <definedName name="BExERU8P606C6QQZZL55U0ZQYQF1" hidden="1">#REF!</definedName>
    <definedName name="BExERWCEBKQRYWRQLYJ4UCMMKTHG" localSheetId="5" hidden="1">[19]ZZCOOM_M03_Q005!#REF!</definedName>
    <definedName name="BExERWCEBKQRYWRQLYJ4UCMMKTHG" hidden="1">[19]ZZCOOM_M03_Q005!#REF!</definedName>
    <definedName name="BExERXE1QW042A2T25RI4DVUU59O" localSheetId="5" hidden="1">#REF!</definedName>
    <definedName name="BExERXE1QW042A2T25RI4DVUU59O" hidden="1">#REF!</definedName>
    <definedName name="BExES44RHHDL3V7FLV6M20834WF1" localSheetId="5" hidden="1">#REF!</definedName>
    <definedName name="BExES44RHHDL3V7FLV6M20834WF1" hidden="1">#REF!</definedName>
    <definedName name="BExES4A7VE2X3RYYTVRLKZD4I7WU" localSheetId="5" hidden="1">#REF!</definedName>
    <definedName name="BExES4A7VE2X3RYYTVRLKZD4I7WU" hidden="1">#REF!</definedName>
    <definedName name="BExESLYUFDACMPARVY264HKBCXLX" localSheetId="5" hidden="1">#REF!</definedName>
    <definedName name="BExESLYUFDACMPARVY264HKBCXLX" hidden="1">#REF!</definedName>
    <definedName name="BExESMKD95A649M0WRSG6CXXP326" localSheetId="5" hidden="1">#REF!</definedName>
    <definedName name="BExESMKD95A649M0WRSG6CXXP326" hidden="1">#REF!</definedName>
    <definedName name="BExESR27ZXJG5VMY4PR9D940VS7T" localSheetId="5" hidden="1">#REF!</definedName>
    <definedName name="BExESR27ZXJG5VMY4PR9D940VS7T" hidden="1">#REF!</definedName>
    <definedName name="BExESVK1YRJM6UG6FBYOF9CNX29X" localSheetId="5" hidden="1">#REF!</definedName>
    <definedName name="BExESVK1YRJM6UG6FBYOF9CNX29X" hidden="1">#REF!</definedName>
    <definedName name="BExESZ03KXL8DQ2591HLR56ZML94" localSheetId="5" hidden="1">#REF!</definedName>
    <definedName name="BExESZ03KXL8DQ2591HLR56ZML94" hidden="1">#REF!</definedName>
    <definedName name="BExESZAW5N443NRTKIP59OEI1CR6" localSheetId="5" hidden="1">#REF!</definedName>
    <definedName name="BExESZAW5N443NRTKIP59OEI1CR6" hidden="1">#REF!</definedName>
    <definedName name="BExET3HXQ60A4O2OLKX8QNXRI6LQ" localSheetId="5" hidden="1">#REF!</definedName>
    <definedName name="BExET3HXQ60A4O2OLKX8QNXRI6LQ" hidden="1">#REF!</definedName>
    <definedName name="BExET4EAH366GROMVVMDCSUI1018" localSheetId="5" hidden="1">#REF!</definedName>
    <definedName name="BExET4EAH366GROMVVMDCSUI1018" hidden="1">#REF!</definedName>
    <definedName name="BExETA3B1FCIOA80H94K90FWXQKE" localSheetId="5" hidden="1">#REF!</definedName>
    <definedName name="BExETA3B1FCIOA80H94K90FWXQKE" hidden="1">#REF!</definedName>
    <definedName name="BExETAZOYT4CJIT8RRKC9F2HJG1D" localSheetId="5" hidden="1">#REF!</definedName>
    <definedName name="BExETAZOYT4CJIT8RRKC9F2HJG1D" hidden="1">#REF!</definedName>
    <definedName name="BExETB55BNG40G9YOI2H6UHIR9WU" localSheetId="5" hidden="1">#REF!</definedName>
    <definedName name="BExETB55BNG40G9YOI2H6UHIR9WU" hidden="1">#REF!</definedName>
    <definedName name="BExETF6QD5A9GEINE1KZRRC2LXWM" localSheetId="5" hidden="1">#REF!</definedName>
    <definedName name="BExETF6QD5A9GEINE1KZRRC2LXWM" hidden="1">#REF!</definedName>
    <definedName name="BExETQ9XRXLUACN82805SPSPNKHI" localSheetId="5" hidden="1">#REF!</definedName>
    <definedName name="BExETQ9XRXLUACN82805SPSPNKHI" hidden="1">#REF!</definedName>
    <definedName name="BExETR0YRMOR63E6DHLEHV9QVVON" localSheetId="5" hidden="1">#REF!</definedName>
    <definedName name="BExETR0YRMOR63E6DHLEHV9QVVON" hidden="1">#REF!</definedName>
    <definedName name="BExETVO51BGF7GGNGB21UD7OIF15" localSheetId="5" hidden="1">#REF!</definedName>
    <definedName name="BExETVO51BGF7GGNGB21UD7OIF15" hidden="1">#REF!</definedName>
    <definedName name="BExETVTGY38YXYYF7N73OYN6FYY3" localSheetId="5" hidden="1">#REF!</definedName>
    <definedName name="BExETVTGY38YXYYF7N73OYN6FYY3" hidden="1">#REF!</definedName>
    <definedName name="BExETVTH8RADW05P2XUUV7V44TWW" localSheetId="5" hidden="1">#REF!</definedName>
    <definedName name="BExETVTH8RADW05P2XUUV7V44TWW" hidden="1">#REF!</definedName>
    <definedName name="BExETW9PYUAV5QY6A4VCYZRIOUX4" localSheetId="5" hidden="1">#REF!</definedName>
    <definedName name="BExETW9PYUAV5QY6A4VCYZRIOUX4" hidden="1">#REF!</definedName>
    <definedName name="BExEUGNELLVZ7K2PYWP2TG8T65XQ" localSheetId="5" hidden="1">#REF!</definedName>
    <definedName name="BExEUGNELLVZ7K2PYWP2TG8T65XQ" hidden="1">#REF!</definedName>
    <definedName name="BExEUHUG1NGJGB6F1UH5IKFZ9B9M" localSheetId="5" hidden="1">#REF!</definedName>
    <definedName name="BExEUHUG1NGJGB6F1UH5IKFZ9B9M" hidden="1">#REF!</definedName>
    <definedName name="BExEUNE4T242Y59C6MS28MXEUGCP" localSheetId="5" hidden="1">#REF!</definedName>
    <definedName name="BExEUNE4T242Y59C6MS28MXEUGCP" hidden="1">#REF!</definedName>
    <definedName name="BExEUNU7FYVTR4DD1D31SS7PNXX2" localSheetId="5" hidden="1">#REF!</definedName>
    <definedName name="BExEUNU7FYVTR4DD1D31SS7PNXX2" hidden="1">#REF!</definedName>
    <definedName name="BExEUOAHB0OT3BACAHNZ3B905C0P" localSheetId="5" hidden="1">#REF!</definedName>
    <definedName name="BExEUOAHB0OT3BACAHNZ3B905C0P" hidden="1">#REF!</definedName>
    <definedName name="BExEV2TP7NA3ZR6RJGH5ER370OUM" localSheetId="5" hidden="1">#REF!</definedName>
    <definedName name="BExEV2TP7NA3ZR6RJGH5ER370OUM" hidden="1">#REF!</definedName>
    <definedName name="BExEV3Q7M5YTX3CY3QCP1SUIEP2E" localSheetId="5" hidden="1">#REF!</definedName>
    <definedName name="BExEV3Q7M5YTX3CY3QCP1SUIEP2E" hidden="1">#REF!</definedName>
    <definedName name="BExEV69USLNYO2QRJRC0J92XUF00" localSheetId="5" hidden="1">#REF!</definedName>
    <definedName name="BExEV69USLNYO2QRJRC0J92XUF00" hidden="1">#REF!</definedName>
    <definedName name="BExEV6KNTQOCFD7GV726XQEVQ7R6" localSheetId="5" hidden="1">#REF!</definedName>
    <definedName name="BExEV6KNTQOCFD7GV726XQEVQ7R6" hidden="1">#REF!</definedName>
    <definedName name="BExEV6VGM4POO9QT9KH3QA3VYCWM" localSheetId="5" hidden="1">#REF!</definedName>
    <definedName name="BExEV6VGM4POO9QT9KH3QA3VYCWM" hidden="1">#REF!</definedName>
    <definedName name="BExEVCEYMOI0PGO7HAEOS9CVMU2O" localSheetId="5" hidden="1">#REF!</definedName>
    <definedName name="BExEVCEYMOI0PGO7HAEOS9CVMU2O" hidden="1">#REF!</definedName>
    <definedName name="BExEVET98G3FU6QBF9LHYWSAMV0O" localSheetId="5" hidden="1">#REF!</definedName>
    <definedName name="BExEVET98G3FU6QBF9LHYWSAMV0O" hidden="1">#REF!</definedName>
    <definedName name="BExEVNCUT0PDUYNJH7G6BSEWZOT2" localSheetId="5" hidden="1">#REF!</definedName>
    <definedName name="BExEVNCUT0PDUYNJH7G6BSEWZOT2" hidden="1">#REF!</definedName>
    <definedName name="BExEVPGF4V5J0WQRZKUM8F9TTKZJ" localSheetId="5" hidden="1">#REF!</definedName>
    <definedName name="BExEVPGF4V5J0WQRZKUM8F9TTKZJ" hidden="1">#REF!</definedName>
    <definedName name="BExEVVLIEVWYRF2UUC1H0H5QU1CP" localSheetId="5" hidden="1">#REF!</definedName>
    <definedName name="BExEVVLIEVWYRF2UUC1H0H5QU1CP" hidden="1">#REF!</definedName>
    <definedName name="BExEVWCKO8T84GW9Z3X47915XKSH" localSheetId="5" hidden="1">#REF!</definedName>
    <definedName name="BExEVWCKO8T84GW9Z3X47915XKSH" hidden="1">#REF!</definedName>
    <definedName name="BExEVZSJWMZ5L2ZE7AZC57CXKW6T" localSheetId="5" hidden="1">#REF!</definedName>
    <definedName name="BExEVZSJWMZ5L2ZE7AZC57CXKW6T" hidden="1">#REF!</definedName>
    <definedName name="BExEW0JL1GFFCXMDGW54CI7Y8FZN" localSheetId="5" hidden="1">#REF!</definedName>
    <definedName name="BExEW0JL1GFFCXMDGW54CI7Y8FZN" hidden="1">#REF!</definedName>
    <definedName name="BExEW68M9WL8214QH9C7VCK7BN08" localSheetId="5" hidden="1">#REF!</definedName>
    <definedName name="BExEW68M9WL8214QH9C7VCK7BN08" hidden="1">#REF!</definedName>
    <definedName name="BExEW8HFKH6F47KIHYBDRUEFZ2ZZ" localSheetId="5" hidden="1">#REF!</definedName>
    <definedName name="BExEW8HFKH6F47KIHYBDRUEFZ2ZZ" hidden="1">#REF!</definedName>
    <definedName name="BExEWB6JHMITZPXHB6JATOCLLKLJ" localSheetId="5" hidden="1">#REF!</definedName>
    <definedName name="BExEWB6JHMITZPXHB6JATOCLLKLJ" hidden="1">#REF!</definedName>
    <definedName name="BExEWNBGQS1U2LW3W84T4LSJ9K00" localSheetId="5" hidden="1">#REF!</definedName>
    <definedName name="BExEWNBGQS1U2LW3W84T4LSJ9K00" hidden="1">#REF!</definedName>
    <definedName name="BExEWO7STL7HNZSTY8VQBPTX1WK6" localSheetId="5" hidden="1">#REF!</definedName>
    <definedName name="BExEWO7STL7HNZSTY8VQBPTX1WK6" hidden="1">#REF!</definedName>
    <definedName name="BExEWQ0M1N3KMKTDJ73H10QSG4W1" localSheetId="5" hidden="1">#REF!</definedName>
    <definedName name="BExEWQ0M1N3KMKTDJ73H10QSG4W1" hidden="1">#REF!</definedName>
    <definedName name="BExEX43OR6NH8GF32YY2ZB6Y8WGP" localSheetId="5" hidden="1">#REF!</definedName>
    <definedName name="BExEX43OR6NH8GF32YY2ZB6Y8WGP" hidden="1">#REF!</definedName>
    <definedName name="BExEX85F3OSW8NSCYGYPS9372Z1Q" localSheetId="5" hidden="1">#REF!</definedName>
    <definedName name="BExEX85F3OSW8NSCYGYPS9372Z1Q" hidden="1">#REF!</definedName>
    <definedName name="BExEX9HWY2G6928ZVVVQF77QCM2C" localSheetId="5" hidden="1">#REF!</definedName>
    <definedName name="BExEX9HWY2G6928ZVVVQF77QCM2C" hidden="1">#REF!</definedName>
    <definedName name="BExEXBQWAYKMVBRJRHB8PFCSYFVN" localSheetId="5" hidden="1">#REF!</definedName>
    <definedName name="BExEXBQWAYKMVBRJRHB8PFCSYFVN" hidden="1">#REF!</definedName>
    <definedName name="BExEXGE2TE9MQWLQVHL7XGQWL102" localSheetId="5" hidden="1">#REF!</definedName>
    <definedName name="BExEXGE2TE9MQWLQVHL7XGQWL102" hidden="1">#REF!</definedName>
    <definedName name="BExEXRBZ0DI9E2UFLLKYWGN66B61" localSheetId="5" hidden="1">#REF!</definedName>
    <definedName name="BExEXRBZ0DI9E2UFLLKYWGN66B61" hidden="1">#REF!</definedName>
    <definedName name="BExEXW4FSOZ9C2SZSQIAA3W82I5K" localSheetId="5" hidden="1">#REF!</definedName>
    <definedName name="BExEXW4FSOZ9C2SZSQIAA3W82I5K" hidden="1">#REF!</definedName>
    <definedName name="BExEXZ4H2ZUNEW5I6I74GK08QAQC" localSheetId="5" hidden="1">#REF!</definedName>
    <definedName name="BExEXZ4H2ZUNEW5I6I74GK08QAQC" hidden="1">#REF!</definedName>
    <definedName name="BExEY42GK80HA9M84NTZ3NV9K2VI" localSheetId="5" hidden="1">#REF!</definedName>
    <definedName name="BExEY42GK80HA9M84NTZ3NV9K2VI" hidden="1">#REF!</definedName>
    <definedName name="BExEYLG9FL9V1JPPNZ3FUDNSEJ4V" localSheetId="5" hidden="1">#REF!</definedName>
    <definedName name="BExEYLG9FL9V1JPPNZ3FUDNSEJ4V" hidden="1">#REF!</definedName>
    <definedName name="BExEYOW8C1B3OUUCIGEC7L8OOW1Z" localSheetId="5" hidden="1">#REF!</definedName>
    <definedName name="BExEYOW8C1B3OUUCIGEC7L8OOW1Z" hidden="1">#REF!</definedName>
    <definedName name="BExEYPCI2LT224YS4M3T50V85FAG" localSheetId="5" hidden="1">#REF!</definedName>
    <definedName name="BExEYPCI2LT224YS4M3T50V85FAG" hidden="1">#REF!</definedName>
    <definedName name="BExEYUQJXZT6N5HJH8ACJF6SRWEE" localSheetId="5" hidden="1">#REF!</definedName>
    <definedName name="BExEYUQJXZT6N5HJH8ACJF6SRWEE" hidden="1">#REF!</definedName>
    <definedName name="BExEYYC7KLO4XJQW9GMGVVJQXF4C" localSheetId="5" hidden="1">#REF!</definedName>
    <definedName name="BExEYYC7KLO4XJQW9GMGVVJQXF4C" hidden="1">#REF!</definedName>
    <definedName name="BExEZ1S6VZCG01ZPLBSS9Z1SBOJ2" localSheetId="5" hidden="1">#REF!</definedName>
    <definedName name="BExEZ1S6VZCG01ZPLBSS9Z1SBOJ2" hidden="1">#REF!</definedName>
    <definedName name="BExEZ6KV8TDKOO0Y66LSH9DCFW5M" localSheetId="5" hidden="1">#REF!</definedName>
    <definedName name="BExEZ6KV8TDKOO0Y66LSH9DCFW5M" hidden="1">#REF!</definedName>
    <definedName name="BExEZGBFNJR8DLPN0V11AU22L6WY" localSheetId="5" hidden="1">#REF!</definedName>
    <definedName name="BExEZGBFNJR8DLPN0V11AU22L6WY" hidden="1">#REF!</definedName>
    <definedName name="BExEZVR61GWO1ZM3XHWUKRJJMQXV" localSheetId="5" hidden="1">#REF!</definedName>
    <definedName name="BExEZVR61GWO1ZM3XHWUKRJJMQXV" hidden="1">#REF!</definedName>
    <definedName name="BExF02Y3V3QEPO2XLDSK47APK9XJ" localSheetId="5" hidden="1">#REF!</definedName>
    <definedName name="BExF02Y3V3QEPO2XLDSK47APK9XJ" hidden="1">#REF!</definedName>
    <definedName name="BExF03E824NHBODFUZ3PZ5HLF85X" localSheetId="5" hidden="1">#REF!</definedName>
    <definedName name="BExF03E824NHBODFUZ3PZ5HLF85X" hidden="1">#REF!</definedName>
    <definedName name="BExF09OS91RT7N7IW8JLMZ121ZP3" localSheetId="5" hidden="1">#REF!</definedName>
    <definedName name="BExF09OS91RT7N7IW8JLMZ121ZP3" hidden="1">#REF!</definedName>
    <definedName name="BExF0D4SEQ7RRCAER8UQKUJ4HH0Q" localSheetId="5" hidden="1">#REF!</definedName>
    <definedName name="BExF0D4SEQ7RRCAER8UQKUJ4HH0Q" hidden="1">#REF!</definedName>
    <definedName name="BExF0D4Z97PCG5JI9CC2TFB553AX" localSheetId="5" hidden="1">#REF!</definedName>
    <definedName name="BExF0D4Z97PCG5JI9CC2TFB553AX" hidden="1">#REF!</definedName>
    <definedName name="BExF0DAB1PUE0V936NFEK68CCKTJ" localSheetId="5" hidden="1">#REF!</definedName>
    <definedName name="BExF0DAB1PUE0V936NFEK68CCKTJ" hidden="1">#REF!</definedName>
    <definedName name="BExF0LOEHV42P2DV7QL8O7HOQ3N9" localSheetId="5" hidden="1">#REF!</definedName>
    <definedName name="BExF0LOEHV42P2DV7QL8O7HOQ3N9" hidden="1">#REF!</definedName>
    <definedName name="BExF0QRT0ZP2578DKKC9SRW40F5L" localSheetId="5" hidden="1">#REF!</definedName>
    <definedName name="BExF0QRT0ZP2578DKKC9SRW40F5L" hidden="1">#REF!</definedName>
    <definedName name="BExF0WRM9VO25RLSO03ZOCE8H7K5" localSheetId="5" hidden="1">#REF!</definedName>
    <definedName name="BExF0WRM9VO25RLSO03ZOCE8H7K5" hidden="1">#REF!</definedName>
    <definedName name="BExF0ZRI7W4RSLIDLHTSM0AWXO3S" localSheetId="5" hidden="1">#REF!</definedName>
    <definedName name="BExF0ZRI7W4RSLIDLHTSM0AWXO3S" hidden="1">#REF!</definedName>
    <definedName name="BExF19CT3MMZZ2T5EWMDNG3UOJ01" localSheetId="5" hidden="1">#REF!</definedName>
    <definedName name="BExF19CT3MMZZ2T5EWMDNG3UOJ01" hidden="1">#REF!</definedName>
    <definedName name="BExF1C1VNHJBRW2XQKVSL1KSLFZ8" localSheetId="5" hidden="1">#REF!</definedName>
    <definedName name="BExF1C1VNHJBRW2XQKVSL1KSLFZ8" hidden="1">#REF!</definedName>
    <definedName name="BExF1M38U6NX17YJA8YU359B5Z4M" localSheetId="5" hidden="1">#REF!</definedName>
    <definedName name="BExF1M38U6NX17YJA8YU359B5Z4M" hidden="1">#REF!</definedName>
    <definedName name="BExF1MU4W3NPEY0OHRDWP5IANCBB" localSheetId="5" hidden="1">#REF!</definedName>
    <definedName name="BExF1MU4W3NPEY0OHRDWP5IANCBB" hidden="1">#REF!</definedName>
    <definedName name="BExF1MZN8MWMOKOARHJ1QAF9HPGT" localSheetId="5" hidden="1">#REF!</definedName>
    <definedName name="BExF1MZN8MWMOKOARHJ1QAF9HPGT" hidden="1">#REF!</definedName>
    <definedName name="BExF1US4ZIQYSU5LBFYNRA9N0K2O" localSheetId="5" hidden="1">#REF!</definedName>
    <definedName name="BExF1US4ZIQYSU5LBFYNRA9N0K2O" hidden="1">#REF!</definedName>
    <definedName name="BExF272JNPJCK1XLBG016XXBVFO8" localSheetId="5" hidden="1">#REF!</definedName>
    <definedName name="BExF272JNPJCK1XLBG016XXBVFO8" hidden="1">#REF!</definedName>
    <definedName name="BExF2CWZN6E87RGTBMD4YQI2QT7R" localSheetId="5" hidden="1">#REF!</definedName>
    <definedName name="BExF2CWZN6E87RGTBMD4YQI2QT7R" hidden="1">#REF!</definedName>
    <definedName name="BExF2DYO1WQ7GMXSTAQRDBW1NSFG" localSheetId="5" hidden="1">#REF!</definedName>
    <definedName name="BExF2DYO1WQ7GMXSTAQRDBW1NSFG" hidden="1">#REF!</definedName>
    <definedName name="BExF2H9D3MC9XKLPZ6VIP4F7G4YN" localSheetId="5" hidden="1">#REF!</definedName>
    <definedName name="BExF2H9D3MC9XKLPZ6VIP4F7G4YN" hidden="1">#REF!</definedName>
    <definedName name="BExF2MSWNUY9Z6BZJQZ538PPTION" localSheetId="5" hidden="1">#REF!</definedName>
    <definedName name="BExF2MSWNUY9Z6BZJQZ538PPTION" hidden="1">#REF!</definedName>
    <definedName name="BExF2QZYWHTYGUTTXR15CKCV3LS7" localSheetId="5" hidden="1">#REF!</definedName>
    <definedName name="BExF2QZYWHTYGUTTXR15CKCV3LS7" hidden="1">#REF!</definedName>
    <definedName name="BExF2T8Y6TSJ74RMSZOA9CEH4OZ6" localSheetId="5" hidden="1">#REF!</definedName>
    <definedName name="BExF2T8Y6TSJ74RMSZOA9CEH4OZ6" hidden="1">#REF!</definedName>
    <definedName name="BExF31N3YM4F37EOOY8M8VI1KXN8" localSheetId="5" hidden="1">#REF!</definedName>
    <definedName name="BExF31N3YM4F37EOOY8M8VI1KXN8" hidden="1">#REF!</definedName>
    <definedName name="BExF37C1YKBT79Z9SOJAG5MXQGTU" localSheetId="5" hidden="1">#REF!</definedName>
    <definedName name="BExF37C1YKBT79Z9SOJAG5MXQGTU" hidden="1">#REF!</definedName>
    <definedName name="BExF3A6HPA6DGYALZNHHJPMCUYZR" localSheetId="5" hidden="1">#REF!</definedName>
    <definedName name="BExF3A6HPA6DGYALZNHHJPMCUYZR" hidden="1">#REF!</definedName>
    <definedName name="BExF3GMJW5D7066GYKTMM3CVH1HE" localSheetId="5" hidden="1">#REF!</definedName>
    <definedName name="BExF3GMJW5D7066GYKTMM3CVH1HE" hidden="1">#REF!</definedName>
    <definedName name="BExF3I9T44X7DV9HHV51DVDDPPZG" localSheetId="5" hidden="1">#REF!</definedName>
    <definedName name="BExF3I9T44X7DV9HHV51DVDDPPZG" hidden="1">#REF!</definedName>
    <definedName name="BExF3IKLZ35F2D4DI7R7P7NZLVC3" localSheetId="5" hidden="1">#REF!</definedName>
    <definedName name="BExF3IKLZ35F2D4DI7R7P7NZLVC3" hidden="1">#REF!</definedName>
    <definedName name="BExF3JMFX5DILOIFUDIO1HZUK875" localSheetId="5" hidden="1">#REF!</definedName>
    <definedName name="BExF3JMFX5DILOIFUDIO1HZUK875" hidden="1">#REF!</definedName>
    <definedName name="BExF3KIO2G9LJYXZ61H8PJJ6OQXV" localSheetId="5" hidden="1">#REF!</definedName>
    <definedName name="BExF3KIO2G9LJYXZ61H8PJJ6OQXV" hidden="1">#REF!</definedName>
    <definedName name="BExF3MGVCZHXDAUDZAGUYESZ3RC8" localSheetId="5" hidden="1">#REF!</definedName>
    <definedName name="BExF3MGVCZHXDAUDZAGUYESZ3RC8" hidden="1">#REF!</definedName>
    <definedName name="BExF3NTC4BGZEM6B87TCFX277QCS" localSheetId="5" hidden="1">#REF!</definedName>
    <definedName name="BExF3NTC4BGZEM6B87TCFX277QCS" hidden="1">#REF!</definedName>
    <definedName name="BExF3Q2DOSQI9SIAXB522CN0WBZ7" localSheetId="5" hidden="1">#REF!</definedName>
    <definedName name="BExF3Q2DOSQI9SIAXB522CN0WBZ7" hidden="1">#REF!</definedName>
    <definedName name="BExF3Q7NI90WT31QHYSJDIG0LLLJ" localSheetId="5" hidden="1">#REF!</definedName>
    <definedName name="BExF3Q7NI90WT31QHYSJDIG0LLLJ" hidden="1">#REF!</definedName>
    <definedName name="BExF3QD55TIY1MSBSRK9TUJKBEWO" localSheetId="5" hidden="1">#REF!</definedName>
    <definedName name="BExF3QD55TIY1MSBSRK9TUJKBEWO" hidden="1">#REF!</definedName>
    <definedName name="BExF3QT8J6RIF1L3R700MBSKIOKW" localSheetId="5" hidden="1">#REF!</definedName>
    <definedName name="BExF3QT8J6RIF1L3R700MBSKIOKW" hidden="1">#REF!</definedName>
    <definedName name="BExF42SSBVPMLK2UB3B7FPEIY9TU" localSheetId="5" hidden="1">#REF!</definedName>
    <definedName name="BExF42SSBVPMLK2UB3B7FPEIY9TU" hidden="1">#REF!</definedName>
    <definedName name="BExF4HXSWB50BKYPWA0HTT8W56H6" localSheetId="5" hidden="1">#REF!</definedName>
    <definedName name="BExF4HXSWB50BKYPWA0HTT8W56H6" hidden="1">#REF!</definedName>
    <definedName name="BExF4J4Y60OUA8GY6YN8XVRUX80A" localSheetId="5" hidden="1">#REF!</definedName>
    <definedName name="BExF4J4Y60OUA8GY6YN8XVRUX80A" hidden="1">#REF!</definedName>
    <definedName name="BExF4KHF04IWW4LQ95FHQPFE4Y9K" localSheetId="5" hidden="1">#REF!</definedName>
    <definedName name="BExF4KHF04IWW4LQ95FHQPFE4Y9K" hidden="1">#REF!</definedName>
    <definedName name="BExF4MVQM5Y0QRDLDFSKWWTF709C" localSheetId="5" hidden="1">#REF!</definedName>
    <definedName name="BExF4MVQM5Y0QRDLDFSKWWTF709C" hidden="1">#REF!</definedName>
    <definedName name="BExF4PVMZYV36E8HOYY06J81AMBI" localSheetId="5" hidden="1">#REF!</definedName>
    <definedName name="BExF4PVMZYV36E8HOYY06J81AMBI" hidden="1">#REF!</definedName>
    <definedName name="BExF4SF9NEX1FZE9N8EXT89PM54D" localSheetId="5" hidden="1">#REF!</definedName>
    <definedName name="BExF4SF9NEX1FZE9N8EXT89PM54D" hidden="1">#REF!</definedName>
    <definedName name="BExF52GTGP8MHGII4KJ8TJGR8W8U" localSheetId="5" hidden="1">#REF!</definedName>
    <definedName name="BExF52GTGP8MHGII4KJ8TJGR8W8U" hidden="1">#REF!</definedName>
    <definedName name="BExF57K7L3UC1I2FSAWURR4SN0UN" localSheetId="5" hidden="1">#REF!</definedName>
    <definedName name="BExF57K7L3UC1I2FSAWURR4SN0UN" hidden="1">#REF!</definedName>
    <definedName name="BExF5HR2GFV7O8LKG9SJ4BY78LYA" localSheetId="5" hidden="1">#REF!</definedName>
    <definedName name="BExF5HR2GFV7O8LKG9SJ4BY78LYA" hidden="1">#REF!</definedName>
    <definedName name="BExF5ZFO2A29GHWR5ES64Z9OS16J" localSheetId="5" hidden="1">#REF!</definedName>
    <definedName name="BExF5ZFO2A29GHWR5ES64Z9OS16J" hidden="1">#REF!</definedName>
    <definedName name="BExF63S045JO7H2ZJCBTBVH3SUIF" localSheetId="5" hidden="1">#REF!</definedName>
    <definedName name="BExF63S045JO7H2ZJCBTBVH3SUIF" hidden="1">#REF!</definedName>
    <definedName name="BExF642TEGTXCI9A61ZOONJCB0U1" localSheetId="5" hidden="1">#REF!</definedName>
    <definedName name="BExF642TEGTXCI9A61ZOONJCB0U1" hidden="1">#REF!</definedName>
    <definedName name="BExF67O951CF8UJF3KBDNR0E83C1" localSheetId="5" hidden="1">#REF!</definedName>
    <definedName name="BExF67O951CF8UJF3KBDNR0E83C1" hidden="1">#REF!</definedName>
    <definedName name="BExF6EV7I35NVMIJGYTB6E24YVPA" localSheetId="5" hidden="1">#REF!</definedName>
    <definedName name="BExF6EV7I35NVMIJGYTB6E24YVPA" hidden="1">#REF!</definedName>
    <definedName name="BExF6FGUF393KTMBT40S5BYAFG00" localSheetId="5" hidden="1">#REF!</definedName>
    <definedName name="BExF6FGUF393KTMBT40S5BYAFG00" hidden="1">#REF!</definedName>
    <definedName name="BExF6GNYXWY8A0SY4PW1B6KJMMTM" localSheetId="5" hidden="1">#REF!</definedName>
    <definedName name="BExF6GNYXWY8A0SY4PW1B6KJMMTM" hidden="1">#REF!</definedName>
    <definedName name="BExF6IB8K74Z0AFT05GPOKKZW7C9" localSheetId="5" hidden="1">#REF!</definedName>
    <definedName name="BExF6IB8K74Z0AFT05GPOKKZW7C9" hidden="1">#REF!</definedName>
    <definedName name="BExF6NUXJI11W2IAZNAM1QWC0459" localSheetId="5" hidden="1">#REF!</definedName>
    <definedName name="BExF6NUXJI11W2IAZNAM1QWC0459" hidden="1">#REF!</definedName>
    <definedName name="BExF6RR76KNVIXGJOVFO8GDILKGZ" localSheetId="5" hidden="1">#REF!</definedName>
    <definedName name="BExF6RR76KNVIXGJOVFO8GDILKGZ" hidden="1">#REF!</definedName>
    <definedName name="BExF6ZE8D5CMPJPRWT6S4HM56LPF" localSheetId="5" hidden="1">#REF!</definedName>
    <definedName name="BExF6ZE8D5CMPJPRWT6S4HM56LPF" hidden="1">#REF!</definedName>
    <definedName name="BExF76FV8SF7AJK7B35AL7VTZF6D" localSheetId="5" hidden="1">#REF!</definedName>
    <definedName name="BExF76FV8SF7AJK7B35AL7VTZF6D" hidden="1">#REF!</definedName>
    <definedName name="BExF7EOIMC1OYL1N7835KGOI0FIZ" localSheetId="5" hidden="1">#REF!</definedName>
    <definedName name="BExF7EOIMC1OYL1N7835KGOI0FIZ" hidden="1">#REF!</definedName>
    <definedName name="BExF7K88K7ASGV6RAOAGH52G04VR" localSheetId="5" hidden="1">#REF!</definedName>
    <definedName name="BExF7K88K7ASGV6RAOAGH52G04VR" hidden="1">#REF!</definedName>
    <definedName name="BExF7OVDRP3LHNAF2CX4V84CKKIR" localSheetId="5" hidden="1">#REF!</definedName>
    <definedName name="BExF7OVDRP3LHNAF2CX4V84CKKIR" hidden="1">#REF!</definedName>
    <definedName name="BExF7QO41X2A2SL8UXDNP99GY7U9" localSheetId="5" hidden="1">#REF!</definedName>
    <definedName name="BExF7QO41X2A2SL8UXDNP99GY7U9" hidden="1">#REF!</definedName>
    <definedName name="BExF7QYWRJ8S4SID84VVXH3TN7X8" localSheetId="5" hidden="1">#REF!</definedName>
    <definedName name="BExF7QYWRJ8S4SID84VVXH3TN7X8" hidden="1">#REF!</definedName>
    <definedName name="BExF81GI8B8WBHXFTET68A9358BR" localSheetId="5" hidden="1">#REF!</definedName>
    <definedName name="BExF81GI8B8WBHXFTET68A9358BR" hidden="1">#REF!</definedName>
    <definedName name="BExGKN1EUJWHOYSSFY4XX6T9QVV5" localSheetId="5" hidden="1">#REF!</definedName>
    <definedName name="BExGKN1EUJWHOYSSFY4XX6T9QVV5" hidden="1">#REF!</definedName>
    <definedName name="BExGL97US0Y3KXXASUTVR26XLT70" localSheetId="5" hidden="1">#REF!</definedName>
    <definedName name="BExGL97US0Y3KXXASUTVR26XLT70" hidden="1">#REF!</definedName>
    <definedName name="BExGL9TEJAX73AMCXKXTMRO9T6QA" localSheetId="5" hidden="1">#REF!</definedName>
    <definedName name="BExGL9TEJAX73AMCXKXTMRO9T6QA" hidden="1">#REF!</definedName>
    <definedName name="BExGLBM5GKGBJDTZSMMBZBAVQ7N1" localSheetId="5" hidden="1">#REF!</definedName>
    <definedName name="BExGLBM5GKGBJDTZSMMBZBAVQ7N1" hidden="1">#REF!</definedName>
    <definedName name="BExGLC7R4C33RO0PID97ZPPVCW4M" localSheetId="5" hidden="1">#REF!</definedName>
    <definedName name="BExGLC7R4C33RO0PID97ZPPVCW4M" hidden="1">#REF!</definedName>
    <definedName name="BExGLFIF7HCFSHNQHKEV6RY0WCO3" localSheetId="5" hidden="1">#REF!</definedName>
    <definedName name="BExGLFIF7HCFSHNQHKEV6RY0WCO3" hidden="1">#REF!</definedName>
    <definedName name="BExGLPP9Z6SH15N8AV0F7H58S14K" localSheetId="5" hidden="1">#REF!</definedName>
    <definedName name="BExGLPP9Z6SH15N8AV0F7H58S14K" hidden="1">#REF!</definedName>
    <definedName name="BExGLQATG820J44V2O4JEICPUUTR" localSheetId="5" hidden="1">#REF!</definedName>
    <definedName name="BExGLQATG820J44V2O4JEICPUUTR" hidden="1">#REF!</definedName>
    <definedName name="BExGLTARRL0J772UD2TXEYAVPY6E" localSheetId="5" hidden="1">#REF!</definedName>
    <definedName name="BExGLTARRL0J772UD2TXEYAVPY6E" hidden="1">#REF!</definedName>
    <definedName name="BExGLYE6RZTAAWHJBG2QFJPTDS2Q" localSheetId="5" hidden="1">#REF!</definedName>
    <definedName name="BExGLYE6RZTAAWHJBG2QFJPTDS2Q" hidden="1">#REF!</definedName>
    <definedName name="BExGM4DZ65OAQP7MA4LN6QMYZOFF" localSheetId="5" hidden="1">#REF!</definedName>
    <definedName name="BExGM4DZ65OAQP7MA4LN6QMYZOFF" hidden="1">#REF!</definedName>
    <definedName name="BExGMCXCWEC9XNUOEMZ61TMI6CUO" localSheetId="5" hidden="1">#REF!</definedName>
    <definedName name="BExGMCXCWEC9XNUOEMZ61TMI6CUO" hidden="1">#REF!</definedName>
    <definedName name="BExGMJDGIH0MEPC2TUSFUCY2ROTB" localSheetId="5" hidden="1">#REF!</definedName>
    <definedName name="BExGMJDGIH0MEPC2TUSFUCY2ROTB" hidden="1">#REF!</definedName>
    <definedName name="BExGMKPW2HPKN0M0XKF3AZ8YP0D6" localSheetId="5" hidden="1">#REF!</definedName>
    <definedName name="BExGMKPW2HPKN0M0XKF3AZ8YP0D6" hidden="1">#REF!</definedName>
    <definedName name="BExGMOGUOL3NATNV0TIZH2J6DLLD" localSheetId="5" hidden="1">#REF!</definedName>
    <definedName name="BExGMOGUOL3NATNV0TIZH2J6DLLD" hidden="1">#REF!</definedName>
    <definedName name="BExGMP2F175LGL6QVSJGP6GKYHHA" localSheetId="5" hidden="1">#REF!</definedName>
    <definedName name="BExGMP2F175LGL6QVSJGP6GKYHHA" hidden="1">#REF!</definedName>
    <definedName name="BExGMPIIP8GKML2VVA8OEFL43NCS" localSheetId="5" hidden="1">#REF!</definedName>
    <definedName name="BExGMPIIP8GKML2VVA8OEFL43NCS" hidden="1">#REF!</definedName>
    <definedName name="BExGMZ3SRIXLXMWBVOXXV3M4U4YL" localSheetId="5" hidden="1">#REF!</definedName>
    <definedName name="BExGMZ3SRIXLXMWBVOXXV3M4U4YL" hidden="1">#REF!</definedName>
    <definedName name="BExGMZ3UBN48IXU1ZEFYECEMZ1IM" localSheetId="5" hidden="1">#REF!</definedName>
    <definedName name="BExGMZ3UBN48IXU1ZEFYECEMZ1IM" hidden="1">#REF!</definedName>
    <definedName name="BExGN4I0QATXNZCLZJM1KH1OIJQH" localSheetId="5" hidden="1">#REF!</definedName>
    <definedName name="BExGN4I0QATXNZCLZJM1KH1OIJQH" hidden="1">#REF!</definedName>
    <definedName name="BExGN9FZ2RWCMSY1YOBJKZMNIM9R" localSheetId="5" hidden="1">#REF!</definedName>
    <definedName name="BExGN9FZ2RWCMSY1YOBJKZMNIM9R" hidden="1">#REF!</definedName>
    <definedName name="BExGNDSIMTHOCXXG6QOGR6DA8SGG" localSheetId="5" hidden="1">#REF!</definedName>
    <definedName name="BExGNDSIMTHOCXXG6QOGR6DA8SGG" hidden="1">#REF!</definedName>
    <definedName name="BExGNHOS7RBERG1J2M2HVGSRZL5G" localSheetId="5" hidden="1">#REF!</definedName>
    <definedName name="BExGNHOS7RBERG1J2M2HVGSRZL5G" hidden="1">#REF!</definedName>
    <definedName name="BExGNJ18W3Q55XAXY8XTFB80IVMV" localSheetId="5" hidden="1">#REF!</definedName>
    <definedName name="BExGNJ18W3Q55XAXY8XTFB80IVMV" hidden="1">#REF!</definedName>
    <definedName name="BExGNN2YQ9BDAZXT2GLCSAPXKIM7" localSheetId="5" hidden="1">#REF!</definedName>
    <definedName name="BExGNN2YQ9BDAZXT2GLCSAPXKIM7" hidden="1">#REF!</definedName>
    <definedName name="BExGNP6INLF5NZFP5ME6K7C9Y0NH" localSheetId="5" hidden="1">#REF!</definedName>
    <definedName name="BExGNP6INLF5NZFP5ME6K7C9Y0NH" hidden="1">#REF!</definedName>
    <definedName name="BExGNSS0CKRPKHO25R3TDBEL2NHX" localSheetId="5" hidden="1">#REF!</definedName>
    <definedName name="BExGNSS0CKRPKHO25R3TDBEL2NHX" hidden="1">#REF!</definedName>
    <definedName name="BExGNYH0MO8NOVS85L15G0RWX4GW" localSheetId="5" hidden="1">#REF!</definedName>
    <definedName name="BExGNYH0MO8NOVS85L15G0RWX4GW" hidden="1">#REF!</definedName>
    <definedName name="BExGNZO44DEG8CGIDYSEGDUQ531R" localSheetId="5" hidden="1">#REF!</definedName>
    <definedName name="BExGNZO44DEG8CGIDYSEGDUQ531R" hidden="1">#REF!</definedName>
    <definedName name="BExGO22GMMPZVQY9RQ8MDKZDP5G3" localSheetId="5" hidden="1">#REF!</definedName>
    <definedName name="BExGO22GMMPZVQY9RQ8MDKZDP5G3" hidden="1">#REF!</definedName>
    <definedName name="BExGO2O0V6UYDY26AX8OSN72F77N" localSheetId="5" hidden="1">#REF!</definedName>
    <definedName name="BExGO2O0V6UYDY26AX8OSN72F77N" hidden="1">#REF!</definedName>
    <definedName name="BExGO2YUBOVLYHY1QSIHRE1KLAFV" localSheetId="5" hidden="1">#REF!</definedName>
    <definedName name="BExGO2YUBOVLYHY1QSIHRE1KLAFV" hidden="1">#REF!</definedName>
    <definedName name="BExGO70E2O70LF46V8T26YFPL4V8" localSheetId="5" hidden="1">#REF!</definedName>
    <definedName name="BExGO70E2O70LF46V8T26YFPL4V8" hidden="1">#REF!</definedName>
    <definedName name="BExGOB25QJMQCQE76MRW9X58OIOO" localSheetId="5" hidden="1">#REF!</definedName>
    <definedName name="BExGOB25QJMQCQE76MRW9X58OIOO" hidden="1">#REF!</definedName>
    <definedName name="BExGODAZKJ9EXMQZNQR5YDBSS525" localSheetId="5" hidden="1">#REF!</definedName>
    <definedName name="BExGODAZKJ9EXMQZNQR5YDBSS525" hidden="1">#REF!</definedName>
    <definedName name="BExGODR8ZSMUC11I56QHSZ686XV5" localSheetId="5" hidden="1">#REF!</definedName>
    <definedName name="BExGODR8ZSMUC11I56QHSZ686XV5" hidden="1">#REF!</definedName>
    <definedName name="BExGOXJDHUDPDT8I8IVGVW9J0R5Q" localSheetId="5" hidden="1">#REF!</definedName>
    <definedName name="BExGOXJDHUDPDT8I8IVGVW9J0R5Q" hidden="1">#REF!</definedName>
    <definedName name="BExGPAPYI1N5W3IH8H485BHSVOY3" localSheetId="5" hidden="1">#REF!</definedName>
    <definedName name="BExGPAPYI1N5W3IH8H485BHSVOY3" hidden="1">#REF!</definedName>
    <definedName name="BExGPFO3GOKYO2922Y91GMQRCMOA" localSheetId="5" hidden="1">#REF!</definedName>
    <definedName name="BExGPFO3GOKYO2922Y91GMQRCMOA" hidden="1">#REF!</definedName>
    <definedName name="BExGPHGT5KDOCMV2EFS4OVKTWBRD" localSheetId="5" hidden="1">#REF!</definedName>
    <definedName name="BExGPHGT5KDOCMV2EFS4OVKTWBRD" hidden="1">#REF!</definedName>
    <definedName name="BExGPID72Y4Y619LWASUQZKZHJNC" localSheetId="5" hidden="1">#REF!</definedName>
    <definedName name="BExGPID72Y4Y619LWASUQZKZHJNC" hidden="1">#REF!</definedName>
    <definedName name="BExGPPENQIANVGLVQJ77DK5JPRTB" localSheetId="5" hidden="1">#REF!</definedName>
    <definedName name="BExGPPENQIANVGLVQJ77DK5JPRTB" hidden="1">#REF!</definedName>
    <definedName name="BExGPSUUG7TL5F5PTYU6G4HPJV1B" localSheetId="5" hidden="1">#REF!</definedName>
    <definedName name="BExGPSUUG7TL5F5PTYU6G4HPJV1B" hidden="1">#REF!</definedName>
    <definedName name="BExGQ1E950UYXYWQ84EZEQPWHVYY" localSheetId="5" hidden="1">#REF!</definedName>
    <definedName name="BExGQ1E950UYXYWQ84EZEQPWHVYY" hidden="1">#REF!</definedName>
    <definedName name="BExGQ1ZU4967P72AHF4V1D0FOL5C" localSheetId="5" hidden="1">#REF!</definedName>
    <definedName name="BExGQ1ZU4967P72AHF4V1D0FOL5C" hidden="1">#REF!</definedName>
    <definedName name="BExGQ36ZOMR9GV8T05M605MMOY3Y" localSheetId="5" hidden="1">#REF!</definedName>
    <definedName name="BExGQ36ZOMR9GV8T05M605MMOY3Y" hidden="1">#REF!</definedName>
    <definedName name="BExGQ4ZP0PPMLDNVBUG12W9FFVI9" localSheetId="5" hidden="1">#REF!</definedName>
    <definedName name="BExGQ4ZP0PPMLDNVBUG12W9FFVI9" hidden="1">#REF!</definedName>
    <definedName name="BExGQ61DTJ0SBFMDFBAK3XZ9O0ZO" localSheetId="5" hidden="1">#REF!</definedName>
    <definedName name="BExGQ61DTJ0SBFMDFBAK3XZ9O0ZO" hidden="1">#REF!</definedName>
    <definedName name="BExGQ6SG9XEOD0VMBAR22YPZWSTA" localSheetId="5" hidden="1">#REF!</definedName>
    <definedName name="BExGQ6SG9XEOD0VMBAR22YPZWSTA" hidden="1">#REF!</definedName>
    <definedName name="BExGQ8FQN3FRAGH5H2V74848P5JX" localSheetId="5" hidden="1">#REF!</definedName>
    <definedName name="BExGQ8FQN3FRAGH5H2V74848P5JX" hidden="1">#REF!</definedName>
    <definedName name="BExGQGJ1A7LNZUS8QSMOG8UNGLMK" localSheetId="5" hidden="1">#REF!</definedName>
    <definedName name="BExGQGJ1A7LNZUS8QSMOG8UNGLMK" hidden="1">#REF!</definedName>
    <definedName name="BExGQLBNZ35IK2VK33HJUAE4ADX2" localSheetId="5" hidden="1">#REF!</definedName>
    <definedName name="BExGQLBNZ35IK2VK33HJUAE4ADX2" hidden="1">#REF!</definedName>
    <definedName name="BExGQPO7ENFEQC0NC6MC9OZR2LHY" localSheetId="5" hidden="1">#REF!</definedName>
    <definedName name="BExGQPO7ENFEQC0NC6MC9OZR2LHY" hidden="1">#REF!</definedName>
    <definedName name="BExGQX0H4EZMXBJTKJJE4ICJWN5O" localSheetId="5" hidden="1">#REF!</definedName>
    <definedName name="BExGQX0H4EZMXBJTKJJE4ICJWN5O" hidden="1">#REF!</definedName>
    <definedName name="BExGR4CW3WRIID17GGX4MI9ZDHFE" localSheetId="5" hidden="1">#REF!</definedName>
    <definedName name="BExGR4CW3WRIID17GGX4MI9ZDHFE" hidden="1">#REF!</definedName>
    <definedName name="BExGR65GJX27MU2OL6NI5PB8XVB4" localSheetId="5" hidden="1">#REF!</definedName>
    <definedName name="BExGR65GJX27MU2OL6NI5PB8XVB4" hidden="1">#REF!</definedName>
    <definedName name="BExGR6LQ97HETGS3CT96L4IK0JSH" localSheetId="5" hidden="1">#REF!</definedName>
    <definedName name="BExGR6LQ97HETGS3CT96L4IK0JSH" hidden="1">#REF!</definedName>
    <definedName name="BExGR9ATP2LVT7B9OCPSLJ11H9SX" localSheetId="5" hidden="1">#REF!</definedName>
    <definedName name="BExGR9ATP2LVT7B9OCPSLJ11H9SX" hidden="1">#REF!</definedName>
    <definedName name="BExGRILCZ3BMTGDY72B1Q9BUGW0J" localSheetId="5" hidden="1">#REF!</definedName>
    <definedName name="BExGRILCZ3BMTGDY72B1Q9BUGW0J" hidden="1">#REF!</definedName>
    <definedName name="BExGRNZJ74Y6OYJB9F9Y9T3CAHOS" localSheetId="5" hidden="1">#REF!</definedName>
    <definedName name="BExGRNZJ74Y6OYJB9F9Y9T3CAHOS" hidden="1">#REF!</definedName>
    <definedName name="BExGRPC5QJQ7UGQ4P7CFWVGRQGFW" localSheetId="5" hidden="1">#REF!</definedName>
    <definedName name="BExGRPC5QJQ7UGQ4P7CFWVGRQGFW" hidden="1">#REF!</definedName>
    <definedName name="BExGRSMULUXOBEN8G0TK90PRKQ9O" localSheetId="5" hidden="1">#REF!</definedName>
    <definedName name="BExGRSMULUXOBEN8G0TK90PRKQ9O" hidden="1">#REF!</definedName>
    <definedName name="BExGRUKVVKDL8483WI70VN2QZDGD" localSheetId="5" hidden="1">#REF!</definedName>
    <definedName name="BExGRUKVVKDL8483WI70VN2QZDGD" hidden="1">#REF!</definedName>
    <definedName name="BExGS2IWR5DUNJ1U9PAKIV8CMBNI" localSheetId="5" hidden="1">#REF!</definedName>
    <definedName name="BExGS2IWR5DUNJ1U9PAKIV8CMBNI" hidden="1">#REF!</definedName>
    <definedName name="BExGS69P9FFTEOPDS0MWFKF45G47" localSheetId="5" hidden="1">#REF!</definedName>
    <definedName name="BExGS69P9FFTEOPDS0MWFKF45G47" hidden="1">#REF!</definedName>
    <definedName name="BExGS6F1JFHM5MUJ1RFO50WP6D05" localSheetId="5" hidden="1">#REF!</definedName>
    <definedName name="BExGS6F1JFHM5MUJ1RFO50WP6D05" hidden="1">#REF!</definedName>
    <definedName name="BExGSA5YB5ZGE4NHDVCZ55TQAJTL" localSheetId="5" hidden="1">#REF!</definedName>
    <definedName name="BExGSA5YB5ZGE4NHDVCZ55TQAJTL" hidden="1">#REF!</definedName>
    <definedName name="BExGSBYPYOBOB218ABCIM2X63GJ8" localSheetId="5" hidden="1">#REF!</definedName>
    <definedName name="BExGSBYPYOBOB218ABCIM2X63GJ8" hidden="1">#REF!</definedName>
    <definedName name="BExGSCEUCQQVDEEKWJ677QTGUVTE" localSheetId="5" hidden="1">#REF!</definedName>
    <definedName name="BExGSCEUCQQVDEEKWJ677QTGUVTE" hidden="1">#REF!</definedName>
    <definedName name="BExGSQY65LH1PCKKM5WHDW83F35O" localSheetId="5" hidden="1">#REF!</definedName>
    <definedName name="BExGSQY65LH1PCKKM5WHDW83F35O" hidden="1">#REF!</definedName>
    <definedName name="BExGSYW1GKISF0PMUAK3XJK9PEW9" localSheetId="5" hidden="1">#REF!</definedName>
    <definedName name="BExGSYW1GKISF0PMUAK3XJK9PEW9" hidden="1">#REF!</definedName>
    <definedName name="BExGT0DZJB6LSF6L693UUB9EY1VQ" localSheetId="5" hidden="1">#REF!</definedName>
    <definedName name="BExGT0DZJB6LSF6L693UUB9EY1VQ" hidden="1">#REF!</definedName>
    <definedName name="BExGTEMKIEF46KBIDWCAOAN5U718" localSheetId="5" hidden="1">#REF!</definedName>
    <definedName name="BExGTEMKIEF46KBIDWCAOAN5U718" hidden="1">#REF!</definedName>
    <definedName name="BExGTGVFIF8HOQXR54SK065A8M4K" localSheetId="5" hidden="1">#REF!</definedName>
    <definedName name="BExGTGVFIF8HOQXR54SK065A8M4K" hidden="1">#REF!</definedName>
    <definedName name="BExGTIYX3OWPIINOGY1E4QQYSKHP" localSheetId="5" hidden="1">#REF!</definedName>
    <definedName name="BExGTIYX3OWPIINOGY1E4QQYSKHP" hidden="1">#REF!</definedName>
    <definedName name="BExGTKGUN0KUU3C0RL2LK98D8MEK" localSheetId="5" hidden="1">#REF!</definedName>
    <definedName name="BExGTKGUN0KUU3C0RL2LK98D8MEK" hidden="1">#REF!</definedName>
    <definedName name="BExGTV3U5SZUPLTWEMEY3IIN1L4L" localSheetId="5" hidden="1">#REF!</definedName>
    <definedName name="BExGTV3U5SZUPLTWEMEY3IIN1L4L" hidden="1">#REF!</definedName>
    <definedName name="BExGTZ046J7VMUG4YPKFN2K8TWB7" localSheetId="5" hidden="1">#REF!</definedName>
    <definedName name="BExGTZ046J7VMUG4YPKFN2K8TWB7" hidden="1">#REF!</definedName>
    <definedName name="BExGTZ04EFFQ3Z3JMM0G35JYWUK3" localSheetId="5" hidden="1">#REF!</definedName>
    <definedName name="BExGTZ04EFFQ3Z3JMM0G35JYWUK3" hidden="1">#REF!</definedName>
    <definedName name="BExGU2G9OPRZRIU9YGF6NX9FUW0J" localSheetId="5" hidden="1">#REF!</definedName>
    <definedName name="BExGU2G9OPRZRIU9YGF6NX9FUW0J" hidden="1">#REF!</definedName>
    <definedName name="BExGU6HTKLRZO8UOI3DTAM5RFDBA" localSheetId="5" hidden="1">#REF!</definedName>
    <definedName name="BExGU6HTKLRZO8UOI3DTAM5RFDBA" hidden="1">#REF!</definedName>
    <definedName name="BExGUDDZXFFQHAF4UZF8ZB1HO7H6" localSheetId="5" hidden="1">#REF!</definedName>
    <definedName name="BExGUDDZXFFQHAF4UZF8ZB1HO7H6" hidden="1">#REF!</definedName>
    <definedName name="BExGUI6NCRHY7EAB6SK6EPPMWFG1" localSheetId="5" hidden="1">#REF!</definedName>
    <definedName name="BExGUI6NCRHY7EAB6SK6EPPMWFG1" hidden="1">#REF!</definedName>
    <definedName name="BExGUIBXBRHGM97ZX6GBA4ZDQ79C" localSheetId="5" hidden="1">#REF!</definedName>
    <definedName name="BExGUIBXBRHGM97ZX6GBA4ZDQ79C" hidden="1">#REF!</definedName>
    <definedName name="BExGUM8D91UNPCOO4TKP9FGX85TF" localSheetId="5" hidden="1">#REF!</definedName>
    <definedName name="BExGUM8D91UNPCOO4TKP9FGX85TF" hidden="1">#REF!</definedName>
    <definedName name="BExGUMDP0WYFBZL2MCB36WWJIC04" localSheetId="5" hidden="1">#REF!</definedName>
    <definedName name="BExGUMDP0WYFBZL2MCB36WWJIC04" hidden="1">#REF!</definedName>
    <definedName name="BExGUQF9N9FKI7S0H30WUAEB5LPD" localSheetId="5" hidden="1">#REF!</definedName>
    <definedName name="BExGUQF9N9FKI7S0H30WUAEB5LPD" hidden="1">#REF!</definedName>
    <definedName name="BExGUR6BA03XPBK60SQUW197GJ5X" localSheetId="5" hidden="1">#REF!</definedName>
    <definedName name="BExGUR6BA03XPBK60SQUW197GJ5X" hidden="1">#REF!</definedName>
    <definedName name="BExGUVIP60TA4B7X2PFGMBFUSKGX" localSheetId="5" hidden="1">#REF!</definedName>
    <definedName name="BExGUVIP60TA4B7X2PFGMBFUSKGX" hidden="1">#REF!</definedName>
    <definedName name="BExGUVTIIWAK5T0F5FD428QDO46W" localSheetId="5" hidden="1">#REF!</definedName>
    <definedName name="BExGUVTIIWAK5T0F5FD428QDO46W" hidden="1">#REF!</definedName>
    <definedName name="BExGUZKF06F209XL1IZWVJEQ82EE" localSheetId="5" hidden="1">#REF!</definedName>
    <definedName name="BExGUZKF06F209XL1IZWVJEQ82EE" hidden="1">#REF!</definedName>
    <definedName name="BExGUZPWM950OZ8P1A3N86LXK97U" localSheetId="5" hidden="1">#REF!</definedName>
    <definedName name="BExGUZPWM950OZ8P1A3N86LXK97U" hidden="1">#REF!</definedName>
    <definedName name="BExGV2EVT380QHD4AP2RL9MR8L5L" localSheetId="5" hidden="1">#REF!</definedName>
    <definedName name="BExGV2EVT380QHD4AP2RL9MR8L5L" hidden="1">#REF!</definedName>
    <definedName name="BExGVBUSKOI7KB24K40PTXJE6MER" localSheetId="5" hidden="1">#REF!</definedName>
    <definedName name="BExGVBUSKOI7KB24K40PTXJE6MER" hidden="1">#REF!</definedName>
    <definedName name="BExGVGSQSVWTL2MNI6TT8Y92W3KA" localSheetId="5" hidden="1">#REF!</definedName>
    <definedName name="BExGVGSQSVWTL2MNI6TT8Y92W3KA" hidden="1">#REF!</definedName>
    <definedName name="BExGVHP63K0GSYU17R73XGX6W2U6" localSheetId="5" hidden="1">#REF!</definedName>
    <definedName name="BExGVHP63K0GSYU17R73XGX6W2U6" hidden="1">#REF!</definedName>
    <definedName name="BExGVN3DDSLKWSP9MVJS9QMNEUIK" localSheetId="5" hidden="1">#REF!</definedName>
    <definedName name="BExGVN3DDSLKWSP9MVJS9QMNEUIK" hidden="1">#REF!</definedName>
    <definedName name="BExGVUVVMLOCR9DPVUZSQ141EE4J" localSheetId="5" hidden="1">#REF!</definedName>
    <definedName name="BExGVUVVMLOCR9DPVUZSQ141EE4J" hidden="1">#REF!</definedName>
    <definedName name="BExGVV6OOLDQ3TXZK51TTF3YX0WN" localSheetId="5" hidden="1">#REF!</definedName>
    <definedName name="BExGVV6OOLDQ3TXZK51TTF3YX0WN" hidden="1">#REF!</definedName>
    <definedName name="BExGW0KVS7U0C87XFZ78QW991IEV" localSheetId="5" hidden="1">#REF!</definedName>
    <definedName name="BExGW0KVS7U0C87XFZ78QW991IEV" hidden="1">#REF!</definedName>
    <definedName name="BExGW0Q7QHE29TGNWAWQ6GR0V6TQ" localSheetId="5" hidden="1">#REF!</definedName>
    <definedName name="BExGW0Q7QHE29TGNWAWQ6GR0V6TQ" hidden="1">#REF!</definedName>
    <definedName name="BExGW2Z7AMPG6H9EXA9ML6EZVGGA" localSheetId="5" hidden="1">#REF!</definedName>
    <definedName name="BExGW2Z7AMPG6H9EXA9ML6EZVGGA" hidden="1">#REF!</definedName>
    <definedName name="BExGWABG5VT5XO1A196RK61AXA8C" localSheetId="5" hidden="1">#REF!</definedName>
    <definedName name="BExGWABG5VT5XO1A196RK61AXA8C" hidden="1">#REF!</definedName>
    <definedName name="BExGWEO0JDG84NYLEAV5NSOAGMJZ" localSheetId="5" hidden="1">#REF!</definedName>
    <definedName name="BExGWEO0JDG84NYLEAV5NSOAGMJZ" hidden="1">#REF!</definedName>
    <definedName name="BExGWLEOC70Z8QAJTPT2PDHTNM4L" localSheetId="5" hidden="1">#REF!</definedName>
    <definedName name="BExGWLEOC70Z8QAJTPT2PDHTNM4L" hidden="1">#REF!</definedName>
    <definedName name="BExGWNCXLCRTLBVMTXYJ5PHQI6SS" localSheetId="5" hidden="1">#REF!</definedName>
    <definedName name="BExGWNCXLCRTLBVMTXYJ5PHQI6SS" hidden="1">#REF!</definedName>
    <definedName name="BExGX4L8N6ERT0Q4EVVNA97EGD80" localSheetId="5" hidden="1">#REF!</definedName>
    <definedName name="BExGX4L8N6ERT0Q4EVVNA97EGD80" hidden="1">#REF!</definedName>
    <definedName name="BExGX5MWTL78XM0QCP4NT564ML39" localSheetId="5" hidden="1">#REF!</definedName>
    <definedName name="BExGX5MWTL78XM0QCP4NT564ML39" hidden="1">#REF!</definedName>
    <definedName name="BExGX6U988MCFIGDA1282F92U9AA" localSheetId="5" hidden="1">#REF!</definedName>
    <definedName name="BExGX6U988MCFIGDA1282F92U9AA" hidden="1">#REF!</definedName>
    <definedName name="BExGX7FTB1CKAT5HUW6H531FIY6I" localSheetId="5" hidden="1">#REF!</definedName>
    <definedName name="BExGX7FTB1CKAT5HUW6H531FIY6I" hidden="1">#REF!</definedName>
    <definedName name="BExGX9DVACJQIZ4GH6YAD2A7F70O" localSheetId="5" hidden="1">#REF!</definedName>
    <definedName name="BExGX9DVACJQIZ4GH6YAD2A7F70O" hidden="1">#REF!</definedName>
    <definedName name="BExGXCZBQISQ3IMF6DJH1OXNAQP8" localSheetId="5" hidden="1">#REF!</definedName>
    <definedName name="BExGXCZBQISQ3IMF6DJH1OXNAQP8" hidden="1">#REF!</definedName>
    <definedName name="BExGXDVP2S2Y8Z8Q43I78RCIK3DD" localSheetId="5" hidden="1">#REF!</definedName>
    <definedName name="BExGXDVP2S2Y8Z8Q43I78RCIK3DD" hidden="1">#REF!</definedName>
    <definedName name="BExGXJ9W5JU7TT9S0BKL5Y6VVB39" localSheetId="5" hidden="1">#REF!</definedName>
    <definedName name="BExGXJ9W5JU7TT9S0BKL5Y6VVB39" hidden="1">#REF!</definedName>
    <definedName name="BExGXWB73RJ4BASBQTQ8EY0EC1EB" localSheetId="5" hidden="1">#REF!</definedName>
    <definedName name="BExGXWB73RJ4BASBQTQ8EY0EC1EB" hidden="1">#REF!</definedName>
    <definedName name="BExGXZ0ABB43C7SMRKZHWOSU9EQX" localSheetId="5" hidden="1">#REF!</definedName>
    <definedName name="BExGXZ0ABB43C7SMRKZHWOSU9EQX" hidden="1">#REF!</definedName>
    <definedName name="BExGY6SU3SYVCJ3AG2ITY59SAZ5A" localSheetId="5" hidden="1">#REF!</definedName>
    <definedName name="BExGY6SU3SYVCJ3AG2ITY59SAZ5A" hidden="1">#REF!</definedName>
    <definedName name="BExGY6YA4P5KMY2VHT0DYK3YTFAX" localSheetId="5" hidden="1">#REF!</definedName>
    <definedName name="BExGY6YA4P5KMY2VHT0DYK3YTFAX" hidden="1">#REF!</definedName>
    <definedName name="BExGY8G88PVVRYHPHRPJZFSX6HSC" localSheetId="5" hidden="1">#REF!</definedName>
    <definedName name="BExGY8G88PVVRYHPHRPJZFSX6HSC" hidden="1">#REF!</definedName>
    <definedName name="BExGYC718HTZ80PNKYPVIYGRJVF6" localSheetId="5" hidden="1">#REF!</definedName>
    <definedName name="BExGYC718HTZ80PNKYPVIYGRJVF6" hidden="1">#REF!</definedName>
    <definedName name="BExGYCNATXZY2FID93B17YWIPPRD" localSheetId="5" hidden="1">#REF!</definedName>
    <definedName name="BExGYCNATXZY2FID93B17YWIPPRD" hidden="1">#REF!</definedName>
    <definedName name="BExGYGJJJ3BBCQAOA51WHP01HN73" localSheetId="5" hidden="1">#REF!</definedName>
    <definedName name="BExGYGJJJ3BBCQAOA51WHP01HN73" hidden="1">#REF!</definedName>
    <definedName name="BExGYOS6TV2C72PLRFU8RP1I58GY" localSheetId="5" hidden="1">#REF!</definedName>
    <definedName name="BExGYOS6TV2C72PLRFU8RP1I58GY" hidden="1">#REF!</definedName>
    <definedName name="BExGYXBM828PX0KPDVAZBWDL6MJZ" localSheetId="5" hidden="1">#REF!</definedName>
    <definedName name="BExGYXBM828PX0KPDVAZBWDL6MJZ" hidden="1">#REF!</definedName>
    <definedName name="BExGZJ78ZWZCVHZ3BKEKFJZ6MAEO" localSheetId="5" hidden="1">#REF!</definedName>
    <definedName name="BExGZJ78ZWZCVHZ3BKEKFJZ6MAEO" hidden="1">#REF!</definedName>
    <definedName name="BExGZOLH2QV73J3M9IWDDPA62TP4" localSheetId="5" hidden="1">#REF!</definedName>
    <definedName name="BExGZOLH2QV73J3M9IWDDPA62TP4" hidden="1">#REF!</definedName>
    <definedName name="BExGZP1PWGFKVVVN4YDIS22DZPCR" localSheetId="5" hidden="1">#REF!</definedName>
    <definedName name="BExGZP1PWGFKVVVN4YDIS22DZPCR" hidden="1">#REF!</definedName>
    <definedName name="BExGZQUHCPM6G5U9OM8JU339JAG6" localSheetId="5" hidden="1">#REF!</definedName>
    <definedName name="BExGZQUHCPM6G5U9OM8JU339JAG6" hidden="1">#REF!</definedName>
    <definedName name="BExH00FQKX09BD5WU4DB5KPXAUYA" localSheetId="5" hidden="1">#REF!</definedName>
    <definedName name="BExH00FQKX09BD5WU4DB5KPXAUYA" hidden="1">#REF!</definedName>
    <definedName name="BExH00L21GZX5YJJGVMOAWBERLP5" localSheetId="5" hidden="1">#REF!</definedName>
    <definedName name="BExH00L21GZX5YJJGVMOAWBERLP5" hidden="1">#REF!</definedName>
    <definedName name="BExH02ZD6VAY1KQLAQYBBI6WWIZB" localSheetId="5" hidden="1">#REF!</definedName>
    <definedName name="BExH02ZD6VAY1KQLAQYBBI6WWIZB" hidden="1">#REF!</definedName>
    <definedName name="BExH08Z6LQCGGSGSAILMHX4X7JMD" localSheetId="5" hidden="1">#REF!</definedName>
    <definedName name="BExH08Z6LQCGGSGSAILMHX4X7JMD" hidden="1">#REF!</definedName>
    <definedName name="BExH0KT9Z8HEVRRQRGQ8YHXRLIJA" localSheetId="5" hidden="1">#REF!</definedName>
    <definedName name="BExH0KT9Z8HEVRRQRGQ8YHXRLIJA" hidden="1">#REF!</definedName>
    <definedName name="BExH0M0FDN12YBOCKL3XL2Z7T7Y8" localSheetId="5" hidden="1">#REF!</definedName>
    <definedName name="BExH0M0FDN12YBOCKL3XL2Z7T7Y8" hidden="1">#REF!</definedName>
    <definedName name="BExH0O9G06YPZ5TN9RYT326I1CP2" localSheetId="5" hidden="1">#REF!</definedName>
    <definedName name="BExH0O9G06YPZ5TN9RYT326I1CP2" hidden="1">#REF!</definedName>
    <definedName name="BExH0PGM6RG0F3AAGULBIGOH91C2" localSheetId="5" hidden="1">#REF!</definedName>
    <definedName name="BExH0PGM6RG0F3AAGULBIGOH91C2" hidden="1">#REF!</definedName>
    <definedName name="BExH0QIB3F0YZLM5XYHBCU5F0OVR" localSheetId="5" hidden="1">#REF!</definedName>
    <definedName name="BExH0QIB3F0YZLM5XYHBCU5F0OVR" hidden="1">#REF!</definedName>
    <definedName name="BExH0RK5LJAAP7O67ZFB4RG6WPPL" localSheetId="5" hidden="1">#REF!</definedName>
    <definedName name="BExH0RK5LJAAP7O67ZFB4RG6WPPL" hidden="1">#REF!</definedName>
    <definedName name="BExH0WNJAKTJRCKMTX8O4KNMIIJM" localSheetId="5" hidden="1">#REF!</definedName>
    <definedName name="BExH0WNJAKTJRCKMTX8O4KNMIIJM" hidden="1">#REF!</definedName>
    <definedName name="BExH12Y4WX542WI3ZEM15AK4UM9J" localSheetId="5" hidden="1">#REF!</definedName>
    <definedName name="BExH12Y4WX542WI3ZEM15AK4UM9J" hidden="1">#REF!</definedName>
    <definedName name="BExH18CCU7B8JWO8AWGEQRLWZG6J" localSheetId="5" hidden="1">#REF!</definedName>
    <definedName name="BExH18CCU7B8JWO8AWGEQRLWZG6J" hidden="1">#REF!</definedName>
    <definedName name="BExH1BN2H92IQKKP5IREFSS9FBF2" localSheetId="5" hidden="1">#REF!</definedName>
    <definedName name="BExH1BN2H92IQKKP5IREFSS9FBF2" hidden="1">#REF!</definedName>
    <definedName name="BExH1FDTQXR9QQ31WDB7OPXU7MPT" localSheetId="5" hidden="1">#REF!</definedName>
    <definedName name="BExH1FDTQXR9QQ31WDB7OPXU7MPT" hidden="1">#REF!</definedName>
    <definedName name="BExH1FOMEUIJNIDJAUY0ZQFBJSY9" localSheetId="5" hidden="1">#REF!</definedName>
    <definedName name="BExH1FOMEUIJNIDJAUY0ZQFBJSY9" hidden="1">#REF!</definedName>
    <definedName name="BExH1GA6TT290OTIZ8C3N610CYZ1" localSheetId="5" hidden="1">#REF!</definedName>
    <definedName name="BExH1GA6TT290OTIZ8C3N610CYZ1" hidden="1">#REF!</definedName>
    <definedName name="BExH1I8E3HJSZLFRZZ1ZKX7TBJEP" localSheetId="5" hidden="1">#REF!</definedName>
    <definedName name="BExH1I8E3HJSZLFRZZ1ZKX7TBJEP" hidden="1">#REF!</definedName>
    <definedName name="BExH1JFFHEBFX9BWJMNIA3N66R3Z" localSheetId="5" hidden="1">#REF!</definedName>
    <definedName name="BExH1JFFHEBFX9BWJMNIA3N66R3Z" hidden="1">#REF!</definedName>
    <definedName name="BExH1XYRKX51T571O1SRBP9J1D98" localSheetId="5" hidden="1">#REF!</definedName>
    <definedName name="BExH1XYRKX51T571O1SRBP9J1D98" hidden="1">#REF!</definedName>
    <definedName name="BExH1Z0GIUSVTF2H1G1I3PDGBNK2" localSheetId="5" hidden="1">#REF!</definedName>
    <definedName name="BExH1Z0GIUSVTF2H1G1I3PDGBNK2" hidden="1">#REF!</definedName>
    <definedName name="BExH225UTM6S9FW4MUDZS7F1PQSH" localSheetId="5" hidden="1">#REF!</definedName>
    <definedName name="BExH225UTM6S9FW4MUDZS7F1PQSH" hidden="1">#REF!</definedName>
    <definedName name="BExH23271RF7AYZ542KHQTH68GQ7" localSheetId="5" hidden="1">#REF!</definedName>
    <definedName name="BExH23271RF7AYZ542KHQTH68GQ7" hidden="1">#REF!</definedName>
    <definedName name="BExH2DP58R7D1BGUFBM2FHESVRF0" localSheetId="5" hidden="1">#REF!</definedName>
    <definedName name="BExH2DP58R7D1BGUFBM2FHESVRF0" hidden="1">#REF!</definedName>
    <definedName name="BExH2GJQR4JALNB314RY0LDI49VH" localSheetId="5" hidden="1">#REF!</definedName>
    <definedName name="BExH2GJQR4JALNB314RY0LDI49VH" hidden="1">#REF!</definedName>
    <definedName name="BExH2JZR49T7644JFVE7B3N7RZM9" localSheetId="5" hidden="1">#REF!</definedName>
    <definedName name="BExH2JZR49T7644JFVE7B3N7RZM9" hidden="1">#REF!</definedName>
    <definedName name="BExH2QVWL3AXHSB9EK2GQRD0DBRH" localSheetId="5" hidden="1">#REF!</definedName>
    <definedName name="BExH2QVWL3AXHSB9EK2GQRD0DBRH" hidden="1">#REF!</definedName>
    <definedName name="BExH2WKXV8X5S2GSBBTWGI0NLNAH" localSheetId="5" hidden="1">#REF!</definedName>
    <definedName name="BExH2WKXV8X5S2GSBBTWGI0NLNAH" hidden="1">#REF!</definedName>
    <definedName name="BExH2XS1UFYFGU0S0EBXX90W2WE8" localSheetId="5" hidden="1">#REF!</definedName>
    <definedName name="BExH2XS1UFYFGU0S0EBXX90W2WE8" hidden="1">#REF!</definedName>
    <definedName name="BExH2XS1X04DMUN544K5RU4XPDCI" localSheetId="5" hidden="1">#REF!</definedName>
    <definedName name="BExH2XS1X04DMUN544K5RU4XPDCI" hidden="1">#REF!</definedName>
    <definedName name="BExH2XS2TND9SB0GC295R4FP6K5Y" localSheetId="5" hidden="1">#REF!</definedName>
    <definedName name="BExH2XS2TND9SB0GC295R4FP6K5Y" hidden="1">#REF!</definedName>
    <definedName name="BExH2ZA0SZ4SSITL50NA8LZ3OEX6" localSheetId="5" hidden="1">#REF!</definedName>
    <definedName name="BExH2ZA0SZ4SSITL50NA8LZ3OEX6" hidden="1">#REF!</definedName>
    <definedName name="BExH31Z3JNVJPESWKXHILGXZHP2M" localSheetId="5" hidden="1">#REF!</definedName>
    <definedName name="BExH31Z3JNVJPESWKXHILGXZHP2M" hidden="1">#REF!</definedName>
    <definedName name="BExH3E9HZ3QJCDZW7WI7YACFQCHE" localSheetId="5" hidden="1">#REF!</definedName>
    <definedName name="BExH3E9HZ3QJCDZW7WI7YACFQCHE" hidden="1">#REF!</definedName>
    <definedName name="BExH3IRB6764RQ5HBYRLH6XCT29X" localSheetId="5" hidden="1">#REF!</definedName>
    <definedName name="BExH3IRB6764RQ5HBYRLH6XCT29X" hidden="1">#REF!</definedName>
    <definedName name="BExIG2U8V6RSB47SXLCQG3Q68YRO" localSheetId="5" hidden="1">#REF!</definedName>
    <definedName name="BExIG2U8V6RSB47SXLCQG3Q68YRO" hidden="1">#REF!</definedName>
    <definedName name="BExIGJBO8R13LV7CZ7C1YCP974NN" localSheetId="5" hidden="1">#REF!</definedName>
    <definedName name="BExIGJBO8R13LV7CZ7C1YCP974NN" hidden="1">#REF!</definedName>
    <definedName name="BExIGWT86FPOEYTI8GXCGU5Y3KGK" localSheetId="5" hidden="1">#REF!</definedName>
    <definedName name="BExIGWT86FPOEYTI8GXCGU5Y3KGK" hidden="1">#REF!</definedName>
    <definedName name="BExIHBHXA7E7VUTBVHXXXCH3A5CL" localSheetId="5" hidden="1">#REF!</definedName>
    <definedName name="BExIHBHXA7E7VUTBVHXXXCH3A5CL" hidden="1">#REF!</definedName>
    <definedName name="BExIHBSOGRSH1GKS6GKBRAJ7GXFQ" localSheetId="5" hidden="1">#REF!</definedName>
    <definedName name="BExIHBSOGRSH1GKS6GKBRAJ7GXFQ" hidden="1">#REF!</definedName>
    <definedName name="BExIHDFY73YM0AHAR2Z5OJTFKSL2" localSheetId="5" hidden="1">#REF!</definedName>
    <definedName name="BExIHDFY73YM0AHAR2Z5OJTFKSL2" hidden="1">#REF!</definedName>
    <definedName name="BExIHPQCQTGEW8QOJVIQ4VX0P6DX" localSheetId="5" hidden="1">#REF!</definedName>
    <definedName name="BExIHPQCQTGEW8QOJVIQ4VX0P6DX" hidden="1">#REF!</definedName>
    <definedName name="BExII1KN91Q7DLW0UB7W2TJ5ACT9" localSheetId="5" hidden="1">#REF!</definedName>
    <definedName name="BExII1KN91Q7DLW0UB7W2TJ5ACT9" hidden="1">#REF!</definedName>
    <definedName name="BExII50LI8I0CDOOZEMIVHVA2V95" localSheetId="5" hidden="1">#REF!</definedName>
    <definedName name="BExII50LI8I0CDOOZEMIVHVA2V95" hidden="1">#REF!</definedName>
    <definedName name="BExIINQWABWRGYDT02DOJQ5L7BQF" localSheetId="5" hidden="1">#REF!</definedName>
    <definedName name="BExIINQWABWRGYDT02DOJQ5L7BQF" hidden="1">#REF!</definedName>
    <definedName name="BExIIXMY38TQD12CVV4S57L3I809" localSheetId="5" hidden="1">#REF!</definedName>
    <definedName name="BExIIXMY38TQD12CVV4S57L3I809" hidden="1">#REF!</definedName>
    <definedName name="BExIIY37NEVU2LGS1JE4VR9AN6W4" localSheetId="5" hidden="1">#REF!</definedName>
    <definedName name="BExIIY37NEVU2LGS1JE4VR9AN6W4" hidden="1">#REF!</definedName>
    <definedName name="BExIIYJAGXR8TPZ1KCYM7EGJ79UW" localSheetId="5" hidden="1">#REF!</definedName>
    <definedName name="BExIIYJAGXR8TPZ1KCYM7EGJ79UW" hidden="1">#REF!</definedName>
    <definedName name="BExIJ3160YCWGAVEU0208ZGXXG3P" localSheetId="5" hidden="1">#REF!</definedName>
    <definedName name="BExIJ3160YCWGAVEU0208ZGXXG3P" hidden="1">#REF!</definedName>
    <definedName name="BExIJFGZJ5ED9D6KAY4PGQYLELAX" localSheetId="5" hidden="1">#REF!</definedName>
    <definedName name="BExIJFGZJ5ED9D6KAY4PGQYLELAX" hidden="1">#REF!</definedName>
    <definedName name="BExIJQK80ZEKSTV62E59AYJYUNLI" localSheetId="5" hidden="1">#REF!</definedName>
    <definedName name="BExIJQK80ZEKSTV62E59AYJYUNLI" hidden="1">#REF!</definedName>
    <definedName name="BExIJRLX3M0YQLU1D5Y9V7HM5QNM" localSheetId="5" hidden="1">#REF!</definedName>
    <definedName name="BExIJRLX3M0YQLU1D5Y9V7HM5QNM" hidden="1">#REF!</definedName>
    <definedName name="BExIJV22J0QA7286KNPMHO1ZUCB3" localSheetId="5" hidden="1">#REF!</definedName>
    <definedName name="BExIJV22J0QA7286KNPMHO1ZUCB3" hidden="1">#REF!</definedName>
    <definedName name="BExIJVI6OC7B6ZE9V4PAOYZXKNER" localSheetId="5" hidden="1">#REF!</definedName>
    <definedName name="BExIJVI6OC7B6ZE9V4PAOYZXKNER" hidden="1">#REF!</definedName>
    <definedName name="BExIJWK0NGTGQ4X7D5VIVXD14JHI" localSheetId="5" hidden="1">#REF!</definedName>
    <definedName name="BExIJWK0NGTGQ4X7D5VIVXD14JHI" hidden="1">#REF!</definedName>
    <definedName name="BExIJWPCIYINEJUTXU74VK7WG031" localSheetId="5" hidden="1">#REF!</definedName>
    <definedName name="BExIJWPCIYINEJUTXU74VK7WG031" hidden="1">#REF!</definedName>
    <definedName name="BExIKHTXPZR5A8OHB6HDP6QWDHAD" localSheetId="5" hidden="1">#REF!</definedName>
    <definedName name="BExIKHTXPZR5A8OHB6HDP6QWDHAD" hidden="1">#REF!</definedName>
    <definedName name="BExIKMMJOETSAXJYY1SIKM58LMA2" localSheetId="5" hidden="1">#REF!</definedName>
    <definedName name="BExIKMMJOETSAXJYY1SIKM58LMA2" hidden="1">#REF!</definedName>
    <definedName name="BExIKRF6AQ6VOO9KCIWSM6FY8M7D" localSheetId="5" hidden="1">#REF!</definedName>
    <definedName name="BExIKRF6AQ6VOO9KCIWSM6FY8M7D" hidden="1">#REF!</definedName>
    <definedName name="BExIKTYZESFT3LC0ASFMFKSE0D1X" localSheetId="5" hidden="1">#REF!</definedName>
    <definedName name="BExIKTYZESFT3LC0ASFMFKSE0D1X" hidden="1">#REF!</definedName>
    <definedName name="BExIKXVA6M8K0PTRYAGXS666L335" localSheetId="5" hidden="1">#REF!</definedName>
    <definedName name="BExIKXVA6M8K0PTRYAGXS666L335" hidden="1">#REF!</definedName>
    <definedName name="BExIL0PMZ2SXK9R6MLP43KBU1J2P" localSheetId="5" hidden="1">#REF!</definedName>
    <definedName name="BExIL0PMZ2SXK9R6MLP43KBU1J2P" hidden="1">#REF!</definedName>
    <definedName name="BExIL1WSMNNQQK98YHWHV5HVONIZ" localSheetId="5" hidden="1">#REF!</definedName>
    <definedName name="BExIL1WSMNNQQK98YHWHV5HVONIZ" hidden="1">#REF!</definedName>
    <definedName name="BExILAAXRTRAD18K74M6MGUEEPUM" localSheetId="5" hidden="1">#REF!</definedName>
    <definedName name="BExILAAXRTRAD18K74M6MGUEEPUM" hidden="1">#REF!</definedName>
    <definedName name="BExILG5F338C0FFLMVOKMKF8X5ZP" localSheetId="5" hidden="1">#REF!</definedName>
    <definedName name="BExILG5F338C0FFLMVOKMKF8X5ZP" hidden="1">#REF!</definedName>
    <definedName name="BExILGQTQM0HOD0BJI90YO7GOIN3" localSheetId="5" hidden="1">#REF!</definedName>
    <definedName name="BExILGQTQM0HOD0BJI90YO7GOIN3" hidden="1">#REF!</definedName>
    <definedName name="BExILPL7P2BNCD7MYCGTQ9F0R5JX" localSheetId="5" hidden="1">#REF!</definedName>
    <definedName name="BExILPL7P2BNCD7MYCGTQ9F0R5JX" hidden="1">#REF!</definedName>
    <definedName name="BExILVVS4B1B4G7IO0LPUDWY9K8W" localSheetId="5" hidden="1">#REF!</definedName>
    <definedName name="BExILVVS4B1B4G7IO0LPUDWY9K8W" hidden="1">#REF!</definedName>
    <definedName name="BExIM9DBUB7ZGF4B20FVUO9QGOX2" localSheetId="5" hidden="1">#REF!</definedName>
    <definedName name="BExIM9DBUB7ZGF4B20FVUO9QGOX2" hidden="1">#REF!</definedName>
    <definedName name="BExIMCTBZ4WAESGCDWJ64SB4F0L1" localSheetId="5" hidden="1">#REF!</definedName>
    <definedName name="BExIMCTBZ4WAESGCDWJ64SB4F0L1" hidden="1">#REF!</definedName>
    <definedName name="BExIMGK9Z94TFPWWZFMD10HV0IF6" localSheetId="5" hidden="1">#REF!</definedName>
    <definedName name="BExIMGK9Z94TFPWWZFMD10HV0IF6" hidden="1">#REF!</definedName>
    <definedName name="BExIMPEGKG18TELVC33T4OQTNBWC" localSheetId="5" hidden="1">#REF!</definedName>
    <definedName name="BExIMPEGKG18TELVC33T4OQTNBWC" hidden="1">#REF!</definedName>
    <definedName name="BExIN4OR435DL1US13JQPOQK8GD5" localSheetId="5" hidden="1">#REF!</definedName>
    <definedName name="BExIN4OR435DL1US13JQPOQK8GD5" hidden="1">#REF!</definedName>
    <definedName name="BExINI6A7H3KSFRFA6UBBDPKW37F" localSheetId="5" hidden="1">#REF!</definedName>
    <definedName name="BExINI6A7H3KSFRFA6UBBDPKW37F" hidden="1">#REF!</definedName>
    <definedName name="BExINIMK8XC3JOBT2EXYFHHH52H0" localSheetId="5" hidden="1">#REF!</definedName>
    <definedName name="BExINIMK8XC3JOBT2EXYFHHH52H0" hidden="1">#REF!</definedName>
    <definedName name="BExINLX401ZKEGWU168DS4JUM2J6" localSheetId="5" hidden="1">#REF!</definedName>
    <definedName name="BExINLX401ZKEGWU168DS4JUM2J6" hidden="1">#REF!</definedName>
    <definedName name="BExINMYYJO1FTV1CZF6O5XCFAMQX" localSheetId="5" hidden="1">#REF!</definedName>
    <definedName name="BExINMYYJO1FTV1CZF6O5XCFAMQX" hidden="1">#REF!</definedName>
    <definedName name="BExINP2H4KI05FRFV5PKZFE00HKO" localSheetId="5" hidden="1">#REF!</definedName>
    <definedName name="BExINP2H4KI05FRFV5PKZFE00HKO" hidden="1">#REF!</definedName>
    <definedName name="BExINPTCEJ9RPDEBJEJH80NATGUQ" localSheetId="5" hidden="1">#REF!</definedName>
    <definedName name="BExINPTCEJ9RPDEBJEJH80NATGUQ" hidden="1">#REF!</definedName>
    <definedName name="BExINWEQMNJ70A6JRXC2LACBX1GX" localSheetId="5" hidden="1">#REF!</definedName>
    <definedName name="BExINWEQMNJ70A6JRXC2LACBX1GX" hidden="1">#REF!</definedName>
    <definedName name="BExINZELVWYGU876QUUZCIMXPBQC" localSheetId="5" hidden="1">#REF!</definedName>
    <definedName name="BExINZELVWYGU876QUUZCIMXPBQC" hidden="1">#REF!</definedName>
    <definedName name="BExIO9QZ59ZHRA8SX6QICH2AY8A2" localSheetId="5" hidden="1">#REF!</definedName>
    <definedName name="BExIO9QZ59ZHRA8SX6QICH2AY8A2" hidden="1">#REF!</definedName>
    <definedName name="BExIOAHV525SMMGFDJFE7456JPBD" localSheetId="5" hidden="1">#REF!</definedName>
    <definedName name="BExIOAHV525SMMGFDJFE7456JPBD" hidden="1">#REF!</definedName>
    <definedName name="BExIOCQUQHKUU1KONGSDOLQTQEIC" localSheetId="5" hidden="1">#REF!</definedName>
    <definedName name="BExIOCQUQHKUU1KONGSDOLQTQEIC" hidden="1">#REF!</definedName>
    <definedName name="BExIOFAGCDQQKALMX3V0KU94KUQO" localSheetId="5" hidden="1">#REF!</definedName>
    <definedName name="BExIOFAGCDQQKALMX3V0KU94KUQO" hidden="1">#REF!</definedName>
    <definedName name="BExIOFL8Y5O61VLKTB4H20IJNWS1" localSheetId="5" hidden="1">#REF!</definedName>
    <definedName name="BExIOFL8Y5O61VLKTB4H20IJNWS1" hidden="1">#REF!</definedName>
    <definedName name="BExIOMBXRW5NS4ZPYX9G5QREZ5J6" localSheetId="5" hidden="1">#REF!</definedName>
    <definedName name="BExIOMBXRW5NS4ZPYX9G5QREZ5J6" hidden="1">#REF!</definedName>
    <definedName name="BExIORA3GK78T7C7SNBJJUONJ0LS" localSheetId="5" hidden="1">#REF!</definedName>
    <definedName name="BExIORA3GK78T7C7SNBJJUONJ0LS" hidden="1">#REF!</definedName>
    <definedName name="BExIORFDXP4AVIEBLSTZ8ETSXMNM" localSheetId="5" hidden="1">#REF!</definedName>
    <definedName name="BExIORFDXP4AVIEBLSTZ8ETSXMNM" hidden="1">#REF!</definedName>
    <definedName name="BExIOTZ5EFZ2NASVQ05RH15HRSW6" localSheetId="5" hidden="1">#REF!</definedName>
    <definedName name="BExIOTZ5EFZ2NASVQ05RH15HRSW6" hidden="1">#REF!</definedName>
    <definedName name="BExIP8YNN6UUE1GZ223SWH7DLGKO" localSheetId="5" hidden="1">#REF!</definedName>
    <definedName name="BExIP8YNN6UUE1GZ223SWH7DLGKO" hidden="1">#REF!</definedName>
    <definedName name="BExIPAB4AOL592OJCC1CFAXTLF1A" localSheetId="5" hidden="1">#REF!</definedName>
    <definedName name="BExIPAB4AOL592OJCC1CFAXTLF1A" hidden="1">#REF!</definedName>
    <definedName name="BExIPB25DKX4S2ZCKQN7KWSC3JBF" localSheetId="5" hidden="1">#REF!</definedName>
    <definedName name="BExIPB25DKX4S2ZCKQN7KWSC3JBF" hidden="1">#REF!</definedName>
    <definedName name="BExIPCUX4I4S2N50TLMMLALYLH9S" localSheetId="5" hidden="1">#REF!</definedName>
    <definedName name="BExIPCUX4I4S2N50TLMMLALYLH9S" hidden="1">#REF!</definedName>
    <definedName name="BExIPDLT8JYAMGE5HTN4D1YHZF3V" localSheetId="5" hidden="1">#REF!</definedName>
    <definedName name="BExIPDLT8JYAMGE5HTN4D1YHZF3V" hidden="1">#REF!</definedName>
    <definedName name="BExIPG040Q08EWIWL6CAVR3GRI43" localSheetId="5" hidden="1">#REF!</definedName>
    <definedName name="BExIPG040Q08EWIWL6CAVR3GRI43" hidden="1">#REF!</definedName>
    <definedName name="BExIPKNFUDPDKOSH5GHDVNA8D66S" localSheetId="5" hidden="1">#REF!</definedName>
    <definedName name="BExIPKNFUDPDKOSH5GHDVNA8D66S" hidden="1">#REF!</definedName>
    <definedName name="BExIPVL5VEVK9Q7AYB7EC2VZWBEZ" localSheetId="5" hidden="1">#REF!</definedName>
    <definedName name="BExIPVL5VEVK9Q7AYB7EC2VZWBEZ" hidden="1">#REF!</definedName>
    <definedName name="BExIQ1VS9A2FHVD9TUHKG9K8EVVP" localSheetId="5" hidden="1">#REF!</definedName>
    <definedName name="BExIQ1VS9A2FHVD9TUHKG9K8EVVP" hidden="1">#REF!</definedName>
    <definedName name="BExIQ3J19L30PSQ2CXNT6IHW0I7V" localSheetId="5" hidden="1">#REF!</definedName>
    <definedName name="BExIQ3J19L30PSQ2CXNT6IHW0I7V" hidden="1">#REF!</definedName>
    <definedName name="BExIQ3OJ7M04XCY276IO0LJA5XUK" localSheetId="5" hidden="1">#REF!</definedName>
    <definedName name="BExIQ3OJ7M04XCY276IO0LJA5XUK" hidden="1">#REF!</definedName>
    <definedName name="BExIQ5S19ITB0NDRUN4XV7B905ED" localSheetId="5" hidden="1">#REF!</definedName>
    <definedName name="BExIQ5S19ITB0NDRUN4XV7B905ED" hidden="1">#REF!</definedName>
    <definedName name="BExIQ810MMN2UN0EQ9CRQAFWA19X" localSheetId="5" hidden="1">#REF!</definedName>
    <definedName name="BExIQ810MMN2UN0EQ9CRQAFWA19X" hidden="1">#REF!</definedName>
    <definedName name="BExIQ9TMQT2EIXSVQW7GVSOAW2VJ" localSheetId="5" hidden="1">#REF!</definedName>
    <definedName name="BExIQ9TMQT2EIXSVQW7GVSOAW2VJ" hidden="1">#REF!</definedName>
    <definedName name="BExIQBMDE1L6J4H27K1FMSHQKDSE" localSheetId="5" hidden="1">#REF!</definedName>
    <definedName name="BExIQBMDE1L6J4H27K1FMSHQKDSE" hidden="1">#REF!</definedName>
    <definedName name="BExIQE65LVXUOF3UZFO7SDHFJH22" localSheetId="5" hidden="1">#REF!</definedName>
    <definedName name="BExIQE65LVXUOF3UZFO7SDHFJH22" hidden="1">#REF!</definedName>
    <definedName name="BExIQG9OO2KKBOWTMD1OXY36TEGA" localSheetId="5" hidden="1">#REF!</definedName>
    <definedName name="BExIQG9OO2KKBOWTMD1OXY36TEGA" hidden="1">#REF!</definedName>
    <definedName name="BExIQHWZ65ALA9VAFCJEGIL1145G" localSheetId="5" hidden="1">#REF!</definedName>
    <definedName name="BExIQHWZ65ALA9VAFCJEGIL1145G" hidden="1">#REF!</definedName>
    <definedName name="BExIQX1XBB31HZTYEEVOBSE3C5A6" localSheetId="5" hidden="1">#REF!</definedName>
    <definedName name="BExIQX1XBB31HZTYEEVOBSE3C5A6" hidden="1">#REF!</definedName>
    <definedName name="BExIR2ALYRP9FW99DK2084J7IIDC" localSheetId="5" hidden="1">#REF!</definedName>
    <definedName name="BExIR2ALYRP9FW99DK2084J7IIDC" hidden="1">#REF!</definedName>
    <definedName name="BExIR8FQETPTQYW37DBVDWG3J4JW" localSheetId="5" hidden="1">#REF!</definedName>
    <definedName name="BExIR8FQETPTQYW37DBVDWG3J4JW" hidden="1">#REF!</definedName>
    <definedName name="BExIRHKWQB1PP4ZLB0C3AVUBAFMD" localSheetId="5" hidden="1">#REF!</definedName>
    <definedName name="BExIRHKWQB1PP4ZLB0C3AVUBAFMD" hidden="1">#REF!</definedName>
    <definedName name="BExIRJTRJPQR3OTAGAV7JTA4VMPS" localSheetId="5" hidden="1">#REF!</definedName>
    <definedName name="BExIRJTRJPQR3OTAGAV7JTA4VMPS" hidden="1">#REF!</definedName>
    <definedName name="BExIROH27RJOG6VI7ZHR0RZGAZZ4" localSheetId="5" hidden="1">#REF!</definedName>
    <definedName name="BExIROH27RJOG6VI7ZHR0RZGAZZ4" hidden="1">#REF!</definedName>
    <definedName name="BExIRRBGTY01OQOI3U5SW59RFDFI" localSheetId="5" hidden="1">#REF!</definedName>
    <definedName name="BExIRRBGTY01OQOI3U5SW59RFDFI" hidden="1">#REF!</definedName>
    <definedName name="BExIS4T0DRF57HYO7OGG72KBOFOI" localSheetId="5" hidden="1">#REF!</definedName>
    <definedName name="BExIS4T0DRF57HYO7OGG72KBOFOI" hidden="1">#REF!</definedName>
    <definedName name="BExIS77BJDDK18PGI9DSEYZPIL7P" localSheetId="5" hidden="1">#REF!</definedName>
    <definedName name="BExIS77BJDDK18PGI9DSEYZPIL7P" hidden="1">#REF!</definedName>
    <definedName name="BExIS8USL1T3Z97CZ30HJ98E2GXQ" localSheetId="5" hidden="1">#REF!</definedName>
    <definedName name="BExIS8USL1T3Z97CZ30HJ98E2GXQ" hidden="1">#REF!</definedName>
    <definedName name="BExISC5B700MZUBFTQ9K4IKTF7HR" localSheetId="5" hidden="1">#REF!</definedName>
    <definedName name="BExISC5B700MZUBFTQ9K4IKTF7HR" hidden="1">#REF!</definedName>
    <definedName name="BExISDHXS49S1H56ENBPRF1NLD5C" localSheetId="5" hidden="1">#REF!</definedName>
    <definedName name="BExISDHXS49S1H56ENBPRF1NLD5C" hidden="1">#REF!</definedName>
    <definedName name="BExISM1JLV54A21A164IURMPGUMU" localSheetId="5" hidden="1">#REF!</definedName>
    <definedName name="BExISM1JLV54A21A164IURMPGUMU" hidden="1">#REF!</definedName>
    <definedName name="BExISRFKJYUZ4AKW44IJF7RF9Y90" localSheetId="5" hidden="1">#REF!</definedName>
    <definedName name="BExISRFKJYUZ4AKW44IJF7RF9Y90" hidden="1">#REF!</definedName>
    <definedName name="BExISSMVV57JAUB6CSGBMBFVNGWK" localSheetId="5" hidden="1">#REF!</definedName>
    <definedName name="BExISSMVV57JAUB6CSGBMBFVNGWK" hidden="1">#REF!</definedName>
    <definedName name="BExIT16AD4HCD0WQCCA72AKLQHK1" localSheetId="5" hidden="1">#REF!</definedName>
    <definedName name="BExIT16AD4HCD0WQCCA72AKLQHK1" hidden="1">#REF!</definedName>
    <definedName name="BExIT1MK8TBAK3SNP36A8FKDQSOK" localSheetId="5" hidden="1">#REF!</definedName>
    <definedName name="BExIT1MK8TBAK3SNP36A8FKDQSOK" hidden="1">#REF!</definedName>
    <definedName name="BExIT9PPVL7XGGIZS7G6QI6L7H9U" localSheetId="5" hidden="1">#REF!</definedName>
    <definedName name="BExIT9PPVL7XGGIZS7G6QI6L7H9U" hidden="1">#REF!</definedName>
    <definedName name="BExITBNYANV2S8KD56GOGCKW393R" localSheetId="5" hidden="1">#REF!</definedName>
    <definedName name="BExITBNYANV2S8KD56GOGCKW393R" hidden="1">#REF!</definedName>
    <definedName name="BExITGB4FVAV0LE88D7JMX7FBYXI" localSheetId="5" hidden="1">#REF!</definedName>
    <definedName name="BExITGB4FVAV0LE88D7JMX7FBYXI" hidden="1">#REF!</definedName>
    <definedName name="BExITI3TQ14K842P38QF0PNWSWNO" localSheetId="5" hidden="1">#REF!</definedName>
    <definedName name="BExITI3TQ14K842P38QF0PNWSWNO" hidden="1">#REF!</definedName>
    <definedName name="BExIU9OGER4TPMETACWUEP1UENK0" localSheetId="5" hidden="1">#REF!</definedName>
    <definedName name="BExIU9OGER4TPMETACWUEP1UENK0" hidden="1">#REF!</definedName>
    <definedName name="BExIUD4OJGH65NFNQ4VMCE3R4J1X" localSheetId="5" hidden="1">#REF!</definedName>
    <definedName name="BExIUD4OJGH65NFNQ4VMCE3R4J1X" hidden="1">#REF!</definedName>
    <definedName name="BExIUQM0XWNNW3MJD26EOVIT7FSU" localSheetId="5" hidden="1">#REF!</definedName>
    <definedName name="BExIUQM0XWNNW3MJD26EOVIT7FSU" hidden="1">#REF!</definedName>
    <definedName name="BExIUTB5OAAXYW0OFMP0PS40SPOB" localSheetId="5" hidden="1">#REF!</definedName>
    <definedName name="BExIUTB5OAAXYW0OFMP0PS40SPOB" hidden="1">#REF!</definedName>
    <definedName name="BExIUUT2MHIOV6R3WHA0DPM1KBKY" localSheetId="5" hidden="1">#REF!</definedName>
    <definedName name="BExIUUT2MHIOV6R3WHA0DPM1KBKY" hidden="1">#REF!</definedName>
    <definedName name="BExIUYPDT1AM6MWGWQS646PIZIWC" localSheetId="5" hidden="1">#REF!</definedName>
    <definedName name="BExIUYPDT1AM6MWGWQS646PIZIWC" hidden="1">#REF!</definedName>
    <definedName name="BExIV0I2O9F8D1UK1SI8AEYR6U0A" localSheetId="5" hidden="1">#REF!</definedName>
    <definedName name="BExIV0I2O9F8D1UK1SI8AEYR6U0A" hidden="1">#REF!</definedName>
    <definedName name="BExIV2LM38XPLRTWT0R44TMQ59E5" localSheetId="5" hidden="1">#REF!</definedName>
    <definedName name="BExIV2LM38XPLRTWT0R44TMQ59E5" hidden="1">#REF!</definedName>
    <definedName name="BExIV3HY4S0YRV1F7XEMF2YHAR2I" localSheetId="5" hidden="1">#REF!</definedName>
    <definedName name="BExIV3HY4S0YRV1F7XEMF2YHAR2I" hidden="1">#REF!</definedName>
    <definedName name="BExIV6HUZFRIFLXW2SICKGTAH1PV" localSheetId="5" hidden="1">#REF!</definedName>
    <definedName name="BExIV6HUZFRIFLXW2SICKGTAH1PV" hidden="1">#REF!</definedName>
    <definedName name="BExIVCXWL6H5LD9DHDIA4F5U9TQL" localSheetId="5" hidden="1">#REF!</definedName>
    <definedName name="BExIVCXWL6H5LD9DHDIA4F5U9TQL" hidden="1">#REF!</definedName>
    <definedName name="BExIVEVYJ7KL8QNR5ZTOSD11I5A6" localSheetId="5" hidden="1">#REF!</definedName>
    <definedName name="BExIVEVYJ7KL8QNR5ZTOSD11I5A6" hidden="1">#REF!</definedName>
    <definedName name="BExIVJ30S9U8MA1TUBRND8DGF96D" localSheetId="5" hidden="1">#REF!</definedName>
    <definedName name="BExIVJ30S9U8MA1TUBRND8DGF96D" hidden="1">#REF!</definedName>
    <definedName name="BExIVMOIPSEWSIHIDDLOXESQ28A0" localSheetId="5" hidden="1">#REF!</definedName>
    <definedName name="BExIVMOIPSEWSIHIDDLOXESQ28A0" hidden="1">#REF!</definedName>
    <definedName name="BExIVNVNJX9BYDLC88NG09YF5XQ6" localSheetId="5" hidden="1">#REF!</definedName>
    <definedName name="BExIVNVNJX9BYDLC88NG09YF5XQ6" hidden="1">#REF!</definedName>
    <definedName name="BExIVQVKLMGSRYT1LFZH0KUIA4OR" localSheetId="5" hidden="1">#REF!</definedName>
    <definedName name="BExIVQVKLMGSRYT1LFZH0KUIA4OR" hidden="1">#REF!</definedName>
    <definedName name="BExIVYTFI35KNR2XSA6N8OJYUTUR" localSheetId="5" hidden="1">#REF!</definedName>
    <definedName name="BExIVYTFI35KNR2XSA6N8OJYUTUR" hidden="1">#REF!</definedName>
    <definedName name="BExIVZF05SNB8DE7VLQOFG9S41HS" localSheetId="5" hidden="1">#REF!</definedName>
    <definedName name="BExIVZF05SNB8DE7VLQOFG9S41HS" hidden="1">#REF!</definedName>
    <definedName name="BExIWB3SY3WRIVIOF988DNNODBOA" localSheetId="5" hidden="1">#REF!</definedName>
    <definedName name="BExIWB3SY3WRIVIOF988DNNODBOA" hidden="1">#REF!</definedName>
    <definedName name="BExIWB99CG0H52LRD6QWPN4L6DV2" localSheetId="5" hidden="1">#REF!</definedName>
    <definedName name="BExIWB99CG0H52LRD6QWPN4L6DV2" hidden="1">#REF!</definedName>
    <definedName name="BExIWG1W7XP9DFYYSZAIOSHM0QLQ" localSheetId="5" hidden="1">#REF!</definedName>
    <definedName name="BExIWG1W7XP9DFYYSZAIOSHM0QLQ" hidden="1">#REF!</definedName>
    <definedName name="BExIWH3KUK94B7833DD4TB0Y6KP9" localSheetId="5" hidden="1">#REF!</definedName>
    <definedName name="BExIWH3KUK94B7833DD4TB0Y6KP9" hidden="1">#REF!</definedName>
    <definedName name="BExIWHZXYAALPLS8CSHZHJ82LBOH" localSheetId="5" hidden="1">#REF!</definedName>
    <definedName name="BExIWHZXYAALPLS8CSHZHJ82LBOH" hidden="1">#REF!</definedName>
    <definedName name="BExIWJY6FHR6KOO0P8U4IZ7VD42D" localSheetId="5" hidden="1">#REF!</definedName>
    <definedName name="BExIWJY6FHR6KOO0P8U4IZ7VD42D" hidden="1">#REF!</definedName>
    <definedName name="BExIWKE9MGIDWORBI43AWTUNYFAN" localSheetId="5" hidden="1">#REF!</definedName>
    <definedName name="BExIWKE9MGIDWORBI43AWTUNYFAN" hidden="1">#REF!</definedName>
    <definedName name="BExIWPHOYLSNGZKVD3RRKOEALEUG" localSheetId="5" hidden="1">#REF!</definedName>
    <definedName name="BExIWPHOYLSNGZKVD3RRKOEALEUG" hidden="1">#REF!</definedName>
    <definedName name="BExIWSHLD1QIZPL5ARLXOJ9Y2CAA" localSheetId="5" hidden="1">#REF!</definedName>
    <definedName name="BExIWSHLD1QIZPL5ARLXOJ9Y2CAA" hidden="1">#REF!</definedName>
    <definedName name="BExIX34PM5DBTRHRQWP6PL6WIX88" localSheetId="5" hidden="1">#REF!</definedName>
    <definedName name="BExIX34PM5DBTRHRQWP6PL6WIX88" hidden="1">#REF!</definedName>
    <definedName name="BExIX5OAP9KSUE5SIZCW9P39Q4WE" localSheetId="5" hidden="1">#REF!</definedName>
    <definedName name="BExIX5OAP9KSUE5SIZCW9P39Q4WE" hidden="1">#REF!</definedName>
    <definedName name="BExIXGRJPVJMUDGSG7IHPXPNO69B" localSheetId="5" hidden="1">#REF!</definedName>
    <definedName name="BExIXGRJPVJMUDGSG7IHPXPNO69B" hidden="1">#REF!</definedName>
    <definedName name="BExIXGWVQ9WOO0NCJLXAU4PJPOPM" localSheetId="5" hidden="1">#REF!</definedName>
    <definedName name="BExIXGWVQ9WOO0NCJLXAU4PJPOPM" hidden="1">#REF!</definedName>
    <definedName name="BExIXLK6SEOTUWQVNLCH4SAKTVGQ" localSheetId="5" hidden="1">#REF!</definedName>
    <definedName name="BExIXLK6SEOTUWQVNLCH4SAKTVGQ" hidden="1">#REF!</definedName>
    <definedName name="BExIXM5R87ZL3FHALWZXYCPHGX3E" localSheetId="5" hidden="1">#REF!</definedName>
    <definedName name="BExIXM5R87ZL3FHALWZXYCPHGX3E" hidden="1">#REF!</definedName>
    <definedName name="BExIXN24YK8MIB3OZ905DHU9CDH1" localSheetId="5" hidden="1">#REF!</definedName>
    <definedName name="BExIXN24YK8MIB3OZ905DHU9CDH1" hidden="1">#REF!</definedName>
    <definedName name="BExIXS036ZCKT2Z8XZKLZ8PFWQGL" localSheetId="5" hidden="1">#REF!</definedName>
    <definedName name="BExIXS036ZCKT2Z8XZKLZ8PFWQGL" hidden="1">#REF!</definedName>
    <definedName name="BExIXY5CF9PFM0P40AZ4U51TMWV0" localSheetId="5" hidden="1">#REF!</definedName>
    <definedName name="BExIXY5CF9PFM0P40AZ4U51TMWV0" hidden="1">#REF!</definedName>
    <definedName name="BExIYEXJBK8JDWIRSVV4RJSKZVV1" localSheetId="5" hidden="1">#REF!</definedName>
    <definedName name="BExIYEXJBK8JDWIRSVV4RJSKZVV1" hidden="1">#REF!</definedName>
    <definedName name="BExIYFJ59KLIPRTGIHX9X07UVGT3" localSheetId="5" hidden="1">#REF!</definedName>
    <definedName name="BExIYFJ59KLIPRTGIHX9X07UVGT3" hidden="1">#REF!</definedName>
    <definedName name="BExIYHH7GZO6BU3DC4GRLH3FD3ZS" localSheetId="5" hidden="1">#REF!</definedName>
    <definedName name="BExIYHH7GZO6BU3DC4GRLH3FD3ZS" hidden="1">#REF!</definedName>
    <definedName name="BExIYHMPBTD67ZNUL9O76FZQHYPT" localSheetId="5" hidden="1">#REF!</definedName>
    <definedName name="BExIYHMPBTD67ZNUL9O76FZQHYPT" hidden="1">#REF!</definedName>
    <definedName name="BExIYI2RH0K4225XO970K2IQ1E79" localSheetId="5" hidden="1">#REF!</definedName>
    <definedName name="BExIYI2RH0K4225XO970K2IQ1E79" hidden="1">#REF!</definedName>
    <definedName name="BExIYMPZ0KS2KOJFQAUQJ77L7701" localSheetId="5" hidden="1">#REF!</definedName>
    <definedName name="BExIYMPZ0KS2KOJFQAUQJ77L7701" hidden="1">#REF!</definedName>
    <definedName name="BExIYP9Q6FV9T0R9G3UDKLS4TTYX" localSheetId="5" hidden="1">#REF!</definedName>
    <definedName name="BExIYP9Q6FV9T0R9G3UDKLS4TTYX" hidden="1">#REF!</definedName>
    <definedName name="BExIYZGLDQ1TN7BIIN4RLDP31GIM" localSheetId="5" hidden="1">#REF!</definedName>
    <definedName name="BExIYZGLDQ1TN7BIIN4RLDP31GIM" hidden="1">#REF!</definedName>
    <definedName name="BExIZ4K0EZJK6PW3L8SVKTJFSWW9" localSheetId="5" hidden="1">#REF!</definedName>
    <definedName name="BExIZ4K0EZJK6PW3L8SVKTJFSWW9" hidden="1">#REF!</definedName>
    <definedName name="BExIZAECOEZGBAO29QMV14E6XDIV" localSheetId="5" hidden="1">#REF!</definedName>
    <definedName name="BExIZAECOEZGBAO29QMV14E6XDIV" hidden="1">#REF!</definedName>
    <definedName name="BExIZHQR3N1546MQS83ZJ8I6SPZ3" localSheetId="5" hidden="1">#REF!</definedName>
    <definedName name="BExIZHQR3N1546MQS83ZJ8I6SPZ3" hidden="1">#REF!</definedName>
    <definedName name="BExIZKVXYD5O2JBU81F2UFJZLLSI" localSheetId="5" hidden="1">#REF!</definedName>
    <definedName name="BExIZKVXYD5O2JBU81F2UFJZLLSI" hidden="1">#REF!</definedName>
    <definedName name="BExIZPZDHC8HGER83WHCZAHOX7LK" localSheetId="5" hidden="1">#REF!</definedName>
    <definedName name="BExIZPZDHC8HGER83WHCZAHOX7LK" hidden="1">#REF!</definedName>
    <definedName name="BExIZQA5XCS39QKXMYR1MH2ZIGPS" localSheetId="5" hidden="1">#REF!</definedName>
    <definedName name="BExIZQA5XCS39QKXMYR1MH2ZIGPS" hidden="1">#REF!</definedName>
    <definedName name="BExIZVDLRUNAL32D9KO9X7Y4PB3O" localSheetId="5" hidden="1">#REF!</definedName>
    <definedName name="BExIZVDLRUNAL32D9KO9X7Y4PB3O" hidden="1">#REF!</definedName>
    <definedName name="BExIZY2PUZ0OF9YKK1B13IW0VS6G" localSheetId="5" hidden="1">#REF!</definedName>
    <definedName name="BExIZY2PUZ0OF9YKK1B13IW0VS6G" hidden="1">#REF!</definedName>
    <definedName name="BExJ08KBRR2XMWW3VZMPSQKXHZUH" localSheetId="5" hidden="1">#REF!</definedName>
    <definedName name="BExJ08KBRR2XMWW3VZMPSQKXHZUH" hidden="1">#REF!</definedName>
    <definedName name="BExJ0DYJWXGE7DA39PYL3WM05U9O" localSheetId="5" hidden="1">#REF!</definedName>
    <definedName name="BExJ0DYJWXGE7DA39PYL3WM05U9O" hidden="1">#REF!</definedName>
    <definedName name="BExJ0JYDEZPM2303TRBXOZ74M7N6" localSheetId="5" hidden="1">#REF!</definedName>
    <definedName name="BExJ0JYDEZPM2303TRBXOZ74M7N6" hidden="1">#REF!</definedName>
    <definedName name="BExJ0MY8SY5J5V50H3UKE78ODTVB" localSheetId="5" hidden="1">#REF!</definedName>
    <definedName name="BExJ0MY8SY5J5V50H3UKE78ODTVB" hidden="1">#REF!</definedName>
    <definedName name="BExJ0YC98G37ML4N8FLP8D95EFRF" localSheetId="5" hidden="1">#REF!</definedName>
    <definedName name="BExJ0YC98G37ML4N8FLP8D95EFRF" hidden="1">#REF!</definedName>
    <definedName name="BExKCDYKAEV45AFXHVHZZ62E5BM3" localSheetId="5" hidden="1">#REF!</definedName>
    <definedName name="BExKCDYKAEV45AFXHVHZZ62E5BM3" hidden="1">#REF!</definedName>
    <definedName name="BExKCYXU0W2VQVDI3N3N37K2598P" localSheetId="5" hidden="1">#REF!</definedName>
    <definedName name="BExKCYXU0W2VQVDI3N3N37K2598P" hidden="1">#REF!</definedName>
    <definedName name="BExKDJX3Z1TS0WFDD9EAO42JHL9G" localSheetId="5" hidden="1">#REF!</definedName>
    <definedName name="BExKDJX3Z1TS0WFDD9EAO42JHL9G" hidden="1">#REF!</definedName>
    <definedName name="BExKDK7WVA5I2WBACAZHAHN35D0I" localSheetId="5" hidden="1">#REF!</definedName>
    <definedName name="BExKDK7WVA5I2WBACAZHAHN35D0I" hidden="1">#REF!</definedName>
    <definedName name="BExKDKO0W4AGQO1V7K6Q4VM750FT" localSheetId="5" hidden="1">#REF!</definedName>
    <definedName name="BExKDKO0W4AGQO1V7K6Q4VM750FT" hidden="1">#REF!</definedName>
    <definedName name="BExKDLF10G7W77J87QWH3ZGLUCLW" localSheetId="5" hidden="1">#REF!</definedName>
    <definedName name="BExKDLF10G7W77J87QWH3ZGLUCLW" hidden="1">#REF!</definedName>
    <definedName name="BExKE2NDBQ14HOJH945N4W9ZZFJO" localSheetId="5" hidden="1">#REF!</definedName>
    <definedName name="BExKE2NDBQ14HOJH945N4W9ZZFJO" hidden="1">#REF!</definedName>
    <definedName name="BExKEFE0I3MT6ZLC4T1L9465HKTN" localSheetId="5" hidden="1">#REF!</definedName>
    <definedName name="BExKEFE0I3MT6ZLC4T1L9465HKTN" hidden="1">#REF!</definedName>
    <definedName name="BExKEK6O5BVJP4VY02FY7JNAZ6BT" localSheetId="5" hidden="1">#REF!</definedName>
    <definedName name="BExKEK6O5BVJP4VY02FY7JNAZ6BT" hidden="1">#REF!</definedName>
    <definedName name="BExKEKXK6E6QX339ELPXDIRZSJE0" localSheetId="5" hidden="1">#REF!</definedName>
    <definedName name="BExKEKXK6E6QX339ELPXDIRZSJE0" hidden="1">#REF!</definedName>
    <definedName name="BExKEMFI35R0D4WN4A59V9QH7I5S" localSheetId="5" hidden="1">#REF!</definedName>
    <definedName name="BExKEMFI35R0D4WN4A59V9QH7I5S" hidden="1">#REF!</definedName>
    <definedName name="BExKEOOIBMP7N8033EY2CJYCBX6H" localSheetId="5" hidden="1">#REF!</definedName>
    <definedName name="BExKEOOIBMP7N8033EY2CJYCBX6H" hidden="1">#REF!</definedName>
    <definedName name="BExKEW0RR5LA3VC46A2BEOOMQE56" localSheetId="5" hidden="1">#REF!</definedName>
    <definedName name="BExKEW0RR5LA3VC46A2BEOOMQE56" hidden="1">#REF!</definedName>
    <definedName name="BExKF37PTJB4PE1PUQWG20ASBX4E" localSheetId="5" hidden="1">#REF!</definedName>
    <definedName name="BExKF37PTJB4PE1PUQWG20ASBX4E" hidden="1">#REF!</definedName>
    <definedName name="BExKFA3VI1CZK21SM0N3LZWT9LA1" localSheetId="5" hidden="1">#REF!</definedName>
    <definedName name="BExKFA3VI1CZK21SM0N3LZWT9LA1" hidden="1">#REF!</definedName>
    <definedName name="BExKFBB29XXT9A2LVUXYSIVKPWGB" localSheetId="5" hidden="1">#REF!</definedName>
    <definedName name="BExKFBB29XXT9A2LVUXYSIVKPWGB" hidden="1">#REF!</definedName>
    <definedName name="BExKFINBFV5J2NFRCL4YUO3YF0ZE" localSheetId="5" hidden="1">#REF!</definedName>
    <definedName name="BExKFINBFV5J2NFRCL4YUO3YF0ZE" hidden="1">#REF!</definedName>
    <definedName name="BExKFISRBFACTAMJSALEYMY66F6X" localSheetId="5" hidden="1">#REF!</definedName>
    <definedName name="BExKFISRBFACTAMJSALEYMY66F6X" hidden="1">#REF!</definedName>
    <definedName name="BExKFOSK5DJ151C4E8544UWMYTOC" localSheetId="5" hidden="1">#REF!</definedName>
    <definedName name="BExKFOSK5DJ151C4E8544UWMYTOC" hidden="1">#REF!</definedName>
    <definedName name="BExKFWL3DE1V1VOVHAFYBE85QUB7" localSheetId="5" hidden="1">#REF!</definedName>
    <definedName name="BExKFWL3DE1V1VOVHAFYBE85QUB7" hidden="1">#REF!</definedName>
    <definedName name="BExKFXS9NDEWPZDVGLTMOM3CFO7N" localSheetId="5" hidden="1">#REF!</definedName>
    <definedName name="BExKFXS9NDEWPZDVGLTMOM3CFO7N" hidden="1">#REF!</definedName>
    <definedName name="BExKFYJC4EVEV54F82K6VKP7Q3OU" localSheetId="5" hidden="1">#REF!</definedName>
    <definedName name="BExKFYJC4EVEV54F82K6VKP7Q3OU" hidden="1">#REF!</definedName>
    <definedName name="BExKG4IYHBKQQ8J8FN10GB2IKO33" localSheetId="5" hidden="1">#REF!</definedName>
    <definedName name="BExKG4IYHBKQQ8J8FN10GB2IKO33" hidden="1">#REF!</definedName>
    <definedName name="BExKGBVDO2JNJUFOFQMF0RJG03ZK" localSheetId="5" hidden="1">#REF!</definedName>
    <definedName name="BExKGBVDO2JNJUFOFQMF0RJG03ZK" hidden="1">#REF!</definedName>
    <definedName name="BExKGF0L44S78D33WMQ1A75TRKB9" localSheetId="5" hidden="1">#REF!</definedName>
    <definedName name="BExKGF0L44S78D33WMQ1A75TRKB9" hidden="1">#REF!</definedName>
    <definedName name="BExKGFRN31B3G20LMQ4LRF879J68" localSheetId="5" hidden="1">#REF!</definedName>
    <definedName name="BExKGFRN31B3G20LMQ4LRF879J68" hidden="1">#REF!</definedName>
    <definedName name="BExKGJD3U3ADZILP20U3EURP0UQP" localSheetId="5" hidden="1">#REF!</definedName>
    <definedName name="BExKGJD3U3ADZILP20U3EURP0UQP" hidden="1">#REF!</definedName>
    <definedName name="BExKGNK5YGKP0YHHTAAOV17Z9EIM" localSheetId="5" hidden="1">#REF!</definedName>
    <definedName name="BExKGNK5YGKP0YHHTAAOV17Z9EIM" hidden="1">#REF!</definedName>
    <definedName name="BExKGQ3T3TWGZUSNVWJE1XWXHGRQ" localSheetId="5" hidden="1">#REF!</definedName>
    <definedName name="BExKGQ3T3TWGZUSNVWJE1XWXHGRQ" hidden="1">#REF!</definedName>
    <definedName name="BExKGV77YH9YXIQTRKK2331QGYKF" localSheetId="5" hidden="1">#REF!</definedName>
    <definedName name="BExKGV77YH9YXIQTRKK2331QGYKF" hidden="1">#REF!</definedName>
    <definedName name="BExKH3FTZ5VGTB86W9M4AB39R0G8" localSheetId="5" hidden="1">#REF!</definedName>
    <definedName name="BExKH3FTZ5VGTB86W9M4AB39R0G8" hidden="1">#REF!</definedName>
    <definedName name="BExKH3FV5U5O6XZM7STS3NZKQFGJ" localSheetId="5" hidden="1">#REF!</definedName>
    <definedName name="BExKH3FV5U5O6XZM7STS3NZKQFGJ" hidden="1">#REF!</definedName>
    <definedName name="BExKH3W5435VN8DZ68OCKI93SEO4" localSheetId="5" hidden="1">#REF!</definedName>
    <definedName name="BExKH3W5435VN8DZ68OCKI93SEO4" hidden="1">#REF!</definedName>
    <definedName name="BExKH9L4L5ZUAA98QAZ7DB7YH4QE" localSheetId="5" hidden="1">#REF!</definedName>
    <definedName name="BExKH9L4L5ZUAA98QAZ7DB7YH4QE" hidden="1">#REF!</definedName>
    <definedName name="BExKHAMUH8NR3HRV0V6FHJE3ROLN" localSheetId="5" hidden="1">#REF!</definedName>
    <definedName name="BExKHAMUH8NR3HRV0V6FHJE3ROLN" hidden="1">#REF!</definedName>
    <definedName name="BExKHCFKOWFHO2WW0N7Y5XDXEWAO" localSheetId="5" hidden="1">#REF!</definedName>
    <definedName name="BExKHCFKOWFHO2WW0N7Y5XDXEWAO" hidden="1">#REF!</definedName>
    <definedName name="BExKHIVLONZ46HLMR50DEXKEUNEP" localSheetId="5" hidden="1">#REF!</definedName>
    <definedName name="BExKHIVLONZ46HLMR50DEXKEUNEP" hidden="1">#REF!</definedName>
    <definedName name="BExKHPM9XA0ADDK7TUR0N38EXWEP" localSheetId="5" hidden="1">#REF!</definedName>
    <definedName name="BExKHPM9XA0ADDK7TUR0N38EXWEP" hidden="1">#REF!</definedName>
    <definedName name="BExKHQYXEM47TMIQRQVHE4T5LT8K" localSheetId="5" hidden="1">#REF!</definedName>
    <definedName name="BExKHQYXEM47TMIQRQVHE4T5LT8K" hidden="1">#REF!</definedName>
    <definedName name="BExKI4076KXCDE5KXL79KT36OKLO" localSheetId="5" hidden="1">#REF!</definedName>
    <definedName name="BExKI4076KXCDE5KXL79KT36OKLO" hidden="1">#REF!</definedName>
    <definedName name="BExKI7AUWXBP1WBLFRIYSNQZDWCY" localSheetId="5" hidden="1">#REF!</definedName>
    <definedName name="BExKI7AUWXBP1WBLFRIYSNQZDWCY" hidden="1">#REF!</definedName>
    <definedName name="BExKI7LO70WYISR7Q0Y1ZDWO9M3B" localSheetId="5" hidden="1">#REF!</definedName>
    <definedName name="BExKI7LO70WYISR7Q0Y1ZDWO9M3B" hidden="1">#REF!</definedName>
    <definedName name="BExKIF3EIT434ZQKMDXUBJCRLMK8" localSheetId="5" hidden="1">#REF!</definedName>
    <definedName name="BExKIF3EIT434ZQKMDXUBJCRLMK8" hidden="1">#REF!</definedName>
    <definedName name="BExKIGQV6TXIZG039HBOJU62WP2U" localSheetId="5" hidden="1">#REF!</definedName>
    <definedName name="BExKIGQV6TXIZG039HBOJU62WP2U" hidden="1">#REF!</definedName>
    <definedName name="BExKILE008SF3KTAN8WML3XKI1NZ" localSheetId="5" hidden="1">#REF!</definedName>
    <definedName name="BExKILE008SF3KTAN8WML3XKI1NZ" hidden="1">#REF!</definedName>
    <definedName name="BExKINSBB6RS7I489QHMCOMU4Z2X" localSheetId="5" hidden="1">#REF!</definedName>
    <definedName name="BExKINSBB6RS7I489QHMCOMU4Z2X" hidden="1">#REF!</definedName>
    <definedName name="BExKINXMPEA03CETGL1VOW1XRJIR" localSheetId="5" hidden="1">#REF!</definedName>
    <definedName name="BExKINXMPEA03CETGL1VOW1XRJIR" hidden="1">#REF!</definedName>
    <definedName name="BExKITBU5LXLZYDJS3D3BAVWEY3U" localSheetId="5" hidden="1">#REF!</definedName>
    <definedName name="BExKITBU5LXLZYDJS3D3BAVWEY3U" hidden="1">#REF!</definedName>
    <definedName name="BExKIU87ZKSOC2DYZWFK6SAK9I8E" localSheetId="5" hidden="1">#REF!</definedName>
    <definedName name="BExKIU87ZKSOC2DYZWFK6SAK9I8E" hidden="1">#REF!</definedName>
    <definedName name="BExKJ449HLYX2DJ9UF0H9GTPSQ73" localSheetId="5" hidden="1">#REF!</definedName>
    <definedName name="BExKJ449HLYX2DJ9UF0H9GTPSQ73" hidden="1">#REF!</definedName>
    <definedName name="BExKJ5649R9IC0GKQD6QI2G7C99Q" localSheetId="5" hidden="1">#REF!</definedName>
    <definedName name="BExKJ5649R9IC0GKQD6QI2G7C99Q" hidden="1">#REF!</definedName>
    <definedName name="BExKJEB4FXIMV2AAE9S3FCGRK1R0" localSheetId="5" hidden="1">#REF!</definedName>
    <definedName name="BExKJEB4FXIMV2AAE9S3FCGRK1R0" hidden="1">#REF!</definedName>
    <definedName name="BExKJELX2RUC8UEC56IZPYYZXHA7" localSheetId="5" hidden="1">#REF!</definedName>
    <definedName name="BExKJELX2RUC8UEC56IZPYYZXHA7" hidden="1">#REF!</definedName>
    <definedName name="BExKJI7CV9I6ILFIZ3SVO4DGK64J" localSheetId="5" hidden="1">#REF!</definedName>
    <definedName name="BExKJI7CV9I6ILFIZ3SVO4DGK64J" hidden="1">#REF!</definedName>
    <definedName name="BExKJINMXS61G2TZEXCJAWVV4F57" localSheetId="5" hidden="1">#REF!</definedName>
    <definedName name="BExKJINMXS61G2TZEXCJAWVV4F57" hidden="1">#REF!</definedName>
    <definedName name="BExKJK5ME8KB7HA0180L7OUZDDGV" localSheetId="5" hidden="1">#REF!</definedName>
    <definedName name="BExKJK5ME8KB7HA0180L7OUZDDGV" hidden="1">#REF!</definedName>
    <definedName name="BExKJLY652HI5GNEEWQXOB08K2C1" localSheetId="5" hidden="1">#REF!</definedName>
    <definedName name="BExKJLY652HI5GNEEWQXOB08K2C1" hidden="1">#REF!</definedName>
    <definedName name="BExKJN5IF0VMDILJ5K8ZENF2QYV1" localSheetId="5" hidden="1">#REF!</definedName>
    <definedName name="BExKJN5IF0VMDILJ5K8ZENF2QYV1" hidden="1">#REF!</definedName>
    <definedName name="BExKJUSJPFUIK20FTVAFJWR2OUYX" localSheetId="5" hidden="1">#REF!</definedName>
    <definedName name="BExKJUSJPFUIK20FTVAFJWR2OUYX" hidden="1">#REF!</definedName>
    <definedName name="BExKJXHNZTE5OMRQ1KTVM1DIQE9I" localSheetId="5" hidden="1">#REF!</definedName>
    <definedName name="BExKJXHNZTE5OMRQ1KTVM1DIQE9I" hidden="1">#REF!</definedName>
    <definedName name="BExKK8VP5RS3D0UXZVKA37C4SYBP" localSheetId="5" hidden="1">#REF!</definedName>
    <definedName name="BExKK8VP5RS3D0UXZVKA37C4SYBP" hidden="1">#REF!</definedName>
    <definedName name="BExKKIM9NPF6B3SPMPIQB27HQME4" localSheetId="5" hidden="1">#REF!</definedName>
    <definedName name="BExKKIM9NPF6B3SPMPIQB27HQME4" hidden="1">#REF!</definedName>
    <definedName name="BExKKIX1BCBQ4R3K41QD8NTV0OV0" localSheetId="5" hidden="1">#REF!</definedName>
    <definedName name="BExKKIX1BCBQ4R3K41QD8NTV0OV0" hidden="1">#REF!</definedName>
    <definedName name="BExKKJ2IHMOO66DQ0V2YABR4GV05" localSheetId="5" hidden="1">#REF!</definedName>
    <definedName name="BExKKJ2IHMOO66DQ0V2YABR4GV05" hidden="1">#REF!</definedName>
    <definedName name="BExKKQ3ZWADYV03YHMXDOAMU90EB" localSheetId="5" hidden="1">#REF!</definedName>
    <definedName name="BExKKQ3ZWADYV03YHMXDOAMU90EB" hidden="1">#REF!</definedName>
    <definedName name="BExKKUGD2HMJWQEYZ8H3X1BMXFS9" localSheetId="5" hidden="1">#REF!</definedName>
    <definedName name="BExKKUGD2HMJWQEYZ8H3X1BMXFS9" hidden="1">#REF!</definedName>
    <definedName name="BExKKX05KCZZZPKOR1NE5A8RGVT4" localSheetId="5" hidden="1">#REF!</definedName>
    <definedName name="BExKKX05KCZZZPKOR1NE5A8RGVT4" hidden="1">#REF!</definedName>
    <definedName name="BExKL3QUCLQLECGZM555PRF8EN56" localSheetId="5" hidden="1">#REF!</definedName>
    <definedName name="BExKL3QUCLQLECGZM555PRF8EN56" hidden="1">#REF!</definedName>
    <definedName name="BExKL7CGLA62V9UQH9ZDEHIK8W4O" localSheetId="5" hidden="1">#REF!</definedName>
    <definedName name="BExKL7CGLA62V9UQH9ZDEHIK8W4O" hidden="1">#REF!</definedName>
    <definedName name="BExKLD6S9L66QYREYHBE5J44OK7X" localSheetId="5" hidden="1">#REF!</definedName>
    <definedName name="BExKLD6S9L66QYREYHBE5J44OK7X" hidden="1">#REF!</definedName>
    <definedName name="BExKLEZK32L28GYJWVO63BZ5E1JD" localSheetId="5" hidden="1">#REF!</definedName>
    <definedName name="BExKLEZK32L28GYJWVO63BZ5E1JD" hidden="1">#REF!</definedName>
    <definedName name="BExKLLKVVHT06LA55JB2FC871DC5" localSheetId="5" hidden="1">#REF!</definedName>
    <definedName name="BExKLLKVVHT06LA55JB2FC871DC5" hidden="1">#REF!</definedName>
    <definedName name="BExKMKNALVJRCZS69GFJA4M1J08O" localSheetId="5" hidden="1">#REF!</definedName>
    <definedName name="BExKMKNALVJRCZS69GFJA4M1J08O" hidden="1">#REF!</definedName>
    <definedName name="BExKMMFZIDRFNSBCWVADJ4S2JE52" localSheetId="5" hidden="1">#REF!</definedName>
    <definedName name="BExKMMFZIDRFNSBCWVADJ4S2JE52" hidden="1">#REF!</definedName>
    <definedName name="BExKMRZJS845FERFW6HUXLFAOMYD" localSheetId="5" hidden="1">#REF!</definedName>
    <definedName name="BExKMRZJS845FERFW6HUXLFAOMYD" hidden="1">#REF!</definedName>
    <definedName name="BExKMS514WWPGUGRYGTH6XU97T8B" localSheetId="5" hidden="1">#REF!</definedName>
    <definedName name="BExKMS514WWPGUGRYGTH6XU97T8B" hidden="1">#REF!</definedName>
    <definedName name="BExKMUDV8AH8HQAD5HJVUW7GFDWU" localSheetId="5" hidden="1">#REF!</definedName>
    <definedName name="BExKMUDV8AH8HQAD5HJVUW7GFDWU" hidden="1">#REF!</definedName>
    <definedName name="BExKMWBX4EH3EYJ07UFEM08NB40Z" localSheetId="5" hidden="1">#REF!</definedName>
    <definedName name="BExKMWBX4EH3EYJ07UFEM08NB40Z" hidden="1">#REF!</definedName>
    <definedName name="BExKN4Q70IU9OY91QRUSK3044MQD" localSheetId="5" hidden="1">#REF!</definedName>
    <definedName name="BExKN4Q70IU9OY91QRUSK3044MQD" hidden="1">#REF!</definedName>
    <definedName name="BExKNBGV2IR3S7M0BX4810KZB4V3" localSheetId="5" hidden="1">#REF!</definedName>
    <definedName name="BExKNBGV2IR3S7M0BX4810KZB4V3" hidden="1">#REF!</definedName>
    <definedName name="BExKNCTBZTSY3MO42VU5PLV6YUHZ" localSheetId="5" hidden="1">#REF!</definedName>
    <definedName name="BExKNCTBZTSY3MO42VU5PLV6YUHZ" hidden="1">#REF!</definedName>
    <definedName name="BExKNGV2YY749C42AQ2T9QNIE5C3" localSheetId="5" hidden="1">#REF!</definedName>
    <definedName name="BExKNGV2YY749C42AQ2T9QNIE5C3" hidden="1">#REF!</definedName>
    <definedName name="BExKNH0F1WPNUEQITIUN5T4NDX9H" localSheetId="5" hidden="1">#REF!</definedName>
    <definedName name="BExKNH0F1WPNUEQITIUN5T4NDX9H" hidden="1">#REF!</definedName>
    <definedName name="BExKNV8UOHVWEHDJWI2WMJ9X6QHZ" localSheetId="5" hidden="1">#REF!</definedName>
    <definedName name="BExKNV8UOHVWEHDJWI2WMJ9X6QHZ" hidden="1">#REF!</definedName>
    <definedName name="BExKNZLD7UATC1MYRNJD8H2NH4KU" localSheetId="5" hidden="1">#REF!</definedName>
    <definedName name="BExKNZLD7UATC1MYRNJD8H2NH4KU" hidden="1">#REF!</definedName>
    <definedName name="BExKNZQUKQQG2Y97R74G4O4BJP1L" localSheetId="5" hidden="1">#REF!</definedName>
    <definedName name="BExKNZQUKQQG2Y97R74G4O4BJP1L" hidden="1">#REF!</definedName>
    <definedName name="BExKO06X0EAD3ABEG1E8PWLDWHBA" localSheetId="5" hidden="1">#REF!</definedName>
    <definedName name="BExKO06X0EAD3ABEG1E8PWLDWHBA" hidden="1">#REF!</definedName>
    <definedName name="BExKO2AHHSGNI1AZOIOW21KPXKPE" localSheetId="5" hidden="1">#REF!</definedName>
    <definedName name="BExKO2AHHSGNI1AZOIOW21KPXKPE" hidden="1">#REF!</definedName>
    <definedName name="BExKO2FXWJWC5IZLDN8JHYILQJ2N" localSheetId="5" hidden="1">#REF!</definedName>
    <definedName name="BExKO2FXWJWC5IZLDN8JHYILQJ2N" hidden="1">#REF!</definedName>
    <definedName name="BExKO438WZ8FKOU00NURGFMOYXWN" localSheetId="5" hidden="1">#REF!</definedName>
    <definedName name="BExKO438WZ8FKOU00NURGFMOYXWN" hidden="1">#REF!</definedName>
    <definedName name="BExKO551EZ73M80UFHBQE7BQVU4L" localSheetId="5" hidden="1">#REF!</definedName>
    <definedName name="BExKO551EZ73M80UFHBQE7BQVU4L" hidden="1">#REF!</definedName>
    <definedName name="BExKOBA4VTRV9YG31IM1PDDO3J9M" localSheetId="5" hidden="1">#REF!</definedName>
    <definedName name="BExKOBA4VTRV9YG31IM1PDDO3J9M" hidden="1">#REF!</definedName>
    <definedName name="BExKODIZGWW2EQD0FEYW6WK6XLCM" localSheetId="5" hidden="1">#REF!</definedName>
    <definedName name="BExKODIZGWW2EQD0FEYW6WK6XLCM" hidden="1">#REF!</definedName>
    <definedName name="BExKOPO2HPWVQGAKW8LOZMPIDEFG" localSheetId="5" hidden="1">#REF!</definedName>
    <definedName name="BExKOPO2HPWVQGAKW8LOZMPIDEFG" hidden="1">#REF!</definedName>
    <definedName name="BExKP7SRQ3MN5BDYXV2XMBQNUH23" localSheetId="5" hidden="1">#REF!</definedName>
    <definedName name="BExKP7SRQ3MN5BDYXV2XMBQNUH23" hidden="1">#REF!</definedName>
    <definedName name="BExKPEZP0QTKOTLIMMIFSVTHQEEK" localSheetId="5" hidden="1">#REF!</definedName>
    <definedName name="BExKPEZP0QTKOTLIMMIFSVTHQEEK" hidden="1">#REF!</definedName>
    <definedName name="BExKPFFSVTL757PNITV8R9RN4452" localSheetId="5" hidden="1">#REF!</definedName>
    <definedName name="BExKPFFSVTL757PNITV8R9RN4452" hidden="1">#REF!</definedName>
    <definedName name="BExKPIL5ZWOXQAENH3VP3ZHA2N7N" localSheetId="5" hidden="1">#REF!</definedName>
    <definedName name="BExKPIL5ZWOXQAENH3VP3ZHA2N7N" hidden="1">#REF!</definedName>
    <definedName name="BExKPJHKPVROP9QX9BMBZMU2HEZ1" localSheetId="5" hidden="1">#REF!</definedName>
    <definedName name="BExKPJHKPVROP9QX9BMBZMU2HEZ1" hidden="1">#REF!</definedName>
    <definedName name="BExKPLQJX0HJ8OTXBXH9IC9J2V0W" localSheetId="5" hidden="1">#REF!</definedName>
    <definedName name="BExKPLQJX0HJ8OTXBXH9IC9J2V0W" hidden="1">#REF!</definedName>
    <definedName name="BExKPN8C7GN36ZJZHLOB74LU6KT0" localSheetId="5" hidden="1">#REF!</definedName>
    <definedName name="BExKPN8C7GN36ZJZHLOB74LU6KT0" hidden="1">#REF!</definedName>
    <definedName name="BExKPX9VZ1J5021Q98K60HMPJU58" localSheetId="5" hidden="1">#REF!</definedName>
    <definedName name="BExKPX9VZ1J5021Q98K60HMPJU58" hidden="1">#REF!</definedName>
    <definedName name="BExKQGGEP203MUWSJVORTY7RFOFT" localSheetId="5" hidden="1">#REF!</definedName>
    <definedName name="BExKQGGEP203MUWSJVORTY7RFOFT" hidden="1">#REF!</definedName>
    <definedName name="BExKQJGAAWNM3NT19E9I0CQDBTU0" localSheetId="5" hidden="1">#REF!</definedName>
    <definedName name="BExKQJGAAWNM3NT19E9I0CQDBTU0" hidden="1">#REF!</definedName>
    <definedName name="BExKQM5GJ1ZN5REKFE7YVBQ0KXWF" localSheetId="5" hidden="1">#REF!</definedName>
    <definedName name="BExKQM5GJ1ZN5REKFE7YVBQ0KXWF" hidden="1">#REF!</definedName>
    <definedName name="BExKQQ71278061G7ZFYGPWOMOMY2" localSheetId="5" hidden="1">#REF!</definedName>
    <definedName name="BExKQQ71278061G7ZFYGPWOMOMY2" hidden="1">#REF!</definedName>
    <definedName name="BExKQTXRG3ECU8NT47UR7643LO5G" localSheetId="5" hidden="1">#REF!</definedName>
    <definedName name="BExKQTXRG3ECU8NT47UR7643LO5G" hidden="1">#REF!</definedName>
    <definedName name="BExKQVL7HPOIZ4FHANDFMVOJLEPR" localSheetId="5" hidden="1">#REF!</definedName>
    <definedName name="BExKQVL7HPOIZ4FHANDFMVOJLEPR" hidden="1">#REF!</definedName>
    <definedName name="BExKR3ZAJRYXZB4M7XZPK0I7E55W" localSheetId="5" hidden="1">#REF!</definedName>
    <definedName name="BExKR3ZAJRYXZB4M7XZPK0I7E55W" hidden="1">#REF!</definedName>
    <definedName name="BExKR8RZSEHW184G0Z56B4EGNU72" localSheetId="5" hidden="1">#REF!</definedName>
    <definedName name="BExKR8RZSEHW184G0Z56B4EGNU72" hidden="1">#REF!</definedName>
    <definedName name="BExKRHM60KUPM7RGAAFRSKX4TMS5" localSheetId="5" hidden="1">#REF!</definedName>
    <definedName name="BExKRHM60KUPM7RGAAFRSKX4TMS5" hidden="1">#REF!</definedName>
    <definedName name="BExKRQB2LX164R610N3VXJPD3C1W" localSheetId="5" hidden="1">#REF!</definedName>
    <definedName name="BExKRQB2LX164R610N3VXJPD3C1W" hidden="1">#REF!</definedName>
    <definedName name="BExKRVUSQ6PA7ZYQSTEQL3X7PB9P" localSheetId="5" hidden="1">#REF!</definedName>
    <definedName name="BExKRVUSQ6PA7ZYQSTEQL3X7PB9P" hidden="1">#REF!</definedName>
    <definedName name="BExKRY3KZ7F7RB2KH8HXSQ85IEQO" localSheetId="5" hidden="1">#REF!</definedName>
    <definedName name="BExKRY3KZ7F7RB2KH8HXSQ85IEQO" hidden="1">#REF!</definedName>
    <definedName name="BExKS91CCVW1YKNE1EQ4MCE1E9JX" localSheetId="5" hidden="1">#REF!</definedName>
    <definedName name="BExKS91CCVW1YKNE1EQ4MCE1E9JX" hidden="1">#REF!</definedName>
    <definedName name="BExKSA37DZTCK6H13HPIKR0ZFVL8" localSheetId="5" hidden="1">#REF!</definedName>
    <definedName name="BExKSA37DZTCK6H13HPIKR0ZFVL8" hidden="1">#REF!</definedName>
    <definedName name="BExKSB51O073JLM4PEU353GBBSMI" localSheetId="5" hidden="1">#REF!</definedName>
    <definedName name="BExKSB51O073JLM4PEU353GBBSMI" hidden="1">#REF!</definedName>
    <definedName name="BExKSC1EDUXA6RM44LZV6HMMHKLX" localSheetId="5" hidden="1">#REF!</definedName>
    <definedName name="BExKSC1EDUXA6RM44LZV6HMMHKLX" hidden="1">#REF!</definedName>
    <definedName name="BExKSFMOMSZYDE0WNC94F40S6636" localSheetId="5" hidden="1">#REF!</definedName>
    <definedName name="BExKSFMOMSZYDE0WNC94F40S6636" hidden="1">#REF!</definedName>
    <definedName name="BExKSHQ9K79S8KYUWIV5M5LAHHF1" localSheetId="5" hidden="1">#REF!</definedName>
    <definedName name="BExKSHQ9K79S8KYUWIV5M5LAHHF1" hidden="1">#REF!</definedName>
    <definedName name="BExKSJTWG9L3FCX8FLK4EMUJMF27" localSheetId="5" hidden="1">#REF!</definedName>
    <definedName name="BExKSJTWG9L3FCX8FLK4EMUJMF27" hidden="1">#REF!</definedName>
    <definedName name="BExKSU0MKNAVZYYPKCYTZDWQX4R8" localSheetId="5" hidden="1">#REF!</definedName>
    <definedName name="BExKSU0MKNAVZYYPKCYTZDWQX4R8" hidden="1">#REF!</definedName>
    <definedName name="BExKSX60G1MUS689FXIGYP2F7C62" localSheetId="5" hidden="1">#REF!</definedName>
    <definedName name="BExKSX60G1MUS689FXIGYP2F7C62" hidden="1">#REF!</definedName>
    <definedName name="BExKT2UZ7Y2VWF5NQE18SJRLD2RN" localSheetId="5" hidden="1">#REF!</definedName>
    <definedName name="BExKT2UZ7Y2VWF5NQE18SJRLD2RN" hidden="1">#REF!</definedName>
    <definedName name="BExKT3GJFNGAM09H5F615E36A38C" localSheetId="5" hidden="1">#REF!</definedName>
    <definedName name="BExKT3GJFNGAM09H5F615E36A38C" hidden="1">#REF!</definedName>
    <definedName name="BExKTD1UM9PTLYETG1RM502XDNC0" localSheetId="5" hidden="1">#REF!</definedName>
    <definedName name="BExKTD1UM9PTLYETG1RM502XDNC0" hidden="1">#REF!</definedName>
    <definedName name="BExKTJN26AY45CE6JUAX3OIL48F7" localSheetId="5" hidden="1">#REF!</definedName>
    <definedName name="BExKTJN26AY45CE6JUAX3OIL48F7" hidden="1">#REF!</definedName>
    <definedName name="BExKTQZGN8GI3XGSEXMPCCA3S19H" localSheetId="5" hidden="1">#REF!</definedName>
    <definedName name="BExKTQZGN8GI3XGSEXMPCCA3S19H" hidden="1">#REF!</definedName>
    <definedName name="BExKTUKYYU0F6TUW1RXV24LRAZFE" localSheetId="5" hidden="1">#REF!</definedName>
    <definedName name="BExKTUKYYU0F6TUW1RXV24LRAZFE" hidden="1">#REF!</definedName>
    <definedName name="BExKU3FBLHQBIUTN6XEZW5GC9OG1" localSheetId="5" hidden="1">#REF!</definedName>
    <definedName name="BExKU3FBLHQBIUTN6XEZW5GC9OG1" hidden="1">#REF!</definedName>
    <definedName name="BExKU82I99FEUIZLODXJDOJC96CQ" localSheetId="5" hidden="1">#REF!</definedName>
    <definedName name="BExKU82I99FEUIZLODXJDOJC96CQ" hidden="1">#REF!</definedName>
    <definedName name="BExKUDM0DFSCM3D91SH0XLXJSL18" localSheetId="5" hidden="1">#REF!</definedName>
    <definedName name="BExKUDM0DFSCM3D91SH0XLXJSL18" hidden="1">#REF!</definedName>
    <definedName name="BExKUHYKD9TJTMQOOBS4EX04FCEZ" localSheetId="5" hidden="1">#REF!</definedName>
    <definedName name="BExKUHYKD9TJTMQOOBS4EX04FCEZ" hidden="1">#REF!</definedName>
    <definedName name="BExKULEKJLA77AUQPDUHSM94Y76Z" localSheetId="5" hidden="1">#REF!</definedName>
    <definedName name="BExKULEKJLA77AUQPDUHSM94Y76Z" hidden="1">#REF!</definedName>
    <definedName name="BExKUXE506JSYMR4CV866RHRDYR9" localSheetId="5" hidden="1">#REF!</definedName>
    <definedName name="BExKUXE506JSYMR4CV866RHRDYR9" hidden="1">#REF!</definedName>
    <definedName name="BExKV08R85MKI3MAX9E2HERNQUNL" localSheetId="5" hidden="1">#REF!</definedName>
    <definedName name="BExKV08R85MKI3MAX9E2HERNQUNL" hidden="1">#REF!</definedName>
    <definedName name="BExKV4AAUNNJL5JWD7PX6BFKVS6O" localSheetId="5" hidden="1">#REF!</definedName>
    <definedName name="BExKV4AAUNNJL5JWD7PX6BFKVS6O" hidden="1">#REF!</definedName>
    <definedName name="BExKVDVK6HN74GQPTXICP9BFC8CF" localSheetId="5" hidden="1">#REF!</definedName>
    <definedName name="BExKVDVK6HN74GQPTXICP9BFC8CF" hidden="1">#REF!</definedName>
    <definedName name="BExKVFZ3ZZGIC1QI8XN6BYFWN0ZY" localSheetId="5" hidden="1">#REF!</definedName>
    <definedName name="BExKVFZ3ZZGIC1QI8XN6BYFWN0ZY" hidden="1">#REF!</definedName>
    <definedName name="BExKVG4KGO28KPGTAFL1R8TTZ10N" localSheetId="5" hidden="1">#REF!</definedName>
    <definedName name="BExKVG4KGO28KPGTAFL1R8TTZ10N" hidden="1">#REF!</definedName>
    <definedName name="BExKW0CSH7DA02YSNV64PSEIXB2P" localSheetId="5" hidden="1">#REF!</definedName>
    <definedName name="BExKW0CSH7DA02YSNV64PSEIXB2P" hidden="1">#REF!</definedName>
    <definedName name="BExM9NUG3Q31X01AI9ZJCZIX25CS" localSheetId="5" hidden="1">#REF!</definedName>
    <definedName name="BExM9NUG3Q31X01AI9ZJCZIX25CS" hidden="1">#REF!</definedName>
    <definedName name="BExM9OG182RP30MY23PG49LVPZ1C" localSheetId="5" hidden="1">#REF!</definedName>
    <definedName name="BExM9OG182RP30MY23PG49LVPZ1C" hidden="1">#REF!</definedName>
    <definedName name="BExMA64MW1S18NH8DCKPCCEI5KCB" localSheetId="5" hidden="1">#REF!</definedName>
    <definedName name="BExMA64MW1S18NH8DCKPCCEI5KCB" hidden="1">#REF!</definedName>
    <definedName name="BExMALEWFUEM8Y686IT03ECURUBR" localSheetId="5" hidden="1">#REF!</definedName>
    <definedName name="BExMALEWFUEM8Y686IT03ECURUBR" hidden="1">#REF!</definedName>
    <definedName name="BExMAS0AQY7KMMTBTBPK0SWWDITB" localSheetId="5" hidden="1">#REF!</definedName>
    <definedName name="BExMAS0AQY7KMMTBTBPK0SWWDITB" hidden="1">#REF!</definedName>
    <definedName name="BExMAXJS82ZJ8RS22VLE0V0LDUII" localSheetId="5" hidden="1">#REF!</definedName>
    <definedName name="BExMAXJS82ZJ8RS22VLE0V0LDUII" hidden="1">#REF!</definedName>
    <definedName name="BExMB4QRS0R3MTB4CMUHFZ84LNZQ" localSheetId="5" hidden="1">#REF!</definedName>
    <definedName name="BExMB4QRS0R3MTB4CMUHFZ84LNZQ" hidden="1">#REF!</definedName>
    <definedName name="BExMB7AICZ233JKSCEUSR9RQXRS0" localSheetId="5" hidden="1">#REF!</definedName>
    <definedName name="BExMB7AICZ233JKSCEUSR9RQXRS0" hidden="1">#REF!</definedName>
    <definedName name="BExMBC35WKQY5CWQJLV4D05O6971" localSheetId="5" hidden="1">#REF!</definedName>
    <definedName name="BExMBC35WKQY5CWQJLV4D05O6971" hidden="1">#REF!</definedName>
    <definedName name="BExMBFTZV4Q1A5KG25C1N9PHQNSW" localSheetId="5" hidden="1">#REF!</definedName>
    <definedName name="BExMBFTZV4Q1A5KG25C1N9PHQNSW" hidden="1">#REF!</definedName>
    <definedName name="BExMBFZFXQDH3H55R89930TFTU36" localSheetId="5" hidden="1">#REF!</definedName>
    <definedName name="BExMBFZFXQDH3H55R89930TFTU36" hidden="1">#REF!</definedName>
    <definedName name="BExMBK6ISK3U7KHZKUJXIDKGF6VW" localSheetId="5" hidden="1">#REF!</definedName>
    <definedName name="BExMBK6ISK3U7KHZKUJXIDKGF6VW" hidden="1">#REF!</definedName>
    <definedName name="BExMBYPQDG9AYDQ5E8IECVFREPO6" localSheetId="5" hidden="1">[19]ZZCOOM_M03_Q005!#REF!</definedName>
    <definedName name="BExMBYPQDG9AYDQ5E8IECVFREPO6" hidden="1">[19]ZZCOOM_M03_Q005!#REF!</definedName>
    <definedName name="BExMC7PESEESXVMDCGGIP5LPMUGY" localSheetId="5" hidden="1">#REF!</definedName>
    <definedName name="BExMC7PESEESXVMDCGGIP5LPMUGY" hidden="1">#REF!</definedName>
    <definedName name="BExMC8AZUTX8LG89K2JJR7ZG62XX" localSheetId="5" hidden="1">#REF!</definedName>
    <definedName name="BExMC8AZUTX8LG89K2JJR7ZG62XX" hidden="1">#REF!</definedName>
    <definedName name="BExMCA96YR10V72G2R0SCIKPZLIZ" localSheetId="5" hidden="1">#REF!</definedName>
    <definedName name="BExMCA96YR10V72G2R0SCIKPZLIZ" hidden="1">#REF!</definedName>
    <definedName name="BExMCB5JU5I2VQDUBS4O42BTEVKI" localSheetId="5" hidden="1">#REF!</definedName>
    <definedName name="BExMCB5JU5I2VQDUBS4O42BTEVKI" hidden="1">#REF!</definedName>
    <definedName name="BExMCFSQFSEMPY5IXDIRKZDASDBR" localSheetId="5" hidden="1">#REF!</definedName>
    <definedName name="BExMCFSQFSEMPY5IXDIRKZDASDBR" hidden="1">#REF!</definedName>
    <definedName name="BExMCH58I9XOLK7WEE6VSJGYPJGL" localSheetId="5" hidden="1">#REF!</definedName>
    <definedName name="BExMCH58I9XOLK7WEE6VSJGYPJGL" hidden="1">#REF!</definedName>
    <definedName name="BExMCMZOEYWVOOJ98TBHTTCS7XB8" localSheetId="5" hidden="1">#REF!</definedName>
    <definedName name="BExMCMZOEYWVOOJ98TBHTTCS7XB8" hidden="1">#REF!</definedName>
    <definedName name="BExMCS8EF2W3FS9QADNKREYSI8P0" localSheetId="5" hidden="1">#REF!</definedName>
    <definedName name="BExMCS8EF2W3FS9QADNKREYSI8P0" hidden="1">#REF!</definedName>
    <definedName name="BExMCSU0KZGHALEL7N5DJBVL94K7" localSheetId="5" hidden="1">#REF!</definedName>
    <definedName name="BExMCSU0KZGHALEL7N5DJBVL94K7" hidden="1">#REF!</definedName>
    <definedName name="BExMCUS7GSOM96J0HJ7EH0FFM2AC" localSheetId="5" hidden="1">#REF!</definedName>
    <definedName name="BExMCUS7GSOM96J0HJ7EH0FFM2AC" hidden="1">#REF!</definedName>
    <definedName name="BExMCYTT6TVDWMJXO1NZANRTVNAN" localSheetId="5" hidden="1">#REF!</definedName>
    <definedName name="BExMCYTT6TVDWMJXO1NZANRTVNAN" hidden="1">#REF!</definedName>
    <definedName name="BExMD54CT1VTE5YGBM90H90NF28M" localSheetId="5" hidden="1">#REF!</definedName>
    <definedName name="BExMD54CT1VTE5YGBM90H90NF28M" hidden="1">#REF!</definedName>
    <definedName name="BExMD5F6IAV108XYJLXUO9HD0IT6" localSheetId="5" hidden="1">#REF!</definedName>
    <definedName name="BExMD5F6IAV108XYJLXUO9HD0IT6" hidden="1">#REF!</definedName>
    <definedName name="BExMDANV66W9T3XAXID40XFJ0J93" localSheetId="5" hidden="1">#REF!</definedName>
    <definedName name="BExMDANV66W9T3XAXID40XFJ0J93" hidden="1">#REF!</definedName>
    <definedName name="BExMDGD1KQP7NNR78X2ZX4FCBQ1S" localSheetId="5" hidden="1">#REF!</definedName>
    <definedName name="BExMDGD1KQP7NNR78X2ZX4FCBQ1S" hidden="1">#REF!</definedName>
    <definedName name="BExMDIRDK0DI8P86HB7WPH8QWLSQ" localSheetId="5" hidden="1">#REF!</definedName>
    <definedName name="BExMDIRDK0DI8P86HB7WPH8QWLSQ" hidden="1">#REF!</definedName>
    <definedName name="BExMDOWGDLP3BZZB4ZPI31VS10FP" localSheetId="5" hidden="1">#REF!</definedName>
    <definedName name="BExMDOWGDLP3BZZB4ZPI31VS10FP" hidden="1">#REF!</definedName>
    <definedName name="BExMDPI2FVMORSWDDCVAJ85WYAYO" localSheetId="5" hidden="1">#REF!</definedName>
    <definedName name="BExMDPI2FVMORSWDDCVAJ85WYAYO" hidden="1">#REF!</definedName>
    <definedName name="BExMDUWB7VWHFFR266QXO46BNV2S" localSheetId="5" hidden="1">#REF!</definedName>
    <definedName name="BExMDUWB7VWHFFR266QXO46BNV2S" hidden="1">#REF!</definedName>
    <definedName name="BExME2U47N8LZG0BPJ49ANY5QVV2" localSheetId="5" hidden="1">#REF!</definedName>
    <definedName name="BExME2U47N8LZG0BPJ49ANY5QVV2" hidden="1">#REF!</definedName>
    <definedName name="BExME88DH5DUKMUFI9FNVECXFD2E" localSheetId="5" hidden="1">#REF!</definedName>
    <definedName name="BExME88DH5DUKMUFI9FNVECXFD2E" hidden="1">#REF!</definedName>
    <definedName name="BExME9A7MOGAK7YTTQYXP5DL6VYA" localSheetId="5" hidden="1">#REF!</definedName>
    <definedName name="BExME9A7MOGAK7YTTQYXP5DL6VYA" hidden="1">#REF!</definedName>
    <definedName name="BExMEOV9YFRY5C3GDLU60GIX10BY" localSheetId="5" hidden="1">#REF!</definedName>
    <definedName name="BExMEOV9YFRY5C3GDLU60GIX10BY" hidden="1">#REF!</definedName>
    <definedName name="BExMEUK2Q5GZGZFZ77Z2IYUKOOYW" localSheetId="5" hidden="1">#REF!</definedName>
    <definedName name="BExMEUK2Q5GZGZFZ77Z2IYUKOOYW" hidden="1">#REF!</definedName>
    <definedName name="BExMEWT36INWIP0VNS94NEP3WZ4U" localSheetId="5" hidden="1">#REF!</definedName>
    <definedName name="BExMEWT36INWIP0VNS94NEP3WZ4U" hidden="1">#REF!</definedName>
    <definedName name="BExMEY09ESM4H2YGKEQQRYUD114R" localSheetId="5" hidden="1">#REF!</definedName>
    <definedName name="BExMEY09ESM4H2YGKEQQRYUD114R" hidden="1">#REF!</definedName>
    <definedName name="BExMF0UU4SBJHOJ4SG09QMF1TC7H" localSheetId="5" hidden="1">#REF!</definedName>
    <definedName name="BExMF0UU4SBJHOJ4SG09QMF1TC7H" hidden="1">#REF!</definedName>
    <definedName name="BExMF2YDPQWGK3CSN8LJG16MLFQZ" localSheetId="5" hidden="1">#REF!</definedName>
    <definedName name="BExMF2YDPQWGK3CSN8LJG16MLFQZ" hidden="1">#REF!</definedName>
    <definedName name="BExMF4G4IUPQY1Y5GEY5N3E04CL6" localSheetId="5" hidden="1">#REF!</definedName>
    <definedName name="BExMF4G4IUPQY1Y5GEY5N3E04CL6" hidden="1">#REF!</definedName>
    <definedName name="BExMF9UIGYMOAQK0ELUWP0S0HZZY" localSheetId="5" hidden="1">#REF!</definedName>
    <definedName name="BExMF9UIGYMOAQK0ELUWP0S0HZZY" hidden="1">#REF!</definedName>
    <definedName name="BExMFDLBSWFMRDYJ2DZETI3EXKN2" localSheetId="5" hidden="1">#REF!</definedName>
    <definedName name="BExMFDLBSWFMRDYJ2DZETI3EXKN2" hidden="1">#REF!</definedName>
    <definedName name="BExMFLDTMRTCHKA37LQW67BG8D5C" localSheetId="5" hidden="1">#REF!</definedName>
    <definedName name="BExMFLDTMRTCHKA37LQW67BG8D5C" hidden="1">#REF!</definedName>
    <definedName name="BExMFTH63LTWA2JYJTJYMT5K2OF2" localSheetId="5" hidden="1">#REF!</definedName>
    <definedName name="BExMFTH63LTWA2JYJTJYMT5K2OF2" hidden="1">#REF!</definedName>
    <definedName name="BExMFY4AG5T27EVMCCNE00GOAR66" localSheetId="5" hidden="1">#REF!</definedName>
    <definedName name="BExMFY4AG5T27EVMCCNE00GOAR66" hidden="1">#REF!</definedName>
    <definedName name="BExMGQQNOFER1MEVQ961XARTRIOB" localSheetId="5" hidden="1">#REF!</definedName>
    <definedName name="BExMGQQNOFER1MEVQ961XARTRIOB" hidden="1">#REF!</definedName>
    <definedName name="BExMH189E60TZBQFN2UWVA1UZA7X" localSheetId="5" hidden="1">#REF!</definedName>
    <definedName name="BExMH189E60TZBQFN2UWVA1UZA7X" hidden="1">#REF!</definedName>
    <definedName name="BExMH3H9TW5TJCNU5Z1EWXP3BAEP" localSheetId="5" hidden="1">#REF!</definedName>
    <definedName name="BExMH3H9TW5TJCNU5Z1EWXP3BAEP" hidden="1">#REF!</definedName>
    <definedName name="BExMH5A1B01SYXROP70DOKTQ5D6Z" localSheetId="5" hidden="1">#REF!</definedName>
    <definedName name="BExMH5A1B01SYXROP70DOKTQ5D6Z" hidden="1">#REF!</definedName>
    <definedName name="BExMHCGUJ8A3L31NU0XU0FGXE4P3" localSheetId="5" hidden="1">#REF!</definedName>
    <definedName name="BExMHCGUJ8A3L31NU0XU0FGXE4P3" hidden="1">#REF!</definedName>
    <definedName name="BExMHOWPB34KPZ76M2KIX2C9R2VB" localSheetId="5" hidden="1">#REF!</definedName>
    <definedName name="BExMHOWPB34KPZ76M2KIX2C9R2VB" hidden="1">#REF!</definedName>
    <definedName name="BExMHSSYC6KVHA3QDTSYPN92TWMI" localSheetId="5" hidden="1">#REF!</definedName>
    <definedName name="BExMHSSYC6KVHA3QDTSYPN92TWMI" hidden="1">#REF!</definedName>
    <definedName name="BExMI3AJ9477KDL4T9DHET4LJJTW" localSheetId="5" hidden="1">#REF!</definedName>
    <definedName name="BExMI3AJ9477KDL4T9DHET4LJJTW" hidden="1">#REF!</definedName>
    <definedName name="BExMI6QQ20XHD0NWJUN741B37182" localSheetId="5" hidden="1">#REF!</definedName>
    <definedName name="BExMI6QQ20XHD0NWJUN741B37182" hidden="1">#REF!</definedName>
    <definedName name="BExMI7MYDIMC9K16SBAFUY33RHK6" localSheetId="5" hidden="1">#REF!</definedName>
    <definedName name="BExMI7MYDIMC9K16SBAFUY33RHK6" hidden="1">#REF!</definedName>
    <definedName name="BExMI8JB94SBD9EMNJEK7Y2T6GYU" localSheetId="5" hidden="1">#REF!</definedName>
    <definedName name="BExMI8JB94SBD9EMNJEK7Y2T6GYU" hidden="1">#REF!</definedName>
    <definedName name="BExMI8OS85YTW3KYVE4YD0R7Z6UV" localSheetId="5" hidden="1">#REF!</definedName>
    <definedName name="BExMI8OS85YTW3KYVE4YD0R7Z6UV" hidden="1">#REF!</definedName>
    <definedName name="BExMI9QNOMVZ44I3BFMGU1EL1RSY" localSheetId="5" hidden="1">#REF!</definedName>
    <definedName name="BExMI9QNOMVZ44I3BFMGU1EL1RSY" hidden="1">#REF!</definedName>
    <definedName name="BExMIBOOZU40JS3F89OMPSRCE9MM" localSheetId="5" hidden="1">#REF!</definedName>
    <definedName name="BExMIBOOZU40JS3F89OMPSRCE9MM" hidden="1">#REF!</definedName>
    <definedName name="BExMIIQ5MBWSIHTFWAQADXMZC22Q" localSheetId="5" hidden="1">#REF!</definedName>
    <definedName name="BExMIIQ5MBWSIHTFWAQADXMZC22Q" hidden="1">#REF!</definedName>
    <definedName name="BExMIL4I2GE866I25CR5JBLJWJ6A" localSheetId="5" hidden="1">#REF!</definedName>
    <definedName name="BExMIL4I2GE866I25CR5JBLJWJ6A" hidden="1">#REF!</definedName>
    <definedName name="BExMIRKIPF27SNO82SPFSB3T5U17" localSheetId="5" hidden="1">#REF!</definedName>
    <definedName name="BExMIRKIPF27SNO82SPFSB3T5U17" hidden="1">#REF!</definedName>
    <definedName name="BExMIV0KC8555D5E42ZGWG15Y0MO" localSheetId="5" hidden="1">#REF!</definedName>
    <definedName name="BExMIV0KC8555D5E42ZGWG15Y0MO" hidden="1">#REF!</definedName>
    <definedName name="BExMIZT6AN7E6YMW2S87CTCN2UXH" localSheetId="5" hidden="1">#REF!</definedName>
    <definedName name="BExMIZT6AN7E6YMW2S87CTCN2UXH" hidden="1">#REF!</definedName>
    <definedName name="BExMJB76UESLVRD81AJBOB78JDTT" localSheetId="5" hidden="1">#REF!</definedName>
    <definedName name="BExMJB76UESLVRD81AJBOB78JDTT" hidden="1">#REF!</definedName>
    <definedName name="BExMJI8OLFZQCGOW3F99ETW8A21E" localSheetId="5" hidden="1">#REF!</definedName>
    <definedName name="BExMJI8OLFZQCGOW3F99ETW8A21E" hidden="1">#REF!</definedName>
    <definedName name="BExMJNC8ZFB9DRFOJ961ZAJ8U3A8" localSheetId="5" hidden="1">#REF!</definedName>
    <definedName name="BExMJNC8ZFB9DRFOJ961ZAJ8U3A8" hidden="1">#REF!</definedName>
    <definedName name="BExMJTBV8A3D31W2IQHP9RDFPPHQ" localSheetId="5" hidden="1">#REF!</definedName>
    <definedName name="BExMJTBV8A3D31W2IQHP9RDFPPHQ" hidden="1">#REF!</definedName>
    <definedName name="BExMK2RTXN4QJWEUNX002XK8VQP8" localSheetId="5" hidden="1">#REF!</definedName>
    <definedName name="BExMK2RTXN4QJWEUNX002XK8VQP8" hidden="1">#REF!</definedName>
    <definedName name="BExMKBGQDUZ8AWXYHA3QVMSDVZ3D" localSheetId="5" hidden="1">#REF!</definedName>
    <definedName name="BExMKBGQDUZ8AWXYHA3QVMSDVZ3D" hidden="1">#REF!</definedName>
    <definedName name="BExMKBM1467553LDFZRRKVSHN374" localSheetId="5" hidden="1">#REF!</definedName>
    <definedName name="BExMKBM1467553LDFZRRKVSHN374" hidden="1">#REF!</definedName>
    <definedName name="BExMKGK5FJUC0AU8MABRGDC5ZM70" localSheetId="5" hidden="1">#REF!</definedName>
    <definedName name="BExMKGK5FJUC0AU8MABRGDC5ZM70" hidden="1">#REF!</definedName>
    <definedName name="BExMKP92JGBM5BJO174H9A4HQIB9" localSheetId="5" hidden="1">#REF!</definedName>
    <definedName name="BExMKP92JGBM5BJO174H9A4HQIB9" hidden="1">#REF!</definedName>
    <definedName name="BExMKPEDT6IOYLLC3KJKRZOETC3Y" localSheetId="5" hidden="1">#REF!</definedName>
    <definedName name="BExMKPEDT6IOYLLC3KJKRZOETC3Y" hidden="1">#REF!</definedName>
    <definedName name="BExMKTW7R5SOV4PHAFGHU3W73DYE" localSheetId="5" hidden="1">#REF!</definedName>
    <definedName name="BExMKTW7R5SOV4PHAFGHU3W73DYE" hidden="1">#REF!</definedName>
    <definedName name="BExMKU7051J2W1RQXGZGE62NBRUZ" localSheetId="5" hidden="1">#REF!</definedName>
    <definedName name="BExMKU7051J2W1RQXGZGE62NBRUZ" hidden="1">#REF!</definedName>
    <definedName name="BExMKUN3WPECJR2XRID2R7GZRGNX" localSheetId="5" hidden="1">#REF!</definedName>
    <definedName name="BExMKUN3WPECJR2XRID2R7GZRGNX" hidden="1">#REF!</definedName>
    <definedName name="BExMKZ535P011X4TNV16GCOH4H21" localSheetId="5" hidden="1">#REF!</definedName>
    <definedName name="BExMKZ535P011X4TNV16GCOH4H21" hidden="1">#REF!</definedName>
    <definedName name="BExML3XQNDIMX55ZCHHXKUV3D6E6" localSheetId="5" hidden="1">#REF!</definedName>
    <definedName name="BExML3XQNDIMX55ZCHHXKUV3D6E6" hidden="1">#REF!</definedName>
    <definedName name="BExML5QGSWHLI18BGY4CGOTD3UWH" localSheetId="5" hidden="1">#REF!</definedName>
    <definedName name="BExML5QGSWHLI18BGY4CGOTD3UWH" hidden="1">#REF!</definedName>
    <definedName name="BExML6BVFCV80776USR7X70HVRZT" localSheetId="5" hidden="1">#REF!</definedName>
    <definedName name="BExML6BVFCV80776USR7X70HVRZT" hidden="1">#REF!</definedName>
    <definedName name="BExMLO5Z61RE85X8HHX2G4IU3AZW" localSheetId="5" hidden="1">#REF!</definedName>
    <definedName name="BExMLO5Z61RE85X8HHX2G4IU3AZW" hidden="1">#REF!</definedName>
    <definedName name="BExMLVI7UORSHM9FMO8S2EI0TMTS" localSheetId="5" hidden="1">#REF!</definedName>
    <definedName name="BExMLVI7UORSHM9FMO8S2EI0TMTS" hidden="1">#REF!</definedName>
    <definedName name="BExMM5UCOT2HSSN0ZIPZW55GSOVO" localSheetId="5" hidden="1">#REF!</definedName>
    <definedName name="BExMM5UCOT2HSSN0ZIPZW55GSOVO" hidden="1">#REF!</definedName>
    <definedName name="BExMM8ZRS5RQ8H1H55RVPVTDL5NL" localSheetId="5" hidden="1">#REF!</definedName>
    <definedName name="BExMM8ZRS5RQ8H1H55RVPVTDL5NL" hidden="1">#REF!</definedName>
    <definedName name="BExMMH8EAZB09XXQ5X4LR0P4NHG9" localSheetId="5" hidden="1">#REF!</definedName>
    <definedName name="BExMMH8EAZB09XXQ5X4LR0P4NHG9" hidden="1">#REF!</definedName>
    <definedName name="BExMMIQH5BABNZVCIQ7TBCQ10AY5" localSheetId="5" hidden="1">#REF!</definedName>
    <definedName name="BExMMIQH5BABNZVCIQ7TBCQ10AY5" hidden="1">#REF!</definedName>
    <definedName name="BExMMNIZ2T7M22WECMUQXEF4NJ71" localSheetId="5" hidden="1">#REF!</definedName>
    <definedName name="BExMMNIZ2T7M22WECMUQXEF4NJ71" hidden="1">#REF!</definedName>
    <definedName name="BExMMPMIOU7BURTV0L1K6ACW9X73" localSheetId="5" hidden="1">#REF!</definedName>
    <definedName name="BExMMPMIOU7BURTV0L1K6ACW9X73" hidden="1">#REF!</definedName>
    <definedName name="BExMMQ835AJDHS4B419SS645P67Q" localSheetId="5" hidden="1">#REF!</definedName>
    <definedName name="BExMMQ835AJDHS4B419SS645P67Q" hidden="1">#REF!</definedName>
    <definedName name="BExMMQIUVPCOBISTEJJYNCCLUCPY" localSheetId="5" hidden="1">#REF!</definedName>
    <definedName name="BExMMQIUVPCOBISTEJJYNCCLUCPY" hidden="1">#REF!</definedName>
    <definedName name="BExMMTIXETA5VAKBSOFDD5SRU887" localSheetId="5" hidden="1">#REF!</definedName>
    <definedName name="BExMMTIXETA5VAKBSOFDD5SRU887" hidden="1">#REF!</definedName>
    <definedName name="BExMMV0P6P5YS3C35G0JYYHI7992" localSheetId="5" hidden="1">#REF!</definedName>
    <definedName name="BExMMV0P6P5YS3C35G0JYYHI7992" hidden="1">#REF!</definedName>
    <definedName name="BExMNJLFWZBRN9PZF1IO9CYWV1B2" localSheetId="5" hidden="1">#REF!</definedName>
    <definedName name="BExMNJLFWZBRN9PZF1IO9CYWV1B2" hidden="1">#REF!</definedName>
    <definedName name="BExMNKCJ0FA57YEUUAJE43U1QN5P" localSheetId="5" hidden="1">#REF!</definedName>
    <definedName name="BExMNKCJ0FA57YEUUAJE43U1QN5P" hidden="1">#REF!</definedName>
    <definedName name="BExMNKN5D1WEF2OOJVP6LZ6DLU3Y" localSheetId="5" hidden="1">#REF!</definedName>
    <definedName name="BExMNKN5D1WEF2OOJVP6LZ6DLU3Y" hidden="1">#REF!</definedName>
    <definedName name="BExMNR38HMPLWAJRQ9MMS3ZAZ9IU" localSheetId="5" hidden="1">#REF!</definedName>
    <definedName name="BExMNR38HMPLWAJRQ9MMS3ZAZ9IU" hidden="1">#REF!</definedName>
    <definedName name="BExMNRDZULKJMVY2VKIIRM2M5A1M" localSheetId="5" hidden="1">#REF!</definedName>
    <definedName name="BExMNRDZULKJMVY2VKIIRM2M5A1M" hidden="1">#REF!</definedName>
    <definedName name="BExMNVFKZIBQSCAH71DIF1CJG89T" localSheetId="5" hidden="1">#REF!</definedName>
    <definedName name="BExMNVFKZIBQSCAH71DIF1CJG89T" hidden="1">#REF!</definedName>
    <definedName name="BExMNVVUQAGQY9SA29FGI7D7R5MN" localSheetId="5" hidden="1">#REF!</definedName>
    <definedName name="BExMNVVUQAGQY9SA29FGI7D7R5MN" hidden="1">#REF!</definedName>
    <definedName name="BExMO9IOWKTWHO8LQJJQI5P3INWY" localSheetId="5" hidden="1">#REF!</definedName>
    <definedName name="BExMO9IOWKTWHO8LQJJQI5P3INWY" hidden="1">#REF!</definedName>
    <definedName name="BExMOI29DOEK5R1A5QZPUDKF7N6T" localSheetId="5" hidden="1">#REF!</definedName>
    <definedName name="BExMOI29DOEK5R1A5QZPUDKF7N6T" hidden="1">#REF!</definedName>
    <definedName name="BExMONRAU0S904NLJHPI47RVQDBH" localSheetId="5" hidden="1">#REF!</definedName>
    <definedName name="BExMONRAU0S904NLJHPI47RVQDBH" hidden="1">#REF!</definedName>
    <definedName name="BExMPAJ5AJAXGKGK3F6H3ODS6RF4" localSheetId="5" hidden="1">#REF!</definedName>
    <definedName name="BExMPAJ5AJAXGKGK3F6H3ODS6RF4" hidden="1">#REF!</definedName>
    <definedName name="BExMPD2X55FFBVJ6CBUKNPROIOEU" localSheetId="5" hidden="1">#REF!</definedName>
    <definedName name="BExMPD2X55FFBVJ6CBUKNPROIOEU" hidden="1">#REF!</definedName>
    <definedName name="BExMPGZ848E38FUH1JBQN97DGWAT" localSheetId="5" hidden="1">#REF!</definedName>
    <definedName name="BExMPGZ848E38FUH1JBQN97DGWAT" hidden="1">#REF!</definedName>
    <definedName name="BExMPMTICOSMQENOFKQ18K0ZT4S8" localSheetId="5" hidden="1">#REF!</definedName>
    <definedName name="BExMPMTICOSMQENOFKQ18K0ZT4S8" hidden="1">#REF!</definedName>
    <definedName name="BExMPMZ07II0R4KGWQQ7PGS3RZS4" localSheetId="5" hidden="1">#REF!</definedName>
    <definedName name="BExMPMZ07II0R4KGWQQ7PGS3RZS4" hidden="1">#REF!</definedName>
    <definedName name="BExMPOBH04JMDO6Z8DMSEJZM4ANN" localSheetId="5" hidden="1">#REF!</definedName>
    <definedName name="BExMPOBH04JMDO6Z8DMSEJZM4ANN" hidden="1">#REF!</definedName>
    <definedName name="BExMPSD77XQ3HA6A4FZOJK8G2JP3" localSheetId="5" hidden="1">#REF!</definedName>
    <definedName name="BExMPSD77XQ3HA6A4FZOJK8G2JP3" hidden="1">#REF!</definedName>
    <definedName name="BExMQ4I3Q7F0BMPHSFMFW9TZ87UD" localSheetId="5" hidden="1">#REF!</definedName>
    <definedName name="BExMQ4I3Q7F0BMPHSFMFW9TZ87UD" hidden="1">#REF!</definedName>
    <definedName name="BExMQ4SWDWI4N16AZ0T5CJ6HH8WC" localSheetId="5" hidden="1">#REF!</definedName>
    <definedName name="BExMQ4SWDWI4N16AZ0T5CJ6HH8WC" hidden="1">#REF!</definedName>
    <definedName name="BExMQ71WHW50GVX45JU951AGPLFQ" localSheetId="5" hidden="1">#REF!</definedName>
    <definedName name="BExMQ71WHW50GVX45JU951AGPLFQ" hidden="1">#REF!</definedName>
    <definedName name="BExMQGXSLPT4A6N47LE6FBVHWBOF" localSheetId="5" hidden="1">#REF!</definedName>
    <definedName name="BExMQGXSLPT4A6N47LE6FBVHWBOF" hidden="1">#REF!</definedName>
    <definedName name="BExMQNZGFHW75W9HWRCR0FEF0XF0" localSheetId="5" hidden="1">#REF!</definedName>
    <definedName name="BExMQNZGFHW75W9HWRCR0FEF0XF0" hidden="1">#REF!</definedName>
    <definedName name="BExMQRKVQPDFPD0WQUA9QND8OV7P" localSheetId="5" hidden="1">#REF!</definedName>
    <definedName name="BExMQRKVQPDFPD0WQUA9QND8OV7P" hidden="1">#REF!</definedName>
    <definedName name="BExMQSBR7PL4KLB1Q4961QO45Y4G" localSheetId="5" hidden="1">#REF!</definedName>
    <definedName name="BExMQSBR7PL4KLB1Q4961QO45Y4G" hidden="1">#REF!</definedName>
    <definedName name="BExMR1MA4I1X77714ZEPUVC8W398" localSheetId="5" hidden="1">#REF!</definedName>
    <definedName name="BExMR1MA4I1X77714ZEPUVC8W398" hidden="1">#REF!</definedName>
    <definedName name="BExMR8YQHA7N77HGHY4Y6R30I3XT" localSheetId="5" hidden="1">#REF!</definedName>
    <definedName name="BExMR8YQHA7N77HGHY4Y6R30I3XT" hidden="1">#REF!</definedName>
    <definedName name="BExMRENOIARWRYOIVPDIEBVNRDO7" localSheetId="5" hidden="1">#REF!</definedName>
    <definedName name="BExMRENOIARWRYOIVPDIEBVNRDO7" hidden="1">#REF!</definedName>
    <definedName name="BExMRF3SCIUZL945WMMDCT29MTLN" localSheetId="5" hidden="1">#REF!</definedName>
    <definedName name="BExMRF3SCIUZL945WMMDCT29MTLN" hidden="1">#REF!</definedName>
    <definedName name="BExMRRJNUMGRSDD5GGKKGEIZ6FTS" localSheetId="5" hidden="1">#REF!</definedName>
    <definedName name="BExMRRJNUMGRSDD5GGKKGEIZ6FTS" hidden="1">#REF!</definedName>
    <definedName name="BExMRU3ACIU0RD2BNWO55LH5U2BR" localSheetId="5" hidden="1">#REF!</definedName>
    <definedName name="BExMRU3ACIU0RD2BNWO55LH5U2BR" hidden="1">#REF!</definedName>
    <definedName name="BExMRWC9LD1LDAVIUQHQWIYMK129" localSheetId="5" hidden="1">#REF!</definedName>
    <definedName name="BExMRWC9LD1LDAVIUQHQWIYMK129" hidden="1">#REF!</definedName>
    <definedName name="BExMSBH3T898ERC4BT51ZURKDCH1" localSheetId="5" hidden="1">#REF!</definedName>
    <definedName name="BExMSBH3T898ERC4BT51ZURKDCH1" hidden="1">#REF!</definedName>
    <definedName name="BExMSQRCC40AP8BDUPL2I2DNC210" localSheetId="5" hidden="1">#REF!</definedName>
    <definedName name="BExMSQRCC40AP8BDUPL2I2DNC210" hidden="1">#REF!</definedName>
    <definedName name="BExO4J9LR712G00TVA82VNTG8O7H" localSheetId="5" hidden="1">#REF!</definedName>
    <definedName name="BExO4J9LR712G00TVA82VNTG8O7H" hidden="1">#REF!</definedName>
    <definedName name="BExO55G2KVZ7MIJ30N827CLH0I2A" localSheetId="5" hidden="1">#REF!</definedName>
    <definedName name="BExO55G2KVZ7MIJ30N827CLH0I2A" hidden="1">#REF!</definedName>
    <definedName name="BExO5A8PZD9EUHC5CMPU6N3SQ15L" localSheetId="5" hidden="1">#REF!</definedName>
    <definedName name="BExO5A8PZD9EUHC5CMPU6N3SQ15L" hidden="1">#REF!</definedName>
    <definedName name="BExO5XMAHL7CY3X0B1OPKZ28DCJ5" localSheetId="5" hidden="1">#REF!</definedName>
    <definedName name="BExO5XMAHL7CY3X0B1OPKZ28DCJ5" hidden="1">#REF!</definedName>
    <definedName name="BExO66LZJKY4PTQVREELI6POS4AY" localSheetId="5" hidden="1">#REF!</definedName>
    <definedName name="BExO66LZJKY4PTQVREELI6POS4AY" hidden="1">#REF!</definedName>
    <definedName name="BExO6LLHCYTF7CIVHKAO0NMET14Q" localSheetId="5" hidden="1">#REF!</definedName>
    <definedName name="BExO6LLHCYTF7CIVHKAO0NMET14Q" hidden="1">#REF!</definedName>
    <definedName name="BExO6NOZIPWELHV0XX25APL9UNOP" localSheetId="5" hidden="1">#REF!</definedName>
    <definedName name="BExO6NOZIPWELHV0XX25APL9UNOP" hidden="1">#REF!</definedName>
    <definedName name="BExO71MMHEBC11LG4HXDEQNHOII2" localSheetId="5" hidden="1">#REF!</definedName>
    <definedName name="BExO71MMHEBC11LG4HXDEQNHOII2" hidden="1">#REF!</definedName>
    <definedName name="BExO71S28H4XYOYYLAXOO93QV4TF" localSheetId="5" hidden="1">#REF!</definedName>
    <definedName name="BExO71S28H4XYOYYLAXOO93QV4TF" hidden="1">#REF!</definedName>
    <definedName name="BExO7BIP1737MIY7S6K4XYMTIO95" localSheetId="5" hidden="1">#REF!</definedName>
    <definedName name="BExO7BIP1737MIY7S6K4XYMTIO95" hidden="1">#REF!</definedName>
    <definedName name="BExO7OUQS3XTUQ2LDKGQ8AAQ3OJJ" localSheetId="5" hidden="1">#REF!</definedName>
    <definedName name="BExO7OUQS3XTUQ2LDKGQ8AAQ3OJJ" hidden="1">#REF!</definedName>
    <definedName name="BExO85HMYXZJ7SONWBKKIAXMCI3C" localSheetId="5" hidden="1">#REF!</definedName>
    <definedName name="BExO85HMYXZJ7SONWBKKIAXMCI3C" hidden="1">#REF!</definedName>
    <definedName name="BExO863922O4PBGQMUNEQKGN3K96" localSheetId="5" hidden="1">#REF!</definedName>
    <definedName name="BExO863922O4PBGQMUNEQKGN3K96" hidden="1">#REF!</definedName>
    <definedName name="BExO89ZIOXN0HOKHY24F7HDZ87UT" localSheetId="5" hidden="1">#REF!</definedName>
    <definedName name="BExO89ZIOXN0HOKHY24F7HDZ87UT" hidden="1">#REF!</definedName>
    <definedName name="BExO8A4SWOKD9WI5E6DITCL3LZZC" localSheetId="5" hidden="1">#REF!</definedName>
    <definedName name="BExO8A4SWOKD9WI5E6DITCL3LZZC" hidden="1">#REF!</definedName>
    <definedName name="BExO8CDTBCABLEUD6PE2UM2EZ6C4" localSheetId="5" hidden="1">#REF!</definedName>
    <definedName name="BExO8CDTBCABLEUD6PE2UM2EZ6C4" hidden="1">#REF!</definedName>
    <definedName name="BExO8UTAGQWDBQZEEF4HUNMLQCVU" localSheetId="5" hidden="1">#REF!</definedName>
    <definedName name="BExO8UTAGQWDBQZEEF4HUNMLQCVU" hidden="1">#REF!</definedName>
    <definedName name="BExO937E20IHMGQOZMECL3VZC7OX" localSheetId="5" hidden="1">#REF!</definedName>
    <definedName name="BExO937E20IHMGQOZMECL3VZC7OX" hidden="1">#REF!</definedName>
    <definedName name="BExO94UTJKQQ7TJTTJRTSR70YVJC" localSheetId="5" hidden="1">#REF!</definedName>
    <definedName name="BExO94UTJKQQ7TJTTJRTSR70YVJC" hidden="1">#REF!</definedName>
    <definedName name="BExO9EALFB2R8VULHML1AVRPHME0" localSheetId="5" hidden="1">#REF!</definedName>
    <definedName name="BExO9EALFB2R8VULHML1AVRPHME0" hidden="1">#REF!</definedName>
    <definedName name="BExO9J3A438976RXIUX5U9SU5T55" localSheetId="5" hidden="1">#REF!</definedName>
    <definedName name="BExO9J3A438976RXIUX5U9SU5T55" hidden="1">#REF!</definedName>
    <definedName name="BExO9RS5RXFJ1911HL3CCK6M74EP" localSheetId="5" hidden="1">#REF!</definedName>
    <definedName name="BExO9RS5RXFJ1911HL3CCK6M74EP" hidden="1">#REF!</definedName>
    <definedName name="BExO9SDRI1M6KMHXSG3AE5L0F2U3" localSheetId="5" hidden="1">#REF!</definedName>
    <definedName name="BExO9SDRI1M6KMHXSG3AE5L0F2U3" hidden="1">#REF!</definedName>
    <definedName name="BExO9US253B9UNAYT7DWLMK2BO44" localSheetId="5" hidden="1">#REF!</definedName>
    <definedName name="BExO9US253B9UNAYT7DWLMK2BO44" hidden="1">#REF!</definedName>
    <definedName name="BExO9V2U2YXAY904GYYGU6TD8Y7M" localSheetId="5" hidden="1">#REF!</definedName>
    <definedName name="BExO9V2U2YXAY904GYYGU6TD8Y7M" hidden="1">#REF!</definedName>
    <definedName name="BExOAAIG18X4V98C7122L5F65P5C" localSheetId="5" hidden="1">#REF!</definedName>
    <definedName name="BExOAAIG18X4V98C7122L5F65P5C" hidden="1">#REF!</definedName>
    <definedName name="BExOAQ3GKCT7YZW1EMVU3EILSZL2" localSheetId="5" hidden="1">#REF!</definedName>
    <definedName name="BExOAQ3GKCT7YZW1EMVU3EILSZL2" hidden="1">#REF!</definedName>
    <definedName name="BExOATZQ6SF8DASYLBQ0Z6D2WPSC" localSheetId="5" hidden="1">#REF!</definedName>
    <definedName name="BExOATZQ6SF8DASYLBQ0Z6D2WPSC" hidden="1">#REF!</definedName>
    <definedName name="BExOB9KT2THGV4SPLDVFTFXS4B14" localSheetId="5" hidden="1">#REF!</definedName>
    <definedName name="BExOB9KT2THGV4SPLDVFTFXS4B14" hidden="1">#REF!</definedName>
    <definedName name="BExOBEZ0IE2WBEYY3D3CMRI72N1K" localSheetId="5" hidden="1">#REF!</definedName>
    <definedName name="BExOBEZ0IE2WBEYY3D3CMRI72N1K" hidden="1">#REF!</definedName>
    <definedName name="BExOBF9TFH4NSBTR7JD2Q1165NIU" localSheetId="5" hidden="1">#REF!</definedName>
    <definedName name="BExOBF9TFH4NSBTR7JD2Q1165NIU" hidden="1">#REF!</definedName>
    <definedName name="BExOBIPU8760ITY0C8N27XZ3KWEF" localSheetId="5" hidden="1">#REF!</definedName>
    <definedName name="BExOBIPU8760ITY0C8N27XZ3KWEF" hidden="1">#REF!</definedName>
    <definedName name="BExOBM0I5L0MZ1G4H9MGMD87SBMZ" localSheetId="5" hidden="1">#REF!</definedName>
    <definedName name="BExOBM0I5L0MZ1G4H9MGMD87SBMZ" hidden="1">#REF!</definedName>
    <definedName name="BExOBOUXMP88KJY2BX2JLUJH5N0K" localSheetId="5" hidden="1">#REF!</definedName>
    <definedName name="BExOBOUXMP88KJY2BX2JLUJH5N0K" hidden="1">#REF!</definedName>
    <definedName name="BExOBP0FKQ4SVR59FB48UNLKCOR6" localSheetId="5" hidden="1">#REF!</definedName>
    <definedName name="BExOBP0FKQ4SVR59FB48UNLKCOR6" hidden="1">#REF!</definedName>
    <definedName name="BExOBTNR0XX9V82O76VVWUQABHT8" localSheetId="5" hidden="1">#REF!</definedName>
    <definedName name="BExOBTNR0XX9V82O76VVWUQABHT8" hidden="1">#REF!</definedName>
    <definedName name="BExOBYAVUCQ0IGM0Y6A75QHP0Q1A" localSheetId="5" hidden="1">#REF!</definedName>
    <definedName name="BExOBYAVUCQ0IGM0Y6A75QHP0Q1A" hidden="1">#REF!</definedName>
    <definedName name="BExOC3UEHB1CZNINSQHZANWJYKR8" localSheetId="5" hidden="1">#REF!</definedName>
    <definedName name="BExOC3UEHB1CZNINSQHZANWJYKR8" hidden="1">#REF!</definedName>
    <definedName name="BExOCBSF3XGO9YJ23LX2H78VOUR7" localSheetId="5" hidden="1">#REF!</definedName>
    <definedName name="BExOCBSF3XGO9YJ23LX2H78VOUR7" hidden="1">#REF!</definedName>
    <definedName name="BExOCEHJCLIUR23CB4TC9OEFJGFX" localSheetId="5" hidden="1">#REF!</definedName>
    <definedName name="BExOCEHJCLIUR23CB4TC9OEFJGFX" hidden="1">#REF!</definedName>
    <definedName name="BExOCKXFMOW6WPFEVX1I7R7FNDSS" localSheetId="5" hidden="1">#REF!</definedName>
    <definedName name="BExOCKXFMOW6WPFEVX1I7R7FNDSS" hidden="1">#REF!</definedName>
    <definedName name="BExOCM4L30L6FV3N2PR4O6X8WY2M" localSheetId="5" hidden="1">#REF!</definedName>
    <definedName name="BExOCM4L30L6FV3N2PR4O6X8WY2M" hidden="1">#REF!</definedName>
    <definedName name="BExOCYEXOB95DH5NOB0M5NOYX398" localSheetId="5" hidden="1">#REF!</definedName>
    <definedName name="BExOCYEXOB95DH5NOB0M5NOYX398" hidden="1">#REF!</definedName>
    <definedName name="BExOD4ERMDMFD8X1016N4EXOUR0S" localSheetId="5" hidden="1">#REF!</definedName>
    <definedName name="BExOD4ERMDMFD8X1016N4EXOUR0S" hidden="1">#REF!</definedName>
    <definedName name="BExOD55RS7BQUHRQ6H3USVGKR0P7" localSheetId="5" hidden="1">#REF!</definedName>
    <definedName name="BExOD55RS7BQUHRQ6H3USVGKR0P7" hidden="1">#REF!</definedName>
    <definedName name="BExODEWDDEABM4ZY3XREJIBZ8IVP" localSheetId="5" hidden="1">#REF!</definedName>
    <definedName name="BExODEWDDEABM4ZY3XREJIBZ8IVP" hidden="1">#REF!</definedName>
    <definedName name="BExODICDVVLFKWA22B3L0CKKTAZA" localSheetId="5" hidden="1">#REF!</definedName>
    <definedName name="BExODICDVVLFKWA22B3L0CKKTAZA" hidden="1">#REF!</definedName>
    <definedName name="BExODZFEIWV26E8RFU7XQYX1J458" localSheetId="5" hidden="1">#REF!</definedName>
    <definedName name="BExODZFEIWV26E8RFU7XQYX1J458" hidden="1">#REF!</definedName>
    <definedName name="BExOE0S111KPTELH26PPXE94J3GJ" localSheetId="5" hidden="1">#REF!</definedName>
    <definedName name="BExOE0S111KPTELH26PPXE94J3GJ" hidden="1">#REF!</definedName>
    <definedName name="BExOE5KH3JKKPZO401YAB3A11G1U" localSheetId="5" hidden="1">#REF!</definedName>
    <definedName name="BExOE5KH3JKKPZO401YAB3A11G1U" hidden="1">#REF!</definedName>
    <definedName name="BExOEBKG55EROA2VL360A06LKASE" localSheetId="5" hidden="1">#REF!</definedName>
    <definedName name="BExOEBKG55EROA2VL360A06LKASE" hidden="1">#REF!</definedName>
    <definedName name="BExOEFWUBETCPIYF89P9SBDOI3X5" localSheetId="5" hidden="1">#REF!</definedName>
    <definedName name="BExOEFWUBETCPIYF89P9SBDOI3X5" hidden="1">#REF!</definedName>
    <definedName name="BExOEL08MN74RQKVY0P43PFHPTVB" localSheetId="5" hidden="1">#REF!</definedName>
    <definedName name="BExOEL08MN74RQKVY0P43PFHPTVB" hidden="1">#REF!</definedName>
    <definedName name="BExOERG5LWXYYEN1DY1H2FWRJS9T" localSheetId="5" hidden="1">#REF!</definedName>
    <definedName name="BExOERG5LWXYYEN1DY1H2FWRJS9T" hidden="1">#REF!</definedName>
    <definedName name="BExOEV1S6JJVO5PP4BZ20SNGZR7D" localSheetId="5" hidden="1">#REF!</definedName>
    <definedName name="BExOEV1S6JJVO5PP4BZ20SNGZR7D" hidden="1">#REF!</definedName>
    <definedName name="BExOEVNDLRXW33RF3AMMCDLTLROJ" localSheetId="5" hidden="1">#REF!</definedName>
    <definedName name="BExOEVNDLRXW33RF3AMMCDLTLROJ" hidden="1">#REF!</definedName>
    <definedName name="BExOEZOXV3VXUB6VGSS85GXATYAC" localSheetId="5" hidden="1">#REF!</definedName>
    <definedName name="BExOEZOXV3VXUB6VGSS85GXATYAC" hidden="1">#REF!</definedName>
    <definedName name="BExOFDBSAZV60157PIDWCSSUN3MJ" localSheetId="5" hidden="1">#REF!</definedName>
    <definedName name="BExOFDBSAZV60157PIDWCSSUN3MJ" hidden="1">#REF!</definedName>
    <definedName name="BExOFEDNCYI2TPTMQ8SJN3AW4YMF" localSheetId="5" hidden="1">#REF!</definedName>
    <definedName name="BExOFEDNCYI2TPTMQ8SJN3AW4YMF" hidden="1">#REF!</definedName>
    <definedName name="BExOFVLXVD6RVHSQO8KZOOACSV24" localSheetId="5" hidden="1">#REF!</definedName>
    <definedName name="BExOFVLXVD6RVHSQO8KZOOACSV24" hidden="1">#REF!</definedName>
    <definedName name="BExOG2SW3XOGP9VAPQ3THV3VWV12" localSheetId="5" hidden="1">#REF!</definedName>
    <definedName name="BExOG2SW3XOGP9VAPQ3THV3VWV12" hidden="1">#REF!</definedName>
    <definedName name="BExOG45J81K4OPA40KW5VQU54KY3" localSheetId="5" hidden="1">#REF!</definedName>
    <definedName name="BExOG45J81K4OPA40KW5VQU54KY3" hidden="1">#REF!</definedName>
    <definedName name="BExOGFE2SCL8HHT4DFAXKLUTJZOG" localSheetId="5" hidden="1">#REF!</definedName>
    <definedName name="BExOGFE2SCL8HHT4DFAXKLUTJZOG" hidden="1">#REF!</definedName>
    <definedName name="BExOGH1IMADJCZMFDE6NMBBKO558" localSheetId="5" hidden="1">#REF!</definedName>
    <definedName name="BExOGH1IMADJCZMFDE6NMBBKO558" hidden="1">#REF!</definedName>
    <definedName name="BExOGT6D0LJ3C22RDW8COECKB1J5" localSheetId="5" hidden="1">#REF!</definedName>
    <definedName name="BExOGT6D0LJ3C22RDW8COECKB1J5" hidden="1">#REF!</definedName>
    <definedName name="BExOGTMI1HT31M1RGWVRAVHAK7DE" localSheetId="5" hidden="1">#REF!</definedName>
    <definedName name="BExOGTMI1HT31M1RGWVRAVHAK7DE" hidden="1">#REF!</definedName>
    <definedName name="BExOGXO9JE5XSE9GC3I6O21UEKAO" localSheetId="5" hidden="1">#REF!</definedName>
    <definedName name="BExOGXO9JE5XSE9GC3I6O21UEKAO" hidden="1">#REF!</definedName>
    <definedName name="BExOH9ICQA5WPLVJIKJVPWUPKSYO" localSheetId="5" hidden="1">#REF!</definedName>
    <definedName name="BExOH9ICQA5WPLVJIKJVPWUPKSYO" hidden="1">#REF!</definedName>
    <definedName name="BExOH9ICZ13C1LAW8OTYTR9S7ZP3" localSheetId="5" hidden="1">#REF!</definedName>
    <definedName name="BExOH9ICZ13C1LAW8OTYTR9S7ZP3" hidden="1">#REF!</definedName>
    <definedName name="BExOHGEJ8V8OXT32FSU173XLXBDH" localSheetId="5" hidden="1">#REF!</definedName>
    <definedName name="BExOHGEJ8V8OXT32FSU173XLXBDH" hidden="1">#REF!</definedName>
    <definedName name="BExOHL75H3OT4WAKKPUXIVXWFVDS" localSheetId="5" hidden="1">#REF!</definedName>
    <definedName name="BExOHL75H3OT4WAKKPUXIVXWFVDS" hidden="1">#REF!</definedName>
    <definedName name="BExOHLHXXJL6363CC082M9M5VVXQ" localSheetId="5" hidden="1">#REF!</definedName>
    <definedName name="BExOHLHXXJL6363CC082M9M5VVXQ" hidden="1">#REF!</definedName>
    <definedName name="BExOHNAO5UDXSO73BK2ARHWKS90Y" localSheetId="5" hidden="1">#REF!</definedName>
    <definedName name="BExOHNAO5UDXSO73BK2ARHWKS90Y" hidden="1">#REF!</definedName>
    <definedName name="BExOHR1G1I9A9CI1HG94EWBLWNM2" localSheetId="5" hidden="1">#REF!</definedName>
    <definedName name="BExOHR1G1I9A9CI1HG94EWBLWNM2" hidden="1">#REF!</definedName>
    <definedName name="BExOHTQPP8LQ98L6PYUI6QW08YID" localSheetId="5" hidden="1">#REF!</definedName>
    <definedName name="BExOHTQPP8LQ98L6PYUI6QW08YID" hidden="1">#REF!</definedName>
    <definedName name="BExOHUHN7UXHYAJFJJFU805UZ0NB" localSheetId="5" hidden="1">#REF!</definedName>
    <definedName name="BExOHUHN7UXHYAJFJJFU805UZ0NB" hidden="1">#REF!</definedName>
    <definedName name="BExOHX6Q6NJI793PGX59O5EKTP4G" localSheetId="5" hidden="1">#REF!</definedName>
    <definedName name="BExOHX6Q6NJI793PGX59O5EKTP4G" hidden="1">#REF!</definedName>
    <definedName name="BExOI5VMTHH7Y8MQQ1N635CHYI0P" localSheetId="5" hidden="1">#REF!</definedName>
    <definedName name="BExOI5VMTHH7Y8MQQ1N635CHYI0P" hidden="1">#REF!</definedName>
    <definedName name="BExOIEVCP4Y6VDS23AK84MCYYHRT" localSheetId="5" hidden="1">#REF!</definedName>
    <definedName name="BExOIEVCP4Y6VDS23AK84MCYYHRT" hidden="1">#REF!</definedName>
    <definedName name="BExOIFRP0HEHF5D7JSZ0X8ADJ79U" localSheetId="5" hidden="1">#REF!</definedName>
    <definedName name="BExOIFRP0HEHF5D7JSZ0X8ADJ79U" hidden="1">#REF!</definedName>
    <definedName name="BExOIHPQIXR0NDR5WD01BZKPKEO3" localSheetId="5" hidden="1">#REF!</definedName>
    <definedName name="BExOIHPQIXR0NDR5WD01BZKPKEO3" hidden="1">#REF!</definedName>
    <definedName name="BExOIM7L0Z3LSII9P7ZTV4KJ8RMA" localSheetId="5" hidden="1">#REF!</definedName>
    <definedName name="BExOIM7L0Z3LSII9P7ZTV4KJ8RMA" hidden="1">#REF!</definedName>
    <definedName name="BExOIWJVMJ6MG6JC4SPD1L00OHU1" localSheetId="5" hidden="1">#REF!</definedName>
    <definedName name="BExOIWJVMJ6MG6JC4SPD1L00OHU1" hidden="1">#REF!</definedName>
    <definedName name="BExOIYCN8Z4JK3OOG86KYUCV0ME8" localSheetId="5" hidden="1">#REF!</definedName>
    <definedName name="BExOIYCN8Z4JK3OOG86KYUCV0ME8" hidden="1">#REF!</definedName>
    <definedName name="BExOJ3AKZ9BCBZT3KD8WMSLK6MN2" localSheetId="5" hidden="1">#REF!</definedName>
    <definedName name="BExOJ3AKZ9BCBZT3KD8WMSLK6MN2" hidden="1">#REF!</definedName>
    <definedName name="BExOJ7XQK71I4YZDD29AKOOWZ47E" localSheetId="5" hidden="1">#REF!</definedName>
    <definedName name="BExOJ7XQK71I4YZDD29AKOOWZ47E" hidden="1">#REF!</definedName>
    <definedName name="BExOJAXS2THXXIJMV2F2LZKMI589" localSheetId="5" hidden="1">#REF!</definedName>
    <definedName name="BExOJAXS2THXXIJMV2F2LZKMI589" hidden="1">#REF!</definedName>
    <definedName name="BExOJDXKJ43BMD5CFWEMSU5R1BP9" localSheetId="5" hidden="1">#REF!</definedName>
    <definedName name="BExOJDXKJ43BMD5CFWEMSU5R1BP9" hidden="1">#REF!</definedName>
    <definedName name="BExOJHZ9KOD9LEP7ES426LHOCXEY" localSheetId="5" hidden="1">#REF!</definedName>
    <definedName name="BExOJHZ9KOD9LEP7ES426LHOCXEY" hidden="1">#REF!</definedName>
    <definedName name="BExOJM0W6XGSW5MXPTTX0GNF6SFT" localSheetId="5" hidden="1">#REF!</definedName>
    <definedName name="BExOJM0W6XGSW5MXPTTX0GNF6SFT" hidden="1">#REF!</definedName>
    <definedName name="BExOJQ7XL1X94G2GP88DSU6OTRKY" localSheetId="5" hidden="1">#REF!</definedName>
    <definedName name="BExOJQ7XL1X94G2GP88DSU6OTRKY" hidden="1">#REF!</definedName>
    <definedName name="BExOJXEUJJ9SYRJXKYYV2NCCDT2R" localSheetId="5" hidden="1">#REF!</definedName>
    <definedName name="BExOJXEUJJ9SYRJXKYYV2NCCDT2R" hidden="1">#REF!</definedName>
    <definedName name="BExOK0EQYM9JUMAGWOUN7QDH7VMZ" localSheetId="5" hidden="1">#REF!</definedName>
    <definedName name="BExOK0EQYM9JUMAGWOUN7QDH7VMZ" hidden="1">#REF!</definedName>
    <definedName name="BExOK10DBCM0O0CLRF8BB6EEWGB2" localSheetId="5" hidden="1">#REF!</definedName>
    <definedName name="BExOK10DBCM0O0CLRF8BB6EEWGB2" hidden="1">#REF!</definedName>
    <definedName name="BExOK45QZPFPJ08Z5BZOFLNGPHCZ" localSheetId="5" hidden="1">#REF!</definedName>
    <definedName name="BExOK45QZPFPJ08Z5BZOFLNGPHCZ" hidden="1">#REF!</definedName>
    <definedName name="BExOK4WM9O7QNG6O57FOASI5QSN1" localSheetId="5" hidden="1">#REF!</definedName>
    <definedName name="BExOK4WM9O7QNG6O57FOASI5QSN1" hidden="1">#REF!</definedName>
    <definedName name="BExOK57E3HXBUDOQB4M87JK9OPNE" localSheetId="5" hidden="1">#REF!</definedName>
    <definedName name="BExOK57E3HXBUDOQB4M87JK9OPNE" hidden="1">#REF!</definedName>
    <definedName name="BExOKJLBFD15HACQ01HQLY1U5SE2" localSheetId="5" hidden="1">#REF!</definedName>
    <definedName name="BExOKJLBFD15HACQ01HQLY1U5SE2" hidden="1">#REF!</definedName>
    <definedName name="BExOKTXMJP351VXKH8VT6SXUNIMF" localSheetId="5" hidden="1">#REF!</definedName>
    <definedName name="BExOKTXMJP351VXKH8VT6SXUNIMF" hidden="1">#REF!</definedName>
    <definedName name="BExOKU8GMLOCNVORDE329819XN67" localSheetId="5" hidden="1">#REF!</definedName>
    <definedName name="BExOKU8GMLOCNVORDE329819XN67" hidden="1">#REF!</definedName>
    <definedName name="BExOL0Z3Z7IAMHPB91EO2MF49U57" localSheetId="5" hidden="1">#REF!</definedName>
    <definedName name="BExOL0Z3Z7IAMHPB91EO2MF49U57" hidden="1">#REF!</definedName>
    <definedName name="BExOL7KH12VAR0LG741SIOJTLWFD" localSheetId="5" hidden="1">#REF!</definedName>
    <definedName name="BExOL7KH12VAR0LG741SIOJTLWFD" hidden="1">#REF!</definedName>
    <definedName name="BExOLGUYDBS2V3UOK4DVPUW5JZN7" localSheetId="5" hidden="1">#REF!</definedName>
    <definedName name="BExOLGUYDBS2V3UOK4DVPUW5JZN7" hidden="1">#REF!</definedName>
    <definedName name="BExOLICXFHJLILCJVFMJE5MGGWKR" localSheetId="5" hidden="1">#REF!</definedName>
    <definedName name="BExOLICXFHJLILCJVFMJE5MGGWKR" hidden="1">#REF!</definedName>
    <definedName name="BExOLOI0WJS3QC12I3ISL0D9AWOF" localSheetId="5" hidden="1">#REF!</definedName>
    <definedName name="BExOLOI0WJS3QC12I3ISL0D9AWOF" hidden="1">#REF!</definedName>
    <definedName name="BExOLQ5A7IWI0W12J7315E7LBI0O" localSheetId="5" hidden="1">#REF!</definedName>
    <definedName name="BExOLQ5A7IWI0W12J7315E7LBI0O" hidden="1">#REF!</definedName>
    <definedName name="BExOLYZNG5RBD0BTS1OEZJNU92Q5" localSheetId="5" hidden="1">#REF!</definedName>
    <definedName name="BExOLYZNG5RBD0BTS1OEZJNU92Q5" hidden="1">#REF!</definedName>
    <definedName name="BExOM136CSOYSV2NE3NAU04Z4414" localSheetId="5" hidden="1">#REF!</definedName>
    <definedName name="BExOM136CSOYSV2NE3NAU04Z4414" hidden="1">#REF!</definedName>
    <definedName name="BExOM3HIJ3UZPOKJI68KPBJAHPDC" localSheetId="5" hidden="1">#REF!</definedName>
    <definedName name="BExOM3HIJ3UZPOKJI68KPBJAHPDC" hidden="1">#REF!</definedName>
    <definedName name="BExOM5QC0I90GVJG1G7NFAIINKAQ" localSheetId="5" hidden="1">#REF!</definedName>
    <definedName name="BExOM5QC0I90GVJG1G7NFAIINKAQ" hidden="1">#REF!</definedName>
    <definedName name="BExOMKPURE33YQ3K1JG9NVQD4W49" localSheetId="5" hidden="1">#REF!</definedName>
    <definedName name="BExOMKPURE33YQ3K1JG9NVQD4W49" hidden="1">#REF!</definedName>
    <definedName name="BExOMP7NGCLUNFK50QD2LPKRG078" localSheetId="5" hidden="1">#REF!</definedName>
    <definedName name="BExOMP7NGCLUNFK50QD2LPKRG078" hidden="1">#REF!</definedName>
    <definedName name="BExOMPNX2853XA8AUM0BLA7CS86A" localSheetId="5" hidden="1">#REF!</definedName>
    <definedName name="BExOMPNX2853XA8AUM0BLA7CS86A" hidden="1">#REF!</definedName>
    <definedName name="BExOMU0A6XMY48SZRYL4WQZD13BI" localSheetId="5" hidden="1">#REF!</definedName>
    <definedName name="BExOMU0A6XMY48SZRYL4WQZD13BI" hidden="1">#REF!</definedName>
    <definedName name="BExOMVT0HSNC59DJP4CLISASGHKL" localSheetId="5" hidden="1">#REF!</definedName>
    <definedName name="BExOMVT0HSNC59DJP4CLISASGHKL" hidden="1">#REF!</definedName>
    <definedName name="BExON0AX35F2SI0UCVMGWGVIUNI3" localSheetId="5" hidden="1">#REF!</definedName>
    <definedName name="BExON0AX35F2SI0UCVMGWGVIUNI3" hidden="1">#REF!</definedName>
    <definedName name="BExON1I19LN0T10YIIYC5NE9UGMR" localSheetId="5" hidden="1">#REF!</definedName>
    <definedName name="BExON1I19LN0T10YIIYC5NE9UGMR" hidden="1">#REF!</definedName>
    <definedName name="BExON41U4296DV3DPG6I5EF3OEYF" localSheetId="5" hidden="1">#REF!</definedName>
    <definedName name="BExON41U4296DV3DPG6I5EF3OEYF" hidden="1">#REF!</definedName>
    <definedName name="BExONB3A7CO4YD8RB41PHC93BQ9M" localSheetId="5" hidden="1">#REF!</definedName>
    <definedName name="BExONB3A7CO4YD8RB41PHC93BQ9M" hidden="1">#REF!</definedName>
    <definedName name="BExONFQH6UUXF8V0GI4BRIST9RFO" localSheetId="5" hidden="1">#REF!</definedName>
    <definedName name="BExONFQH6UUXF8V0GI4BRIST9RFO" hidden="1">#REF!</definedName>
    <definedName name="BExONIL31DZWU7IFVN3VV0XTXJA1" localSheetId="5" hidden="1">#REF!</definedName>
    <definedName name="BExONIL31DZWU7IFVN3VV0XTXJA1" hidden="1">#REF!</definedName>
    <definedName name="BExONJ1BU17R0F5A2UP1UGJBOGKS" localSheetId="5" hidden="1">#REF!</definedName>
    <definedName name="BExONJ1BU17R0F5A2UP1UGJBOGKS" hidden="1">#REF!</definedName>
    <definedName name="BExONKZDHE8SS0P4YRLGEQR9KYHF" localSheetId="5" hidden="1">#REF!</definedName>
    <definedName name="BExONKZDHE8SS0P4YRLGEQR9KYHF" hidden="1">#REF!</definedName>
    <definedName name="BExONNZ9VMHVX3J6NLNJY7KZA61O" localSheetId="5" hidden="1">#REF!</definedName>
    <definedName name="BExONNZ9VMHVX3J6NLNJY7KZA61O" hidden="1">#REF!</definedName>
    <definedName name="BExONRQ1BAA4F3TXP2MYQ4YCZ09S" localSheetId="5" hidden="1">#REF!</definedName>
    <definedName name="BExONRQ1BAA4F3TXP2MYQ4YCZ09S" hidden="1">#REF!</definedName>
    <definedName name="BExONU4ENMND8RLZX0L5EHPYQQSB" localSheetId="5" hidden="1">#REF!</definedName>
    <definedName name="BExONU4ENMND8RLZX0L5EHPYQQSB" hidden="1">#REF!</definedName>
    <definedName name="BExONXPUEU6ZRSIX4PDJ1DXY679I" localSheetId="5" hidden="1">#REF!</definedName>
    <definedName name="BExONXPUEU6ZRSIX4PDJ1DXY679I" hidden="1">#REF!</definedName>
    <definedName name="BExOO0KEG2WL5WKKMHN0S2UTIUNG" localSheetId="5" hidden="1">#REF!</definedName>
    <definedName name="BExOO0KEG2WL5WKKMHN0S2UTIUNG" hidden="1">#REF!</definedName>
    <definedName name="BExOO1WWIZSGB0YTGKESB45TSVMZ" localSheetId="5" hidden="1">#REF!</definedName>
    <definedName name="BExOO1WWIZSGB0YTGKESB45TSVMZ" hidden="1">#REF!</definedName>
    <definedName name="BExOO4B8FPAFYPHCTYTX37P1TQM5" localSheetId="5" hidden="1">#REF!</definedName>
    <definedName name="BExOO4B8FPAFYPHCTYTX37P1TQM5" hidden="1">#REF!</definedName>
    <definedName name="BExOOIULUDOJRMYABWV5CCL906X6" localSheetId="5" hidden="1">#REF!</definedName>
    <definedName name="BExOOIULUDOJRMYABWV5CCL906X6" hidden="1">#REF!</definedName>
    <definedName name="BExOOJLIWKJW5S7XWJXD8TYV5HQ9" localSheetId="5" hidden="1">#REF!</definedName>
    <definedName name="BExOOJLIWKJW5S7XWJXD8TYV5HQ9" hidden="1">#REF!</definedName>
    <definedName name="BExOOQ1JVWQ9LYXD0V94BRXKTA1I" localSheetId="5" hidden="1">#REF!</definedName>
    <definedName name="BExOOQ1JVWQ9LYXD0V94BRXKTA1I" hidden="1">#REF!</definedName>
    <definedName name="BExOOTN0KTXJCL7E476XBN1CJ553" localSheetId="5" hidden="1">#REF!</definedName>
    <definedName name="BExOOTN0KTXJCL7E476XBN1CJ553" hidden="1">#REF!</definedName>
    <definedName name="BExOOVVUJIJNAYDICUUQQ9O7O3TW" localSheetId="5" hidden="1">#REF!</definedName>
    <definedName name="BExOOVVUJIJNAYDICUUQQ9O7O3TW" hidden="1">#REF!</definedName>
    <definedName name="BExOP9DDU5MZJKWGFT0MKL44YKIV" localSheetId="5" hidden="1">#REF!</definedName>
    <definedName name="BExOP9DDU5MZJKWGFT0MKL44YKIV" hidden="1">#REF!</definedName>
    <definedName name="BExOP9DEBV5W5P4Q25J3XCJBP5S9" localSheetId="5" hidden="1">#REF!</definedName>
    <definedName name="BExOP9DEBV5W5P4Q25J3XCJBP5S9" hidden="1">#REF!</definedName>
    <definedName name="BExOPFNYRBL0BFM23LZBJTADNOE4" localSheetId="5" hidden="1">#REF!</definedName>
    <definedName name="BExOPFNYRBL0BFM23LZBJTADNOE4" hidden="1">#REF!</definedName>
    <definedName name="BExOPINVFSIZMCVT9YGT2AODVCX3" localSheetId="5" hidden="1">#REF!</definedName>
    <definedName name="BExOPINVFSIZMCVT9YGT2AODVCX3" hidden="1">#REF!</definedName>
    <definedName name="BExOQ1JN4SAC44RTMZIGHSW023WA" localSheetId="5" hidden="1">#REF!</definedName>
    <definedName name="BExOQ1JN4SAC44RTMZIGHSW023WA" hidden="1">#REF!</definedName>
    <definedName name="BExOQ256YMF115DJL3KBPNKABJ90" localSheetId="5" hidden="1">#REF!</definedName>
    <definedName name="BExOQ256YMF115DJL3KBPNKABJ90" hidden="1">#REF!</definedName>
    <definedName name="BExQ19DEUOLC11IW32E2AMVZLFF1" localSheetId="5" hidden="1">#REF!</definedName>
    <definedName name="BExQ19DEUOLC11IW32E2AMVZLFF1" hidden="1">#REF!</definedName>
    <definedName name="BExQ1OCW3L24TN0BYVRE2NE3IK1O" localSheetId="5" hidden="1">#REF!</definedName>
    <definedName name="BExQ1OCW3L24TN0BYVRE2NE3IK1O" hidden="1">#REF!</definedName>
    <definedName name="BExQ29C73XR33S3668YYSYZAIHTG" localSheetId="5" hidden="1">#REF!</definedName>
    <definedName name="BExQ29C73XR33S3668YYSYZAIHTG" hidden="1">#REF!</definedName>
    <definedName name="BExQ2FS228IUDUP2023RA1D4AO4C" localSheetId="5" hidden="1">#REF!</definedName>
    <definedName name="BExQ2FS228IUDUP2023RA1D4AO4C" hidden="1">#REF!</definedName>
    <definedName name="BExQ2L0XYWLY9VPZWXYYFRIRQRJ1" localSheetId="5" hidden="1">#REF!</definedName>
    <definedName name="BExQ2L0XYWLY9VPZWXYYFRIRQRJ1" hidden="1">#REF!</definedName>
    <definedName name="BExQ2M841F5Z1BQYR8DG5FKK0LIU" localSheetId="5" hidden="1">#REF!</definedName>
    <definedName name="BExQ2M841F5Z1BQYR8DG5FKK0LIU" hidden="1">#REF!</definedName>
    <definedName name="BExQ2STHO7AXYTS1VPPHQMX1WT30" localSheetId="5" hidden="1">#REF!</definedName>
    <definedName name="BExQ2STHO7AXYTS1VPPHQMX1WT30" hidden="1">#REF!</definedName>
    <definedName name="BExQ2XWXHMQMQ99FF9293AEQHABB" localSheetId="5" hidden="1">#REF!</definedName>
    <definedName name="BExQ2XWXHMQMQ99FF9293AEQHABB" hidden="1">#REF!</definedName>
    <definedName name="BExQ300G8I8TK45A0MVHV15422EU" localSheetId="5" hidden="1">#REF!</definedName>
    <definedName name="BExQ300G8I8TK45A0MVHV15422EU" hidden="1">#REF!</definedName>
    <definedName name="BExQ305RBEODGNAETZ0EZQLLDZZD" localSheetId="5" hidden="1">#REF!</definedName>
    <definedName name="BExQ305RBEODGNAETZ0EZQLLDZZD" hidden="1">#REF!</definedName>
    <definedName name="BExQ37SZQJSC2C73FY2IJY852LVP" localSheetId="5" hidden="1">#REF!</definedName>
    <definedName name="BExQ37SZQJSC2C73FY2IJY852LVP" hidden="1">#REF!</definedName>
    <definedName name="BExQ39R28MXSG2SEV956F0KZ20AN" localSheetId="5" hidden="1">#REF!</definedName>
    <definedName name="BExQ39R28MXSG2SEV956F0KZ20AN" hidden="1">#REF!</definedName>
    <definedName name="BExQ3D1P3M5Z3HLMEZ17E0BLEE4U" localSheetId="5" hidden="1">#REF!</definedName>
    <definedName name="BExQ3D1P3M5Z3HLMEZ17E0BLEE4U" hidden="1">#REF!</definedName>
    <definedName name="BExQ3EZX6BA2WHKI84SG78UPRTSE" localSheetId="5" hidden="1">#REF!</definedName>
    <definedName name="BExQ3EZX6BA2WHKI84SG78UPRTSE" hidden="1">#REF!</definedName>
    <definedName name="BExQ3KOX6620WUSBG7PGACNC936P" localSheetId="5" hidden="1">#REF!</definedName>
    <definedName name="BExQ3KOX6620WUSBG7PGACNC936P" hidden="1">#REF!</definedName>
    <definedName name="BExQ3O4W7QF8BOXTUT4IOGF6YKUD" localSheetId="5" hidden="1">#REF!</definedName>
    <definedName name="BExQ3O4W7QF8BOXTUT4IOGF6YKUD" hidden="1">#REF!</definedName>
    <definedName name="BExQ3PXOWSN8561ZR8IEY8ZASI3B" localSheetId="5" hidden="1">#REF!</definedName>
    <definedName name="BExQ3PXOWSN8561ZR8IEY8ZASI3B" hidden="1">#REF!</definedName>
    <definedName name="BExQ3TZF04IPY0B0UG9CQQ5736UA" localSheetId="5" hidden="1">#REF!</definedName>
    <definedName name="BExQ3TZF04IPY0B0UG9CQQ5736UA" hidden="1">#REF!</definedName>
    <definedName name="BExQ42IU9MNDYLODP41DL6YTZMAR" localSheetId="5" hidden="1">#REF!</definedName>
    <definedName name="BExQ42IU9MNDYLODP41DL6YTZMAR" hidden="1">#REF!</definedName>
    <definedName name="BExQ42O4PHH156IHXSW0JAYAC0NJ" localSheetId="5" hidden="1">#REF!</definedName>
    <definedName name="BExQ42O4PHH156IHXSW0JAYAC0NJ" hidden="1">#REF!</definedName>
    <definedName name="BExQ452HF7N1HYPXJXQ8WD6SOWUV" localSheetId="5" hidden="1">#REF!</definedName>
    <definedName name="BExQ452HF7N1HYPXJXQ8WD6SOWUV" hidden="1">#REF!</definedName>
    <definedName name="BExQ4BTBSHPHVEDRCXC2ROW8PLFC" localSheetId="5" hidden="1">#REF!</definedName>
    <definedName name="BExQ4BTBSHPHVEDRCXC2ROW8PLFC" hidden="1">#REF!</definedName>
    <definedName name="BExQ4DGKF54SRKQUTUT4B1CZSS62" localSheetId="5" hidden="1">#REF!</definedName>
    <definedName name="BExQ4DGKF54SRKQUTUT4B1CZSS62" hidden="1">#REF!</definedName>
    <definedName name="BExQ4T74LQ5PYTV1MUQUW75A4BDY" localSheetId="5" hidden="1">#REF!</definedName>
    <definedName name="BExQ4T74LQ5PYTV1MUQUW75A4BDY" hidden="1">#REF!</definedName>
    <definedName name="BExQ4XJHD7EJCNH7S1MJDZJ2MNWG" localSheetId="5" hidden="1">#REF!</definedName>
    <definedName name="BExQ4XJHD7EJCNH7S1MJDZJ2MNWG" hidden="1">#REF!</definedName>
    <definedName name="BExQ5039ZCEWBUJHU682G4S89J03" localSheetId="5" hidden="1">#REF!</definedName>
    <definedName name="BExQ5039ZCEWBUJHU682G4S89J03" hidden="1">#REF!</definedName>
    <definedName name="BExQ56Z9W6YHZHRXOFFI8EFA7CDI" localSheetId="5" hidden="1">#REF!</definedName>
    <definedName name="BExQ56Z9W6YHZHRXOFFI8EFA7CDI" hidden="1">#REF!</definedName>
    <definedName name="BExQ58MP5FO5Q5CIXVMMYWWPEFW3" localSheetId="5" hidden="1">#REF!</definedName>
    <definedName name="BExQ58MP5FO5Q5CIXVMMYWWPEFW3" hidden="1">#REF!</definedName>
    <definedName name="BExQ5KX3Z668H1KUCKZ9J24HUQ1F" localSheetId="5" hidden="1">#REF!</definedName>
    <definedName name="BExQ5KX3Z668H1KUCKZ9J24HUQ1F" hidden="1">#REF!</definedName>
    <definedName name="BExQ5SPMSOCJYLAY20NB5A6O32RE" localSheetId="5" hidden="1">#REF!</definedName>
    <definedName name="BExQ5SPMSOCJYLAY20NB5A6O32RE" hidden="1">#REF!</definedName>
    <definedName name="BExQ5UICMGTMK790KTLK49MAGXRC" localSheetId="5" hidden="1">#REF!</definedName>
    <definedName name="BExQ5UICMGTMK790KTLK49MAGXRC" hidden="1">#REF!</definedName>
    <definedName name="BExQ5YUUK9FD0QGTY4WD0W90O7OL" localSheetId="5" hidden="1">#REF!</definedName>
    <definedName name="BExQ5YUUK9FD0QGTY4WD0W90O7OL" hidden="1">#REF!</definedName>
    <definedName name="BExQ62WGBSDPG7ZU34W0N8X45R3X" localSheetId="5" hidden="1">#REF!</definedName>
    <definedName name="BExQ62WGBSDPG7ZU34W0N8X45R3X" hidden="1">#REF!</definedName>
    <definedName name="BExQ63793YQ9BH7JLCNRIATIGTRG" localSheetId="5" hidden="1">#REF!</definedName>
    <definedName name="BExQ63793YQ9BH7JLCNRIATIGTRG" hidden="1">#REF!</definedName>
    <definedName name="BExQ6CN1EF2UPZ57ZYMGK8TUJQSS" localSheetId="5" hidden="1">#REF!</definedName>
    <definedName name="BExQ6CN1EF2UPZ57ZYMGK8TUJQSS" hidden="1">#REF!</definedName>
    <definedName name="BExQ6FSF8BMWVLJI7Y7MKPG9SU5O" localSheetId="5" hidden="1">#REF!</definedName>
    <definedName name="BExQ6FSF8BMWVLJI7Y7MKPG9SU5O" hidden="1">#REF!</definedName>
    <definedName name="BExQ6M2YXJ8AMRJF3QGHC40ADAHZ" localSheetId="5" hidden="1">#REF!</definedName>
    <definedName name="BExQ6M2YXJ8AMRJF3QGHC40ADAHZ" hidden="1">#REF!</definedName>
    <definedName name="BExQ6M8B0X44N9TV56ATUVHGDI00" localSheetId="5" hidden="1">#REF!</definedName>
    <definedName name="BExQ6M8B0X44N9TV56ATUVHGDI00" hidden="1">#REF!</definedName>
    <definedName name="BExQ6POH065GV0I74XXVD0VUPBJW" localSheetId="5" hidden="1">#REF!</definedName>
    <definedName name="BExQ6POH065GV0I74XXVD0VUPBJW" hidden="1">#REF!</definedName>
    <definedName name="BExQ6WV9KPSMXPPLGZ3KK4WNYTHU" localSheetId="5" hidden="1">#REF!</definedName>
    <definedName name="BExQ6WV9KPSMXPPLGZ3KK4WNYTHU" hidden="1">#REF!</definedName>
    <definedName name="BExQ7541G92R52ECOIYO6UXIWJJ4" localSheetId="5" hidden="1">#REF!</definedName>
    <definedName name="BExQ7541G92R52ECOIYO6UXIWJJ4" hidden="1">#REF!</definedName>
    <definedName name="BExQ783XTMM2A9I3UKCFWJH1PP2N" localSheetId="5" hidden="1">#REF!</definedName>
    <definedName name="BExQ783XTMM2A9I3UKCFWJH1PP2N" hidden="1">#REF!</definedName>
    <definedName name="BExQ79LX01ZPQB8EGD1ZHR2VK2H3" localSheetId="5" hidden="1">#REF!</definedName>
    <definedName name="BExQ79LX01ZPQB8EGD1ZHR2VK2H3" hidden="1">#REF!</definedName>
    <definedName name="BExQ7B3V9MGDK2OIJ61XXFBFLJFZ" localSheetId="5" hidden="1">#REF!</definedName>
    <definedName name="BExQ7B3V9MGDK2OIJ61XXFBFLJFZ" hidden="1">#REF!</definedName>
    <definedName name="BExQ7CB046NVPF9ZXDGA7OXOLSLX" localSheetId="5" hidden="1">#REF!</definedName>
    <definedName name="BExQ7CB046NVPF9ZXDGA7OXOLSLX" hidden="1">#REF!</definedName>
    <definedName name="BExQ7IWDCGGOO1HTJ97YGO1CK3R9" localSheetId="5" hidden="1">#REF!</definedName>
    <definedName name="BExQ7IWDCGGOO1HTJ97YGO1CK3R9" hidden="1">#REF!</definedName>
    <definedName name="BExQ7JNFIEGS2HKNBALH3Q2N5G7Z" localSheetId="5" hidden="1">#REF!</definedName>
    <definedName name="BExQ7JNFIEGS2HKNBALH3Q2N5G7Z" hidden="1">#REF!</definedName>
    <definedName name="BExQ7MY3U2Z1IZ71U5LJUD00VVB4" localSheetId="5" hidden="1">#REF!</definedName>
    <definedName name="BExQ7MY3U2Z1IZ71U5LJUD00VVB4" hidden="1">#REF!</definedName>
    <definedName name="BExQ7XL2Q1GVUFL1F9KK0K0EXMWG" localSheetId="5" hidden="1">#REF!</definedName>
    <definedName name="BExQ7XL2Q1GVUFL1F9KK0K0EXMWG" hidden="1">#REF!</definedName>
    <definedName name="BExQ8469L3ZRZ3KYZPYMSJIDL7Y5" localSheetId="5" hidden="1">#REF!</definedName>
    <definedName name="BExQ8469L3ZRZ3KYZPYMSJIDL7Y5" hidden="1">#REF!</definedName>
    <definedName name="BExQ84MJB94HL3BWRN50M4NCB6Z0" localSheetId="5" hidden="1">#REF!</definedName>
    <definedName name="BExQ84MJB94HL3BWRN50M4NCB6Z0" hidden="1">#REF!</definedName>
    <definedName name="BExQ8583ZE00NW7T9OF11OT9IA14" localSheetId="5" hidden="1">#REF!</definedName>
    <definedName name="BExQ8583ZE00NW7T9OF11OT9IA14" hidden="1">#REF!</definedName>
    <definedName name="BExQ8A0RPE3IMIFIZLUE7KD2N21W" localSheetId="5" hidden="1">#REF!</definedName>
    <definedName name="BExQ8A0RPE3IMIFIZLUE7KD2N21W" hidden="1">#REF!</definedName>
    <definedName name="BExQ8ABK6H1ADV2R2OYT8NFFYG2N" localSheetId="5" hidden="1">#REF!</definedName>
    <definedName name="BExQ8ABK6H1ADV2R2OYT8NFFYG2N" hidden="1">#REF!</definedName>
    <definedName name="BExQ8DM90XJ6GCJIK9LC5O82I2TJ" localSheetId="5" hidden="1">#REF!</definedName>
    <definedName name="BExQ8DM90XJ6GCJIK9LC5O82I2TJ" hidden="1">#REF!</definedName>
    <definedName name="BExQ8G0K46ZORA0QVQTDI7Z8LXGF" localSheetId="5" hidden="1">#REF!</definedName>
    <definedName name="BExQ8G0K46ZORA0QVQTDI7Z8LXGF" hidden="1">#REF!</definedName>
    <definedName name="BExQ8O3WEU8HNTTGKTW5T0QSKCLP" localSheetId="5" hidden="1">#REF!</definedName>
    <definedName name="BExQ8O3WEU8HNTTGKTW5T0QSKCLP" hidden="1">#REF!</definedName>
    <definedName name="BExQ8ZCEDBOBJA3D9LDP5TU2WYGR" localSheetId="5" hidden="1">#REF!</definedName>
    <definedName name="BExQ8ZCEDBOBJA3D9LDP5TU2WYGR" hidden="1">#REF!</definedName>
    <definedName name="BExQ94LAW6MAQBWY25WTBFV5PPZJ" localSheetId="5" hidden="1">#REF!</definedName>
    <definedName name="BExQ94LAW6MAQBWY25WTBFV5PPZJ" hidden="1">#REF!</definedName>
    <definedName name="BExQ968K8V66L55PCVI3B4VR4FW6" localSheetId="5" hidden="1">#REF!</definedName>
    <definedName name="BExQ968K8V66L55PCVI3B4VR4FW6" hidden="1">#REF!</definedName>
    <definedName name="BExQ97QIPOSSRK978N8P234Y1XA4" localSheetId="5" hidden="1">#REF!</definedName>
    <definedName name="BExQ97QIPOSSRK978N8P234Y1XA4" hidden="1">#REF!</definedName>
    <definedName name="BExQ9DFHXLBKBS9DWH05G83SL12Z" localSheetId="5" hidden="1">#REF!</definedName>
    <definedName name="BExQ9DFHXLBKBS9DWH05G83SL12Z" hidden="1">#REF!</definedName>
    <definedName name="BExQ9E6FBAXTHGF3RXANFIA77GXP" localSheetId="5" hidden="1">#REF!</definedName>
    <definedName name="BExQ9E6FBAXTHGF3RXANFIA77GXP" hidden="1">#REF!</definedName>
    <definedName name="BExQ9J4ID0TGFFFJSQ9PFAMXOYZ1" localSheetId="5" hidden="1">#REF!</definedName>
    <definedName name="BExQ9J4ID0TGFFFJSQ9PFAMXOYZ1" hidden="1">#REF!</definedName>
    <definedName name="BExQ9KX9734KIAK7IMRLHCPYDHO2" localSheetId="5" hidden="1">#REF!</definedName>
    <definedName name="BExQ9KX9734KIAK7IMRLHCPYDHO2" hidden="1">#REF!</definedName>
    <definedName name="BExQ9L81FF4I7816VTPFBDWVU4CW" localSheetId="5" hidden="1">#REF!</definedName>
    <definedName name="BExQ9L81FF4I7816VTPFBDWVU4CW" hidden="1">#REF!</definedName>
    <definedName name="BExQ9M4E2ACZOWWWP1JJIQO8AHUM" localSheetId="5" hidden="1">#REF!</definedName>
    <definedName name="BExQ9M4E2ACZOWWWP1JJIQO8AHUM" hidden="1">#REF!</definedName>
    <definedName name="BExQ9TBCP5IJKSQLYEBE6FQLF16I" localSheetId="5" hidden="1">#REF!</definedName>
    <definedName name="BExQ9TBCP5IJKSQLYEBE6FQLF16I" hidden="1">#REF!</definedName>
    <definedName name="BExQ9UTANMJCK7LJ4OQMD6F2Q01L" localSheetId="5" hidden="1">#REF!</definedName>
    <definedName name="BExQ9UTANMJCK7LJ4OQMD6F2Q01L" hidden="1">#REF!</definedName>
    <definedName name="BExQ9ZLYHWABXAA9NJDW8ZS0UQ9P" localSheetId="5" hidden="1">[19]ZZCOOM_M03_Q005!#REF!</definedName>
    <definedName name="BExQ9ZLYHWABXAA9NJDW8ZS0UQ9P" hidden="1">[19]ZZCOOM_M03_Q005!#REF!</definedName>
    <definedName name="BExQ9ZWQ19KSRZNZNPY6ZNWEST1J" localSheetId="5" hidden="1">#REF!</definedName>
    <definedName name="BExQ9ZWQ19KSRZNZNPY6ZNWEST1J" hidden="1">#REF!</definedName>
    <definedName name="BExQA324HSCK40ENJUT9CS9EC71B" localSheetId="5" hidden="1">#REF!</definedName>
    <definedName name="BExQA324HSCK40ENJUT9CS9EC71B" hidden="1">#REF!</definedName>
    <definedName name="BExQA55GY0STSNBWQCWN8E31ZXCS" localSheetId="5" hidden="1">#REF!</definedName>
    <definedName name="BExQA55GY0STSNBWQCWN8E31ZXCS" hidden="1">#REF!</definedName>
    <definedName name="BExQA7URC7M82I0T9RUF90GCS15S" localSheetId="5" hidden="1">#REF!</definedName>
    <definedName name="BExQA7URC7M82I0T9RUF90GCS15S" hidden="1">#REF!</definedName>
    <definedName name="BExQA9HZIN9XEMHEEVHT99UU9Z82" localSheetId="5" hidden="1">#REF!</definedName>
    <definedName name="BExQA9HZIN9XEMHEEVHT99UU9Z82" hidden="1">#REF!</definedName>
    <definedName name="BExQAELFYH92K8CJL155181UDORO" localSheetId="5" hidden="1">#REF!</definedName>
    <definedName name="BExQAELFYH92K8CJL155181UDORO" hidden="1">#REF!</definedName>
    <definedName name="BExQAG8PP8R5NJKNQD1U4QOSD6X5" localSheetId="5" hidden="1">#REF!</definedName>
    <definedName name="BExQAG8PP8R5NJKNQD1U4QOSD6X5" hidden="1">#REF!</definedName>
    <definedName name="BExQAVTR32SDHZQ69KNYF6UXXKS2" localSheetId="5" hidden="1">#REF!</definedName>
    <definedName name="BExQAVTR32SDHZQ69KNYF6UXXKS2" hidden="1">#REF!</definedName>
    <definedName name="BExQBBETZJ7LHJ9CLAL3GEKQFEGR" localSheetId="5" hidden="1">#REF!</definedName>
    <definedName name="BExQBBETZJ7LHJ9CLAL3GEKQFEGR" hidden="1">#REF!</definedName>
    <definedName name="BExQBDICMZTSA1X73TMHNO4JSFLN" localSheetId="5" hidden="1">#REF!</definedName>
    <definedName name="BExQBDICMZTSA1X73TMHNO4JSFLN" hidden="1">#REF!</definedName>
    <definedName name="BExQBEER6CRCRPSSL61S0OMH57ZA" localSheetId="5" hidden="1">#REF!</definedName>
    <definedName name="BExQBEER6CRCRPSSL61S0OMH57ZA" hidden="1">#REF!</definedName>
    <definedName name="BExQBFR753FNBMC27WEQJT8UKANJ" localSheetId="5" hidden="1">#REF!</definedName>
    <definedName name="BExQBFR753FNBMC27WEQJT8UKANJ" hidden="1">#REF!</definedName>
    <definedName name="BExQBIGGY5TXI2FJVVZSLZ0LTZYH" localSheetId="5" hidden="1">#REF!</definedName>
    <definedName name="BExQBIGGY5TXI2FJVVZSLZ0LTZYH" hidden="1">#REF!</definedName>
    <definedName name="BExQBM1RUSIQ85LLMM2159BYDPIP" localSheetId="5" hidden="1">#REF!</definedName>
    <definedName name="BExQBM1RUSIQ85LLMM2159BYDPIP" hidden="1">#REF!</definedName>
    <definedName name="BExQBOWE543K7PGA5S7SVU2QKPM3" localSheetId="5" hidden="1">#REF!</definedName>
    <definedName name="BExQBOWE543K7PGA5S7SVU2QKPM3" hidden="1">#REF!</definedName>
    <definedName name="BExQBPSOZ47V81YAEURP0NQJNTJH" localSheetId="5" hidden="1">#REF!</definedName>
    <definedName name="BExQBPSOZ47V81YAEURP0NQJNTJH" hidden="1">#REF!</definedName>
    <definedName name="BExQC5TWT21CGBKD0IHAXTIN2QB8" localSheetId="5" hidden="1">#REF!</definedName>
    <definedName name="BExQC5TWT21CGBKD0IHAXTIN2QB8" hidden="1">#REF!</definedName>
    <definedName name="BExQC94JL9F5GW4S8DQCAF4WB2DA" localSheetId="5" hidden="1">#REF!</definedName>
    <definedName name="BExQC94JL9F5GW4S8DQCAF4WB2DA" hidden="1">#REF!</definedName>
    <definedName name="BExQCKTD8AT0824LGWREXM1B5D1X" localSheetId="5" hidden="1">#REF!</definedName>
    <definedName name="BExQCKTD8AT0824LGWREXM1B5D1X" hidden="1">#REF!</definedName>
    <definedName name="BExQCQ7KF4HVXSD72FF3DJGNNO3M" localSheetId="5" hidden="1">#REF!</definedName>
    <definedName name="BExQCQ7KF4HVXSD72FF3DJGNNO3M" hidden="1">#REF!</definedName>
    <definedName name="BExQCRPJXI0WNJUFFAC39C0PFUFK" localSheetId="5" hidden="1">#REF!</definedName>
    <definedName name="BExQCRPJXI0WNJUFFAC39C0PFUFK" hidden="1">#REF!</definedName>
    <definedName name="BExQD571YWOXKR2SX85K5MKQ0AO2" localSheetId="5" hidden="1">#REF!</definedName>
    <definedName name="BExQD571YWOXKR2SX85K5MKQ0AO2" hidden="1">#REF!</definedName>
    <definedName name="BExQDB6VCHN8PNX8EA6JNIEQ2JC2" localSheetId="5" hidden="1">#REF!</definedName>
    <definedName name="BExQDB6VCHN8PNX8EA6JNIEQ2JC2" hidden="1">#REF!</definedName>
    <definedName name="BExQDE1B6U2Q9B73KBENABP71YM1" localSheetId="5" hidden="1">#REF!</definedName>
    <definedName name="BExQDE1B6U2Q9B73KBENABP71YM1" hidden="1">#REF!</definedName>
    <definedName name="BExQDGQCN7ZW41QDUHOBJUGQAX40" localSheetId="5" hidden="1">#REF!</definedName>
    <definedName name="BExQDGQCN7ZW41QDUHOBJUGQAX40" hidden="1">#REF!</definedName>
    <definedName name="BExQED8ZZUEH0WRNOHXI7V9TVC8K" localSheetId="5" hidden="1">#REF!</definedName>
    <definedName name="BExQED8ZZUEH0WRNOHXI7V9TVC8K" hidden="1">#REF!</definedName>
    <definedName name="BExQEF1PIJIB9J24OB0M4X1WLBB0" localSheetId="5" hidden="1">#REF!</definedName>
    <definedName name="BExQEF1PIJIB9J24OB0M4X1WLBB0" hidden="1">#REF!</definedName>
    <definedName name="BExQEMUA4HEFM4OVO8M8MA8PIAW1" localSheetId="5" hidden="1">#REF!</definedName>
    <definedName name="BExQEMUA4HEFM4OVO8M8MA8PIAW1" hidden="1">#REF!</definedName>
    <definedName name="BExQEP38QPDKB85WG2WOL17IMB5S" localSheetId="5" hidden="1">#REF!</definedName>
    <definedName name="BExQEP38QPDKB85WG2WOL17IMB5S" hidden="1">#REF!</definedName>
    <definedName name="BExQEQ4XZQFIKUXNU9H7WE7AMZ1U" localSheetId="5" hidden="1">#REF!</definedName>
    <definedName name="BExQEQ4XZQFIKUXNU9H7WE7AMZ1U" hidden="1">#REF!</definedName>
    <definedName name="BExQF1OEB07CRAP6ALNNMJNJ3P2D" localSheetId="5" hidden="1">#REF!</definedName>
    <definedName name="BExQF1OEB07CRAP6ALNNMJNJ3P2D" hidden="1">#REF!</definedName>
    <definedName name="BExQF8KKL224NYD20XYLLM2RE7EW" localSheetId="5" hidden="1">#REF!</definedName>
    <definedName name="BExQF8KKL224NYD20XYLLM2RE7EW" hidden="1">#REF!</definedName>
    <definedName name="BExQF9X2AQPFJZTCHTU5PTTR0JAH" localSheetId="5" hidden="1">#REF!</definedName>
    <definedName name="BExQF9X2AQPFJZTCHTU5PTTR0JAH" hidden="1">#REF!</definedName>
    <definedName name="BExQFAINO9ODQZX6NSM8EBTRD04E" localSheetId="5" hidden="1">#REF!</definedName>
    <definedName name="BExQFAINO9ODQZX6NSM8EBTRD04E" hidden="1">#REF!</definedName>
    <definedName name="BExQFC0M9KKFMQKPLPEO2RQDB7MM" localSheetId="5" hidden="1">#REF!</definedName>
    <definedName name="BExQFC0M9KKFMQKPLPEO2RQDB7MM" hidden="1">#REF!</definedName>
    <definedName name="BExQFEEV7627R8TYZCM28C6V6WHE" localSheetId="5" hidden="1">#REF!</definedName>
    <definedName name="BExQFEEV7627R8TYZCM28C6V6WHE" hidden="1">#REF!</definedName>
    <definedName name="BExQFEK8NUD04X2OBRA275ADPSDL" localSheetId="5" hidden="1">#REF!</definedName>
    <definedName name="BExQFEK8NUD04X2OBRA275ADPSDL" hidden="1">#REF!</definedName>
    <definedName name="BExQFGYIWDR4W0YF7XR6E4EWWJ02" localSheetId="5" hidden="1">#REF!</definedName>
    <definedName name="BExQFGYIWDR4W0YF7XR6E4EWWJ02" hidden="1">#REF!</definedName>
    <definedName name="BExQFPNFKA36IAPS22LAUMBDI4KE" localSheetId="5" hidden="1">#REF!</definedName>
    <definedName name="BExQFPNFKA36IAPS22LAUMBDI4KE" hidden="1">#REF!</definedName>
    <definedName name="BExQFPSWEMA8WBUZ4WK20LR13VSU" localSheetId="5" hidden="1">#REF!</definedName>
    <definedName name="BExQFPSWEMA8WBUZ4WK20LR13VSU" hidden="1">#REF!</definedName>
    <definedName name="BExQFVSPOSCCPF1TLJPIWYWYB8A9" localSheetId="5" hidden="1">#REF!</definedName>
    <definedName name="BExQFVSPOSCCPF1TLJPIWYWYB8A9" hidden="1">#REF!</definedName>
    <definedName name="BExQFWJQXNQAW6LUMOEDS6KMJMYL" localSheetId="5" hidden="1">#REF!</definedName>
    <definedName name="BExQFWJQXNQAW6LUMOEDS6KMJMYL" hidden="1">#REF!</definedName>
    <definedName name="BExQG8TYRD2G42UA5ZPCRLNKUDMX" localSheetId="5" hidden="1">#REF!</definedName>
    <definedName name="BExQG8TYRD2G42UA5ZPCRLNKUDMX" hidden="1">#REF!</definedName>
    <definedName name="BExQG9A8OZ31BDN5QEGQGWG59A43" localSheetId="5" hidden="1">#REF!</definedName>
    <definedName name="BExQG9A8OZ31BDN5QEGQGWG59A43" hidden="1">#REF!</definedName>
    <definedName name="BExQGGBQ2CMSPV4NV4RA7NMBQER6" localSheetId="5" hidden="1">#REF!</definedName>
    <definedName name="BExQGGBQ2CMSPV4NV4RA7NMBQER6" hidden="1">#REF!</definedName>
    <definedName name="BExQGO48J9MPCDQ96RBB9UN9AIGT" localSheetId="5" hidden="1">#REF!</definedName>
    <definedName name="BExQGO48J9MPCDQ96RBB9UN9AIGT" hidden="1">#REF!</definedName>
    <definedName name="BExQGSBB6MJWDW7AYWA0MSFTXKRR" localSheetId="5" hidden="1">#REF!</definedName>
    <definedName name="BExQGSBB6MJWDW7AYWA0MSFTXKRR" hidden="1">#REF!</definedName>
    <definedName name="BExQH0UURAJ13AVO5UI04HSRGVYW" localSheetId="5" hidden="1">#REF!</definedName>
    <definedName name="BExQH0UURAJ13AVO5UI04HSRGVYW" hidden="1">#REF!</definedName>
    <definedName name="BExQH5I0FUT0822E2ITR6M5724UF" localSheetId="5" hidden="1">#REF!</definedName>
    <definedName name="BExQH5I0FUT0822E2ITR6M5724UF" hidden="1">#REF!</definedName>
    <definedName name="BExQH6ZZY0NR8SE48PSI9D0CU1TC" localSheetId="5" hidden="1">#REF!</definedName>
    <definedName name="BExQH6ZZY0NR8SE48PSI9D0CU1TC" hidden="1">#REF!</definedName>
    <definedName name="BExQH9P2MCXAJOVEO4GFQT6MNW22" localSheetId="5" hidden="1">#REF!</definedName>
    <definedName name="BExQH9P2MCXAJOVEO4GFQT6MNW22" hidden="1">#REF!</definedName>
    <definedName name="BExQHCZSBYUY8OKKJXFYWKBBM6AH" localSheetId="5" hidden="1">#REF!</definedName>
    <definedName name="BExQHCZSBYUY8OKKJXFYWKBBM6AH" hidden="1">#REF!</definedName>
    <definedName name="BExQHML1J3V7M9VZ3S2S198637RP" localSheetId="5" hidden="1">#REF!</definedName>
    <definedName name="BExQHML1J3V7M9VZ3S2S198637RP" hidden="1">#REF!</definedName>
    <definedName name="BExQHPKXZ1K33V2F90NZIQRZYIAW" localSheetId="5" hidden="1">#REF!</definedName>
    <definedName name="BExQHPKXZ1K33V2F90NZIQRZYIAW" hidden="1">#REF!</definedName>
    <definedName name="BExQHRDNW8YFGT2B35K9CYSS1VAI" localSheetId="5" hidden="1">#REF!</definedName>
    <definedName name="BExQHRDNW8YFGT2B35K9CYSS1VAI" hidden="1">#REF!</definedName>
    <definedName name="BExQHRZ9FBLUG6G6CC88UZA6V39L" localSheetId="5" hidden="1">#REF!</definedName>
    <definedName name="BExQHRZ9FBLUG6G6CC88UZA6V39L" hidden="1">#REF!</definedName>
    <definedName name="BExQHVF9KD06AG2RXUQJ9X4PVGX4" localSheetId="5" hidden="1">#REF!</definedName>
    <definedName name="BExQHVF9KD06AG2RXUQJ9X4PVGX4" hidden="1">#REF!</definedName>
    <definedName name="BExQHZBHVN2L4HC7ACTR73T5OCV0" localSheetId="5" hidden="1">#REF!</definedName>
    <definedName name="BExQHZBHVN2L4HC7ACTR73T5OCV0" hidden="1">#REF!</definedName>
    <definedName name="BExQI3O3BBL6MXZNJD1S3UD8WBUU" localSheetId="5" hidden="1">#REF!</definedName>
    <definedName name="BExQI3O3BBL6MXZNJD1S3UD8WBUU" hidden="1">#REF!</definedName>
    <definedName name="BExQI7431UOEBYKYPVVMNXBZ2ZP2" localSheetId="5" hidden="1">#REF!</definedName>
    <definedName name="BExQI7431UOEBYKYPVVMNXBZ2ZP2" hidden="1">#REF!</definedName>
    <definedName name="BExQI85V9TNLDJT5LTRZS10Y26SG" localSheetId="5" hidden="1">#REF!</definedName>
    <definedName name="BExQI85V9TNLDJT5LTRZS10Y26SG" hidden="1">#REF!</definedName>
    <definedName name="BExQI9ICYVAAXE7L1BQSE1VWSQA9" localSheetId="5" hidden="1">#REF!</definedName>
    <definedName name="BExQI9ICYVAAXE7L1BQSE1VWSQA9" hidden="1">#REF!</definedName>
    <definedName name="BExQIAPKHVEV8CU1L3TTHJW67FJ5" localSheetId="5" hidden="1">#REF!</definedName>
    <definedName name="BExQIAPKHVEV8CU1L3TTHJW67FJ5" hidden="1">#REF!</definedName>
    <definedName name="BExQIAV02RGEQG6AF0CWXU3MS9BZ" localSheetId="5" hidden="1">#REF!</definedName>
    <definedName name="BExQIAV02RGEQG6AF0CWXU3MS9BZ" hidden="1">#REF!</definedName>
    <definedName name="BExQIBB4I3Z6AUU0HYV1DHRS13M4" localSheetId="5" hidden="1">#REF!</definedName>
    <definedName name="BExQIBB4I3Z6AUU0HYV1DHRS13M4" hidden="1">#REF!</definedName>
    <definedName name="BExQIBWPAXU7HJZLKGJZY3EB7MIS" localSheetId="5" hidden="1">#REF!</definedName>
    <definedName name="BExQIBWPAXU7HJZLKGJZY3EB7MIS" hidden="1">#REF!</definedName>
    <definedName name="BExQIHLP9AT969BKBF22IGW76GLI" localSheetId="5" hidden="1">#REF!</definedName>
    <definedName name="BExQIHLP9AT969BKBF22IGW76GLI" hidden="1">#REF!</definedName>
    <definedName name="BExQIS8O6R36CI01XRY9ISM99TW9" localSheetId="5" hidden="1">#REF!</definedName>
    <definedName name="BExQIS8O6R36CI01XRY9ISM99TW9" hidden="1">#REF!</definedName>
    <definedName name="BExQIVJB9MJ25NDUHTCVMSODJY2C" localSheetId="5" hidden="1">#REF!</definedName>
    <definedName name="BExQIVJB9MJ25NDUHTCVMSODJY2C" hidden="1">#REF!</definedName>
    <definedName name="BExQIWAEMVTWAU39DWIXT17K2A9Z" localSheetId="5" hidden="1">#REF!</definedName>
    <definedName name="BExQIWAEMVTWAU39DWIXT17K2A9Z" hidden="1">#REF!</definedName>
    <definedName name="BExQJ72T8UR0U461ZLEGOOEPCDIG" localSheetId="5" hidden="1">#REF!</definedName>
    <definedName name="BExQJ72T8UR0U461ZLEGOOEPCDIG" hidden="1">#REF!</definedName>
    <definedName name="BExQJAZ2QDORCR0K8PR9VHQZ4Y3P" localSheetId="5" hidden="1">#REF!</definedName>
    <definedName name="BExQJAZ2QDORCR0K8PR9VHQZ4Y3P" hidden="1">#REF!</definedName>
    <definedName name="BExQJBF7LAX128WR7VTMJC88ZLPG" localSheetId="5" hidden="1">#REF!</definedName>
    <definedName name="BExQJBF7LAX128WR7VTMJC88ZLPG" hidden="1">#REF!</definedName>
    <definedName name="BExQJEVCKX6KZHNCLYXY7D0MX5KN" localSheetId="5" hidden="1">#REF!</definedName>
    <definedName name="BExQJEVCKX6KZHNCLYXY7D0MX5KN" hidden="1">#REF!</definedName>
    <definedName name="BExQJJYSDX8B0J1QGF2HL071KKA3" localSheetId="5" hidden="1">#REF!</definedName>
    <definedName name="BExQJJYSDX8B0J1QGF2HL071KKA3" hidden="1">#REF!</definedName>
    <definedName name="BExQK1HV6SQQ7CP8H8IUKI9TYXTD" localSheetId="5" hidden="1">#REF!</definedName>
    <definedName name="BExQK1HV6SQQ7CP8H8IUKI9TYXTD" hidden="1">#REF!</definedName>
    <definedName name="BExQK3LE5CSBW1E4H4KHW548FL2R" localSheetId="5" hidden="1">#REF!</definedName>
    <definedName name="BExQK3LE5CSBW1E4H4KHW548FL2R" hidden="1">#REF!</definedName>
    <definedName name="BExQKG6LD6PLNDGNGO9DJXY865BR" localSheetId="5" hidden="1">#REF!</definedName>
    <definedName name="BExQKG6LD6PLNDGNGO9DJXY865BR" hidden="1">#REF!</definedName>
    <definedName name="BExQKUKG8I4CGS9QYSD0H7NHP4JN" localSheetId="5" hidden="1">#REF!</definedName>
    <definedName name="BExQKUKG8I4CGS9QYSD0H7NHP4JN" hidden="1">#REF!</definedName>
    <definedName name="BExQL2NSE8OYZFXQH8A23RMVMFW7" localSheetId="5" hidden="1">#REF!</definedName>
    <definedName name="BExQL2NSE8OYZFXQH8A23RMVMFW7" hidden="1">#REF!</definedName>
    <definedName name="BExQL4GJ3LZJL6JDEHT7UDXW90TV" localSheetId="5" hidden="1">#REF!</definedName>
    <definedName name="BExQL4GJ3LZJL6JDEHT7UDXW90TV" hidden="1">#REF!</definedName>
    <definedName name="BExQLE1TOW3A287TQB0AVWENT8O1" localSheetId="5" hidden="1">#REF!</definedName>
    <definedName name="BExQLE1TOW3A287TQB0AVWENT8O1" hidden="1">#REF!</definedName>
    <definedName name="BExRYOYB4A3E5F6MTROY69LR0PMG" localSheetId="5" hidden="1">#REF!</definedName>
    <definedName name="BExRYOYB4A3E5F6MTROY69LR0PMG" hidden="1">#REF!</definedName>
    <definedName name="BExRYZLA9EW71H4SXQR525S72LLP" localSheetId="5" hidden="1">#REF!</definedName>
    <definedName name="BExRYZLA9EW71H4SXQR525S72LLP" hidden="1">#REF!</definedName>
    <definedName name="BExRZ66M8G9FQ0VFP077QSZBSOA5" localSheetId="5" hidden="1">#REF!</definedName>
    <definedName name="BExRZ66M8G9FQ0VFP077QSZBSOA5" hidden="1">#REF!</definedName>
    <definedName name="BExRZ8FMQQL46I8AQWU17LRNZD5T" localSheetId="5" hidden="1">#REF!</definedName>
    <definedName name="BExRZ8FMQQL46I8AQWU17LRNZD5T" hidden="1">#REF!</definedName>
    <definedName name="BExRZIRRIXRUMZ5GOO95S7460BMP" localSheetId="5" hidden="1">#REF!</definedName>
    <definedName name="BExRZIRRIXRUMZ5GOO95S7460BMP" hidden="1">#REF!</definedName>
    <definedName name="BExRZJTNBKKPK7SB4LA31O3OH6PO" localSheetId="5" hidden="1">#REF!</definedName>
    <definedName name="BExRZJTNBKKPK7SB4LA31O3OH6PO" hidden="1">#REF!</definedName>
    <definedName name="BExRZK9RAHMM0ZLTNSK7A4LDC42D" localSheetId="5" hidden="1">#REF!</definedName>
    <definedName name="BExRZK9RAHMM0ZLTNSK7A4LDC42D" hidden="1">#REF!</definedName>
    <definedName name="BExRZNF461H0WDF36L3U0UQSJGZB" localSheetId="5" hidden="1">#REF!</definedName>
    <definedName name="BExRZNF461H0WDF36L3U0UQSJGZB" hidden="1">#REF!</definedName>
    <definedName name="BExRZOGSR69INI6GAEPHDWSNK5Q4" localSheetId="5" hidden="1">#REF!</definedName>
    <definedName name="BExRZOGSR69INI6GAEPHDWSNK5Q4" hidden="1">#REF!</definedName>
    <definedName name="BExS0ASQBKRTPDWFK0KUDFOS9LE5" localSheetId="5" hidden="1">#REF!</definedName>
    <definedName name="BExS0ASQBKRTPDWFK0KUDFOS9LE5" hidden="1">#REF!</definedName>
    <definedName name="BExS0GHQUF6YT0RU3TKDEO8CSJYB" localSheetId="5" hidden="1">#REF!</definedName>
    <definedName name="BExS0GHQUF6YT0RU3TKDEO8CSJYB" hidden="1">#REF!</definedName>
    <definedName name="BExS0K8IHC45I78DMZBOJ1P13KQA" localSheetId="5" hidden="1">#REF!</definedName>
    <definedName name="BExS0K8IHC45I78DMZBOJ1P13KQA" hidden="1">#REF!</definedName>
    <definedName name="BExS0L4WP69XXUFHED98XIEPB593" localSheetId="5" hidden="1">#REF!</definedName>
    <definedName name="BExS0L4WP69XXUFHED98XIEPB593" hidden="1">#REF!</definedName>
    <definedName name="BExS0Z2O2N4AJXFEPN87NU9ZGAHG" localSheetId="5" hidden="1">#REF!</definedName>
    <definedName name="BExS0Z2O2N4AJXFEPN87NU9ZGAHG" hidden="1">#REF!</definedName>
    <definedName name="BExS15IJV0WW662NXQUVT3FGP4ST" localSheetId="5" hidden="1">#REF!</definedName>
    <definedName name="BExS15IJV0WW662NXQUVT3FGP4ST" hidden="1">#REF!</definedName>
    <definedName name="BExS18T8TBNEPF4AU1VJ268XLF3L" localSheetId="5" hidden="1">#REF!</definedName>
    <definedName name="BExS18T8TBNEPF4AU1VJ268XLF3L" hidden="1">#REF!</definedName>
    <definedName name="BExS194110MR25BYJI3CJ2EGZ8XT" localSheetId="5" hidden="1">#REF!</definedName>
    <definedName name="BExS194110MR25BYJI3CJ2EGZ8XT" hidden="1">#REF!</definedName>
    <definedName name="BExS1BNVGNSGD4EP90QL8WXYWZ66" localSheetId="5" hidden="1">#REF!</definedName>
    <definedName name="BExS1BNVGNSGD4EP90QL8WXYWZ66" hidden="1">#REF!</definedName>
    <definedName name="BExS1UE39N6NCND7MAARSBWXS6HU" localSheetId="5" hidden="1">#REF!</definedName>
    <definedName name="BExS1UE39N6NCND7MAARSBWXS6HU" hidden="1">#REF!</definedName>
    <definedName name="BExS226HTWL5WVC76MP5A1IBI8WD" localSheetId="5" hidden="1">#REF!</definedName>
    <definedName name="BExS226HTWL5WVC76MP5A1IBI8WD" hidden="1">#REF!</definedName>
    <definedName name="BExS26OI2QNNAH2WMDD95Z400048" localSheetId="5" hidden="1">#REF!</definedName>
    <definedName name="BExS26OI2QNNAH2WMDD95Z400048" hidden="1">#REF!</definedName>
    <definedName name="BExS2D4EI622QRKZKVDPRE66M4XA" localSheetId="5" hidden="1">#REF!</definedName>
    <definedName name="BExS2D4EI622QRKZKVDPRE66M4XA" hidden="1">#REF!</definedName>
    <definedName name="BExS2DF6B4ZUF3VZLI4G6LJ3BF38" localSheetId="5" hidden="1">#REF!</definedName>
    <definedName name="BExS2DF6B4ZUF3VZLI4G6LJ3BF38" hidden="1">#REF!</definedName>
    <definedName name="BExS2GKEA6VM3PDWKD7XI0KRUHTW" localSheetId="5" hidden="1">#REF!</definedName>
    <definedName name="BExS2GKEA6VM3PDWKD7XI0KRUHTW" hidden="1">#REF!</definedName>
    <definedName name="BExS2I2HVU314TXI2DYFRY8XV913" localSheetId="5" hidden="1">#REF!</definedName>
    <definedName name="BExS2I2HVU314TXI2DYFRY8XV913" hidden="1">#REF!</definedName>
    <definedName name="BExS2QB5FS5LYTFYO4BROTWG3OV5" localSheetId="5" hidden="1">#REF!</definedName>
    <definedName name="BExS2QB5FS5LYTFYO4BROTWG3OV5" hidden="1">#REF!</definedName>
    <definedName name="BExS2TLU1HONYV6S3ZD9T12D7CIG" localSheetId="5" hidden="1">#REF!</definedName>
    <definedName name="BExS2TLU1HONYV6S3ZD9T12D7CIG" hidden="1">#REF!</definedName>
    <definedName name="BExS2WLQUVBRZJWQTWUU4CYDY4IN" localSheetId="5" hidden="1">#REF!</definedName>
    <definedName name="BExS2WLQUVBRZJWQTWUU4CYDY4IN" hidden="1">#REF!</definedName>
    <definedName name="BExS2YJQV4NUX6135T90Z1Y5R26Q" localSheetId="5" hidden="1">#REF!</definedName>
    <definedName name="BExS2YJQV4NUX6135T90Z1Y5R26Q" hidden="1">#REF!</definedName>
    <definedName name="BExS318UV9I2FXPQQWUKKX00QLPJ" localSheetId="5" hidden="1">#REF!</definedName>
    <definedName name="BExS318UV9I2FXPQQWUKKX00QLPJ" hidden="1">#REF!</definedName>
    <definedName name="BExS3LBS0SMTHALVM4NRI1BAV1NP" localSheetId="5" hidden="1">#REF!</definedName>
    <definedName name="BExS3LBS0SMTHALVM4NRI1BAV1NP" hidden="1">#REF!</definedName>
    <definedName name="BExS3MTQ75VBXDGEBURP6YT8RROE" localSheetId="5" hidden="1">#REF!</definedName>
    <definedName name="BExS3MTQ75VBXDGEBURP6YT8RROE" hidden="1">#REF!</definedName>
    <definedName name="BExS3OMGYO0DFN5186UFKEXZ2RX3" localSheetId="5" hidden="1">#REF!</definedName>
    <definedName name="BExS3OMGYO0DFN5186UFKEXZ2RX3" hidden="1">#REF!</definedName>
    <definedName name="BExS3SDERJ27OER67TIGOVZU13A2" localSheetId="5" hidden="1">#REF!</definedName>
    <definedName name="BExS3SDERJ27OER67TIGOVZU13A2" hidden="1">#REF!</definedName>
    <definedName name="BExS3STIH9SFG0R6H30P191QZE98" localSheetId="5" hidden="1">#REF!</definedName>
    <definedName name="BExS3STIH9SFG0R6H30P191QZE98" hidden="1">#REF!</definedName>
    <definedName name="BExS46R5WDNU5KL04FKY5LHJUCB8" localSheetId="5" hidden="1">#REF!</definedName>
    <definedName name="BExS46R5WDNU5KL04FKY5LHJUCB8" hidden="1">#REF!</definedName>
    <definedName name="BExS4ASWKM93XA275AXHYP8AG6SU" localSheetId="5" hidden="1">#REF!</definedName>
    <definedName name="BExS4ASWKM93XA275AXHYP8AG6SU" hidden="1">#REF!</definedName>
    <definedName name="BExS4IANBC4RO7HIK0MZZ2RPQU78" localSheetId="5" hidden="1">#REF!</definedName>
    <definedName name="BExS4IANBC4RO7HIK0MZZ2RPQU78" hidden="1">#REF!</definedName>
    <definedName name="BExS4JN3Y6SVBKILQK0R9HS45Y52" localSheetId="5" hidden="1">#REF!</definedName>
    <definedName name="BExS4JN3Y6SVBKILQK0R9HS45Y52" hidden="1">#REF!</definedName>
    <definedName name="BExS4P6S41O6Z6BED77U3GD9PNH1" localSheetId="5" hidden="1">#REF!</definedName>
    <definedName name="BExS4P6S41O6Z6BED77U3GD9PNH1" hidden="1">#REF!</definedName>
    <definedName name="BExS4PXPURUHFBOKYFJD5J1J2RXC" localSheetId="5" hidden="1">#REF!</definedName>
    <definedName name="BExS4PXPURUHFBOKYFJD5J1J2RXC" hidden="1">#REF!</definedName>
    <definedName name="BExS4T32HD3YGJ91HTJ2IGVX6V4O" localSheetId="5" hidden="1">#REF!</definedName>
    <definedName name="BExS4T32HD3YGJ91HTJ2IGVX6V4O" hidden="1">#REF!</definedName>
    <definedName name="BExS51H0N51UT0FZOPZRCF1GU063" localSheetId="5" hidden="1">#REF!</definedName>
    <definedName name="BExS51H0N51UT0FZOPZRCF1GU063" hidden="1">#REF!</definedName>
    <definedName name="BExS54X72TJFC41FJK72MLRR2OO7" localSheetId="5" hidden="1">#REF!</definedName>
    <definedName name="BExS54X72TJFC41FJK72MLRR2OO7" hidden="1">#REF!</definedName>
    <definedName name="BExS59F0PA1V2ZC7S5TN6IT41SXP" localSheetId="5" hidden="1">#REF!</definedName>
    <definedName name="BExS59F0PA1V2ZC7S5TN6IT41SXP" hidden="1">#REF!</definedName>
    <definedName name="BExS5L3TGB8JVW9ROYWTKYTUPW27" localSheetId="5" hidden="1">#REF!</definedName>
    <definedName name="BExS5L3TGB8JVW9ROYWTKYTUPW27" hidden="1">#REF!</definedName>
    <definedName name="BExS6GKQ96EHVLYWNJDWXZXUZW90" localSheetId="5" hidden="1">#REF!</definedName>
    <definedName name="BExS6GKQ96EHVLYWNJDWXZXUZW90" hidden="1">#REF!</definedName>
    <definedName name="BExS6ITKSZFRR01YD5B0F676SYN7" localSheetId="5" hidden="1">#REF!</definedName>
    <definedName name="BExS6ITKSZFRR01YD5B0F676SYN7" hidden="1">#REF!</definedName>
    <definedName name="BExS6N0LI574IAC89EFW6CLTCQ33" localSheetId="5" hidden="1">#REF!</definedName>
    <definedName name="BExS6N0LI574IAC89EFW6CLTCQ33" hidden="1">#REF!</definedName>
    <definedName name="BExS6N0NEF7XCTT5R600QZ71A44O" localSheetId="5" hidden="1">#REF!</definedName>
    <definedName name="BExS6N0NEF7XCTT5R600QZ71A44O" hidden="1">#REF!</definedName>
    <definedName name="BExS6WRDBF3ST86ZOBBUL3GTCR11" localSheetId="5" hidden="1">#REF!</definedName>
    <definedName name="BExS6WRDBF3ST86ZOBBUL3GTCR11" hidden="1">#REF!</definedName>
    <definedName name="BExS6XNRKR0C3MTA0LV5B60UB908" localSheetId="5" hidden="1">#REF!</definedName>
    <definedName name="BExS6XNRKR0C3MTA0LV5B60UB908" hidden="1">#REF!</definedName>
    <definedName name="BExS73NELZEK2MDOLXO2Q7H3EG71" localSheetId="5" hidden="1">#REF!</definedName>
    <definedName name="BExS73NELZEK2MDOLXO2Q7H3EG71" hidden="1">#REF!</definedName>
    <definedName name="BExS7DJF6AXTWAJD7K4ZCD7L6BHV" localSheetId="5" hidden="1">#REF!</definedName>
    <definedName name="BExS7DJF6AXTWAJD7K4ZCD7L6BHV" hidden="1">#REF!</definedName>
    <definedName name="BExS7GOTHHOK287MX2RC853NWQAL" localSheetId="5" hidden="1">#REF!</definedName>
    <definedName name="BExS7GOTHHOK287MX2RC853NWQAL" hidden="1">#REF!</definedName>
    <definedName name="BExS7TKQYLRZGM93UY3ZJZJBQNFJ" localSheetId="5" hidden="1">#REF!</definedName>
    <definedName name="BExS7TKQYLRZGM93UY3ZJZJBQNFJ" hidden="1">#REF!</definedName>
    <definedName name="BExS7Y2LNGVHSIBKC7C3R6X4LDR6" localSheetId="5" hidden="1">#REF!</definedName>
    <definedName name="BExS7Y2LNGVHSIBKC7C3R6X4LDR6" hidden="1">#REF!</definedName>
    <definedName name="BExS81TE0EY44Y3W2M4Z4MGNP5OM" localSheetId="5" hidden="1">#REF!</definedName>
    <definedName name="BExS81TE0EY44Y3W2M4Z4MGNP5OM" hidden="1">#REF!</definedName>
    <definedName name="BExS81YPDZDVJJVS15HV2HDXAC3Y" localSheetId="5" hidden="1">#REF!</definedName>
    <definedName name="BExS81YPDZDVJJVS15HV2HDXAC3Y" hidden="1">#REF!</definedName>
    <definedName name="BExS82PRVNUTEKQZS56YT2DVF6C2" localSheetId="5" hidden="1">#REF!</definedName>
    <definedName name="BExS82PRVNUTEKQZS56YT2DVF6C2" hidden="1">#REF!</definedName>
    <definedName name="BExS83BCNFAV6DRCB1VTUF96491J" localSheetId="5" hidden="1">#REF!</definedName>
    <definedName name="BExS83BCNFAV6DRCB1VTUF96491J" hidden="1">#REF!</definedName>
    <definedName name="BExS86GKM9ISCSNZD15BQ5E5L6A5" localSheetId="5" hidden="1">#REF!</definedName>
    <definedName name="BExS86GKM9ISCSNZD15BQ5E5L6A5" hidden="1">#REF!</definedName>
    <definedName name="BExS89GGRJ55EK546SM31UGE2K8T" localSheetId="5" hidden="1">#REF!</definedName>
    <definedName name="BExS89GGRJ55EK546SM31UGE2K8T" hidden="1">#REF!</definedName>
    <definedName name="BExS8BPG5A0GR5AO1U951NDGGR0L" localSheetId="5" hidden="1">#REF!</definedName>
    <definedName name="BExS8BPG5A0GR5AO1U951NDGGR0L" hidden="1">#REF!</definedName>
    <definedName name="BExS8CGI0JXFUBD41VFLI0SZSV8F" localSheetId="5" hidden="1">#REF!</definedName>
    <definedName name="BExS8CGI0JXFUBD41VFLI0SZSV8F" hidden="1">#REF!</definedName>
    <definedName name="BExS8D22FXVQKOEJP01LT0CDI3PS" localSheetId="5" hidden="1">#REF!</definedName>
    <definedName name="BExS8D22FXVQKOEJP01LT0CDI3PS" hidden="1">#REF!</definedName>
    <definedName name="BExS8EEJOZFBUWZDOM3O25AJRUVU" localSheetId="5" hidden="1">#REF!</definedName>
    <definedName name="BExS8EEJOZFBUWZDOM3O25AJRUVU" hidden="1">#REF!</definedName>
    <definedName name="BExS8GSUS17UY50TEM2AWF36BR9Z" localSheetId="5" hidden="1">#REF!</definedName>
    <definedName name="BExS8GSUS17UY50TEM2AWF36BR9Z" hidden="1">#REF!</definedName>
    <definedName name="BExS8HJRBVG0XI6PWA9KTMJZMQXK" localSheetId="5" hidden="1">#REF!</definedName>
    <definedName name="BExS8HJRBVG0XI6PWA9KTMJZMQXK" hidden="1">#REF!</definedName>
    <definedName name="BExS8NE9HUZJH13OXLREOV1BX0OZ" localSheetId="5" hidden="1">#REF!</definedName>
    <definedName name="BExS8NE9HUZJH13OXLREOV1BX0OZ" hidden="1">#REF!</definedName>
    <definedName name="BExS8R51C8RM2FS6V6IRTYO9GA4A" localSheetId="5" hidden="1">#REF!</definedName>
    <definedName name="BExS8R51C8RM2FS6V6IRTYO9GA4A" hidden="1">#REF!</definedName>
    <definedName name="BExS8WDX408F60MH1X9B9UZ2H4R7" localSheetId="5" hidden="1">#REF!</definedName>
    <definedName name="BExS8WDX408F60MH1X9B9UZ2H4R7" hidden="1">#REF!</definedName>
    <definedName name="BExS8X4UTVOFE2YEVLO8LTKMSI3A" localSheetId="5" hidden="1">#REF!</definedName>
    <definedName name="BExS8X4UTVOFE2YEVLO8LTKMSI3A" hidden="1">#REF!</definedName>
    <definedName name="BExS8Z2W2QEC3MH0BZIYLDFQNUIP" localSheetId="5" hidden="1">#REF!</definedName>
    <definedName name="BExS8Z2W2QEC3MH0BZIYLDFQNUIP" hidden="1">#REF!</definedName>
    <definedName name="BExS92DKGRFFCIA9C0IXDOLO57EP" localSheetId="5" hidden="1">#REF!</definedName>
    <definedName name="BExS92DKGRFFCIA9C0IXDOLO57EP" hidden="1">#REF!</definedName>
    <definedName name="BExS98OB4321YCHLCQ022PXKTT2W" localSheetId="5" hidden="1">#REF!</definedName>
    <definedName name="BExS98OB4321YCHLCQ022PXKTT2W" hidden="1">#REF!</definedName>
    <definedName name="BExS9C9N8GFISC6HUERJ0EI06GB2" localSheetId="5" hidden="1">#REF!</definedName>
    <definedName name="BExS9C9N8GFISC6HUERJ0EI06GB2" hidden="1">#REF!</definedName>
    <definedName name="BExS9D6619QNINF06KHZHYUAH0S9" localSheetId="5" hidden="1">#REF!</definedName>
    <definedName name="BExS9D6619QNINF06KHZHYUAH0S9" hidden="1">#REF!</definedName>
    <definedName name="BExS9DX13CACP3J8JDREK30JB1SQ" localSheetId="5" hidden="1">#REF!</definedName>
    <definedName name="BExS9DX13CACP3J8JDREK30JB1SQ" hidden="1">#REF!</definedName>
    <definedName name="BExS9FPRS2KRRCS33SE6WFNF5GYL" localSheetId="5" hidden="1">#REF!</definedName>
    <definedName name="BExS9FPRS2KRRCS33SE6WFNF5GYL" hidden="1">#REF!</definedName>
    <definedName name="BExS9M5VN3VE822UH6TLACVY24CJ" localSheetId="5" hidden="1">#REF!</definedName>
    <definedName name="BExS9M5VN3VE822UH6TLACVY24CJ" hidden="1">#REF!</definedName>
    <definedName name="BExS9WI0A6PSEB8N9GPXF2Z7MWHM" localSheetId="5" hidden="1">#REF!</definedName>
    <definedName name="BExS9WI0A6PSEB8N9GPXF2Z7MWHM" hidden="1">#REF!</definedName>
    <definedName name="BExS9XJPZ07ND34OHX60QD382FV6" localSheetId="5" hidden="1">#REF!</definedName>
    <definedName name="BExS9XJPZ07ND34OHX60QD382FV6" hidden="1">#REF!</definedName>
    <definedName name="BExSA4AJLEEN4R7HU4FRSMYR17TR" localSheetId="5" hidden="1">#REF!</definedName>
    <definedName name="BExSA4AJLEEN4R7HU4FRSMYR17TR" hidden="1">#REF!</definedName>
    <definedName name="BExSA5HP306TN9XJS0TU619DLRR7" localSheetId="5" hidden="1">#REF!</definedName>
    <definedName name="BExSA5HP306TN9XJS0TU619DLRR7" hidden="1">#REF!</definedName>
    <definedName name="BExSAAVWQOOIA6B3JHQVGP08HFEM" localSheetId="5" hidden="1">#REF!</definedName>
    <definedName name="BExSAAVWQOOIA6B3JHQVGP08HFEM" hidden="1">#REF!</definedName>
    <definedName name="BExSAFJ3IICU2M7QPVE4ARYMXZKX" localSheetId="5" hidden="1">#REF!</definedName>
    <definedName name="BExSAFJ3IICU2M7QPVE4ARYMXZKX" hidden="1">#REF!</definedName>
    <definedName name="BExSAH6ID8OHX379UXVNGFO8J6KQ" localSheetId="5" hidden="1">#REF!</definedName>
    <definedName name="BExSAH6ID8OHX379UXVNGFO8J6KQ" hidden="1">#REF!</definedName>
    <definedName name="BExSAQBHIXGQRNIRGCJMBXUPCZQA" localSheetId="5" hidden="1">#REF!</definedName>
    <definedName name="BExSAQBHIXGQRNIRGCJMBXUPCZQA" hidden="1">#REF!</definedName>
    <definedName name="BExSAUTCT4P7JP57NOR9MTX33QJZ" localSheetId="5" hidden="1">#REF!</definedName>
    <definedName name="BExSAUTCT4P7JP57NOR9MTX33QJZ" hidden="1">#REF!</definedName>
    <definedName name="BExSAY9CA9TFXQ9M9FBJRGJO9T9E" localSheetId="5" hidden="1">#REF!</definedName>
    <definedName name="BExSAY9CA9TFXQ9M9FBJRGJO9T9E" hidden="1">#REF!</definedName>
    <definedName name="BExSB4JYKQ3MINI7RAYK5M8BLJDC" localSheetId="5" hidden="1">#REF!</definedName>
    <definedName name="BExSB4JYKQ3MINI7RAYK5M8BLJDC" hidden="1">#REF!</definedName>
    <definedName name="BExSBCY73CG3Q15P5BDLDT994XRL" localSheetId="5" hidden="1">#REF!</definedName>
    <definedName name="BExSBCY73CG3Q15P5BDLDT994XRL" hidden="1">#REF!</definedName>
    <definedName name="BExSBMOS41ZRLWYLOU29V6Y7YORR" localSheetId="5" hidden="1">#REF!</definedName>
    <definedName name="BExSBMOS41ZRLWYLOU29V6Y7YORR" hidden="1">#REF!</definedName>
    <definedName name="BExSBPZG22WAMZYIF7CZ686E8X80" localSheetId="5" hidden="1">#REF!</definedName>
    <definedName name="BExSBPZG22WAMZYIF7CZ686E8X80" hidden="1">#REF!</definedName>
    <definedName name="BExSBRBXXQMBU1TYDW1BXTEVEPRU" localSheetId="5" hidden="1">#REF!</definedName>
    <definedName name="BExSBRBXXQMBU1TYDW1BXTEVEPRU" hidden="1">#REF!</definedName>
    <definedName name="BExSC54998WTZ21DSL0R8UN0Y9JH" localSheetId="5" hidden="1">#REF!</definedName>
    <definedName name="BExSC54998WTZ21DSL0R8UN0Y9JH" hidden="1">#REF!</definedName>
    <definedName name="BExSC60N7WR9PJSNC9B7ORCX9NGY" localSheetId="5" hidden="1">#REF!</definedName>
    <definedName name="BExSC60N7WR9PJSNC9B7ORCX9NGY" hidden="1">#REF!</definedName>
    <definedName name="BExSCE99EZTILTTCE4NJJF96OYYM" localSheetId="5" hidden="1">#REF!</definedName>
    <definedName name="BExSCE99EZTILTTCE4NJJF96OYYM" hidden="1">#REF!</definedName>
    <definedName name="BExSCFWOMYELUEPWVJIRGIQZH5BV" localSheetId="5" hidden="1">#REF!</definedName>
    <definedName name="BExSCFWOMYELUEPWVJIRGIQZH5BV" hidden="1">#REF!</definedName>
    <definedName name="BExSCHUQZ2HFEWS54X67DIS8OSXZ" localSheetId="5" hidden="1">#REF!</definedName>
    <definedName name="BExSCHUQZ2HFEWS54X67DIS8OSXZ" hidden="1">#REF!</definedName>
    <definedName name="BExSCOG41SKKG4GYU76WRWW1CTE6" localSheetId="5" hidden="1">#REF!</definedName>
    <definedName name="BExSCOG41SKKG4GYU76WRWW1CTE6" hidden="1">#REF!</definedName>
    <definedName name="BExSCVC9P86YVFMRKKUVRV29MZXZ" localSheetId="5" hidden="1">#REF!</definedName>
    <definedName name="BExSCVC9P86YVFMRKKUVRV29MZXZ" hidden="1">#REF!</definedName>
    <definedName name="BExSD233CH4MU9ZMGNRF97ZV7KWU" localSheetId="5" hidden="1">#REF!</definedName>
    <definedName name="BExSD233CH4MU9ZMGNRF97ZV7KWU" hidden="1">#REF!</definedName>
    <definedName name="BExSD2U0F3BN6IN9N4R2DTTJG15H" localSheetId="5" hidden="1">#REF!</definedName>
    <definedName name="BExSD2U0F3BN6IN9N4R2DTTJG15H" hidden="1">#REF!</definedName>
    <definedName name="BExSD6A6NY15YSMFH51ST6XJY429" localSheetId="5" hidden="1">#REF!</definedName>
    <definedName name="BExSD6A6NY15YSMFH51ST6XJY429" hidden="1">#REF!</definedName>
    <definedName name="BExSD9VH6PF6RQ135VOEE08YXPAW" localSheetId="5" hidden="1">#REF!</definedName>
    <definedName name="BExSD9VH6PF6RQ135VOEE08YXPAW" hidden="1">#REF!</definedName>
    <definedName name="BExSDI9QWFD49GEZWZ3KOGM27XRB" localSheetId="5" hidden="1">#REF!</definedName>
    <definedName name="BExSDI9QWFD49GEZWZ3KOGM27XRB" hidden="1">#REF!</definedName>
    <definedName name="BExSDP5Y04WWMX2WWRITWOX8R5I9" localSheetId="5" hidden="1">#REF!</definedName>
    <definedName name="BExSDP5Y04WWMX2WWRITWOX8R5I9" hidden="1">#REF!</definedName>
    <definedName name="BExSDSGM203BJTNS9MKCBX453HMD" localSheetId="5" hidden="1">#REF!</definedName>
    <definedName name="BExSDSGM203BJTNS9MKCBX453HMD" hidden="1">#REF!</definedName>
    <definedName name="BExSDT20XUFXTDM37M148AXAP7HN" localSheetId="5" hidden="1">#REF!</definedName>
    <definedName name="BExSDT20XUFXTDM37M148AXAP7HN" hidden="1">#REF!</definedName>
    <definedName name="BExSDYLOWNTKCY92LFEDAV8LO7D3" localSheetId="5" hidden="1">#REF!</definedName>
    <definedName name="BExSDYLOWNTKCY92LFEDAV8LO7D3" hidden="1">#REF!</definedName>
    <definedName name="BExSE277VXZ807WBUB6A1UGQ1SF9" localSheetId="5" hidden="1">#REF!</definedName>
    <definedName name="BExSE277VXZ807WBUB6A1UGQ1SF9" hidden="1">#REF!</definedName>
    <definedName name="BExSE3EDSP4UL6G0I3DZ5SBHMUBU" localSheetId="5" hidden="1">#REF!</definedName>
    <definedName name="BExSE3EDSP4UL6G0I3DZ5SBHMUBU" hidden="1">#REF!</definedName>
    <definedName name="BExSEEHK1VLWD7JBV9SVVVIKQZ3I" localSheetId="5" hidden="1">#REF!</definedName>
    <definedName name="BExSEEHK1VLWD7JBV9SVVVIKQZ3I" hidden="1">#REF!</definedName>
    <definedName name="BExSEITYG8XAMWJ1C8VKU1MB4TEO" localSheetId="5" hidden="1">#REF!</definedName>
    <definedName name="BExSEITYG8XAMWJ1C8VKU1MB4TEO" hidden="1">#REF!</definedName>
    <definedName name="BExSEJKZLX37P3V33TRTFJ30BFRK" localSheetId="5" hidden="1">#REF!</definedName>
    <definedName name="BExSEJKZLX37P3V33TRTFJ30BFRK" hidden="1">#REF!</definedName>
    <definedName name="BExSEKXG1AW54E28IG5EODEM0JJV" localSheetId="5" hidden="1">#REF!</definedName>
    <definedName name="BExSEKXG1AW54E28IG5EODEM0JJV" hidden="1">#REF!</definedName>
    <definedName name="BExSEO84KVM8R2IV5MFH0XI3IZSN" localSheetId="5" hidden="1">#REF!</definedName>
    <definedName name="BExSEO84KVM8R2IV5MFH0XI3IZSN" hidden="1">#REF!</definedName>
    <definedName name="BExSEP9UVOAI6TMXKNK587PQ3328" localSheetId="5" hidden="1">#REF!</definedName>
    <definedName name="BExSEP9UVOAI6TMXKNK587PQ3328" hidden="1">#REF!</definedName>
    <definedName name="BExSERIU9MUGR4NPZAUJCVXUZ74I" localSheetId="5" hidden="1">#REF!</definedName>
    <definedName name="BExSERIU9MUGR4NPZAUJCVXUZ74I" hidden="1">#REF!</definedName>
    <definedName name="BExSF07QFLZCO4P6K6QF05XG7PH1" localSheetId="5" hidden="1">#REF!</definedName>
    <definedName name="BExSF07QFLZCO4P6K6QF05XG7PH1" hidden="1">#REF!</definedName>
    <definedName name="BExSFJ8ZAGQ63A4MVMZRQWLVRGQ5" localSheetId="5" hidden="1">#REF!</definedName>
    <definedName name="BExSFJ8ZAGQ63A4MVMZRQWLVRGQ5" hidden="1">#REF!</definedName>
    <definedName name="BExSFKQRST2S9KXWWLCXYLKSF4G1" localSheetId="5" hidden="1">#REF!</definedName>
    <definedName name="BExSFKQRST2S9KXWWLCXYLKSF4G1" hidden="1">#REF!</definedName>
    <definedName name="BExSFOHO6VZ5Y463KL3XYTZBVE3P" localSheetId="5" hidden="1">#REF!</definedName>
    <definedName name="BExSFOHO6VZ5Y463KL3XYTZBVE3P" hidden="1">#REF!</definedName>
    <definedName name="BExSFY2ZJOYUEYBX21QZ7AMN2WK1" localSheetId="5" hidden="1">#REF!</definedName>
    <definedName name="BExSFY2ZJOYUEYBX21QZ7AMN2WK1" hidden="1">#REF!</definedName>
    <definedName name="BExSFYDRRTAZVPXRWUF5PDQ97WFF" localSheetId="5" hidden="1">#REF!</definedName>
    <definedName name="BExSFYDRRTAZVPXRWUF5PDQ97WFF" hidden="1">#REF!</definedName>
    <definedName name="BExSFZVPFTXA3F0IJ2NGH1GXX9R7" localSheetId="5" hidden="1">#REF!</definedName>
    <definedName name="BExSFZVPFTXA3F0IJ2NGH1GXX9R7" hidden="1">#REF!</definedName>
    <definedName name="BExSG2Q34XRC1K28H4XG6PQM3FTW" localSheetId="5" hidden="1">#REF!</definedName>
    <definedName name="BExSG2Q34XRC1K28H4XG6PQM3FTW" hidden="1">#REF!</definedName>
    <definedName name="BExSG90Q4ZUU2IPGDYOM169NJV9S" localSheetId="5" hidden="1">#REF!</definedName>
    <definedName name="BExSG90Q4ZUU2IPGDYOM169NJV9S" hidden="1">#REF!</definedName>
    <definedName name="BExSG9X3DU845PNXYJGGLBQY2UHG" localSheetId="5" hidden="1">#REF!</definedName>
    <definedName name="BExSG9X3DU845PNXYJGGLBQY2UHG" hidden="1">#REF!</definedName>
    <definedName name="BExSGE45J27MDUUNXW7Z8Q33UAON" localSheetId="5" hidden="1">#REF!</definedName>
    <definedName name="BExSGE45J27MDUUNXW7Z8Q33UAON" hidden="1">#REF!</definedName>
    <definedName name="BExSGE9LY91Q0URHB4YAMX0UAMYI" localSheetId="5" hidden="1">#REF!</definedName>
    <definedName name="BExSGE9LY91Q0URHB4YAMX0UAMYI" hidden="1">#REF!</definedName>
    <definedName name="BExSGLB2URTLBCKBB4Y885W925F2" localSheetId="5" hidden="1">#REF!</definedName>
    <definedName name="BExSGLB2URTLBCKBB4Y885W925F2" hidden="1">#REF!</definedName>
    <definedName name="BExSGNEL2G0PC04ATVS20W5179EK" localSheetId="5" hidden="1">#REF!</definedName>
    <definedName name="BExSGNEL2G0PC04ATVS20W5179EK" hidden="1">#REF!</definedName>
    <definedName name="BExSGOAYG73SFWOPAQV80P710GID" localSheetId="5" hidden="1">#REF!</definedName>
    <definedName name="BExSGOAYG73SFWOPAQV80P710GID" hidden="1">#REF!</definedName>
    <definedName name="BExSGOWJHRW7FWKLO2EHUOOGHNAF" localSheetId="5" hidden="1">#REF!</definedName>
    <definedName name="BExSGOWJHRW7FWKLO2EHUOOGHNAF" hidden="1">#REF!</definedName>
    <definedName name="BExSGOWJTAP41ZV5Q23H7MI9C76W" localSheetId="5" hidden="1">#REF!</definedName>
    <definedName name="BExSGOWJTAP41ZV5Q23H7MI9C76W" hidden="1">#REF!</definedName>
    <definedName name="BExSGR5JQVX2HQ0PKCGZNSSUM1RV" localSheetId="5" hidden="1">#REF!</definedName>
    <definedName name="BExSGR5JQVX2HQ0PKCGZNSSUM1RV" hidden="1">#REF!</definedName>
    <definedName name="BExSGT3MKX7YVLVP6YLL6KVO8UGV" localSheetId="5" hidden="1">#REF!</definedName>
    <definedName name="BExSGT3MKX7YVLVP6YLL6KVO8UGV" hidden="1">#REF!</definedName>
    <definedName name="BExSGVHX69GJZHD99DKE4RZ042B1" localSheetId="5" hidden="1">#REF!</definedName>
    <definedName name="BExSGVHX69GJZHD99DKE4RZ042B1" hidden="1">#REF!</definedName>
    <definedName name="BExSGZJO4J4ZO04E2N2ECVYS9DEZ" localSheetId="5" hidden="1">#REF!</definedName>
    <definedName name="BExSGZJO4J4ZO04E2N2ECVYS9DEZ" hidden="1">#REF!</definedName>
    <definedName name="BExSHAHFHS7MMNJR8JPVABRGBVIT" localSheetId="5" hidden="1">#REF!</definedName>
    <definedName name="BExSHAHFHS7MMNJR8JPVABRGBVIT" hidden="1">#REF!</definedName>
    <definedName name="BExSHGH88QZWW4RNAX4YKAZ5JEBL" localSheetId="5" hidden="1">#REF!</definedName>
    <definedName name="BExSHGH88QZWW4RNAX4YKAZ5JEBL" hidden="1">#REF!</definedName>
    <definedName name="BExSHOKK1OO3CX9Z28C58E5J1D9W" localSheetId="5" hidden="1">#REF!</definedName>
    <definedName name="BExSHOKK1OO3CX9Z28C58E5J1D9W" hidden="1">#REF!</definedName>
    <definedName name="BExSHQD8KYLTQGDXIRKCHQQ7MKIH" localSheetId="5" hidden="1">#REF!</definedName>
    <definedName name="BExSHQD8KYLTQGDXIRKCHQQ7MKIH" hidden="1">#REF!</definedName>
    <definedName name="BExSHVGPIAHXI97UBLI9G4I4M29F" localSheetId="5" hidden="1">#REF!</definedName>
    <definedName name="BExSHVGPIAHXI97UBLI9G4I4M29F" hidden="1">#REF!</definedName>
    <definedName name="BExSI0K2YL3HTCQAD8A7TR4QCUR6" localSheetId="5" hidden="1">#REF!</definedName>
    <definedName name="BExSI0K2YL3HTCQAD8A7TR4QCUR6" hidden="1">#REF!</definedName>
    <definedName name="BExSIFUDNRWXWIWNGCCFOOD8WIAZ" localSheetId="5" hidden="1">#REF!</definedName>
    <definedName name="BExSIFUDNRWXWIWNGCCFOOD8WIAZ" hidden="1">#REF!</definedName>
    <definedName name="BExTTZNS2PBCR93C9IUW49UZ4I6T" localSheetId="5" hidden="1">#REF!</definedName>
    <definedName name="BExTTZNS2PBCR93C9IUW49UZ4I6T" hidden="1">#REF!</definedName>
    <definedName name="BExTU2YFQ25JQ6MEMRHHN66VLTPJ" localSheetId="5" hidden="1">#REF!</definedName>
    <definedName name="BExTU2YFQ25JQ6MEMRHHN66VLTPJ" hidden="1">#REF!</definedName>
    <definedName name="BExTU75IOII1V5O0C9X2VAYYVJUG" localSheetId="5" hidden="1">#REF!</definedName>
    <definedName name="BExTU75IOII1V5O0C9X2VAYYVJUG" hidden="1">#REF!</definedName>
    <definedName name="BExTUA5F7V4LUIIAM17J3A8XF3JE" localSheetId="5" hidden="1">#REF!</definedName>
    <definedName name="BExTUA5F7V4LUIIAM17J3A8XF3JE" hidden="1">#REF!</definedName>
    <definedName name="BExTUBY3AA9B91YRRWFOT21LUL8Q" localSheetId="5" hidden="1">#REF!</definedName>
    <definedName name="BExTUBY3AA9B91YRRWFOT21LUL8Q" hidden="1">#REF!</definedName>
    <definedName name="BExTUJ53ANGZ3H1KDK4CR4Q0OD6P" localSheetId="5" hidden="1">#REF!</definedName>
    <definedName name="BExTUJ53ANGZ3H1KDK4CR4Q0OD6P" hidden="1">#REF!</definedName>
    <definedName name="BExTUKXSZBM7C57G6NGLWGU4WOHY" localSheetId="5" hidden="1">#REF!</definedName>
    <definedName name="BExTUKXSZBM7C57G6NGLWGU4WOHY" hidden="1">#REF!</definedName>
    <definedName name="BExTUNC5INBE8Y5OA5GQUTXX6QJW" localSheetId="5" hidden="1">#REF!</definedName>
    <definedName name="BExTUNC5INBE8Y5OA5GQUTXX6QJW" hidden="1">#REF!</definedName>
    <definedName name="BExTUSQCFFYZCDNHWHADBC2E1ZP1" localSheetId="5" hidden="1">#REF!</definedName>
    <definedName name="BExTUSQCFFYZCDNHWHADBC2E1ZP1" hidden="1">#REF!</definedName>
    <definedName name="BExTUV4NQDZVAENZPSZGF7A3DDFN" localSheetId="5" hidden="1">#REF!</definedName>
    <definedName name="BExTUV4NQDZVAENZPSZGF7A3DDFN" hidden="1">#REF!</definedName>
    <definedName name="BExTUVFGOJEYS28JURA5KHQFDU5J" localSheetId="5" hidden="1">#REF!</definedName>
    <definedName name="BExTUVFGOJEYS28JURA5KHQFDU5J" hidden="1">#REF!</definedName>
    <definedName name="BExTUW10U40QCYGHM5NJ3YR1O5SP" localSheetId="5" hidden="1">#REF!</definedName>
    <definedName name="BExTUW10U40QCYGHM5NJ3YR1O5SP" hidden="1">#REF!</definedName>
    <definedName name="BExTUWXFQHINU66YG82BI20ATMB5" localSheetId="5" hidden="1">#REF!</definedName>
    <definedName name="BExTUWXFQHINU66YG82BI20ATMB5" hidden="1">#REF!</definedName>
    <definedName name="BExTUY9WNSJ91GV8CP0SKJTEIV82" localSheetId="5" hidden="1">[19]ZZCOOM_M03_Q005!#REF!</definedName>
    <definedName name="BExTUY9WNSJ91GV8CP0SKJTEIV82" hidden="1">[19]ZZCOOM_M03_Q005!#REF!</definedName>
    <definedName name="BExTV67VIM8PV6KO253M4DUBJQLC" localSheetId="5" hidden="1">#REF!</definedName>
    <definedName name="BExTV67VIM8PV6KO253M4DUBJQLC" hidden="1">#REF!</definedName>
    <definedName name="BExTVELZCF2YA5L6F23BYZZR6WHF" localSheetId="5" hidden="1">#REF!</definedName>
    <definedName name="BExTVELZCF2YA5L6F23BYZZR6WHF" hidden="1">#REF!</definedName>
    <definedName name="BExTVGPIQZ99YFXUC8OONUX5BD42" localSheetId="5" hidden="1">#REF!</definedName>
    <definedName name="BExTVGPIQZ99YFXUC8OONUX5BD42" hidden="1">#REF!</definedName>
    <definedName name="BExTVQG4F5RF0LZXG06AZ6EU1GQ3" localSheetId="5" hidden="1">#REF!</definedName>
    <definedName name="BExTVQG4F5RF0LZXG06AZ6EU1GQ3" hidden="1">#REF!</definedName>
    <definedName name="BExTVZQLP9VFLEYQ9280W13X7E8K" localSheetId="5" hidden="1">#REF!</definedName>
    <definedName name="BExTVZQLP9VFLEYQ9280W13X7E8K" hidden="1">#REF!</definedName>
    <definedName name="BExTWB4LA1PODQOH4LDTHQKBN16K" localSheetId="5" hidden="1">#REF!</definedName>
    <definedName name="BExTWB4LA1PODQOH4LDTHQKBN16K" hidden="1">#REF!</definedName>
    <definedName name="BExTWI0Q8AWXUA3ZN7I5V3QK2KM1" localSheetId="5" hidden="1">#REF!</definedName>
    <definedName name="BExTWI0Q8AWXUA3ZN7I5V3QK2KM1" hidden="1">#REF!</definedName>
    <definedName name="BExTWJTIA3WUW1PUWXAOP9O8NKLZ" localSheetId="5" hidden="1">#REF!</definedName>
    <definedName name="BExTWJTIA3WUW1PUWXAOP9O8NKLZ" hidden="1">#REF!</definedName>
    <definedName name="BExTWW95OX07FNA01WF5MSSSFQLX" localSheetId="5" hidden="1">#REF!</definedName>
    <definedName name="BExTWW95OX07FNA01WF5MSSSFQLX" hidden="1">#REF!</definedName>
    <definedName name="BExTX005F4GLW03J0PLPRPMI1SEG" localSheetId="5" hidden="1">#REF!</definedName>
    <definedName name="BExTX005F4GLW03J0PLPRPMI1SEG" hidden="1">#REF!</definedName>
    <definedName name="BExTX476KI0RNB71XI5TYMANSGBG" localSheetId="5" hidden="1">#REF!</definedName>
    <definedName name="BExTX476KI0RNB71XI5TYMANSGBG" hidden="1">#REF!</definedName>
    <definedName name="BExTXBJFKNSCUO7IOL6CSKERP06D" localSheetId="5" hidden="1">#REF!</definedName>
    <definedName name="BExTXBJFKNSCUO7IOL6CSKERP06D" hidden="1">#REF!</definedName>
    <definedName name="BExTXDMZDQ9U1FD9T7F79J29SYYN" localSheetId="5" hidden="1">#REF!</definedName>
    <definedName name="BExTXDMZDQ9U1FD9T7F79J29SYYN" hidden="1">#REF!</definedName>
    <definedName name="BExTXJ6HBAIXMMWKZTJNFDYVZCAY" localSheetId="5" hidden="1">#REF!</definedName>
    <definedName name="BExTXJ6HBAIXMMWKZTJNFDYVZCAY" hidden="1">#REF!</definedName>
    <definedName name="BExTXT812NQT8GAEGH738U29BI0D" localSheetId="5" hidden="1">#REF!</definedName>
    <definedName name="BExTXT812NQT8GAEGH738U29BI0D" hidden="1">#REF!</definedName>
    <definedName name="BExTXWIP2TFPTQ76NHFOB72NICRZ" localSheetId="5" hidden="1">#REF!</definedName>
    <definedName name="BExTXWIP2TFPTQ76NHFOB72NICRZ" hidden="1">#REF!</definedName>
    <definedName name="BExTY5T62H651VC86QM4X7E28JVA" localSheetId="5" hidden="1">#REF!</definedName>
    <definedName name="BExTY5T62H651VC86QM4X7E28JVA" hidden="1">#REF!</definedName>
    <definedName name="BExTYB7EHGVTJ4RSYOXWSG87U5WI" localSheetId="5" hidden="1">#REF!</definedName>
    <definedName name="BExTYB7EHGVTJ4RSYOXWSG87U5WI" hidden="1">#REF!</definedName>
    <definedName name="BExTYC93RS0KNKFOD35WG37LS9LY" localSheetId="5" hidden="1">#REF!</definedName>
    <definedName name="BExTYC93RS0KNKFOD35WG37LS9LY" hidden="1">#REF!</definedName>
    <definedName name="BExTYKCEFJ83LZM95M1V7CSFQVEA" localSheetId="5" hidden="1">#REF!</definedName>
    <definedName name="BExTYKCEFJ83LZM95M1V7CSFQVEA" hidden="1">#REF!</definedName>
    <definedName name="BExTYPLA9N640MFRJJQPKXT7P88M" localSheetId="5" hidden="1">#REF!</definedName>
    <definedName name="BExTYPLA9N640MFRJJQPKXT7P88M" hidden="1">#REF!</definedName>
    <definedName name="BExTYW1794M1TLJ2QQQCEEUZN18F" localSheetId="5" hidden="1">#REF!</definedName>
    <definedName name="BExTYW1794M1TLJ2QQQCEEUZN18F" hidden="1">#REF!</definedName>
    <definedName name="BExTZ7F71SNTOX4LLZCK5R9VUMIJ" localSheetId="5" hidden="1">#REF!</definedName>
    <definedName name="BExTZ7F71SNTOX4LLZCK5R9VUMIJ" hidden="1">#REF!</definedName>
    <definedName name="BExTZ80SWE36T1QSIIPJU7NJ65JL" localSheetId="5" hidden="1">#REF!</definedName>
    <definedName name="BExTZ80SWE36T1QSIIPJU7NJ65JL" hidden="1">#REF!</definedName>
    <definedName name="BExTZ869RSO739T4Q78JLOVO7G0C" localSheetId="5" hidden="1">#REF!</definedName>
    <definedName name="BExTZ869RSO739T4Q78JLOVO7G0C" hidden="1">#REF!</definedName>
    <definedName name="BExTZ8X5G9S3PA4FPSNK7T69W7QT" localSheetId="5" hidden="1">#REF!</definedName>
    <definedName name="BExTZ8X5G9S3PA4FPSNK7T69W7QT" hidden="1">#REF!</definedName>
    <definedName name="BExTZ97Y0RMR8V5BI9F2H4MFB77O" localSheetId="5" hidden="1">#REF!</definedName>
    <definedName name="BExTZ97Y0RMR8V5BI9F2H4MFB77O" hidden="1">#REF!</definedName>
    <definedName name="BExTZK5PMCAXJL4DUIGL6H9Y8U4C" localSheetId="5" hidden="1">#REF!</definedName>
    <definedName name="BExTZK5PMCAXJL4DUIGL6H9Y8U4C" hidden="1">#REF!</definedName>
    <definedName name="BExTZKB6L5SXV5UN71YVTCBEIGWY" localSheetId="5" hidden="1">#REF!</definedName>
    <definedName name="BExTZKB6L5SXV5UN71YVTCBEIGWY" hidden="1">#REF!</definedName>
    <definedName name="BExTZLICVKK4NBJFEGL270GJ2VQO" localSheetId="5" hidden="1">#REF!</definedName>
    <definedName name="BExTZLICVKK4NBJFEGL270GJ2VQO" hidden="1">#REF!</definedName>
    <definedName name="BExTZO2596CBZKPI7YNA1QQNPAIJ" localSheetId="5" hidden="1">#REF!</definedName>
    <definedName name="BExTZO2596CBZKPI7YNA1QQNPAIJ" hidden="1">#REF!</definedName>
    <definedName name="BExTZY8TDV4U7FQL7O10G6VKWKPJ" localSheetId="5" hidden="1">#REF!</definedName>
    <definedName name="BExTZY8TDV4U7FQL7O10G6VKWKPJ" hidden="1">#REF!</definedName>
    <definedName name="BExU02QNT4LT7H9JPUC4FXTLVGZT" localSheetId="5" hidden="1">#REF!</definedName>
    <definedName name="BExU02QNT4LT7H9JPUC4FXTLVGZT" hidden="1">#REF!</definedName>
    <definedName name="BExU0BFJJQO1HJZKI14QGOQ6JROO" localSheetId="5" hidden="1">#REF!</definedName>
    <definedName name="BExU0BFJJQO1HJZKI14QGOQ6JROO" hidden="1">#REF!</definedName>
    <definedName name="BExU0FH5WTGW8MRFUFMDDSMJ6YQ5" localSheetId="5" hidden="1">#REF!</definedName>
    <definedName name="BExU0FH5WTGW8MRFUFMDDSMJ6YQ5" hidden="1">#REF!</definedName>
    <definedName name="BExU0GDOIL9U33QGU9ZU3YX3V1I4" localSheetId="5" hidden="1">#REF!</definedName>
    <definedName name="BExU0GDOIL9U33QGU9ZU3YX3V1I4" hidden="1">#REF!</definedName>
    <definedName name="BExU0HKTO8WJDQDWRTUK5TETM3HS" localSheetId="5" hidden="1">#REF!</definedName>
    <definedName name="BExU0HKTO8WJDQDWRTUK5TETM3HS" hidden="1">#REF!</definedName>
    <definedName name="BExU0MTJQPE041ZN7H8UKGV6MZT7" localSheetId="5" hidden="1">#REF!</definedName>
    <definedName name="BExU0MTJQPE041ZN7H8UKGV6MZT7" hidden="1">#REF!</definedName>
    <definedName name="BExU0ZUUFYHLUK4M4E8GLGIBBNT0" localSheetId="5" hidden="1">#REF!</definedName>
    <definedName name="BExU0ZUUFYHLUK4M4E8GLGIBBNT0" hidden="1">#REF!</definedName>
    <definedName name="BExU147D6RPG6ZVTSXRKFSVRHSBG" localSheetId="5" hidden="1">#REF!</definedName>
    <definedName name="BExU147D6RPG6ZVTSXRKFSVRHSBG" hidden="1">#REF!</definedName>
    <definedName name="BExU16R10W1SOAPNG4CDJ01T7JRE" localSheetId="5" hidden="1">#REF!</definedName>
    <definedName name="BExU16R10W1SOAPNG4CDJ01T7JRE" hidden="1">#REF!</definedName>
    <definedName name="BExU17CKOR3GNIHDNVLH9L1IOJS9" localSheetId="5" hidden="1">#REF!</definedName>
    <definedName name="BExU17CKOR3GNIHDNVLH9L1IOJS9" hidden="1">#REF!</definedName>
    <definedName name="BExU1DXYI5DAD9DSFIEAUOB5XFZ9" localSheetId="5" hidden="1">#REF!</definedName>
    <definedName name="BExU1DXYI5DAD9DSFIEAUOB5XFZ9" hidden="1">#REF!</definedName>
    <definedName name="BExU1GXUTLRPJN4MRINLAPHSZQFG" localSheetId="5" hidden="1">#REF!</definedName>
    <definedName name="BExU1GXUTLRPJN4MRINLAPHSZQFG" hidden="1">#REF!</definedName>
    <definedName name="BExU1IL9AOHFO85BZB6S60DK3N8H" localSheetId="5" hidden="1">#REF!</definedName>
    <definedName name="BExU1IL9AOHFO85BZB6S60DK3N8H" hidden="1">#REF!</definedName>
    <definedName name="BExU1LAEKWJ0U6NP9G2AC9CTBYH6" localSheetId="5" hidden="1">#REF!</definedName>
    <definedName name="BExU1LAEKWJ0U6NP9G2AC9CTBYH6" hidden="1">#REF!</definedName>
    <definedName name="BExU1NOPS09CLFZL1O31RAF9BQNQ" localSheetId="5" hidden="1">#REF!</definedName>
    <definedName name="BExU1NOPS09CLFZL1O31RAF9BQNQ" hidden="1">#REF!</definedName>
    <definedName name="BExU1PH9MOEX1JZVZ3D5M9DXB191" localSheetId="5" hidden="1">#REF!</definedName>
    <definedName name="BExU1PH9MOEX1JZVZ3D5M9DXB191" hidden="1">#REF!</definedName>
    <definedName name="BExU1QZEEKJA35IMEOLOJ3ODX0ZA" localSheetId="5" hidden="1">#REF!</definedName>
    <definedName name="BExU1QZEEKJA35IMEOLOJ3ODX0ZA" hidden="1">#REF!</definedName>
    <definedName name="BExU1VRURIWWVJ95O40WA23LMTJD" localSheetId="5" hidden="1">#REF!</definedName>
    <definedName name="BExU1VRURIWWVJ95O40WA23LMTJD" hidden="1">#REF!</definedName>
    <definedName name="BExU2A0FXVBDX9LO3VWEXB4TLFT0" localSheetId="5" hidden="1">#REF!</definedName>
    <definedName name="BExU2A0FXVBDX9LO3VWEXB4TLFT0" hidden="1">#REF!</definedName>
    <definedName name="BExU2LEH667H33V81XVEZUP2O0UQ" localSheetId="5" hidden="1">#REF!</definedName>
    <definedName name="BExU2LEH667H33V81XVEZUP2O0UQ" hidden="1">#REF!</definedName>
    <definedName name="BExU2M5CK6XK55UIHDVYRXJJJRI4" localSheetId="5" hidden="1">#REF!</definedName>
    <definedName name="BExU2M5CK6XK55UIHDVYRXJJJRI4" hidden="1">#REF!</definedName>
    <definedName name="BExU2TXVT25ZTOFQAF6CM53Z1RLF" localSheetId="5" hidden="1">#REF!</definedName>
    <definedName name="BExU2TXVT25ZTOFQAF6CM53Z1RLF" hidden="1">#REF!</definedName>
    <definedName name="BExU2XZLYIU19G7358W5T9E87AFR" localSheetId="5" hidden="1">#REF!</definedName>
    <definedName name="BExU2XZLYIU19G7358W5T9E87AFR" hidden="1">#REF!</definedName>
    <definedName name="BExU2ZXMKRBQEX0CT3ZPZ3UFZP1G" localSheetId="5" hidden="1">#REF!</definedName>
    <definedName name="BExU2ZXMKRBQEX0CT3ZPZ3UFZP1G" hidden="1">#REF!</definedName>
    <definedName name="BExU35XHF1K1XEQUSZ292S5T61YA" localSheetId="5" hidden="1">#REF!</definedName>
    <definedName name="BExU35XHF1K1XEQUSZ292S5T61YA" hidden="1">#REF!</definedName>
    <definedName name="BExU38S1U5IC1T5A3P2TZU5OV0LN" localSheetId="5" hidden="1">#REF!</definedName>
    <definedName name="BExU38S1U5IC1T5A3P2TZU5OV0LN" hidden="1">#REF!</definedName>
    <definedName name="BExU3B66MCKJFSKT3HL8B5EJGVX0" localSheetId="5" hidden="1">#REF!</definedName>
    <definedName name="BExU3B66MCKJFSKT3HL8B5EJGVX0" hidden="1">#REF!</definedName>
    <definedName name="BExU3FDFDB2NVPYUR5V7OA3HF474" localSheetId="5" hidden="1">#REF!</definedName>
    <definedName name="BExU3FDFDB2NVPYUR5V7OA3HF474" hidden="1">#REF!</definedName>
    <definedName name="BExU3R7J076KUCCEUGKAYMANTUT5" localSheetId="5" hidden="1">#REF!</definedName>
    <definedName name="BExU3R7J076KUCCEUGKAYMANTUT5" hidden="1">#REF!</definedName>
    <definedName name="BExU3UNI9NR1RNZR07NSLSZMDOQQ" localSheetId="5" hidden="1">#REF!</definedName>
    <definedName name="BExU3UNI9NR1RNZR07NSLSZMDOQQ" hidden="1">#REF!</definedName>
    <definedName name="BExU401R18N6XKZKL7CNFOZQCM14" localSheetId="5" hidden="1">#REF!</definedName>
    <definedName name="BExU401R18N6XKZKL7CNFOZQCM14" hidden="1">#REF!</definedName>
    <definedName name="BExU42QVGY7TK39W1BIN6CDRG2OE" localSheetId="5" hidden="1">#REF!</definedName>
    <definedName name="BExU42QVGY7TK39W1BIN6CDRG2OE" hidden="1">#REF!</definedName>
    <definedName name="BExU431LXP7LIUNGJB9OSXEANFGX" localSheetId="5" hidden="1">#REF!</definedName>
    <definedName name="BExU431LXP7LIUNGJB9OSXEANFGX" hidden="1">#REF!</definedName>
    <definedName name="BExU47OZMS6TCWMEHHF0UCSFLLPI" localSheetId="5" hidden="1">#REF!</definedName>
    <definedName name="BExU47OZMS6TCWMEHHF0UCSFLLPI" hidden="1">#REF!</definedName>
    <definedName name="BExU4D36E8TXN0M8KSNGEAFYP4DQ" localSheetId="5" hidden="1">#REF!</definedName>
    <definedName name="BExU4D36E8TXN0M8KSNGEAFYP4DQ" hidden="1">#REF!</definedName>
    <definedName name="BExU4G31RRVLJ3AC6E1FNEFMXM3O" localSheetId="5" hidden="1">#REF!</definedName>
    <definedName name="BExU4G31RRVLJ3AC6E1FNEFMXM3O" hidden="1">#REF!</definedName>
    <definedName name="BExU4GDVLPUEWBA4MRYRTQAUNO7B" localSheetId="5" hidden="1">#REF!</definedName>
    <definedName name="BExU4GDVLPUEWBA4MRYRTQAUNO7B" hidden="1">#REF!</definedName>
    <definedName name="BExU4H4RAMAX0XVAWT5WFYQNPAL3" localSheetId="5" hidden="1">#REF!</definedName>
    <definedName name="BExU4H4RAMAX0XVAWT5WFYQNPAL3" hidden="1">#REF!</definedName>
    <definedName name="BExU4I148DA7PRCCISLWQ6ABXFK6" localSheetId="5" hidden="1">#REF!</definedName>
    <definedName name="BExU4I148DA7PRCCISLWQ6ABXFK6" hidden="1">#REF!</definedName>
    <definedName name="BExU4L101H2KQHVKCKQ4PBAWZV6K" localSheetId="5" hidden="1">#REF!</definedName>
    <definedName name="BExU4L101H2KQHVKCKQ4PBAWZV6K" hidden="1">#REF!</definedName>
    <definedName name="BExU4LML14Q7KDTYIKJWXF68W7X1" localSheetId="5" hidden="1">#REF!</definedName>
    <definedName name="BExU4LML14Q7KDTYIKJWXF68W7X1" hidden="1">#REF!</definedName>
    <definedName name="BExU4NA00RRRBGRT6TOB0MXZRCRZ" localSheetId="5" hidden="1">#REF!</definedName>
    <definedName name="BExU4NA00RRRBGRT6TOB0MXZRCRZ" hidden="1">#REF!</definedName>
    <definedName name="BExU529I6YHVOG83TJHWSILIQU1S" localSheetId="5" hidden="1">#REF!</definedName>
    <definedName name="BExU529I6YHVOG83TJHWSILIQU1S" hidden="1">#REF!</definedName>
    <definedName name="BExU57YCIKPRD8QWL6EU0YR3NG3J" localSheetId="5" hidden="1">#REF!</definedName>
    <definedName name="BExU57YCIKPRD8QWL6EU0YR3NG3J" hidden="1">#REF!</definedName>
    <definedName name="BExU5DSTBWXLN6E59B757KRWRI6E" localSheetId="5" hidden="1">#REF!</definedName>
    <definedName name="BExU5DSTBWXLN6E59B757KRWRI6E" hidden="1">#REF!</definedName>
    <definedName name="BExU5JSMO03X9M4WIRPP8JPSMQKJ" localSheetId="5" hidden="1">#REF!</definedName>
    <definedName name="BExU5JSMO03X9M4WIRPP8JPSMQKJ" hidden="1">#REF!</definedName>
    <definedName name="BExU5TDWM8NNDHYPQ7OQODTQ368A" localSheetId="5" hidden="1">#REF!</definedName>
    <definedName name="BExU5TDWM8NNDHYPQ7OQODTQ368A" hidden="1">#REF!</definedName>
    <definedName name="BExU5X4OX1V1XHS6WSSORVQPP6Z3" localSheetId="5" hidden="1">#REF!</definedName>
    <definedName name="BExU5X4OX1V1XHS6WSSORVQPP6Z3" hidden="1">#REF!</definedName>
    <definedName name="BExU5XVPARTFMRYHNUTBKDIL4UJN" localSheetId="5" hidden="1">#REF!</definedName>
    <definedName name="BExU5XVPARTFMRYHNUTBKDIL4UJN" hidden="1">#REF!</definedName>
    <definedName name="BExU66KMFBAP8JCVG9VM1RD1TNFF" localSheetId="5" hidden="1">#REF!</definedName>
    <definedName name="BExU66KMFBAP8JCVG9VM1RD1TNFF" hidden="1">#REF!</definedName>
    <definedName name="BExU68IOM3CB3TACNAE9565TW7SH" localSheetId="5" hidden="1">#REF!</definedName>
    <definedName name="BExU68IOM3CB3TACNAE9565TW7SH" hidden="1">#REF!</definedName>
    <definedName name="BExU6AM82KN21E82HMWVP3LWP9IL" localSheetId="5" hidden="1">#REF!</definedName>
    <definedName name="BExU6AM82KN21E82HMWVP3LWP9IL" hidden="1">#REF!</definedName>
    <definedName name="BExU6FEU1MRHU98R9YOJC5OKUJ6L" localSheetId="5" hidden="1">#REF!</definedName>
    <definedName name="BExU6FEU1MRHU98R9YOJC5OKUJ6L" hidden="1">#REF!</definedName>
    <definedName name="BExU6KIAJ663Y8W8QMU4HCF183DF" localSheetId="5" hidden="1">#REF!</definedName>
    <definedName name="BExU6KIAJ663Y8W8QMU4HCF183DF" hidden="1">#REF!</definedName>
    <definedName name="BExU6KT19B4PG6SHXFBGBPLM66KT" localSheetId="5" hidden="1">#REF!</definedName>
    <definedName name="BExU6KT19B4PG6SHXFBGBPLM66KT" hidden="1">#REF!</definedName>
    <definedName name="BExU6PAVKIOAIMQ9XQIHHF1SUAGO" localSheetId="5" hidden="1">#REF!</definedName>
    <definedName name="BExU6PAVKIOAIMQ9XQIHHF1SUAGO" hidden="1">#REF!</definedName>
    <definedName name="BExU6SLKTWV0YINVLTI6BCG9ANZM" localSheetId="5" hidden="1">#REF!</definedName>
    <definedName name="BExU6SLKTWV0YINVLTI6BCG9ANZM" hidden="1">#REF!</definedName>
    <definedName name="BExU6WXXC7SSQDMHSLUN5C2V4IYX" localSheetId="5" hidden="1">#REF!</definedName>
    <definedName name="BExU6WXXC7SSQDMHSLUN5C2V4IYX" hidden="1">#REF!</definedName>
    <definedName name="BExU73387E74XE8A9UKZLZNJYY65" localSheetId="5" hidden="1">#REF!</definedName>
    <definedName name="BExU73387E74XE8A9UKZLZNJYY65" hidden="1">#REF!</definedName>
    <definedName name="BExU76ZHCJM8I7VSICCMSTC33O6U" localSheetId="5" hidden="1">#REF!</definedName>
    <definedName name="BExU76ZHCJM8I7VSICCMSTC33O6U" hidden="1">#REF!</definedName>
    <definedName name="BExU7BBTUF8BQ42DSGM94X5TG5GF" localSheetId="5" hidden="1">#REF!</definedName>
    <definedName name="BExU7BBTUF8BQ42DSGM94X5TG5GF" hidden="1">#REF!</definedName>
    <definedName name="BExU7HH4EAHFQHT4AXKGWAWZP3I0" localSheetId="5" hidden="1">#REF!</definedName>
    <definedName name="BExU7HH4EAHFQHT4AXKGWAWZP3I0" hidden="1">#REF!</definedName>
    <definedName name="BExU7L7WPQSA0ELXZ0I86V33QCCJ" localSheetId="5" hidden="1">#REF!</definedName>
    <definedName name="BExU7L7WPQSA0ELXZ0I86V33QCCJ" hidden="1">#REF!</definedName>
    <definedName name="BExU7MF1ZVPDHOSMCAXOSYICHZ4I" localSheetId="5" hidden="1">#REF!</definedName>
    <definedName name="BExU7MF1ZVPDHOSMCAXOSYICHZ4I" hidden="1">#REF!</definedName>
    <definedName name="BExU7O2BJ6D5YCKEL6FD2EFCWYRX" localSheetId="5" hidden="1">#REF!</definedName>
    <definedName name="BExU7O2BJ6D5YCKEL6FD2EFCWYRX" hidden="1">#REF!</definedName>
    <definedName name="BExU7Q0JS9YIUKUPNSSAIDK2KJAV" localSheetId="5" hidden="1">#REF!</definedName>
    <definedName name="BExU7Q0JS9YIUKUPNSSAIDK2KJAV" hidden="1">#REF!</definedName>
    <definedName name="BExU80I6AE5OU7P7F5V7HWIZBJ4P" localSheetId="5" hidden="1">#REF!</definedName>
    <definedName name="BExU80I6AE5OU7P7F5V7HWIZBJ4P" hidden="1">#REF!</definedName>
    <definedName name="BExU86NB26MCPYIISZ36HADONGT2" localSheetId="5" hidden="1">#REF!</definedName>
    <definedName name="BExU86NB26MCPYIISZ36HADONGT2" hidden="1">#REF!</definedName>
    <definedName name="BExU885EZZNSZV3GP298UJ8LB7OL" localSheetId="5" hidden="1">#REF!</definedName>
    <definedName name="BExU885EZZNSZV3GP298UJ8LB7OL" hidden="1">#REF!</definedName>
    <definedName name="BExU8FSAUP9TUZ1NO9WXK80QPHWV" localSheetId="5" hidden="1">#REF!</definedName>
    <definedName name="BExU8FSAUP9TUZ1NO9WXK80QPHWV" hidden="1">#REF!</definedName>
    <definedName name="BExU8KFLAN778MBN93NYZB0FV30G" localSheetId="5" hidden="1">#REF!</definedName>
    <definedName name="BExU8KFLAN778MBN93NYZB0FV30G" hidden="1">#REF!</definedName>
    <definedName name="BExU8PZC6845UUDFG9M8FTC3P3DK" localSheetId="5" hidden="1">#REF!</definedName>
    <definedName name="BExU8PZC6845UUDFG9M8FTC3P3DK" hidden="1">#REF!</definedName>
    <definedName name="BExU8UX9JX3XLB47YZ8GFXE0V7R2" localSheetId="5" hidden="1">#REF!</definedName>
    <definedName name="BExU8UX9JX3XLB47YZ8GFXE0V7R2" hidden="1">#REF!</definedName>
    <definedName name="BExU8WVGMRSFNWCNHODQ9JQCMZB0" localSheetId="5" hidden="1">#REF!</definedName>
    <definedName name="BExU8WVGMRSFNWCNHODQ9JQCMZB0" hidden="1">#REF!</definedName>
    <definedName name="BExU96M1J7P9DZQ3S9H0C12KGYTW" localSheetId="5" hidden="1">#REF!</definedName>
    <definedName name="BExU96M1J7P9DZQ3S9H0C12KGYTW" hidden="1">#REF!</definedName>
    <definedName name="BExU9F05OR1GZ3057R6UL3WPEIYI" localSheetId="5" hidden="1">#REF!</definedName>
    <definedName name="BExU9F05OR1GZ3057R6UL3WPEIYI" hidden="1">#REF!</definedName>
    <definedName name="BExU9GCSO5YILIKG6VAHN13DL75K" localSheetId="5" hidden="1">#REF!</definedName>
    <definedName name="BExU9GCSO5YILIKG6VAHN13DL75K" hidden="1">#REF!</definedName>
    <definedName name="BExU9KJOZLO15N11MJVN782NFGJ0" localSheetId="5" hidden="1">#REF!</definedName>
    <definedName name="BExU9KJOZLO15N11MJVN782NFGJ0" hidden="1">#REF!</definedName>
    <definedName name="BExU9LG29XU2K1GNKRO4438JYQZE" localSheetId="5" hidden="1">#REF!</definedName>
    <definedName name="BExU9LG29XU2K1GNKRO4438JYQZE" hidden="1">#REF!</definedName>
    <definedName name="BExU9RW36I5Z6JIXUIUB3PJH86LT" localSheetId="5" hidden="1">#REF!</definedName>
    <definedName name="BExU9RW36I5Z6JIXUIUB3PJH86LT" hidden="1">#REF!</definedName>
    <definedName name="BExU9WU19DJ2VAGISPFEGDWWOO4V" localSheetId="5" hidden="1">#REF!</definedName>
    <definedName name="BExU9WU19DJ2VAGISPFEGDWWOO4V" hidden="1">#REF!</definedName>
    <definedName name="BExUA28AO7OWDG3H23Q0CL4B7BHW" localSheetId="5" hidden="1">#REF!</definedName>
    <definedName name="BExUA28AO7OWDG3H23Q0CL4B7BHW" hidden="1">#REF!</definedName>
    <definedName name="BExUA34N2C083NSTAHQGZZ3BCYGK" localSheetId="5" hidden="1">#REF!</definedName>
    <definedName name="BExUA34N2C083NSTAHQGZZ3BCYGK" hidden="1">#REF!</definedName>
    <definedName name="BExUA5O923FFNEBY8BPO1TU3QGBM" localSheetId="5" hidden="1">#REF!</definedName>
    <definedName name="BExUA5O923FFNEBY8BPO1TU3QGBM" hidden="1">#REF!</definedName>
    <definedName name="BExUA6Q4K25VH452AQ3ZIRBCMS61" localSheetId="5" hidden="1">#REF!</definedName>
    <definedName name="BExUA6Q4K25VH452AQ3ZIRBCMS61" hidden="1">#REF!</definedName>
    <definedName name="BExUAFV4JMBSM2SKBQL9NHL0NIBS" localSheetId="5" hidden="1">#REF!</definedName>
    <definedName name="BExUAFV4JMBSM2SKBQL9NHL0NIBS" hidden="1">#REF!</definedName>
    <definedName name="BExUAMWQODKBXMRH1QCMJLJBF8M7" localSheetId="5" hidden="1">#REF!</definedName>
    <definedName name="BExUAMWQODKBXMRH1QCMJLJBF8M7" hidden="1">#REF!</definedName>
    <definedName name="BExUAPR6Y32097JKJCTGC4C6EGE9" localSheetId="5" hidden="1">#REF!</definedName>
    <definedName name="BExUAPR6Y32097JKJCTGC4C6EGE9" hidden="1">#REF!</definedName>
    <definedName name="BExUARUP0MX710TNZSAA01HUEAVC" localSheetId="5" hidden="1">#REF!</definedName>
    <definedName name="BExUARUP0MX710TNZSAA01HUEAVC" hidden="1">#REF!</definedName>
    <definedName name="BExUAX8WS5OPVLCDXRGKTU2QMTFO" localSheetId="5" hidden="1">#REF!</definedName>
    <definedName name="BExUAX8WS5OPVLCDXRGKTU2QMTFO" hidden="1">#REF!</definedName>
    <definedName name="BExUB1FYAZ433NX9GD7WGACX5IZD" localSheetId="5" hidden="1">#REF!</definedName>
    <definedName name="BExUB1FYAZ433NX9GD7WGACX5IZD" hidden="1">#REF!</definedName>
    <definedName name="BExUB8HLEXSBVPZ5AXNQEK96F1N4" localSheetId="5" hidden="1">#REF!</definedName>
    <definedName name="BExUB8HLEXSBVPZ5AXNQEK96F1N4" hidden="1">#REF!</definedName>
    <definedName name="BExUBCDVZIEA7YT0LPSMHL5ZSERQ" localSheetId="5" hidden="1">#REF!</definedName>
    <definedName name="BExUBCDVZIEA7YT0LPSMHL5ZSERQ" hidden="1">#REF!</definedName>
    <definedName name="BExUBDA8WU087BUIMXC1U1CKA2RA" localSheetId="5" hidden="1">#REF!</definedName>
    <definedName name="BExUBDA8WU087BUIMXC1U1CKA2RA" hidden="1">#REF!</definedName>
    <definedName name="BExUBKXBUCN760QYU7Q8GESBWOQH" localSheetId="5" hidden="1">#REF!</definedName>
    <definedName name="BExUBKXBUCN760QYU7Q8GESBWOQH" hidden="1">#REF!</definedName>
    <definedName name="BExUBL83ED0P076RN9RJ8P1MZ299" localSheetId="5" hidden="1">#REF!</definedName>
    <definedName name="BExUBL83ED0P076RN9RJ8P1MZ299" hidden="1">#REF!</definedName>
    <definedName name="BExUC1EPS2CZ5CKFA0AQRIVRSHS8" localSheetId="5" hidden="1">#REF!</definedName>
    <definedName name="BExUC1EPS2CZ5CKFA0AQRIVRSHS8" hidden="1">#REF!</definedName>
    <definedName name="BExUC623BDYEODBN0N4DO6PJQ7NU" localSheetId="5" hidden="1">#REF!</definedName>
    <definedName name="BExUC623BDYEODBN0N4DO6PJQ7NU" hidden="1">#REF!</definedName>
    <definedName name="BExUC8WH8TCKBB5313JGYYQ1WFLT" localSheetId="5" hidden="1">#REF!</definedName>
    <definedName name="BExUC8WH8TCKBB5313JGYYQ1WFLT" hidden="1">#REF!</definedName>
    <definedName name="BExUCAP7GOSYPHMQKK6719YLSDIQ" localSheetId="5" hidden="1">#REF!</definedName>
    <definedName name="BExUCAP7GOSYPHMQKK6719YLSDIQ" hidden="1">#REF!</definedName>
    <definedName name="BExUCFCDK6SPH86I6STXX8X3WMC4" localSheetId="5" hidden="1">#REF!</definedName>
    <definedName name="BExUCFCDK6SPH86I6STXX8X3WMC4" hidden="1">#REF!</definedName>
    <definedName name="BExUCKL98JB87L3I6T6IFSWJNYAB" localSheetId="5" hidden="1">#REF!</definedName>
    <definedName name="BExUCKL98JB87L3I6T6IFSWJNYAB" hidden="1">#REF!</definedName>
    <definedName name="BExUCLC6AQ5KR6LXSAXV4QQ8ASVG" localSheetId="5" hidden="1">#REF!</definedName>
    <definedName name="BExUCLC6AQ5KR6LXSAXV4QQ8ASVG" hidden="1">#REF!</definedName>
    <definedName name="BExUD4IOJ12X3PJG5WXNNGDRCKAP" localSheetId="5" hidden="1">#REF!</definedName>
    <definedName name="BExUD4IOJ12X3PJG5WXNNGDRCKAP" hidden="1">#REF!</definedName>
    <definedName name="BExUD9WX9BWK72UWVSLYZJLAY5VY" localSheetId="5" hidden="1">#REF!</definedName>
    <definedName name="BExUD9WX9BWK72UWVSLYZJLAY5VY" hidden="1">#REF!</definedName>
    <definedName name="BExUDEV0CYVO7Y5IQQBEJ6FUY9S6" localSheetId="5" hidden="1">#REF!</definedName>
    <definedName name="BExUDEV0CYVO7Y5IQQBEJ6FUY9S6" hidden="1">#REF!</definedName>
    <definedName name="BExUDWOXQGIZW0EAIIYLQUPXF8YV" localSheetId="5" hidden="1">#REF!</definedName>
    <definedName name="BExUDWOXQGIZW0EAIIYLQUPXF8YV" hidden="1">#REF!</definedName>
    <definedName name="BExUDXAIC17W1FUU8Z10XUAVB7CS" localSheetId="5" hidden="1">#REF!</definedName>
    <definedName name="BExUDXAIC17W1FUU8Z10XUAVB7CS" hidden="1">#REF!</definedName>
    <definedName name="BExUE5OMY7OAJQ9WR8C8HG311ORP" localSheetId="5" hidden="1">#REF!</definedName>
    <definedName name="BExUE5OMY7OAJQ9WR8C8HG311ORP" hidden="1">#REF!</definedName>
    <definedName name="BExUEFKOQWXXGRNLAOJV2BJ66UB8" localSheetId="5" hidden="1">#REF!</definedName>
    <definedName name="BExUEFKOQWXXGRNLAOJV2BJ66UB8" hidden="1">#REF!</definedName>
    <definedName name="BExUEJGX3OQQP5KFRJSRCZ70EI9V" localSheetId="5" hidden="1">#REF!</definedName>
    <definedName name="BExUEJGX3OQQP5KFRJSRCZ70EI9V" hidden="1">#REF!</definedName>
    <definedName name="BExUEKDB2RWXF3WMTZ6JSBCHNSDT" localSheetId="5" hidden="1">#REF!</definedName>
    <definedName name="BExUEKDB2RWXF3WMTZ6JSBCHNSDT" hidden="1">#REF!</definedName>
    <definedName name="BExUEYR71COFS2X8PDNU21IPMQEU" localSheetId="5" hidden="1">#REF!</definedName>
    <definedName name="BExUEYR71COFS2X8PDNU21IPMQEU" hidden="1">#REF!</definedName>
    <definedName name="BExVPRLJ9I6RX45EDVFSQGCPJSOK" localSheetId="5" hidden="1">#REF!</definedName>
    <definedName name="BExVPRLJ9I6RX45EDVFSQGCPJSOK" hidden="1">#REF!</definedName>
    <definedName name="BExVRFU8RWFT8A80ZVAW185SG2G6" localSheetId="5" hidden="1">#REF!</definedName>
    <definedName name="BExVRFU8RWFT8A80ZVAW185SG2G6" hidden="1">#REF!</definedName>
    <definedName name="BExVSJ3NHETBAIZTZQSM8LAVT76V" localSheetId="5" hidden="1">#REF!</definedName>
    <definedName name="BExVSJ3NHETBAIZTZQSM8LAVT76V" hidden="1">#REF!</definedName>
    <definedName name="BExVSL787C8E4HFQZ2NVLT35I2XV" localSheetId="5" hidden="1">#REF!</definedName>
    <definedName name="BExVSL787C8E4HFQZ2NVLT35I2XV" hidden="1">#REF!</definedName>
    <definedName name="BExVSTFTVV14SFGHQUOJL5SQ5TX9" localSheetId="5" hidden="1">#REF!</definedName>
    <definedName name="BExVSTFTVV14SFGHQUOJL5SQ5TX9" hidden="1">#REF!</definedName>
    <definedName name="BExVT017S14M5X928ARKQ2GNUFE0" localSheetId="5" hidden="1">#REF!</definedName>
    <definedName name="BExVT017S14M5X928ARKQ2GNUFE0" hidden="1">#REF!</definedName>
    <definedName name="BExVT3MPE8LQ5JFN3HQIFKSQ80U4" localSheetId="5" hidden="1">#REF!</definedName>
    <definedName name="BExVT3MPE8LQ5JFN3HQIFKSQ80U4" hidden="1">#REF!</definedName>
    <definedName name="BExVT7TRK3NZHPME2TFBXOF1WBR9" localSheetId="5" hidden="1">#REF!</definedName>
    <definedName name="BExVT7TRK3NZHPME2TFBXOF1WBR9" hidden="1">#REF!</definedName>
    <definedName name="BExVT9H0R0T7WGQAAC0HABMG54YM" localSheetId="5" hidden="1">#REF!</definedName>
    <definedName name="BExVT9H0R0T7WGQAAC0HABMG54YM" hidden="1">#REF!</definedName>
    <definedName name="BExVTAO57POUXSZQJQ6MABMZQA13" localSheetId="5" hidden="1">#REF!</definedName>
    <definedName name="BExVTAO57POUXSZQJQ6MABMZQA13" hidden="1">#REF!</definedName>
    <definedName name="BExVTCMDDEDGLUIMUU6BSFHEWTOP" localSheetId="5" hidden="1">#REF!</definedName>
    <definedName name="BExVTCMDDEDGLUIMUU6BSFHEWTOP" hidden="1">#REF!</definedName>
    <definedName name="BExVTCMDQMLKRA2NQR72XU6Y54IK" localSheetId="5" hidden="1">#REF!</definedName>
    <definedName name="BExVTCMDQMLKRA2NQR72XU6Y54IK" hidden="1">#REF!</definedName>
    <definedName name="BExVTCRV8FQ5U9OYWWL44N6KFNHU" localSheetId="5" hidden="1">#REF!</definedName>
    <definedName name="BExVTCRV8FQ5U9OYWWL44N6KFNHU" hidden="1">#REF!</definedName>
    <definedName name="BExVTNESHPVG0A0KZ7BRX26MS0PF" localSheetId="5" hidden="1">#REF!</definedName>
    <definedName name="BExVTNESHPVG0A0KZ7BRX26MS0PF" hidden="1">#REF!</definedName>
    <definedName name="BExVTTJVTNRSBHBTUZ78WG2JM5MK" localSheetId="5" hidden="1">#REF!</definedName>
    <definedName name="BExVTTJVTNRSBHBTUZ78WG2JM5MK" hidden="1">#REF!</definedName>
    <definedName name="BExVTXLMYR87BC04D1ERALPUFVPG" localSheetId="5" hidden="1">#REF!</definedName>
    <definedName name="BExVTXLMYR87BC04D1ERALPUFVPG" hidden="1">#REF!</definedName>
    <definedName name="BExVUL9V3H8ZF6Y72LQBBN639YAA" localSheetId="5" hidden="1">#REF!</definedName>
    <definedName name="BExVUL9V3H8ZF6Y72LQBBN639YAA" hidden="1">#REF!</definedName>
    <definedName name="BExVUZT95UAU8XG5X9XSE25CHQGA" localSheetId="5" hidden="1">#REF!</definedName>
    <definedName name="BExVUZT95UAU8XG5X9XSE25CHQGA" hidden="1">#REF!</definedName>
    <definedName name="BExVV5T14N2HZIK7HQ4P2KG09U0J" localSheetId="5" hidden="1">#REF!</definedName>
    <definedName name="BExVV5T14N2HZIK7HQ4P2KG09U0J" hidden="1">#REF!</definedName>
    <definedName name="BExVV7R410VYLADLX9LNG63ID6H1" localSheetId="5" hidden="1">#REF!</definedName>
    <definedName name="BExVV7R410VYLADLX9LNG63ID6H1" hidden="1">#REF!</definedName>
    <definedName name="BExVVAAVDXGWAVI6J2W0BCU58MBM" localSheetId="5" hidden="1">#REF!</definedName>
    <definedName name="BExVVAAVDXGWAVI6J2W0BCU58MBM" hidden="1">#REF!</definedName>
    <definedName name="BExVVCEED4JEKF59OV0G3T4XFMFO" localSheetId="5" hidden="1">#REF!</definedName>
    <definedName name="BExVVCEED4JEKF59OV0G3T4XFMFO" hidden="1">#REF!</definedName>
    <definedName name="BExVVPFO2J7FMSRPD36909HN4BZJ" localSheetId="5" hidden="1">#REF!</definedName>
    <definedName name="BExVVPFO2J7FMSRPD36909HN4BZJ" hidden="1">#REF!</definedName>
    <definedName name="BExVVQ19AQ3VCARJOC38SF7OYE9Y" localSheetId="5" hidden="1">#REF!</definedName>
    <definedName name="BExVVQ19AQ3VCARJOC38SF7OYE9Y" hidden="1">#REF!</definedName>
    <definedName name="BExVVQ19TAECID45CS4HXT1RD3AQ" localSheetId="5" hidden="1">#REF!</definedName>
    <definedName name="BExVVQ19TAECID45CS4HXT1RD3AQ" hidden="1">#REF!</definedName>
    <definedName name="BExVVYKOYB7OX8Y0B4UIUF79PVDO" localSheetId="5" hidden="1">#REF!</definedName>
    <definedName name="BExVVYKOYB7OX8Y0B4UIUF79PVDO" hidden="1">#REF!</definedName>
    <definedName name="BExVW3YV5XGIVJ97UUPDJGJ2P15B" localSheetId="5" hidden="1">#REF!</definedName>
    <definedName name="BExVW3YV5XGIVJ97UUPDJGJ2P15B" hidden="1">#REF!</definedName>
    <definedName name="BExVW5X571GEYR5SCU1Z2DHKWM79" localSheetId="5" hidden="1">#REF!</definedName>
    <definedName name="BExVW5X571GEYR5SCU1Z2DHKWM79" hidden="1">#REF!</definedName>
    <definedName name="BExVW6YTKA098AF57M4PHNQ54XMH" localSheetId="5" hidden="1">#REF!</definedName>
    <definedName name="BExVW6YTKA098AF57M4PHNQ54XMH" hidden="1">#REF!</definedName>
    <definedName name="BExVWHRDIJBRFANMKJFY05BHP7RS" localSheetId="5" hidden="1">#REF!</definedName>
    <definedName name="BExVWHRDIJBRFANMKJFY05BHP7RS" hidden="1">#REF!</definedName>
    <definedName name="BExVWINKCH0V0NUWH363SMXAZE62" localSheetId="5" hidden="1">#REF!</definedName>
    <definedName name="BExVWINKCH0V0NUWH363SMXAZE62" hidden="1">#REF!</definedName>
    <definedName name="BExVWYU8EK669NP172GEIGCTVPPA" localSheetId="5" hidden="1">#REF!</definedName>
    <definedName name="BExVWYU8EK669NP172GEIGCTVPPA" hidden="1">#REF!</definedName>
    <definedName name="BExVX3XN2DRJKL8EDBIG58RYQ36R" localSheetId="5" hidden="1">#REF!</definedName>
    <definedName name="BExVX3XN2DRJKL8EDBIG58RYQ36R" hidden="1">#REF!</definedName>
    <definedName name="BExVXBA38Z5WNQUH39HHZ2SAMC1T" localSheetId="5" hidden="1">#REF!</definedName>
    <definedName name="BExVXBA38Z5WNQUH39HHZ2SAMC1T" hidden="1">#REF!</definedName>
    <definedName name="BExVXDZ63PUART77BBR5SI63TPC6" localSheetId="5" hidden="1">#REF!</definedName>
    <definedName name="BExVXDZ63PUART77BBR5SI63TPC6" hidden="1">#REF!</definedName>
    <definedName name="BExVXHKI6LFYMGWISMPACMO247HL" localSheetId="5" hidden="1">#REF!</definedName>
    <definedName name="BExVXHKI6LFYMGWISMPACMO247HL" hidden="1">#REF!</definedName>
    <definedName name="BExVXK9SK580O7MYHVNJ3V911ALP" localSheetId="5" hidden="1">#REF!</definedName>
    <definedName name="BExVXK9SK580O7MYHVNJ3V911ALP" hidden="1">#REF!</definedName>
    <definedName name="BExVXLX2BZ5EF2X6R41BTKRJR1NM" localSheetId="5" hidden="1">#REF!</definedName>
    <definedName name="BExVXLX2BZ5EF2X6R41BTKRJR1NM" hidden="1">#REF!</definedName>
    <definedName name="BExVXYT01U5IPYA7E44FWS6KCEFC" localSheetId="5" hidden="1">#REF!</definedName>
    <definedName name="BExVXYT01U5IPYA7E44FWS6KCEFC" hidden="1">#REF!</definedName>
    <definedName name="BExVY11V7U1SAY4QKYE0PBSPD7LW" localSheetId="5" hidden="1">#REF!</definedName>
    <definedName name="BExVY11V7U1SAY4QKYE0PBSPD7LW" hidden="1">#REF!</definedName>
    <definedName name="BExVY1SV37DL5YU59HS4IG3VBCP4" localSheetId="5" hidden="1">#REF!</definedName>
    <definedName name="BExVY1SV37DL5YU59HS4IG3VBCP4" hidden="1">#REF!</definedName>
    <definedName name="BExVY3WFGJKSQA08UF9NCMST928Y" localSheetId="5" hidden="1">#REF!</definedName>
    <definedName name="BExVY3WFGJKSQA08UF9NCMST928Y" hidden="1">#REF!</definedName>
    <definedName name="BExVY954UOEVQEIC5OFO4NEWVKAQ" localSheetId="5" hidden="1">#REF!</definedName>
    <definedName name="BExVY954UOEVQEIC5OFO4NEWVKAQ" hidden="1">#REF!</definedName>
    <definedName name="BExVYHDYIV5397LC02V4FEP8VD6W" localSheetId="5" hidden="1">#REF!</definedName>
    <definedName name="BExVYHDYIV5397LC02V4FEP8VD6W" hidden="1">#REF!</definedName>
    <definedName name="BExVYO4NFDGC4ZOGHANQWX5CH4BT" localSheetId="5" hidden="1">#REF!</definedName>
    <definedName name="BExVYO4NFDGC4ZOGHANQWX5CH4BT" hidden="1">#REF!</definedName>
    <definedName name="BExVYOVIZDA18YIQ0A30Q052PCAK" localSheetId="5" hidden="1">#REF!</definedName>
    <definedName name="BExVYOVIZDA18YIQ0A30Q052PCAK" hidden="1">#REF!</definedName>
    <definedName name="BExVYPS2R6B75R1EFIUJ6G5TE4Q4" localSheetId="5" hidden="1">#REF!</definedName>
    <definedName name="BExVYPS2R6B75R1EFIUJ6G5TE4Q4" hidden="1">#REF!</definedName>
    <definedName name="BExVYQIXPEM6J4JVP78BRHIC05PV" localSheetId="5" hidden="1">#REF!</definedName>
    <definedName name="BExVYQIXPEM6J4JVP78BRHIC05PV" hidden="1">#REF!</definedName>
    <definedName name="BExVYVGWN7SONLVDH9WJ2F1JS264" localSheetId="5" hidden="1">#REF!</definedName>
    <definedName name="BExVYVGWN7SONLVDH9WJ2F1JS264" hidden="1">#REF!</definedName>
    <definedName name="BExVZ40HNAZRM8JHYYNQ7F6A4GU0" localSheetId="5" hidden="1">#REF!</definedName>
    <definedName name="BExVZ40HNAZRM8JHYYNQ7F6A4GU0" hidden="1">#REF!</definedName>
    <definedName name="BExVZ7WRO17PYILJEJGPQCO5IL66" localSheetId="5" hidden="1">#REF!</definedName>
    <definedName name="BExVZ7WRO17PYILJEJGPQCO5IL66" hidden="1">#REF!</definedName>
    <definedName name="BExVZ9EO732IK6MNMG17Y1EFTJQC" localSheetId="5" hidden="1">#REF!</definedName>
    <definedName name="BExVZ9EO732IK6MNMG17Y1EFTJQC" hidden="1">#REF!</definedName>
    <definedName name="BExVZB1Y5J4UL2LKK0363EU7GIJ1" localSheetId="5" hidden="1">#REF!</definedName>
    <definedName name="BExVZB1Y5J4UL2LKK0363EU7GIJ1" hidden="1">#REF!</definedName>
    <definedName name="BExVZGQXYK2ICC9JSNFPRHBD5KNU" localSheetId="5" hidden="1">#REF!</definedName>
    <definedName name="BExVZGQXYK2ICC9JSNFPRHBD5KNU" hidden="1">#REF!</definedName>
    <definedName name="BExVZJQVO5LQ0BJH5JEN5NOBIAF6" localSheetId="5" hidden="1">#REF!</definedName>
    <definedName name="BExVZJQVO5LQ0BJH5JEN5NOBIAF6" hidden="1">#REF!</definedName>
    <definedName name="BExVZNXWS91RD7NXV5NE2R3C8WW7" localSheetId="5" hidden="1">#REF!</definedName>
    <definedName name="BExVZNXWS91RD7NXV5NE2R3C8WW7" hidden="1">#REF!</definedName>
    <definedName name="BExW008AGT1ZRN5DFG4YOH5F7G47" localSheetId="5" hidden="1">#REF!</definedName>
    <definedName name="BExW008AGT1ZRN5DFG4YOH5F7G47" hidden="1">#REF!</definedName>
    <definedName name="BExW0386REQRCQCVT9BCX80UPTRY" localSheetId="5" hidden="1">#REF!</definedName>
    <definedName name="BExW0386REQRCQCVT9BCX80UPTRY" hidden="1">#REF!</definedName>
    <definedName name="BExW0FYP4WXY71CYUG40SUBG9UWU" localSheetId="5" hidden="1">#REF!</definedName>
    <definedName name="BExW0FYP4WXY71CYUG40SUBG9UWU" hidden="1">#REF!</definedName>
    <definedName name="BExW0MPJNQOJ7D6U780WU5XBL97X" localSheetId="5" hidden="1">#REF!</definedName>
    <definedName name="BExW0MPJNQOJ7D6U780WU5XBL97X" hidden="1">#REF!</definedName>
    <definedName name="BExW0RI61B4VV0ARXTFVBAWRA1C5" localSheetId="5" hidden="1">#REF!</definedName>
    <definedName name="BExW0RI61B4VV0ARXTFVBAWRA1C5" hidden="1">#REF!</definedName>
    <definedName name="BExW0Y8T85LBE0WS6FPX6ILTX9ON" localSheetId="5" hidden="1">#REF!</definedName>
    <definedName name="BExW0Y8T85LBE0WS6FPX6ILTX9ON" hidden="1">#REF!</definedName>
    <definedName name="BExW1BVUYQTKMOR56MW7RVRX4L1L" localSheetId="5" hidden="1">#REF!</definedName>
    <definedName name="BExW1BVUYQTKMOR56MW7RVRX4L1L" hidden="1">#REF!</definedName>
    <definedName name="BExW1F1220628FOMTW5UAATHRJHK" localSheetId="5" hidden="1">#REF!</definedName>
    <definedName name="BExW1F1220628FOMTW5UAATHRJHK" hidden="1">#REF!</definedName>
    <definedName name="BExW1PTHB0NZUF0GTD2J1UUL693E" localSheetId="5" hidden="1">#REF!</definedName>
    <definedName name="BExW1PTHB0NZUF0GTD2J1UUL693E" hidden="1">#REF!</definedName>
    <definedName name="BExW1TKA0Z9OP2DTG50GZR5EG8C7" localSheetId="5" hidden="1">#REF!</definedName>
    <definedName name="BExW1TKA0Z9OP2DTG50GZR5EG8C7" hidden="1">#REF!</definedName>
    <definedName name="BExW1U0JLKQ094DW5MMOI8UHO09V" localSheetId="5" hidden="1">#REF!</definedName>
    <definedName name="BExW1U0JLKQ094DW5MMOI8UHO09V" hidden="1">#REF!</definedName>
    <definedName name="BExW1VNZHNB5P9V6232N0DQCE0WE" localSheetId="5" hidden="1">#REF!</definedName>
    <definedName name="BExW1VNZHNB5P9V6232N0DQCE0WE" hidden="1">#REF!</definedName>
    <definedName name="BExW1WK6J1TDP29S3QDPTYZJBLIW" localSheetId="5" hidden="1">#REF!</definedName>
    <definedName name="BExW1WK6J1TDP29S3QDPTYZJBLIW" hidden="1">#REF!</definedName>
    <definedName name="BExW283NP9D366XFPXLGSCI5UB0L" localSheetId="5" hidden="1">#REF!</definedName>
    <definedName name="BExW283NP9D366XFPXLGSCI5UB0L" hidden="1">#REF!</definedName>
    <definedName name="BExW2H3C8WJSBW5FGTFKVDVJC4CL" localSheetId="5" hidden="1">#REF!</definedName>
    <definedName name="BExW2H3C8WJSBW5FGTFKVDVJC4CL" hidden="1">#REF!</definedName>
    <definedName name="BExW2MSCKPGF5K3I7TL4KF5ISUOL" localSheetId="5" hidden="1">#REF!</definedName>
    <definedName name="BExW2MSCKPGF5K3I7TL4KF5ISUOL" hidden="1">#REF!</definedName>
    <definedName name="BExW2SMO90FU9W8DVVES6Q4E6BZR" localSheetId="5" hidden="1">#REF!</definedName>
    <definedName name="BExW2SMO90FU9W8DVVES6Q4E6BZR" hidden="1">#REF!</definedName>
    <definedName name="BExW36V9N91OHCUMGWJQL3I5P4JK" localSheetId="5" hidden="1">#REF!</definedName>
    <definedName name="BExW36V9N91OHCUMGWJQL3I5P4JK" hidden="1">#REF!</definedName>
    <definedName name="BExW39V04HTFFQE7DAW9MAJT0NNF" localSheetId="5" hidden="1">#REF!</definedName>
    <definedName name="BExW39V04HTFFQE7DAW9MAJT0NNF" hidden="1">#REF!</definedName>
    <definedName name="BExW3ECU6QPMV99AITCPHAG0CGYK" localSheetId="5" hidden="1">#REF!</definedName>
    <definedName name="BExW3ECU6QPMV99AITCPHAG0CGYK" hidden="1">#REF!</definedName>
    <definedName name="BExW3EIBA1J9Q9NA9VCGZGRS8WV7" localSheetId="5" hidden="1">#REF!</definedName>
    <definedName name="BExW3EIBA1J9Q9NA9VCGZGRS8WV7" hidden="1">#REF!</definedName>
    <definedName name="BExW3FEO8FI8N6AGQKYEG4SQVJWB" localSheetId="5" hidden="1">#REF!</definedName>
    <definedName name="BExW3FEO8FI8N6AGQKYEG4SQVJWB" hidden="1">#REF!</definedName>
    <definedName name="BExW3GB28STOMJUSZEIA7YKYNS4Y" localSheetId="5" hidden="1">#REF!</definedName>
    <definedName name="BExW3GB28STOMJUSZEIA7YKYNS4Y" hidden="1">#REF!</definedName>
    <definedName name="BExW3T1K638HT5E0Y8MMK108P5JT" localSheetId="5" hidden="1">#REF!</definedName>
    <definedName name="BExW3T1K638HT5E0Y8MMK108P5JT" hidden="1">#REF!</definedName>
    <definedName name="BExW3U3D6FTAFTK3Q7DSA9FY454Q" localSheetId="5" hidden="1">#REF!</definedName>
    <definedName name="BExW3U3D6FTAFTK3Q7DSA9FY454Q" hidden="1">#REF!</definedName>
    <definedName name="BExW4217ZHL9VO39POSTJOD090WU" localSheetId="5" hidden="1">#REF!</definedName>
    <definedName name="BExW4217ZHL9VO39POSTJOD090WU" hidden="1">#REF!</definedName>
    <definedName name="BExW4GPW71EBF8XPS2QGVQHBCDX3" localSheetId="5" hidden="1">#REF!</definedName>
    <definedName name="BExW4GPW71EBF8XPS2QGVQHBCDX3" hidden="1">#REF!</definedName>
    <definedName name="BExW4JKC5837JBPCOJV337ZVYYY3" localSheetId="5" hidden="1">#REF!</definedName>
    <definedName name="BExW4JKC5837JBPCOJV337ZVYYY3" hidden="1">#REF!</definedName>
    <definedName name="BExW4O2DBZGV8KGBO9EB4BAXIH4Y" localSheetId="5" hidden="1">#REF!</definedName>
    <definedName name="BExW4O2DBZGV8KGBO9EB4BAXIH4Y" hidden="1">#REF!</definedName>
    <definedName name="BExW4QR9FV9MP5K610THBSM51RYO" localSheetId="5" hidden="1">#REF!</definedName>
    <definedName name="BExW4QR9FV9MP5K610THBSM51RYO" hidden="1">#REF!</definedName>
    <definedName name="BExW4Z029R9E19ZENN3WEA3VDAD1" localSheetId="5" hidden="1">#REF!</definedName>
    <definedName name="BExW4Z029R9E19ZENN3WEA3VDAD1" hidden="1">#REF!</definedName>
    <definedName name="BExW53SPLW3K0Y0ZVTM4NYF1B2YH" localSheetId="5" hidden="1">#REF!</definedName>
    <definedName name="BExW53SPLW3K0Y0ZVTM4NYF1B2YH" hidden="1">#REF!</definedName>
    <definedName name="BExW591F7X34FVKJ2OUT09PFUW1B" localSheetId="5" hidden="1">#REF!</definedName>
    <definedName name="BExW591F7X34FVKJ2OUT09PFUW1B" hidden="1">#REF!</definedName>
    <definedName name="BExW5AZNT6IAZGNF2C879ODHY1B8" localSheetId="5" hidden="1">#REF!</definedName>
    <definedName name="BExW5AZNT6IAZGNF2C879ODHY1B8" hidden="1">#REF!</definedName>
    <definedName name="BExW5F6OUXHEWQU5VYE7W7P8DD78" localSheetId="5" hidden="1">#REF!</definedName>
    <definedName name="BExW5F6OUXHEWQU5VYE7W7P8DD78" hidden="1">#REF!</definedName>
    <definedName name="BExW5WPU27WD4NWZOT0ZEJIDLX5J" localSheetId="5" hidden="1">#REF!</definedName>
    <definedName name="BExW5WPU27WD4NWZOT0ZEJIDLX5J" hidden="1">#REF!</definedName>
    <definedName name="BExW5YD97EMSUYC4KDEFH1FB4FY3" localSheetId="5" hidden="1">#REF!</definedName>
    <definedName name="BExW5YD97EMSUYC4KDEFH1FB4FY3" hidden="1">#REF!</definedName>
    <definedName name="BExW5Z469DSRWTA6T0KVLA7SMIPL" localSheetId="5" hidden="1">#REF!</definedName>
    <definedName name="BExW5Z469DSRWTA6T0KVLA7SMIPL" hidden="1">#REF!</definedName>
    <definedName name="BExW62ETJAPBX5X53FTGUCHZXI2K" localSheetId="5" hidden="1">#REF!</definedName>
    <definedName name="BExW62ETJAPBX5X53FTGUCHZXI2K" hidden="1">#REF!</definedName>
    <definedName name="BExW660AV1TUV2XNUPD65RZR3QOO" localSheetId="5" hidden="1">#REF!</definedName>
    <definedName name="BExW660AV1TUV2XNUPD65RZR3QOO" hidden="1">#REF!</definedName>
    <definedName name="BExW66LVVZK656PQY1257QMHP2AY" localSheetId="5" hidden="1">#REF!</definedName>
    <definedName name="BExW66LVVZK656PQY1257QMHP2AY" hidden="1">#REF!</definedName>
    <definedName name="BExW6EJPHAP1TWT380AZLXNHR22P" localSheetId="5" hidden="1">#REF!</definedName>
    <definedName name="BExW6EJPHAP1TWT380AZLXNHR22P" hidden="1">#REF!</definedName>
    <definedName name="BExW6G1PJ38H10DVLL8WPQ736OEB" localSheetId="5" hidden="1">#REF!</definedName>
    <definedName name="BExW6G1PJ38H10DVLL8WPQ736OEB" hidden="1">#REF!</definedName>
    <definedName name="BExW794A74Z5F2K8LVQLD6VSKXUE" localSheetId="5" hidden="1">#REF!</definedName>
    <definedName name="BExW794A74Z5F2K8LVQLD6VSKXUE" hidden="1">#REF!</definedName>
    <definedName name="BExW7Q1TQ8E6G4WYYNSOMV43S95R" localSheetId="5" hidden="1">#REF!</definedName>
    <definedName name="BExW7Q1TQ8E6G4WYYNSOMV43S95R" hidden="1">#REF!</definedName>
    <definedName name="BExW7XZTFZV0N9YM9S4PM74A5X2O" localSheetId="5" hidden="1">#REF!</definedName>
    <definedName name="BExW7XZTFZV0N9YM9S4PM74A5X2O" hidden="1">#REF!</definedName>
    <definedName name="BExW8K0SSIPSKBVP06IJ71600HJZ" localSheetId="5" hidden="1">#REF!</definedName>
    <definedName name="BExW8K0SSIPSKBVP06IJ71600HJZ" hidden="1">#REF!</definedName>
    <definedName name="BExW8T0GVY3ZYO4ACSBLHS8SH895" localSheetId="5" hidden="1">#REF!</definedName>
    <definedName name="BExW8T0GVY3ZYO4ACSBLHS8SH895" hidden="1">#REF!</definedName>
    <definedName name="BExW8YEP73JMMU9HZ08PM4WHJQZ4" localSheetId="5" hidden="1">#REF!</definedName>
    <definedName name="BExW8YEP73JMMU9HZ08PM4WHJQZ4" hidden="1">#REF!</definedName>
    <definedName name="BExW937AT53OZQRHNWQZ5BVH24IE" localSheetId="5" hidden="1">#REF!</definedName>
    <definedName name="BExW937AT53OZQRHNWQZ5BVH24IE" hidden="1">#REF!</definedName>
    <definedName name="BExW95LN5N0LYFFVP7GJEGDVDLF0" localSheetId="5" hidden="1">#REF!</definedName>
    <definedName name="BExW95LN5N0LYFFVP7GJEGDVDLF0" hidden="1">#REF!</definedName>
    <definedName name="BExW967733Q8RAJOHR2GJ3HO8JIW" localSheetId="5" hidden="1">#REF!</definedName>
    <definedName name="BExW967733Q8RAJOHR2GJ3HO8JIW" hidden="1">#REF!</definedName>
    <definedName name="BExW9POK1KIOI0ALS5MZIKTDIYMA" localSheetId="5" hidden="1">#REF!</definedName>
    <definedName name="BExW9POK1KIOI0ALS5MZIKTDIYMA" hidden="1">#REF!</definedName>
    <definedName name="BExXLDE6PN4ESWT3LXJNQCY94NE4" localSheetId="5" hidden="1">#REF!</definedName>
    <definedName name="BExXLDE6PN4ESWT3LXJNQCY94NE4" hidden="1">#REF!</definedName>
    <definedName name="BExXLQVPK2H3IF0NDDA5CT612EUK" localSheetId="5" hidden="1">#REF!</definedName>
    <definedName name="BExXLQVPK2H3IF0NDDA5CT612EUK" hidden="1">#REF!</definedName>
    <definedName name="BExXLR6IO70TYTACKQH9M5PGV24J" localSheetId="5" hidden="1">#REF!</definedName>
    <definedName name="BExXLR6IO70TYTACKQH9M5PGV24J" hidden="1">#REF!</definedName>
    <definedName name="BExXM065WOLYRYHGHOJE0OOFXA4M" localSheetId="5" hidden="1">#REF!</definedName>
    <definedName name="BExXM065WOLYRYHGHOJE0OOFXA4M" hidden="1">#REF!</definedName>
    <definedName name="BExXM3GUNXVDM82KUR17NNUMQCNI" localSheetId="5" hidden="1">#REF!</definedName>
    <definedName name="BExXM3GUNXVDM82KUR17NNUMQCNI" hidden="1">#REF!</definedName>
    <definedName name="BExXMA28M8SH7MKIGETSDA72WUIZ" localSheetId="5" hidden="1">#REF!</definedName>
    <definedName name="BExXMA28M8SH7MKIGETSDA72WUIZ" hidden="1">#REF!</definedName>
    <definedName name="BExXMOLHIAHDLFSA31PUB36SC3I9" localSheetId="5" hidden="1">#REF!</definedName>
    <definedName name="BExXMOLHIAHDLFSA31PUB36SC3I9" hidden="1">#REF!</definedName>
    <definedName name="BExXMT8T5Z3M2JBQN65X2LKH0YQI" localSheetId="5" hidden="1">#REF!</definedName>
    <definedName name="BExXMT8T5Z3M2JBQN65X2LKH0YQI" hidden="1">#REF!</definedName>
    <definedName name="BExXN1XNO7H60M9X1E7EVWFJDM5N" localSheetId="5" hidden="1">#REF!</definedName>
    <definedName name="BExXN1XNO7H60M9X1E7EVWFJDM5N" hidden="1">#REF!</definedName>
    <definedName name="BExXN1XOOOY51EZQ6II0LWEU2OYT" localSheetId="5" hidden="1">#REF!</definedName>
    <definedName name="BExXN1XOOOY51EZQ6II0LWEU2OYT" hidden="1">#REF!</definedName>
    <definedName name="BExXN22ZOTIW49GPLWFYKVM90FNZ" localSheetId="5" hidden="1">#REF!</definedName>
    <definedName name="BExXN22ZOTIW49GPLWFYKVM90FNZ" hidden="1">#REF!</definedName>
    <definedName name="BExXN6QAP8UJQVN4R4BQKPP4QK35" localSheetId="5" hidden="1">#REF!</definedName>
    <definedName name="BExXN6QAP8UJQVN4R4BQKPP4QK35" hidden="1">#REF!</definedName>
    <definedName name="BExXNBOA39T2X6Y5Y5GZ5DDNA1AX" localSheetId="5" hidden="1">#REF!</definedName>
    <definedName name="BExXNBOA39T2X6Y5Y5GZ5DDNA1AX" hidden="1">#REF!</definedName>
    <definedName name="BExXNBZ1BRDK73S9XPRR1645KLVB" localSheetId="5" hidden="1">#REF!</definedName>
    <definedName name="BExXNBZ1BRDK73S9XPRR1645KLVB" hidden="1">#REF!</definedName>
    <definedName name="BExXND6872VJ3M2PGT056WQMWBHD" localSheetId="5" hidden="1">#REF!</definedName>
    <definedName name="BExXND6872VJ3M2PGT056WQMWBHD" hidden="1">#REF!</definedName>
    <definedName name="BExXNPM24UN2PGVL9D1TUBFRIKR4" localSheetId="5" hidden="1">#REF!</definedName>
    <definedName name="BExXNPM24UN2PGVL9D1TUBFRIKR4" hidden="1">#REF!</definedName>
    <definedName name="BExXNWCR6WOY5G3VTC96QCIFQE0E" localSheetId="5" hidden="1">#REF!</definedName>
    <definedName name="BExXNWCR6WOY5G3VTC96QCIFQE0E" hidden="1">#REF!</definedName>
    <definedName name="BExXNWYB165VO9MHARCL5WLCHWS0" localSheetId="5" hidden="1">#REF!</definedName>
    <definedName name="BExXNWYB165VO9MHARCL5WLCHWS0" hidden="1">#REF!</definedName>
    <definedName name="BExXO278QHQN8JDK5425EJ615ECC" localSheetId="5" hidden="1">#REF!</definedName>
    <definedName name="BExXO278QHQN8JDK5425EJ615ECC" hidden="1">#REF!</definedName>
    <definedName name="BExXO4QVV7YZ6L5A7WZEMIA5AZOV" localSheetId="5" hidden="1">#REF!</definedName>
    <definedName name="BExXO4QVV7YZ6L5A7WZEMIA5AZOV" hidden="1">#REF!</definedName>
    <definedName name="BExXOBHOP0WGFHI2Y9AO4L440UVQ" localSheetId="5" hidden="1">#REF!</definedName>
    <definedName name="BExXOBHOP0WGFHI2Y9AO4L440UVQ" hidden="1">#REF!</definedName>
    <definedName name="BExXOHHHX25B8F97636QMXFUDZQK" localSheetId="5" hidden="1">#REF!</definedName>
    <definedName name="BExXOHHHX25B8F97636QMXFUDZQK" hidden="1">#REF!</definedName>
    <definedName name="BExXOHSAD2NSHOLLMZ2JWA4I3I1R" localSheetId="5" hidden="1">#REF!</definedName>
    <definedName name="BExXOHSAD2NSHOLLMZ2JWA4I3I1R" hidden="1">#REF!</definedName>
    <definedName name="BExXOJKWIJ6IFTV1RHIWHR91EZMW" localSheetId="5" hidden="1">#REF!</definedName>
    <definedName name="BExXOJKWIJ6IFTV1RHIWHR91EZMW" hidden="1">#REF!</definedName>
    <definedName name="BExXP80B5FGA00JCM7UXKPI3PB7Y" localSheetId="5" hidden="1">#REF!</definedName>
    <definedName name="BExXP80B5FGA00JCM7UXKPI3PB7Y" hidden="1">#REF!</definedName>
    <definedName name="BExXP85M4WXYVN1UVHUTOEKEG5XS" localSheetId="5" hidden="1">#REF!</definedName>
    <definedName name="BExXP85M4WXYVN1UVHUTOEKEG5XS" hidden="1">#REF!</definedName>
    <definedName name="BExXPELOTHOAG0OWILLAH94OZV5J" localSheetId="5" hidden="1">#REF!</definedName>
    <definedName name="BExXPELOTHOAG0OWILLAH94OZV5J" hidden="1">#REF!</definedName>
    <definedName name="BExXPOSJRLJNYPU01QNNQ5URXP2U" localSheetId="5" hidden="1">#REF!</definedName>
    <definedName name="BExXPOSJRLJNYPU01QNNQ5URXP2U" hidden="1">#REF!</definedName>
    <definedName name="BExXPS31W1VD2NMIE4E37LHVDF0L" localSheetId="5" hidden="1">#REF!</definedName>
    <definedName name="BExXPS31W1VD2NMIE4E37LHVDF0L" hidden="1">#REF!</definedName>
    <definedName name="BExXPZKYEMVF5JOC14HYOOYQK6JK" localSheetId="5" hidden="1">#REF!</definedName>
    <definedName name="BExXPZKYEMVF5JOC14HYOOYQK6JK" hidden="1">#REF!</definedName>
    <definedName name="BExXQ89PA10X79WBWOEP1AJX1OQM" localSheetId="5" hidden="1">#REF!</definedName>
    <definedName name="BExXQ89PA10X79WBWOEP1AJX1OQM" hidden="1">#REF!</definedName>
    <definedName name="BExXQCGQGGYSI0LTRVR73MUO50AW" localSheetId="5" hidden="1">#REF!</definedName>
    <definedName name="BExXQCGQGGYSI0LTRVR73MUO50AW" hidden="1">#REF!</definedName>
    <definedName name="BExXQEEXFHDQ8DSRAJSB5ET6J004" localSheetId="5" hidden="1">#REF!</definedName>
    <definedName name="BExXQEEXFHDQ8DSRAJSB5ET6J004" hidden="1">#REF!</definedName>
    <definedName name="BExXQH41O5HZAH8BO6HCFY8YC3TU" localSheetId="5" hidden="1">#REF!</definedName>
    <definedName name="BExXQH41O5HZAH8BO6HCFY8YC3TU" hidden="1">#REF!</definedName>
    <definedName name="BExXQJIEF5R3QQ6D8HO3NGPU0IQC" localSheetId="5" hidden="1">#REF!</definedName>
    <definedName name="BExXQJIEF5R3QQ6D8HO3NGPU0IQC" hidden="1">#REF!</definedName>
    <definedName name="BExXQRAVW0KPQXIJ59NG6UGTZB59" localSheetId="5" hidden="1">#REF!</definedName>
    <definedName name="BExXQRAVW0KPQXIJ59NG6UGTZB59" hidden="1">#REF!</definedName>
    <definedName name="BExXQU00K9ER4I1WM7T9J0W1E7ZC" localSheetId="5" hidden="1">#REF!</definedName>
    <definedName name="BExXQU00K9ER4I1WM7T9J0W1E7ZC" hidden="1">#REF!</definedName>
    <definedName name="BExXQU00KOR7XLM8B13DGJ1MIQDY" localSheetId="5" hidden="1">#REF!</definedName>
    <definedName name="BExXQU00KOR7XLM8B13DGJ1MIQDY" hidden="1">#REF!</definedName>
    <definedName name="BExXQUG48Q1ISN53FE4MRROM0HSJ" localSheetId="5" hidden="1">#REF!</definedName>
    <definedName name="BExXQUG48Q1ISN53FE4MRROM0HSJ" hidden="1">#REF!</definedName>
    <definedName name="BExXQXG18PS8HGBOS03OSTQ0KEYC" localSheetId="5" hidden="1">#REF!</definedName>
    <definedName name="BExXQXG18PS8HGBOS03OSTQ0KEYC" hidden="1">#REF!</definedName>
    <definedName name="BExXQXQT4OAFQT5B0YB3USDJOJOB" localSheetId="5" hidden="1">#REF!</definedName>
    <definedName name="BExXQXQT4OAFQT5B0YB3USDJOJOB" hidden="1">#REF!</definedName>
    <definedName name="BExXR3FSEXAHSXEQNJORWFCPX86N" localSheetId="5" hidden="1">#REF!</definedName>
    <definedName name="BExXR3FSEXAHSXEQNJORWFCPX86N" hidden="1">#REF!</definedName>
    <definedName name="BExXR3W3FKYQBLR299HO9RZ70C43" localSheetId="5" hidden="1">#REF!</definedName>
    <definedName name="BExXR3W3FKYQBLR299HO9RZ70C43" hidden="1">#REF!</definedName>
    <definedName name="BExXR46U23CRRBV6IZT982MAEQKI" localSheetId="5" hidden="1">#REF!</definedName>
    <definedName name="BExXR46U23CRRBV6IZT982MAEQKI" hidden="1">#REF!</definedName>
    <definedName name="BExXR6A8W3ND3XDZXBMQZ1VCAXHG" localSheetId="5" hidden="1">#REF!</definedName>
    <definedName name="BExXR6A8W3ND3XDZXBMQZ1VCAXHG" hidden="1">#REF!</definedName>
    <definedName name="BExXR7HKNHT37B4OOA9K9191PP22" localSheetId="5" hidden="1">#REF!</definedName>
    <definedName name="BExXR7HKNHT37B4OOA9K9191PP22" hidden="1">#REF!</definedName>
    <definedName name="BExXR8OKAVX7O70V5IYG2PRKXSTI" localSheetId="5" hidden="1">#REF!</definedName>
    <definedName name="BExXR8OKAVX7O70V5IYG2PRKXSTI" hidden="1">#REF!</definedName>
    <definedName name="BExXRA6N6XCLQM6XDV724ZIH6G93" localSheetId="5" hidden="1">#REF!</definedName>
    <definedName name="BExXRA6N6XCLQM6XDV724ZIH6G93" hidden="1">#REF!</definedName>
    <definedName name="BExXRABZ1CNKCG6K1MR6OUFHF7J9" localSheetId="5" hidden="1">#REF!</definedName>
    <definedName name="BExXRABZ1CNKCG6K1MR6OUFHF7J9" hidden="1">#REF!</definedName>
    <definedName name="BExXRBOFETC0OTJ6WY3VPMFH03VB" localSheetId="5" hidden="1">#REF!</definedName>
    <definedName name="BExXRBOFETC0OTJ6WY3VPMFH03VB" hidden="1">#REF!</definedName>
    <definedName name="BExXRD13K1S9Y3JGR7CXSONT7RJZ" localSheetId="5" hidden="1">#REF!</definedName>
    <definedName name="BExXRD13K1S9Y3JGR7CXSONT7RJZ" hidden="1">#REF!</definedName>
    <definedName name="BExXRIFB4QQ87QIGA9AG0NXP577K" localSheetId="5" hidden="1">#REF!</definedName>
    <definedName name="BExXRIFB4QQ87QIGA9AG0NXP577K" hidden="1">#REF!</definedName>
    <definedName name="BExXRIQ2JF2CVTRDQX2D9SPH7FTN" localSheetId="5" hidden="1">#REF!</definedName>
    <definedName name="BExXRIQ2JF2CVTRDQX2D9SPH7FTN" hidden="1">#REF!</definedName>
    <definedName name="BExXRO4A6VUH1F4XV8N1BRJ4896W" localSheetId="5" hidden="1">#REF!</definedName>
    <definedName name="BExXRO4A6VUH1F4XV8N1BRJ4896W" hidden="1">#REF!</definedName>
    <definedName name="BExXRO9N1SNJZGKD90P4K7FU1J0P" localSheetId="5" hidden="1">#REF!</definedName>
    <definedName name="BExXRO9N1SNJZGKD90P4K7FU1J0P" hidden="1">#REF!</definedName>
    <definedName name="BExXROF2MWDZ7IFXX27XOJ79Q86E" localSheetId="5" hidden="1">#REF!</definedName>
    <definedName name="BExXROF2MWDZ7IFXX27XOJ79Q86E" hidden="1">#REF!</definedName>
    <definedName name="BExXRV5QP3Z0KAQ1EQT9JYT2FV0L" localSheetId="5" hidden="1">#REF!</definedName>
    <definedName name="BExXRV5QP3Z0KAQ1EQT9JYT2FV0L" hidden="1">#REF!</definedName>
    <definedName name="BExXRZ20LZZCW8LVGDK0XETOTSAI" localSheetId="5" hidden="1">#REF!</definedName>
    <definedName name="BExXRZ20LZZCW8LVGDK0XETOTSAI" hidden="1">#REF!</definedName>
    <definedName name="BExXS4R1GKUJQX6MHUIUN4S3SCAS" localSheetId="5" hidden="1">#REF!</definedName>
    <definedName name="BExXS4R1GKUJQX6MHUIUN4S3SCAS" hidden="1">#REF!</definedName>
    <definedName name="BExXS63O4OMWMNXXAODZQFSDG33N" localSheetId="5" hidden="1">#REF!</definedName>
    <definedName name="BExXS63O4OMWMNXXAODZQFSDG33N" hidden="1">#REF!</definedName>
    <definedName name="BExXSBSP1TOY051HSPEPM0AEIO2M" localSheetId="5" hidden="1">#REF!</definedName>
    <definedName name="BExXSBSP1TOY051HSPEPM0AEIO2M" hidden="1">#REF!</definedName>
    <definedName name="BExXSC8RFK5D68FJD2HI4K66SA6I" localSheetId="5" hidden="1">#REF!</definedName>
    <definedName name="BExXSC8RFK5D68FJD2HI4K66SA6I" hidden="1">#REF!</definedName>
    <definedName name="BExXSCP0AZ5MYCC2UFG2GLBCV1CC" localSheetId="5" hidden="1">#REF!</definedName>
    <definedName name="BExXSCP0AZ5MYCC2UFG2GLBCV1CC" hidden="1">#REF!</definedName>
    <definedName name="BExXSNHC88W4UMXEOIOOATJAIKZO" localSheetId="5" hidden="1">#REF!</definedName>
    <definedName name="BExXSNHC88W4UMXEOIOOATJAIKZO" hidden="1">#REF!</definedName>
    <definedName name="BExXSTBS08WIA9TLALV3UQ2Z3MRG" localSheetId="5" hidden="1">#REF!</definedName>
    <definedName name="BExXSTBS08WIA9TLALV3UQ2Z3MRG" hidden="1">#REF!</definedName>
    <definedName name="BExXSVQ2WOJJ73YEO8Q2FK60V4G8" localSheetId="5" hidden="1">#REF!</definedName>
    <definedName name="BExXSVQ2WOJJ73YEO8Q2FK60V4G8" hidden="1">#REF!</definedName>
    <definedName name="BExXTER5A2EQ14KN6J0MVATIHVKN" localSheetId="5" hidden="1">#REF!</definedName>
    <definedName name="BExXTER5A2EQ14KN6J0MVATIHVKN" hidden="1">#REF!</definedName>
    <definedName name="BExXTHLRNL82GN7KZY3TOLO508N7" localSheetId="5" hidden="1">#REF!</definedName>
    <definedName name="BExXTHLRNL82GN7KZY3TOLO508N7" hidden="1">#REF!</definedName>
    <definedName name="BExXTL72MKEQSQH9L2OTFLU8DM2B" localSheetId="5" hidden="1">#REF!</definedName>
    <definedName name="BExXTL72MKEQSQH9L2OTFLU8DM2B" hidden="1">#REF!</definedName>
    <definedName name="BExXTM3M4RTCRSX7VGAXGQNPP668" localSheetId="5" hidden="1">#REF!</definedName>
    <definedName name="BExXTM3M4RTCRSX7VGAXGQNPP668" hidden="1">#REF!</definedName>
    <definedName name="BExXTOCF78J7WY6FOVBRY1N2RBBR" localSheetId="5" hidden="1">#REF!</definedName>
    <definedName name="BExXTOCF78J7WY6FOVBRY1N2RBBR" hidden="1">#REF!</definedName>
    <definedName name="BExXTP3GYO6Z9RTKKT10XA0UTV3T" localSheetId="5" hidden="1">#REF!</definedName>
    <definedName name="BExXTP3GYO6Z9RTKKT10XA0UTV3T" hidden="1">#REF!</definedName>
    <definedName name="BExXTRN4AFX9QW6YC4HNGBBD5R08" localSheetId="5" hidden="1">#REF!</definedName>
    <definedName name="BExXTRN4AFX9QW6YC4HNGBBD5R08" hidden="1">#REF!</definedName>
    <definedName name="BExXTV8M7YIG5C64O046DN613ZRO" localSheetId="5" hidden="1">#REF!</definedName>
    <definedName name="BExXTV8M7YIG5C64O046DN613ZRO" hidden="1">#REF!</definedName>
    <definedName name="BExXTVDXQ7ZX3THNLFJXFAONW0AI" localSheetId="5" hidden="1">#REF!</definedName>
    <definedName name="BExXTVDXQ7ZX3THNLFJXFAONW0AI" hidden="1">#REF!</definedName>
    <definedName name="BExXTZKZ4CG92ZQLIRKEXXH9BFIR" localSheetId="5" hidden="1">#REF!</definedName>
    <definedName name="BExXTZKZ4CG92ZQLIRKEXXH9BFIR" hidden="1">#REF!</definedName>
    <definedName name="BExXU4J2BM2964GD5UZHM752Q4NS" localSheetId="5" hidden="1">#REF!</definedName>
    <definedName name="BExXU4J2BM2964GD5UZHM752Q4NS" hidden="1">#REF!</definedName>
    <definedName name="BExXU6XDTT7RM93KILIDEYPA9XKF" localSheetId="5" hidden="1">#REF!</definedName>
    <definedName name="BExXU6XDTT7RM93KILIDEYPA9XKF" hidden="1">#REF!</definedName>
    <definedName name="BExXU8VLZA7WLPZ3RAQZGNERUD26" localSheetId="5" hidden="1">#REF!</definedName>
    <definedName name="BExXU8VLZA7WLPZ3RAQZGNERUD26" hidden="1">#REF!</definedName>
    <definedName name="BExXUB9RSLSCNN5ETLXY72DAPZZM" localSheetId="5" hidden="1">#REF!</definedName>
    <definedName name="BExXUB9RSLSCNN5ETLXY72DAPZZM" hidden="1">#REF!</definedName>
    <definedName name="BExXUFRM82XQIN2T8KGLDQL1IBQW" localSheetId="5" hidden="1">#REF!</definedName>
    <definedName name="BExXUFRM82XQIN2T8KGLDQL1IBQW" hidden="1">#REF!</definedName>
    <definedName name="BExXUQEQBF6FI240ZGIF9YXZSRAU" localSheetId="5" hidden="1">#REF!</definedName>
    <definedName name="BExXUQEQBF6FI240ZGIF9YXZSRAU" hidden="1">#REF!</definedName>
    <definedName name="BExXUX02UQ8LJPBZ4YBORILFR0W0" localSheetId="5" hidden="1">#REF!</definedName>
    <definedName name="BExXUX02UQ8LJPBZ4YBORILFR0W0" hidden="1">#REF!</definedName>
    <definedName name="BExXUYND6EJO7CJ5KRICV4O1JNWK" localSheetId="5" hidden="1">#REF!</definedName>
    <definedName name="BExXUYND6EJO7CJ5KRICV4O1JNWK" hidden="1">#REF!</definedName>
    <definedName name="BExXV6FWG4H3S2QEUJZYIXILNGJ7" localSheetId="5" hidden="1">#REF!</definedName>
    <definedName name="BExXV6FWG4H3S2QEUJZYIXILNGJ7" hidden="1">#REF!</definedName>
    <definedName name="BExXVK87BMMO6LHKV0CFDNIQVIBS" localSheetId="5" hidden="1">#REF!</definedName>
    <definedName name="BExXVK87BMMO6LHKV0CFDNIQVIBS" hidden="1">#REF!</definedName>
    <definedName name="BExXVKZ9WXPGL6IVY6T61IDD771I" localSheetId="5" hidden="1">#REF!</definedName>
    <definedName name="BExXVKZ9WXPGL6IVY6T61IDD771I" hidden="1">#REF!</definedName>
    <definedName name="BExXVLA319WCSEOVHB05KDUSU054" localSheetId="5" hidden="1">#REF!</definedName>
    <definedName name="BExXVLA319WCSEOVHB05KDUSU054" hidden="1">#REF!</definedName>
    <definedName name="BExXVTTG5YRCSTI0UL141BKR36SU" localSheetId="5" hidden="1">#REF!</definedName>
    <definedName name="BExXVTTG5YRCSTI0UL141BKR36SU" hidden="1">#REF!</definedName>
    <definedName name="BExXVYWX74VKI8BDDSX9U85460MB" localSheetId="5" hidden="1">#REF!</definedName>
    <definedName name="BExXVYWX74VKI8BDDSX9U85460MB" hidden="1">#REF!</definedName>
    <definedName name="BExXW27MMXHXUXX78SDTBE1JYTHT" localSheetId="5" hidden="1">#REF!</definedName>
    <definedName name="BExXW27MMXHXUXX78SDTBE1JYTHT" hidden="1">#REF!</definedName>
    <definedName name="BExXW2YIM2MYBSHRIX0RP9D4PRMN" localSheetId="5" hidden="1">#REF!</definedName>
    <definedName name="BExXW2YIM2MYBSHRIX0RP9D4PRMN" hidden="1">#REF!</definedName>
    <definedName name="BExXWBNE4KTFSXKVSRF6WX039WPB" localSheetId="5" hidden="1">#REF!</definedName>
    <definedName name="BExXWBNE4KTFSXKVSRF6WX039WPB" hidden="1">#REF!</definedName>
    <definedName name="BExXWFP5AYE7EHYTJWBZSQ8PQ0YX" localSheetId="5" hidden="1">#REF!</definedName>
    <definedName name="BExXWFP5AYE7EHYTJWBZSQ8PQ0YX" hidden="1">#REF!</definedName>
    <definedName name="BExXWIUCR0LXM58OVKZT2APLVTIA" localSheetId="5" hidden="1">#REF!</definedName>
    <definedName name="BExXWIUCR0LXM58OVKZT2APLVTIA" hidden="1">#REF!</definedName>
    <definedName name="BExXWTXJEA32DLC6QKN10QB955JT" localSheetId="5" hidden="1">#REF!</definedName>
    <definedName name="BExXWTXJEA32DLC6QKN10QB955JT" hidden="1">#REF!</definedName>
    <definedName name="BExXWVFIBQT8OY1O41FRFPFGXQHK" localSheetId="5" hidden="1">#REF!</definedName>
    <definedName name="BExXWVFIBQT8OY1O41FRFPFGXQHK" hidden="1">#REF!</definedName>
    <definedName name="BExXWWXHBZHA9J3N8K47F84X0M0L" localSheetId="5" hidden="1">#REF!</definedName>
    <definedName name="BExXWWXHBZHA9J3N8K47F84X0M0L" hidden="1">#REF!</definedName>
    <definedName name="BExXXBM521DL8R4ZX7NZ3DBCUOR5" localSheetId="5" hidden="1">#REF!</definedName>
    <definedName name="BExXXBM521DL8R4ZX7NZ3DBCUOR5" hidden="1">#REF!</definedName>
    <definedName name="BExXXC7OZI33XZ03NRMEP7VRLQK4" localSheetId="5" hidden="1">#REF!</definedName>
    <definedName name="BExXXC7OZI33XZ03NRMEP7VRLQK4" hidden="1">#REF!</definedName>
    <definedName name="BExXXH5N3NKBQ7BCJPJTBF8CYM2Q" localSheetId="5" hidden="1">#REF!</definedName>
    <definedName name="BExXXH5N3NKBQ7BCJPJTBF8CYM2Q" hidden="1">#REF!</definedName>
    <definedName name="BExXXI7HHXLBLUEW7EQ73TALJF48" localSheetId="5" hidden="1">#REF!</definedName>
    <definedName name="BExXXI7HHXLBLUEW7EQ73TALJF48" hidden="1">#REF!</definedName>
    <definedName name="BExXXKWLM4D541BH6O8GOJMHFHMW" localSheetId="5" hidden="1">#REF!</definedName>
    <definedName name="BExXXKWLM4D541BH6O8GOJMHFHMW" hidden="1">#REF!</definedName>
    <definedName name="BExXXNR17I6P4FQZPQF2ZXDFYB6C" localSheetId="5" hidden="1">#REF!</definedName>
    <definedName name="BExXXNR17I6P4FQZPQF2ZXDFYB6C" hidden="1">#REF!</definedName>
    <definedName name="BExXXPPA1Q87XPI97X0OXCPBPDON" localSheetId="5" hidden="1">#REF!</definedName>
    <definedName name="BExXXPPA1Q87XPI97X0OXCPBPDON" hidden="1">#REF!</definedName>
    <definedName name="BExXXVUDA98IZTQ6MANKU4MTTDVR" localSheetId="5" hidden="1">#REF!</definedName>
    <definedName name="BExXXVUDA98IZTQ6MANKU4MTTDVR" hidden="1">#REF!</definedName>
    <definedName name="BExXXZQNZY6IZI45DJXJK0MQZWA7" localSheetId="5" hidden="1">#REF!</definedName>
    <definedName name="BExXXZQNZY6IZI45DJXJK0MQZWA7" hidden="1">#REF!</definedName>
    <definedName name="BExXY5QFG6QP94SFT3935OBM8Y4K" localSheetId="5" hidden="1">#REF!</definedName>
    <definedName name="BExXY5QFG6QP94SFT3935OBM8Y4K" hidden="1">#REF!</definedName>
    <definedName name="BExXY7TYEBFXRYUYIFHTN65RJ8EW" localSheetId="5" hidden="1">#REF!</definedName>
    <definedName name="BExXY7TYEBFXRYUYIFHTN65RJ8EW" hidden="1">#REF!</definedName>
    <definedName name="BExXYLBHANUXC5FCTDDTGOVD3GQS" localSheetId="5" hidden="1">#REF!</definedName>
    <definedName name="BExXYLBHANUXC5FCTDDTGOVD3GQS" hidden="1">#REF!</definedName>
    <definedName name="BExXYMNYAYH3WA2ZCFAYKZID9ZCI" localSheetId="5" hidden="1">#REF!</definedName>
    <definedName name="BExXYMNYAYH3WA2ZCFAYKZID9ZCI" hidden="1">#REF!</definedName>
    <definedName name="BExXYYT12SVN2VDMLVNV4P3ISD8T" localSheetId="5" hidden="1">#REF!</definedName>
    <definedName name="BExXYYT12SVN2VDMLVNV4P3ISD8T" hidden="1">#REF!</definedName>
    <definedName name="BExXYZ3SPSRCWM4YHTPZDCOLZPHR" localSheetId="5" hidden="1">#REF!</definedName>
    <definedName name="BExXYZ3SPSRCWM4YHTPZDCOLZPHR" hidden="1">#REF!</definedName>
    <definedName name="BExXZFVV4YB42AZ3H1I40YG3JAPU" localSheetId="5" hidden="1">#REF!</definedName>
    <definedName name="BExXZFVV4YB42AZ3H1I40YG3JAPU" hidden="1">#REF!</definedName>
    <definedName name="BExXZG1CQE1M9TDJ99253H6JVGIH" localSheetId="5" hidden="1">#REF!</definedName>
    <definedName name="BExXZG1CQE1M9TDJ99253H6JVGIH" hidden="1">#REF!</definedName>
    <definedName name="BExXZHJ9T2JELF12CHHGD54J1B0C" localSheetId="5" hidden="1">#REF!</definedName>
    <definedName name="BExXZHJ9T2JELF12CHHGD54J1B0C" hidden="1">#REF!</definedName>
    <definedName name="BExXZNJ2X1TK2LRK5ZY3MX49H5T7" localSheetId="5" hidden="1">#REF!</definedName>
    <definedName name="BExXZNJ2X1TK2LRK5ZY3MX49H5T7" hidden="1">#REF!</definedName>
    <definedName name="BExXZOVPCEP495TQSON6PSRQ8XCY" localSheetId="5" hidden="1">#REF!</definedName>
    <definedName name="BExXZOVPCEP495TQSON6PSRQ8XCY" hidden="1">#REF!</definedName>
    <definedName name="BExXZXKH7NBARQQAZM69Z57IH1MM" localSheetId="5" hidden="1">#REF!</definedName>
    <definedName name="BExXZXKH7NBARQQAZM69Z57IH1MM" hidden="1">#REF!</definedName>
    <definedName name="BExY07WSDH5QEVM7BJXJK2ZRAI1O" localSheetId="5" hidden="1">#REF!</definedName>
    <definedName name="BExY07WSDH5QEVM7BJXJK2ZRAI1O" hidden="1">#REF!</definedName>
    <definedName name="BExY09PJJWYWGWWLX3YT8EVK0YV4" localSheetId="5" hidden="1">#REF!</definedName>
    <definedName name="BExY09PJJWYWGWWLX3YT8EVK0YV4" hidden="1">#REF!</definedName>
    <definedName name="BExY0C3UBVC4M59JIRXVQ8OWAJC1" localSheetId="5" hidden="1">#REF!</definedName>
    <definedName name="BExY0C3UBVC4M59JIRXVQ8OWAJC1" hidden="1">#REF!</definedName>
    <definedName name="BExY0ENH6ZXHW155XIGS0F46T43M" localSheetId="5" hidden="1">#REF!</definedName>
    <definedName name="BExY0ENH6ZXHW155XIGS0F46T43M" hidden="1">#REF!</definedName>
    <definedName name="BExY0IEEUB9SRGD9I14IDCPO5GV4" localSheetId="5" hidden="1">#REF!</definedName>
    <definedName name="BExY0IEEUB9SRGD9I14IDCPO5GV4" hidden="1">#REF!</definedName>
    <definedName name="BExY0LEAAM7MUGBRLXD6KXBOHZ6S" localSheetId="5" hidden="1">#REF!</definedName>
    <definedName name="BExY0LEAAM7MUGBRLXD6KXBOHZ6S" hidden="1">#REF!</definedName>
    <definedName name="BExY0OE8GFHMLLTEAFIOQTOPEVPB" localSheetId="5" hidden="1">#REF!</definedName>
    <definedName name="BExY0OE8GFHMLLTEAFIOQTOPEVPB" hidden="1">#REF!</definedName>
    <definedName name="BExY0OJHW85S0VKBA8T4HTYPYBOS" localSheetId="5" hidden="1">#REF!</definedName>
    <definedName name="BExY0OJHW85S0VKBA8T4HTYPYBOS" hidden="1">#REF!</definedName>
    <definedName name="BExY0T1E034D7XAXNC6F7540LLIE" localSheetId="5" hidden="1">#REF!</definedName>
    <definedName name="BExY0T1E034D7XAXNC6F7540LLIE" hidden="1">#REF!</definedName>
    <definedName name="BExY0XTZLHN49J2JH94BYTKBJLT3" localSheetId="5" hidden="1">#REF!</definedName>
    <definedName name="BExY0XTZLHN49J2JH94BYTKBJLT3" hidden="1">#REF!</definedName>
    <definedName name="BExY11FH9TXHERUYGG8FE50U7H7J" localSheetId="5" hidden="1">#REF!</definedName>
    <definedName name="BExY11FH9TXHERUYGG8FE50U7H7J" hidden="1">#REF!</definedName>
    <definedName name="BExY180UKNW5NIAWD6ZUYTFEH8QS" localSheetId="5" hidden="1">#REF!</definedName>
    <definedName name="BExY180UKNW5NIAWD6ZUYTFEH8QS" hidden="1">#REF!</definedName>
    <definedName name="BExY1DPTV4LSY9MEOUGXF8X052NA" localSheetId="5" hidden="1">#REF!</definedName>
    <definedName name="BExY1DPTV4LSY9MEOUGXF8X052NA" hidden="1">#REF!</definedName>
    <definedName name="BExY1GK9ELBEKDD7O6HR6DUO8YGO" localSheetId="5" hidden="1">#REF!</definedName>
    <definedName name="BExY1GK9ELBEKDD7O6HR6DUO8YGO" hidden="1">#REF!</definedName>
    <definedName name="BExY1NWOXXFV9GGZ3PX444LZ8TVX" localSheetId="5" hidden="1">#REF!</definedName>
    <definedName name="BExY1NWOXXFV9GGZ3PX444LZ8TVX" hidden="1">#REF!</definedName>
    <definedName name="BExY1UCL0RND63LLSM9X5SFRG117" localSheetId="5" hidden="1">#REF!</definedName>
    <definedName name="BExY1UCL0RND63LLSM9X5SFRG117" hidden="1">#REF!</definedName>
    <definedName name="BExY1WAT3937L08HLHIRQHMP2A3H" localSheetId="5" hidden="1">#REF!</definedName>
    <definedName name="BExY1WAT3937L08HLHIRQHMP2A3H" hidden="1">#REF!</definedName>
    <definedName name="BExY1YEBOSLMID7LURP8QB46AI91" localSheetId="5" hidden="1">#REF!</definedName>
    <definedName name="BExY1YEBOSLMID7LURP8QB46AI91" hidden="1">#REF!</definedName>
    <definedName name="BExY236UB98PA9PNCHMCSZYCHJBD" localSheetId="5" hidden="1">#REF!</definedName>
    <definedName name="BExY236UB98PA9PNCHMCSZYCHJBD" hidden="1">#REF!</definedName>
    <definedName name="BExY2FS4LFX9OHOTQT7SJ2PXAC25" localSheetId="5" hidden="1">#REF!</definedName>
    <definedName name="BExY2FS4LFX9OHOTQT7SJ2PXAC25" hidden="1">#REF!</definedName>
    <definedName name="BExY2GDPCZPVU0IQ6IJIB1YQQRQ6" localSheetId="5" hidden="1">#REF!</definedName>
    <definedName name="BExY2GDPCZPVU0IQ6IJIB1YQQRQ6" hidden="1">#REF!</definedName>
    <definedName name="BExY2GTSZ3VA9TXLY7KW1LIAKJ61" localSheetId="5" hidden="1">#REF!</definedName>
    <definedName name="BExY2GTSZ3VA9TXLY7KW1LIAKJ61" hidden="1">#REF!</definedName>
    <definedName name="BExY2IXBR1SGYZH08T7QHKEFS8HA" localSheetId="5" hidden="1">#REF!</definedName>
    <definedName name="BExY2IXBR1SGYZH08T7QHKEFS8HA" hidden="1">#REF!</definedName>
    <definedName name="BExY2Q4B5FUDA5VU4VRUHX327QN0" localSheetId="5" hidden="1">#REF!</definedName>
    <definedName name="BExY2Q4B5FUDA5VU4VRUHX327QN0" hidden="1">#REF!</definedName>
    <definedName name="BExY2S7TM2NG7A1NFYPWIFAIKUCO" localSheetId="5" hidden="1">#REF!</definedName>
    <definedName name="BExY2S7TM2NG7A1NFYPWIFAIKUCO" hidden="1">#REF!</definedName>
    <definedName name="BExY2Z3ZGRGD12RWANJZ8DFQO776" localSheetId="5" hidden="1">#REF!</definedName>
    <definedName name="BExY2Z3ZGRGD12RWANJZ8DFQO776" hidden="1">#REF!</definedName>
    <definedName name="BExY30WPXLJ01P42XKBSUF8KNOOK" localSheetId="5" hidden="1">#REF!</definedName>
    <definedName name="BExY30WPXLJ01P42XKBSUF8KNOOK" hidden="1">#REF!</definedName>
    <definedName name="BExY3297KIB0C8Z1G99OS1MCEGTO" localSheetId="5" hidden="1">#REF!</definedName>
    <definedName name="BExY3297KIB0C8Z1G99OS1MCEGTO" hidden="1">#REF!</definedName>
    <definedName name="BExY3HOSK7YI364K15OX70AVR6F1" localSheetId="5" hidden="1">#REF!</definedName>
    <definedName name="BExY3HOSK7YI364K15OX70AVR6F1" hidden="1">#REF!</definedName>
    <definedName name="BExY3I526B4VA8JBTKXWE3FGVT0D" localSheetId="5" hidden="1">#REF!</definedName>
    <definedName name="BExY3I526B4VA8JBTKXWE3FGVT0D" hidden="1">#REF!</definedName>
    <definedName name="BExY3I52TZR3GXQ9HDVDNIYLIGEH" localSheetId="5" hidden="1">#REF!</definedName>
    <definedName name="BExY3I52TZR3GXQ9HDVDNIYLIGEH" hidden="1">#REF!</definedName>
    <definedName name="BExY3T89AUR83SOAZZ3OMDEJDQ39" localSheetId="5" hidden="1">#REF!</definedName>
    <definedName name="BExY3T89AUR83SOAZZ3OMDEJDQ39" hidden="1">#REF!</definedName>
    <definedName name="BExY3WZ7VO2K6TYCHDY754FY24AA" localSheetId="5" hidden="1">#REF!</definedName>
    <definedName name="BExY3WZ7VO2K6TYCHDY754FY24AA" hidden="1">#REF!</definedName>
    <definedName name="BExY4BIG95HDDO6MY6WBUSWJIOLR" localSheetId="5" hidden="1">#REF!</definedName>
    <definedName name="BExY4BIG95HDDO6MY6WBUSWJIOLR" hidden="1">#REF!</definedName>
    <definedName name="BExY4MG771JQ84EMIVB6HQGGHZY7" localSheetId="5" hidden="1">#REF!</definedName>
    <definedName name="BExY4MG771JQ84EMIVB6HQGGHZY7" hidden="1">#REF!</definedName>
    <definedName name="BExY4PWCSFB8P3J3TBQB2MD67263" localSheetId="5" hidden="1">#REF!</definedName>
    <definedName name="BExY4PWCSFB8P3J3TBQB2MD67263" hidden="1">#REF!</definedName>
    <definedName name="BExY4RP3BE6KYZDIKQZO4U4DIT33" localSheetId="5" hidden="1">#REF!</definedName>
    <definedName name="BExY4RP3BE6KYZDIKQZO4U4DIT33" hidden="1">#REF!</definedName>
    <definedName name="BExY4RZW3KK11JLYBA4DWZ92M6LQ" localSheetId="5" hidden="1">#REF!</definedName>
    <definedName name="BExY4RZW3KK11JLYBA4DWZ92M6LQ" hidden="1">#REF!</definedName>
    <definedName name="BExY4XOVTTNVZ577RLIEC7NZQFIX" localSheetId="5" hidden="1">#REF!</definedName>
    <definedName name="BExY4XOVTTNVZ577RLIEC7NZQFIX" hidden="1">#REF!</definedName>
    <definedName name="BExY50JAF5CG01GTHAUS7I4ZLUDC" localSheetId="5" hidden="1">#REF!</definedName>
    <definedName name="BExY50JAF5CG01GTHAUS7I4ZLUDC" hidden="1">#REF!</definedName>
    <definedName name="BExY53J7EXFEOFTRNAHLK7IH3ACB" localSheetId="5" hidden="1">#REF!</definedName>
    <definedName name="BExY53J7EXFEOFTRNAHLK7IH3ACB" hidden="1">#REF!</definedName>
    <definedName name="BExY5515SJTJS3VM80M3YYR0WF37" localSheetId="5" hidden="1">#REF!</definedName>
    <definedName name="BExY5515SJTJS3VM80M3YYR0WF37" hidden="1">#REF!</definedName>
    <definedName name="BExY5515WE39FQ3EG5QHG67V9C0O" localSheetId="5" hidden="1">#REF!</definedName>
    <definedName name="BExY5515WE39FQ3EG5QHG67V9C0O" hidden="1">#REF!</definedName>
    <definedName name="BExY5986WNAD8NFCPXC9TVLBU4FG" localSheetId="5" hidden="1">#REF!</definedName>
    <definedName name="BExY5986WNAD8NFCPXC9TVLBU4FG" hidden="1">#REF!</definedName>
    <definedName name="BExY5DF9MS25IFNWGJ1YAS5MDN8R" localSheetId="5" hidden="1">#REF!</definedName>
    <definedName name="BExY5DF9MS25IFNWGJ1YAS5MDN8R" hidden="1">#REF!</definedName>
    <definedName name="BExY5ERVGL3UM2MGT8LJ0XPKTZEK" localSheetId="5" hidden="1">#REF!</definedName>
    <definedName name="BExY5ERVGL3UM2MGT8LJ0XPKTZEK" hidden="1">#REF!</definedName>
    <definedName name="BExY5EX6NJFK8W754ZVZDN5DS04K" localSheetId="5" hidden="1">#REF!</definedName>
    <definedName name="BExY5EX6NJFK8W754ZVZDN5DS04K" hidden="1">#REF!</definedName>
    <definedName name="BExY5S3XD1NJT109CV54IFOHVLQ6" localSheetId="5" hidden="1">#REF!</definedName>
    <definedName name="BExY5S3XD1NJT109CV54IFOHVLQ6" hidden="1">#REF!</definedName>
    <definedName name="BExY5W088PPAPLSMR2P7FV2CRDCT" localSheetId="5" hidden="1">#REF!</definedName>
    <definedName name="BExY5W088PPAPLSMR2P7FV2CRDCT" hidden="1">#REF!</definedName>
    <definedName name="BExY6KA6BQ6H4SH5EMJBVF8UR4ZY" localSheetId="5" hidden="1">#REF!</definedName>
    <definedName name="BExY6KA6BQ6H4SH5EMJBVF8UR4ZY" hidden="1">#REF!</definedName>
    <definedName name="BExY6KVS1MMZ2R34PGEFR2BMTU9W" localSheetId="5" hidden="1">#REF!</definedName>
    <definedName name="BExY6KVS1MMZ2R34PGEFR2BMTU9W" hidden="1">#REF!</definedName>
    <definedName name="BExY6Q9YY7LW745GP7CYOGGSPHGE" localSheetId="5" hidden="1">#REF!</definedName>
    <definedName name="BExY6Q9YY7LW745GP7CYOGGSPHGE" hidden="1">#REF!</definedName>
    <definedName name="BExY6R6BYIQZ4OR1E7YI0OVOC08W" localSheetId="5" hidden="1">#REF!</definedName>
    <definedName name="BExY6R6BYIQZ4OR1E7YI0OVOC08W" hidden="1">#REF!</definedName>
    <definedName name="BExZIA3C8LKJTEH3MKQ57KJH5TA2" localSheetId="5" hidden="1">#REF!</definedName>
    <definedName name="BExZIA3C8LKJTEH3MKQ57KJH5TA2" hidden="1">#REF!</definedName>
    <definedName name="BExZIGDWFIOPMMVCRWX45OIJ5AP3" localSheetId="5" hidden="1">#REF!</definedName>
    <definedName name="BExZIGDWFIOPMMVCRWX45OIJ5AP3" hidden="1">#REF!</definedName>
    <definedName name="BExZIIHH3QNQE3GFMHEE4UMHY6WQ" localSheetId="5" hidden="1">#REF!</definedName>
    <definedName name="BExZIIHH3QNQE3GFMHEE4UMHY6WQ" hidden="1">#REF!</definedName>
    <definedName name="BExZIYO22G5UXOB42GDLYGVRJ6U7" localSheetId="5" hidden="1">#REF!</definedName>
    <definedName name="BExZIYO22G5UXOB42GDLYGVRJ6U7" hidden="1">#REF!</definedName>
    <definedName name="BExZJ7I9T8XU4MZRKJ1VVU76V2LZ" localSheetId="5" hidden="1">#REF!</definedName>
    <definedName name="BExZJ7I9T8XU4MZRKJ1VVU76V2LZ" hidden="1">#REF!</definedName>
    <definedName name="BExZJMY170JCUU1RWASNZ1HJPRTA" localSheetId="5" hidden="1">#REF!</definedName>
    <definedName name="BExZJMY170JCUU1RWASNZ1HJPRTA" hidden="1">#REF!</definedName>
    <definedName name="BExZJOQR77H0P4SUKVYACDCFBBXO" localSheetId="5" hidden="1">#REF!</definedName>
    <definedName name="BExZJOQR77H0P4SUKVYACDCFBBXO" hidden="1">#REF!</definedName>
    <definedName name="BExZJS6RG34ODDY9HMZ0O34MEMSB" localSheetId="5" hidden="1">#REF!</definedName>
    <definedName name="BExZJS6RG34ODDY9HMZ0O34MEMSB" hidden="1">#REF!</definedName>
    <definedName name="BExZK34NR4BAD7HJAP7SQ926UQP3" localSheetId="5" hidden="1">#REF!</definedName>
    <definedName name="BExZK34NR4BAD7HJAP7SQ926UQP3" hidden="1">#REF!</definedName>
    <definedName name="BExZK3FGPHH5H771U7D5XY7XBS6E" localSheetId="5" hidden="1">#REF!</definedName>
    <definedName name="BExZK3FGPHH5H771U7D5XY7XBS6E" hidden="1">#REF!</definedName>
    <definedName name="BExZK46CVVS9X1BZ6LLL71016ENT" localSheetId="5" hidden="1">#REF!</definedName>
    <definedName name="BExZK46CVVS9X1BZ6LLL71016ENT" hidden="1">#REF!</definedName>
    <definedName name="BExZK52PZLTP1F04T09MP30BVT7H" localSheetId="5" hidden="1">#REF!</definedName>
    <definedName name="BExZK52PZLTP1F04T09MP30BVT7H" hidden="1">#REF!</definedName>
    <definedName name="BExZKHYORG3O8C772XPFHM1N8T80" localSheetId="5" hidden="1">#REF!</definedName>
    <definedName name="BExZKHYORG3O8C772XPFHM1N8T80" hidden="1">#REF!</definedName>
    <definedName name="BExZKJRF2IRR57DG9CLC7MSHWNNN" localSheetId="5" hidden="1">#REF!</definedName>
    <definedName name="BExZKJRF2IRR57DG9CLC7MSHWNNN" hidden="1">#REF!</definedName>
    <definedName name="BExZKV5GYXO0X760SBD9TWTIQHGI" localSheetId="5" hidden="1">#REF!</definedName>
    <definedName name="BExZKV5GYXO0X760SBD9TWTIQHGI" hidden="1">#REF!</definedName>
    <definedName name="BExZKZCGNEA9IPON37A91L4H4H17" localSheetId="5" hidden="1">#REF!</definedName>
    <definedName name="BExZKZCGNEA9IPON37A91L4H4H17" hidden="1">#REF!</definedName>
    <definedName name="BExZL6E4YVXRUN7ZGF2BIGIXFR8K" localSheetId="5" hidden="1">#REF!</definedName>
    <definedName name="BExZL6E4YVXRUN7ZGF2BIGIXFR8K" hidden="1">#REF!</definedName>
    <definedName name="BExZLF2ZTA4EPN0GHO7C5O8DZ1SN" localSheetId="5" hidden="1">#REF!</definedName>
    <definedName name="BExZLF2ZTA4EPN0GHO7C5O8DZ1SN" hidden="1">#REF!</definedName>
    <definedName name="BExZLGVLMKTPFXG42QYT0PO81G7F" localSheetId="5" hidden="1">#REF!</definedName>
    <definedName name="BExZLGVLMKTPFXG42QYT0PO81G7F" hidden="1">#REF!</definedName>
    <definedName name="BExZLHRYQQ7BYD3VQWHVTZGYGRCT" localSheetId="5" hidden="1">#REF!</definedName>
    <definedName name="BExZLHRYQQ7BYD3VQWHVTZGYGRCT" hidden="1">#REF!</definedName>
    <definedName name="BExZLKMK7LRK14S09WLMH7MXSQXM" localSheetId="5" hidden="1">#REF!</definedName>
    <definedName name="BExZLKMK7LRK14S09WLMH7MXSQXM" hidden="1">#REF!</definedName>
    <definedName name="BExZM503X0NZBS0FF22LK2RGG6GP" localSheetId="5" hidden="1">#REF!</definedName>
    <definedName name="BExZM503X0NZBS0FF22LK2RGG6GP" hidden="1">#REF!</definedName>
    <definedName name="BExZM7JVLG0W8EG5RBU915U3SKBY" localSheetId="5" hidden="1">#REF!</definedName>
    <definedName name="BExZM7JVLG0W8EG5RBU915U3SKBY" hidden="1">#REF!</definedName>
    <definedName name="BExZM85FOVUFF110XMQ9O2ODSJUK" localSheetId="5" hidden="1">#REF!</definedName>
    <definedName name="BExZM85FOVUFF110XMQ9O2ODSJUK" hidden="1">#REF!</definedName>
    <definedName name="BExZMF1MMTZ1TA14PZ8ASSU2CBSP" localSheetId="5" hidden="1">#REF!</definedName>
    <definedName name="BExZMF1MMTZ1TA14PZ8ASSU2CBSP" hidden="1">#REF!</definedName>
    <definedName name="BExZMH54ZU6X4KM0375X9K5VJDZN" localSheetId="5" hidden="1">#REF!</definedName>
    <definedName name="BExZMH54ZU6X4KM0375X9K5VJDZN" hidden="1">#REF!</definedName>
    <definedName name="BExZMKL5YQZD7F0FUCSVFGLPFK52" localSheetId="5" hidden="1">#REF!</definedName>
    <definedName name="BExZMKL5YQZD7F0FUCSVFGLPFK52" hidden="1">#REF!</definedName>
    <definedName name="BExZMOC3VNZALJM71X2T6FV91GTB" localSheetId="5" hidden="1">#REF!</definedName>
    <definedName name="BExZMOC3VNZALJM71X2T6FV91GTB" hidden="1">#REF!</definedName>
    <definedName name="BExZMRHA7TTR9QKJOMONHRVY3YOF" localSheetId="5" hidden="1">#REF!</definedName>
    <definedName name="BExZMRHA7TTR9QKJOMONHRVY3YOF" hidden="1">#REF!</definedName>
    <definedName name="BExZMXH39OB0I43XEL3K11U3G9PM" localSheetId="5" hidden="1">#REF!</definedName>
    <definedName name="BExZMXH39OB0I43XEL3K11U3G9PM" hidden="1">#REF!</definedName>
    <definedName name="BExZMZQ3RBKDHT5GLFNLS52OSJA0" localSheetId="5" hidden="1">#REF!</definedName>
    <definedName name="BExZMZQ3RBKDHT5GLFNLS52OSJA0" hidden="1">#REF!</definedName>
    <definedName name="BExZN2F7Y2J2L2LN5WZRG949MS4A" localSheetId="5" hidden="1">#REF!</definedName>
    <definedName name="BExZN2F7Y2J2L2LN5WZRG949MS4A" hidden="1">#REF!</definedName>
    <definedName name="BExZN847WUWKRYTZWG9TCQZJS3OL" localSheetId="5" hidden="1">#REF!</definedName>
    <definedName name="BExZN847WUWKRYTZWG9TCQZJS3OL" hidden="1">#REF!</definedName>
    <definedName name="BExZNA2ALK6RDWFAXZQCL9TWRDCF" localSheetId="5" hidden="1">#REF!</definedName>
    <definedName name="BExZNA2ALK6RDWFAXZQCL9TWRDCF" hidden="1">#REF!</definedName>
    <definedName name="BExZNH3VISFF4NQI11BZDP5IQ7VG" localSheetId="5" hidden="1">#REF!</definedName>
    <definedName name="BExZNH3VISFF4NQI11BZDP5IQ7VG" hidden="1">#REF!</definedName>
    <definedName name="BExZNJYCFYVMAOI62GB2BABK1ELE" localSheetId="5" hidden="1">#REF!</definedName>
    <definedName name="BExZNJYCFYVMAOI62GB2BABK1ELE" hidden="1">#REF!</definedName>
    <definedName name="BExZNLGAA6ATMJW0Y28J4OI5W27I" localSheetId="5" hidden="1">#REF!</definedName>
    <definedName name="BExZNLGAA6ATMJW0Y28J4OI5W27I" hidden="1">#REF!</definedName>
    <definedName name="BExZNP7916CH3QP4VCZEULUIKKS5" localSheetId="5" hidden="1">#REF!</definedName>
    <definedName name="BExZNP7916CH3QP4VCZEULUIKKS5" hidden="1">#REF!</definedName>
    <definedName name="BExZNV707LIU6Z5H6QI6H67LHTI1" localSheetId="5" hidden="1">#REF!</definedName>
    <definedName name="BExZNV707LIU6Z5H6QI6H67LHTI1" hidden="1">#REF!</definedName>
    <definedName name="BExZNVCBKB930QQ9QW7KSGOZ0V1M" localSheetId="5" hidden="1">#REF!</definedName>
    <definedName name="BExZNVCBKB930QQ9QW7KSGOZ0V1M" hidden="1">#REF!</definedName>
    <definedName name="BExZNW8QJ18X0RSGFDWAE9ZSDX39" localSheetId="5" hidden="1">#REF!</definedName>
    <definedName name="BExZNW8QJ18X0RSGFDWAE9ZSDX39" hidden="1">#REF!</definedName>
    <definedName name="BExZNZDWRS6Q40L8OCWFEIVI0A1O" localSheetId="5" hidden="1">#REF!</definedName>
    <definedName name="BExZNZDWRS6Q40L8OCWFEIVI0A1O" hidden="1">#REF!</definedName>
    <definedName name="BExZOBO9NYLGVJQ31LVQ9XS2ZT4N" localSheetId="5" hidden="1">#REF!</definedName>
    <definedName name="BExZOBO9NYLGVJQ31LVQ9XS2ZT4N" hidden="1">#REF!</definedName>
    <definedName name="BExZOETNB1CJ3Y2RKLI1ZK0S8Z6H" localSheetId="5" hidden="1">#REF!</definedName>
    <definedName name="BExZOETNB1CJ3Y2RKLI1ZK0S8Z6H" hidden="1">#REF!</definedName>
    <definedName name="BExZOREMVSK4E5VSWM838KHUB8AI" localSheetId="5" hidden="1">#REF!</definedName>
    <definedName name="BExZOREMVSK4E5VSWM838KHUB8AI" hidden="1">#REF!</definedName>
    <definedName name="BExZOVR745T5P1KS9NV2PXZPZVRG" localSheetId="5" hidden="1">#REF!</definedName>
    <definedName name="BExZOVR745T5P1KS9NV2PXZPZVRG" hidden="1">#REF!</definedName>
    <definedName name="BExZOZSWGLSY2XYVRIS6VSNJDSGD" localSheetId="5" hidden="1">#REF!</definedName>
    <definedName name="BExZOZSWGLSY2XYVRIS6VSNJDSGD" hidden="1">#REF!</definedName>
    <definedName name="BExZP7AIJKLM6C6CSUIIFAHFBNX2" localSheetId="5" hidden="1">#REF!</definedName>
    <definedName name="BExZP7AIJKLM6C6CSUIIFAHFBNX2" hidden="1">#REF!</definedName>
    <definedName name="BExZPALCPOH27L4MUPX2RFT3F8OM" localSheetId="5" hidden="1">#REF!</definedName>
    <definedName name="BExZPALCPOH27L4MUPX2RFT3F8OM" hidden="1">#REF!</definedName>
    <definedName name="BExZPQ0XY507N8FJMVPKCTK8HC9H" localSheetId="5" hidden="1">#REF!</definedName>
    <definedName name="BExZPQ0XY507N8FJMVPKCTK8HC9H" hidden="1">#REF!</definedName>
    <definedName name="BExZPXTHEWEN48J9E5ARSA8IGRBI" localSheetId="5" hidden="1">#REF!</definedName>
    <definedName name="BExZPXTHEWEN48J9E5ARSA8IGRBI" hidden="1">#REF!</definedName>
    <definedName name="BExZQ37OVBR25U32CO2YYVPZOMR5" localSheetId="5" hidden="1">#REF!</definedName>
    <definedName name="BExZQ37OVBR25U32CO2YYVPZOMR5" hidden="1">#REF!</definedName>
    <definedName name="BExZQ3NT7H06VO0AR48WHZULZB93" localSheetId="5" hidden="1">#REF!</definedName>
    <definedName name="BExZQ3NT7H06VO0AR48WHZULZB93" hidden="1">#REF!</definedName>
    <definedName name="BExZQ5RCYU1R0DUT1MFN99S1C408" localSheetId="5" hidden="1">#REF!</definedName>
    <definedName name="BExZQ5RCYU1R0DUT1MFN99S1C408" hidden="1">#REF!</definedName>
    <definedName name="BExZQ7PJU07SEJMDX18U9YVDC2GU" localSheetId="5" hidden="1">#REF!</definedName>
    <definedName name="BExZQ7PJU07SEJMDX18U9YVDC2GU" hidden="1">#REF!</definedName>
    <definedName name="BExZQAJXQ5IJ5RB71EDSPGTRO5HC" localSheetId="5" hidden="1">#REF!</definedName>
    <definedName name="BExZQAJXQ5IJ5RB71EDSPGTRO5HC" hidden="1">#REF!</definedName>
    <definedName name="BExZQBLTKPF3O4MCH6L4LE544FQB" localSheetId="5" hidden="1">#REF!</definedName>
    <definedName name="BExZQBLTKPF3O4MCH6L4LE544FQB" hidden="1">#REF!</definedName>
    <definedName name="BExZQIHTGHK7OOI2Y2PN3JYBY82I" localSheetId="5" hidden="1">#REF!</definedName>
    <definedName name="BExZQIHTGHK7OOI2Y2PN3JYBY82I" hidden="1">#REF!</definedName>
    <definedName name="BExZQJJMGU5MHQOILGXGJPAQI5XI" localSheetId="5" hidden="1">#REF!</definedName>
    <definedName name="BExZQJJMGU5MHQOILGXGJPAQI5XI" hidden="1">#REF!</definedName>
    <definedName name="BExZQL1M2EX5YEQBMNQKVD747N3I" localSheetId="5" hidden="1">#REF!</definedName>
    <definedName name="BExZQL1M2EX5YEQBMNQKVD747N3I" hidden="1">#REF!</definedName>
    <definedName name="BExZQPDYUBJL0C1OME996KHU23N5" localSheetId="5" hidden="1">#REF!</definedName>
    <definedName name="BExZQPDYUBJL0C1OME996KHU23N5" hidden="1">#REF!</definedName>
    <definedName name="BExZQXBYEBN28QUH1KOVW6KKA5UM" localSheetId="5" hidden="1">#REF!</definedName>
    <definedName name="BExZQXBYEBN28QUH1KOVW6KKA5UM" hidden="1">#REF!</definedName>
    <definedName name="BExZQZKT146WEN8FTVZ7Y5TSB8L5" localSheetId="5" hidden="1">#REF!</definedName>
    <definedName name="BExZQZKT146WEN8FTVZ7Y5TSB8L5" hidden="1">#REF!</definedName>
    <definedName name="BExZR485AKBH93YZ08CMUC3WROED" localSheetId="5" hidden="1">#REF!</definedName>
    <definedName name="BExZR485AKBH93YZ08CMUC3WROED" hidden="1">#REF!</definedName>
    <definedName name="BExZR7TL98P2PPUVGIZYR5873DWW" localSheetId="5" hidden="1">#REF!</definedName>
    <definedName name="BExZR7TL98P2PPUVGIZYR5873DWW" hidden="1">#REF!</definedName>
    <definedName name="BExZRAYSYOXAM1PBW1EF6YAZ9RU3" localSheetId="5" hidden="1">#REF!</definedName>
    <definedName name="BExZRAYSYOXAM1PBW1EF6YAZ9RU3" hidden="1">#REF!</definedName>
    <definedName name="BExZRGD1603X5ACFALUUDKCD7X48" localSheetId="5" hidden="1">#REF!</definedName>
    <definedName name="BExZRGD1603X5ACFALUUDKCD7X48" hidden="1">#REF!</definedName>
    <definedName name="BExZRMSYHFOP8FFWKKUSBHU85J81" localSheetId="5" hidden="1">#REF!</definedName>
    <definedName name="BExZRMSYHFOP8FFWKKUSBHU85J81" hidden="1">#REF!</definedName>
    <definedName name="BExZRP1X6UVLN1UOLHH5VF4STP1O" localSheetId="5" hidden="1">#REF!</definedName>
    <definedName name="BExZRP1X6UVLN1UOLHH5VF4STP1O" hidden="1">#REF!</definedName>
    <definedName name="BExZRQ930U6OCYNV00CH5I0Q4LPE" localSheetId="5" hidden="1">#REF!</definedName>
    <definedName name="BExZRQ930U6OCYNV00CH5I0Q4LPE" hidden="1">#REF!</definedName>
    <definedName name="BExZRQP7JLKS45QOGATXS7MK5GUZ" localSheetId="5" hidden="1">#REF!</definedName>
    <definedName name="BExZRQP7JLKS45QOGATXS7MK5GUZ" hidden="1">#REF!</definedName>
    <definedName name="BExZRW8W514W8OZ72YBONYJ64GXF" localSheetId="5" hidden="1">#REF!</definedName>
    <definedName name="BExZRW8W514W8OZ72YBONYJ64GXF" hidden="1">#REF!</definedName>
    <definedName name="BExZRWJP2BUVFJPO8U8ATQEP0LZU" localSheetId="5" hidden="1">#REF!</definedName>
    <definedName name="BExZRWJP2BUVFJPO8U8ATQEP0LZU" hidden="1">#REF!</definedName>
    <definedName name="BExZSI9USDLZAN8LI8M4YYQL24GZ" localSheetId="5" hidden="1">#REF!</definedName>
    <definedName name="BExZSI9USDLZAN8LI8M4YYQL24GZ" hidden="1">#REF!</definedName>
    <definedName name="BExZSLKO175YAM0RMMZH1FPXL4V2" localSheetId="5" hidden="1">#REF!</definedName>
    <definedName name="BExZSLKO175YAM0RMMZH1FPXL4V2" hidden="1">#REF!</definedName>
    <definedName name="BExZSS0LA2JY4ZLJ1Z5YCMLJJZCH" localSheetId="5" hidden="1">#REF!</definedName>
    <definedName name="BExZSS0LA2JY4ZLJ1Z5YCMLJJZCH" hidden="1">#REF!</definedName>
    <definedName name="BExZSTNUWCRNCL22SMKXKFSLCJ0O" localSheetId="5" hidden="1">#REF!</definedName>
    <definedName name="BExZSTNUWCRNCL22SMKXKFSLCJ0O" hidden="1">#REF!</definedName>
    <definedName name="BExZSYRA4NR7K6RLC3I81QSG5SQR" localSheetId="5" hidden="1">#REF!</definedName>
    <definedName name="BExZSYRA4NR7K6RLC3I81QSG5SQR" hidden="1">#REF!</definedName>
    <definedName name="BExZT6JSZ8CBS0SB3T07N3LMAX7M" localSheetId="5" hidden="1">#REF!</definedName>
    <definedName name="BExZT6JSZ8CBS0SB3T07N3LMAX7M" hidden="1">#REF!</definedName>
    <definedName name="BExZTAQV2QVSZY5Y3VCCWUBSBW9P" localSheetId="5" hidden="1">#REF!</definedName>
    <definedName name="BExZTAQV2QVSZY5Y3VCCWUBSBW9P" hidden="1">#REF!</definedName>
    <definedName name="BExZTHSI2FX56PWRSNX9H5EWTZFO" localSheetId="5" hidden="1">#REF!</definedName>
    <definedName name="BExZTHSI2FX56PWRSNX9H5EWTZFO" hidden="1">#REF!</definedName>
    <definedName name="BExZTJL3HVBFY139H6CJHEQCT1EL" localSheetId="5" hidden="1">#REF!</definedName>
    <definedName name="BExZTJL3HVBFY139H6CJHEQCT1EL" hidden="1">#REF!</definedName>
    <definedName name="BExZTLOL8OPABZI453E0KVNA1GJS" localSheetId="5" hidden="1">#REF!</definedName>
    <definedName name="BExZTLOL8OPABZI453E0KVNA1GJS" hidden="1">#REF!</definedName>
    <definedName name="BExZTOTZ9F2ZI18DZM8GW39VDF1N" localSheetId="5" hidden="1">#REF!</definedName>
    <definedName name="BExZTOTZ9F2ZI18DZM8GW39VDF1N" hidden="1">#REF!</definedName>
    <definedName name="BExZTT6J3X0TOX0ZY6YPLUVMCW9X" localSheetId="5" hidden="1">#REF!</definedName>
    <definedName name="BExZTT6J3X0TOX0ZY6YPLUVMCW9X" hidden="1">#REF!</definedName>
    <definedName name="BExZTW6ECBRA0BBITWBQ8R93RMCL" localSheetId="5" hidden="1">#REF!</definedName>
    <definedName name="BExZTW6ECBRA0BBITWBQ8R93RMCL" hidden="1">#REF!</definedName>
    <definedName name="BExZU2BHYAOKSCBM3C5014ZF6IXS" localSheetId="5" hidden="1">#REF!</definedName>
    <definedName name="BExZU2BHYAOKSCBM3C5014ZF6IXS" hidden="1">#REF!</definedName>
    <definedName name="BExZU2RMJTXOCS0ROPMYPE6WTD87" localSheetId="5" hidden="1">#REF!</definedName>
    <definedName name="BExZU2RMJTXOCS0ROPMYPE6WTD87" hidden="1">#REF!</definedName>
    <definedName name="BExZUBRAHA9DNEGONEZEB2TDVFC2" localSheetId="5" hidden="1">#REF!</definedName>
    <definedName name="BExZUBRAHA9DNEGONEZEB2TDVFC2" hidden="1">#REF!</definedName>
    <definedName name="BExZUF7G8FENTJKH9R1XUWXM6CWD" localSheetId="5" hidden="1">#REF!</definedName>
    <definedName name="BExZUF7G8FENTJKH9R1XUWXM6CWD" hidden="1">#REF!</definedName>
    <definedName name="BExZUNARUJBIZ08VCAV3GEVBIR3D" localSheetId="5" hidden="1">#REF!</definedName>
    <definedName name="BExZUNARUJBIZ08VCAV3GEVBIR3D" hidden="1">#REF!</definedName>
    <definedName name="BExZUSZT5496UMBP4LFSLTR1GVEW" localSheetId="5" hidden="1">#REF!</definedName>
    <definedName name="BExZUSZT5496UMBP4LFSLTR1GVEW" hidden="1">#REF!</definedName>
    <definedName name="BExZUT54340I38GVCV79EL116WR0" localSheetId="5" hidden="1">#REF!</definedName>
    <definedName name="BExZUT54340I38GVCV79EL116WR0" hidden="1">#REF!</definedName>
    <definedName name="BExZUXC66MK2SXPXCLD8ZSU0BMTY" localSheetId="5" hidden="1">#REF!</definedName>
    <definedName name="BExZUXC66MK2SXPXCLD8ZSU0BMTY" hidden="1">#REF!</definedName>
    <definedName name="BExZUYDULCX65H9OZ9JHPBNKF3MI" localSheetId="5" hidden="1">#REF!</definedName>
    <definedName name="BExZUYDULCX65H9OZ9JHPBNKF3MI" hidden="1">#REF!</definedName>
    <definedName name="BExZV2QD5ZDK3AGDRULLA7JB46C3" localSheetId="5" hidden="1">#REF!</definedName>
    <definedName name="BExZV2QD5ZDK3AGDRULLA7JB46C3" hidden="1">#REF!</definedName>
    <definedName name="BExZVBQ29OM0V8XAL3HL0JIM0MMU" localSheetId="5" hidden="1">#REF!</definedName>
    <definedName name="BExZVBQ29OM0V8XAL3HL0JIM0MMU" hidden="1">#REF!</definedName>
    <definedName name="BExZVKV2XCPCINW1KP8Q1FI6KDNG" localSheetId="5" hidden="1">#REF!</definedName>
    <definedName name="BExZVKV2XCPCINW1KP8Q1FI6KDNG" hidden="1">#REF!</definedName>
    <definedName name="BExZVLM4T9ORS4ZWHME46U4Q103C" localSheetId="5" hidden="1">#REF!</definedName>
    <definedName name="BExZVLM4T9ORS4ZWHME46U4Q103C" hidden="1">#REF!</definedName>
    <definedName name="BExZVM7OZWPPRH5YQW50EYMMIW1A" localSheetId="5" hidden="1">#REF!</definedName>
    <definedName name="BExZVM7OZWPPRH5YQW50EYMMIW1A" hidden="1">#REF!</definedName>
    <definedName name="BExZVMYK7BAH6AGIAEXBE1NXDZ5Z" localSheetId="5" hidden="1">#REF!</definedName>
    <definedName name="BExZVMYK7BAH6AGIAEXBE1NXDZ5Z" hidden="1">#REF!</definedName>
    <definedName name="BExZVPYGX2C5OSHMZ6F0KBKZ6B1S" localSheetId="5" hidden="1">#REF!</definedName>
    <definedName name="BExZVPYGX2C5OSHMZ6F0KBKZ6B1S" hidden="1">#REF!</definedName>
    <definedName name="BExZW3LHTS7PFBNTYM95N8J5AFYQ" localSheetId="5" hidden="1">#REF!</definedName>
    <definedName name="BExZW3LHTS7PFBNTYM95N8J5AFYQ" hidden="1">#REF!</definedName>
    <definedName name="BExZW472V5ADKCFHIKAJ6D4R8MU4" localSheetId="5" hidden="1">#REF!</definedName>
    <definedName name="BExZW472V5ADKCFHIKAJ6D4R8MU4" hidden="1">#REF!</definedName>
    <definedName name="BExZW5UARC8W9AQNLJX2I5WQWS5F" localSheetId="5" hidden="1">#REF!</definedName>
    <definedName name="BExZW5UARC8W9AQNLJX2I5WQWS5F" hidden="1">#REF!</definedName>
    <definedName name="BExZW7HRGN6A9YS41KI2B2UUMJ7X" localSheetId="5" hidden="1">#REF!</definedName>
    <definedName name="BExZW7HRGN6A9YS41KI2B2UUMJ7X" hidden="1">#REF!</definedName>
    <definedName name="BExZW8ZPNV43UXGOT98FDNIBQHZY" localSheetId="5" hidden="1">#REF!</definedName>
    <definedName name="BExZW8ZPNV43UXGOT98FDNIBQHZY" hidden="1">#REF!</definedName>
    <definedName name="BExZWKZ5N3RDXU8MZ8HQVYYD8O0F" localSheetId="5" hidden="1">#REF!</definedName>
    <definedName name="BExZWKZ5N3RDXU8MZ8HQVYYD8O0F" hidden="1">#REF!</definedName>
    <definedName name="BExZWMBRUCPO6F4QT5FNX8JRFL7V" localSheetId="5" hidden="1">#REF!</definedName>
    <definedName name="BExZWMBRUCPO6F4QT5FNX8JRFL7V" hidden="1">#REF!</definedName>
    <definedName name="BExZWQO5171HT1OZ6D6JZBHEW4JG" localSheetId="5" hidden="1">#REF!</definedName>
    <definedName name="BExZWQO5171HT1OZ6D6JZBHEW4JG" hidden="1">#REF!</definedName>
    <definedName name="BExZWSMC9T48W74GFGQCIUJ8ZPP3" localSheetId="5" hidden="1">#REF!</definedName>
    <definedName name="BExZWSMC9T48W74GFGQCIUJ8ZPP3" hidden="1">#REF!</definedName>
    <definedName name="BExZWUF2V4HY3HI8JN9ZVPRWK1H3" localSheetId="5" hidden="1">#REF!</definedName>
    <definedName name="BExZWUF2V4HY3HI8JN9ZVPRWK1H3" hidden="1">#REF!</definedName>
    <definedName name="BExZWX45URTK9KYDJHEXL1OTZ833" localSheetId="5" hidden="1">#REF!</definedName>
    <definedName name="BExZWX45URTK9KYDJHEXL1OTZ833" hidden="1">#REF!</definedName>
    <definedName name="BExZX0EWQEZO86WDAD9A4EAEZ012" localSheetId="5" hidden="1">#REF!</definedName>
    <definedName name="BExZX0EWQEZO86WDAD9A4EAEZ012" hidden="1">#REF!</definedName>
    <definedName name="BExZX2T6ZT2DZLYSDJJBPVIT5OK2" localSheetId="5" hidden="1">#REF!</definedName>
    <definedName name="BExZX2T6ZT2DZLYSDJJBPVIT5OK2" hidden="1">#REF!</definedName>
    <definedName name="BExZXOJDELULNLEH7WG0OYJT0NJ4" localSheetId="5" hidden="1">#REF!</definedName>
    <definedName name="BExZXOJDELULNLEH7WG0OYJT0NJ4" hidden="1">#REF!</definedName>
    <definedName name="BExZXOOTRNUK8LGEAZ8ZCFW9KXQ1" localSheetId="5" hidden="1">#REF!</definedName>
    <definedName name="BExZXOOTRNUK8LGEAZ8ZCFW9KXQ1" hidden="1">#REF!</definedName>
    <definedName name="BExZXT6JOXNKEDU23DKL8XZAJZIH" localSheetId="5" hidden="1">#REF!</definedName>
    <definedName name="BExZXT6JOXNKEDU23DKL8XZAJZIH" hidden="1">#REF!</definedName>
    <definedName name="BExZXUTYW1HWEEZ1LIX4OQWC7HL1" localSheetId="5" hidden="1">#REF!</definedName>
    <definedName name="BExZXUTYW1HWEEZ1LIX4OQWC7HL1" hidden="1">#REF!</definedName>
    <definedName name="BExZXY4NKQL9QD76YMQJ15U1C2G8" localSheetId="5" hidden="1">#REF!</definedName>
    <definedName name="BExZXY4NKQL9QD76YMQJ15U1C2G8" hidden="1">#REF!</definedName>
    <definedName name="BExZXYQ7U5G08FQGUIGYT14QCBOF" localSheetId="5" hidden="1">#REF!</definedName>
    <definedName name="BExZXYQ7U5G08FQGUIGYT14QCBOF" hidden="1">#REF!</definedName>
    <definedName name="BExZY02V77YJBMODJSWZOYCMPS5X" localSheetId="5" hidden="1">#REF!</definedName>
    <definedName name="BExZY02V77YJBMODJSWZOYCMPS5X" hidden="1">#REF!</definedName>
    <definedName name="BExZY3DEOYNIHRV56IY5LJXZK8RU" localSheetId="5" hidden="1">#REF!</definedName>
    <definedName name="BExZY3DEOYNIHRV56IY5LJXZK8RU" hidden="1">#REF!</definedName>
    <definedName name="BExZY49QRZIR6CA41LFA9LM6EULU" localSheetId="5" hidden="1">#REF!</definedName>
    <definedName name="BExZY49QRZIR6CA41LFA9LM6EULU" hidden="1">#REF!</definedName>
    <definedName name="BExZYTG2G7W27YATTETFDDCZ0C4U" localSheetId="5" hidden="1">#REF!</definedName>
    <definedName name="BExZYTG2G7W27YATTETFDDCZ0C4U" hidden="1">#REF!</definedName>
    <definedName name="BExZYYOZMC36ROQDWLR5Z17WKHCR" localSheetId="5" hidden="1">#REF!</definedName>
    <definedName name="BExZYYOZMC36ROQDWLR5Z17WKHCR" hidden="1">#REF!</definedName>
    <definedName name="BExZZ2FQA9A8C7CJKMEFQ9VPSLCE" localSheetId="5" hidden="1">#REF!</definedName>
    <definedName name="BExZZ2FQA9A8C7CJKMEFQ9VPSLCE" hidden="1">#REF!</definedName>
    <definedName name="BExZZ7ZGXIMA3OVYAWY3YQSK64LF" localSheetId="5" hidden="1">#REF!</definedName>
    <definedName name="BExZZ7ZGXIMA3OVYAWY3YQSK64LF" hidden="1">#REF!</definedName>
    <definedName name="BExZZ8FKEIFG203MU6SEJ69MINCD" localSheetId="5" hidden="1">#REF!</definedName>
    <definedName name="BExZZ8FKEIFG203MU6SEJ69MINCD" hidden="1">#REF!</definedName>
    <definedName name="BExZZCHAVHW8C2H649KRGVQ0WVRT" localSheetId="5" hidden="1">#REF!</definedName>
    <definedName name="BExZZCHAVHW8C2H649KRGVQ0WVRT" hidden="1">#REF!</definedName>
    <definedName name="BExZZTK54OTLF2YB68BHGOS27GEN" localSheetId="5" hidden="1">#REF!</definedName>
    <definedName name="BExZZTK54OTLF2YB68BHGOS27GEN" hidden="1">#REF!</definedName>
    <definedName name="BExZZXB3JQQG4SIZS4MRU6NNW7HI" localSheetId="5" hidden="1">#REF!</definedName>
    <definedName name="BExZZXB3JQQG4SIZS4MRU6NNW7HI" hidden="1">#REF!</definedName>
    <definedName name="BExZZZEMIIFKMLLV4DJKX5TB9R5V" localSheetId="5" hidden="1">#REF!</definedName>
    <definedName name="BExZZZEMIIFKMLLV4DJKX5TB9R5V" hidden="1">#REF!</definedName>
    <definedName name="BOOK_LIFE">'[20]Lvl FCR'!$G$10</definedName>
    <definedName name="BOOKADJ">#REF!</definedName>
    <definedName name="BPAX">[6]EXTERNAL!$A$121:$IV$123</definedName>
    <definedName name="Button_1">"TradeSummary_Ken_Finicle_List"</definedName>
    <definedName name="CAE.T">[6]INTERNAL!$A$34:$IV$36</definedName>
    <definedName name="CAES1.T">[6]INTERNAL!$A$37:$IV$39</definedName>
    <definedName name="cap">[21]Readings!$B$2</definedName>
    <definedName name="Capital_Inflation">'[16]Assumptions (Input)'!$B$11</definedName>
    <definedName name="CASE">[22]INPUTS!$C$8</definedName>
    <definedName name="CaseDescription">'[14]Dispatch Cases'!$C$11</definedName>
    <definedName name="CBWorkbookPriority">-2060790043</definedName>
    <definedName name="CCGT_HeatRate">[14]Assumptions!$H$23</definedName>
    <definedName name="CCGTPrice">[14]Assumptions!$H$22</definedName>
    <definedName name="Check">#REF!</definedName>
    <definedName name="CL_RT2">'[23]Transp Data'!$A$6:$C$81</definedName>
    <definedName name="Classification">'[10]Func Study'!$AB$251</definedName>
    <definedName name="Close_Date">'[16]Capital Projects(Input)'!$D$7:$D$53</definedName>
    <definedName name="COMADJ">#REF!</definedName>
    <definedName name="COMP">#REF!</definedName>
    <definedName name="COMPACTUAL">#REF!</definedName>
    <definedName name="COMPT">#REF!</definedName>
    <definedName name="COMPWEATHER">#REF!</definedName>
    <definedName name="Construction_OH">'[24]Virtual 49 Back-Up'!$E$54</definedName>
    <definedName name="ConversionFactor">[14]Assumptions!$I$65</definedName>
    <definedName name="COSFacVal">[10]Inputs!$R$5</definedName>
    <definedName name="CurrQtr">'[25]Inc Stmt'!$AJ$222</definedName>
    <definedName name="CUS">[6]CLASSIFIERS!$A$6:$IV$6</definedName>
    <definedName name="CUST_1">[6]EXTERNAL!$A$22:$IV$24</definedName>
    <definedName name="CUST_4">[6]EXTERNAL!$A$25:$IV$27</definedName>
    <definedName name="CUST_5">[6]EXTERNAL!$A$28:$IV$30</definedName>
    <definedName name="CUST_6">[6]EXTERNAL!$A$31:$IV$33</definedName>
    <definedName name="D108.05.T">[6]INTERNAL!$A$22:$IV$24</definedName>
    <definedName name="D108.10.T">[6]INTERNAL!$A$25:$IV$27</definedName>
    <definedName name="D361.T">[6]INTERNAL!$A$4:$IV$6</definedName>
    <definedName name="D362.T">[6]INTERNAL!$A$7:$IV$9</definedName>
    <definedName name="D364.T">[6]INTERNAL!$A$10:$IV$12</definedName>
    <definedName name="D366.T">[6]INTERNAL!$A$13:$IV$15</definedName>
    <definedName name="D368.T">[6]INTERNAL!$A$16:$IV$18</definedName>
    <definedName name="D370.T">[6]INTERNAL!$A$19:$IV$21</definedName>
    <definedName name="D372.T">[6]INTERNAL!$A$28:$IV$30</definedName>
    <definedName name="Data.Avg">'[25]Avg Amts'!$A$5:$BP$34</definedName>
    <definedName name="Data.Qtrs.Avg">'[25]Avg Amts'!$A$5:$IV$5</definedName>
    <definedName name="_xlnm.Database">[26]Invoice!#REF!</definedName>
    <definedName name="DATE">[27]Jan!#REF!</definedName>
    <definedName name="DebtPerc">[14]Assumptions!$I$58</definedName>
    <definedName name="DEC">[17]Backup!#REF!</definedName>
    <definedName name="DECT">#REF!</definedName>
    <definedName name="DELETE01" localSheetId="0" hidden="1">{#N/A,#N/A,FALSE,"Coversheet";#N/A,#N/A,FALSE,"QA"}</definedName>
    <definedName name="DELETE01" localSheetId="3" hidden="1">{#N/A,#N/A,FALSE,"Coversheet";#N/A,#N/A,FALSE,"QA"}</definedName>
    <definedName name="DELETE01" localSheetId="4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localSheetId="3" hidden="1">{#N/A,#N/A,FALSE,"Schedule F";#N/A,#N/A,FALSE,"Schedule G"}</definedName>
    <definedName name="DELETE02" localSheetId="4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localSheetId="3" hidden="1">{#N/A,#N/A,FALSE,"Coversheet";#N/A,#N/A,FALSE,"QA"}</definedName>
    <definedName name="Delete06" localSheetId="4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localSheetId="3" hidden="1">{#N/A,#N/A,FALSE,"Coversheet";#N/A,#N/A,FALSE,"QA"}</definedName>
    <definedName name="Delete09" localSheetId="4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localSheetId="3" hidden="1">{#N/A,#N/A,FALSE,"Coversheet";#N/A,#N/A,FALSE,"QA"}</definedName>
    <definedName name="Delete1" localSheetId="4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localSheetId="3" hidden="1">{#N/A,#N/A,FALSE,"Schedule F";#N/A,#N/A,FALSE,"Schedule G"}</definedName>
    <definedName name="Delete10" localSheetId="4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localSheetId="3" hidden="1">{#N/A,#N/A,FALSE,"Coversheet";#N/A,#N/A,FALSE,"QA"}</definedName>
    <definedName name="Delete21" localSheetId="4" hidden="1">{#N/A,#N/A,FALSE,"Coversheet";#N/A,#N/A,FALSE,"QA"}</definedName>
    <definedName name="Delete21" hidden="1">{#N/A,#N/A,FALSE,"Coversheet";#N/A,#N/A,FALSE,"QA"}</definedName>
    <definedName name="DEM">[6]CLASSIFIERS!$A$4:$IV$4</definedName>
    <definedName name="DEM_1">[6]EXTERNAL!$A$7:$IV$9</definedName>
    <definedName name="DEM_12CP">[6]EXTERNAL!$A$118:$IV$120</definedName>
    <definedName name="DEM_12NCP_P">[6]EXTERNAL!$A$187:$IV$189</definedName>
    <definedName name="DEM_12NCP_S">[6]EXTERNAL!$A$190:$IV$192</definedName>
    <definedName name="DEM_12NCP1">[6]EXTERNAL!$A$139:$IV$141</definedName>
    <definedName name="DEM_12NCP2">[6]EXTERNAL!$A$130:$IV$132</definedName>
    <definedName name="DEM_1A">[6]EXTERNAL!$A$115:$IV$117</definedName>
    <definedName name="DEM_2A">[6]EXTERNAL!$A$148:$IV$150</definedName>
    <definedName name="DEM_3A">[6]EXTERNAL!$A$199:$IV$201</definedName>
    <definedName name="DEM_3B">[6]EXTERNAL!$A$196:$IV$198</definedName>
    <definedName name="Demand">[9]Inputs!$D$8</definedName>
    <definedName name="Demand2">[28]Inputs!$D$11</definedName>
    <definedName name="DES1.T">[6]INTERNAL!$A$40:$IV$42</definedName>
    <definedName name="DES2.T">[6]INTERNAL!$A$43:$IV$45</definedName>
    <definedName name="DF_HeatRate">[14]Assumptions!$L$23</definedName>
    <definedName name="DFIT" localSheetId="0" hidden="1">{#N/A,#N/A,FALSE,"Coversheet";#N/A,#N/A,FALSE,"QA"}</definedName>
    <definedName name="DFIT" localSheetId="3" hidden="1">{#N/A,#N/A,FALSE,"Coversheet";#N/A,#N/A,FALSE,"QA"}</definedName>
    <definedName name="DFIT" localSheetId="4" hidden="1">{#N/A,#N/A,FALSE,"Coversheet";#N/A,#N/A,FALSE,"QA"}</definedName>
    <definedName name="DFIT" hidden="1">{#N/A,#N/A,FALSE,"Coversheet";#N/A,#N/A,FALSE,"QA"}</definedName>
    <definedName name="DIR_40">[6]EXTERNAL!$A$193:$IV$195</definedName>
    <definedName name="DIR_449">[6]EXTERNAL!$A$127:$IV$129</definedName>
    <definedName name="DIR_449_ENERGY">[6]EXTERNAL!$A$160:$IV$162</definedName>
    <definedName name="DIR_449_HV">[6]EXTERNAL!$A$157:$IV$159</definedName>
    <definedName name="DIR_449_OATT">[6]EXTERNAL!$A$166:$IV$168</definedName>
    <definedName name="DIR_RESALE">[6]EXTERNAL!$A$124:$IV$126</definedName>
    <definedName name="DIR_RESALE_LARGE">[6]EXTERNAL!$A$154:$IV$156</definedName>
    <definedName name="DIR_RESALE_SMALL">[6]EXTERNAL!$A$151:$IV$153</definedName>
    <definedName name="DIR108.09">[6]EXTERNAL!$A$106:$IV$108</definedName>
    <definedName name="DIR235.00">[6]EXTERNAL!$A$85:$IV$87</definedName>
    <definedName name="DIR360.01">[6]EXTERNAL!$A$37:$IV$39</definedName>
    <definedName name="DIR361.01">[6]EXTERNAL!$A$40:$IV$42</definedName>
    <definedName name="DIR362.01">[6]EXTERNAL!$A$43:$IV$45</definedName>
    <definedName name="DIR364.01">[6]EXTERNAL!$A$46:$IV$48</definedName>
    <definedName name="DIR366.01">[6]EXTERNAL!$A$49:$IV$51</definedName>
    <definedName name="DIR368.03">[6]EXTERNAL!$A$55:$IV$57</definedName>
    <definedName name="DIR368.03C">[6]EXTERNAL!$A$52:$IV$54</definedName>
    <definedName name="DIR372.00">[6]EXTERNAL!$A$58:$IV$60</definedName>
    <definedName name="DIR373.00">[6]EXTERNAL!$A$61:$IV$63</definedName>
    <definedName name="DIR450.01">[6]EXTERNAL!$A$10:$IV$12</definedName>
    <definedName name="DIR450.02">[6]EXTERNAL!$A$184:$IV$186</definedName>
    <definedName name="DIR451.02">[6]EXTERNAL!$A$70:$IV$72</definedName>
    <definedName name="DIR451.03">[6]EXTERNAL!$A$136:$IV$138</definedName>
    <definedName name="DIR451.05">[6]EXTERNAL!$A$76:$IV$78</definedName>
    <definedName name="DIR451.06">[6]EXTERNAL!$A$109:$IV$111</definedName>
    <definedName name="DIR451.07">[6]EXTERNAL!$A$133:$IV$135</definedName>
    <definedName name="DIR454.04">[6]EXTERNAL!$A$73:$IV$75</definedName>
    <definedName name="DIR556.01">[6]EXTERNAL!$A$175:$IV$177</definedName>
    <definedName name="DIR565.02">[6]EXTERNAL!$A$178:$IV$180</definedName>
    <definedName name="DIR908.01">[6]EXTERNAL!$A$172:$IV$174</definedName>
    <definedName name="DIR920.01">[6]EXTERNAL!$A$181:$IV$183</definedName>
    <definedName name="Dis">'[10]Func Study'!$AB$250</definedName>
    <definedName name="DisFac">'[10]Func Dist Factor Table'!$A$11:$G$25</definedName>
    <definedName name="Dist_factor">#REF!</definedName>
    <definedName name="DistPeakMethod">[12]Inputs!#REF!</definedName>
    <definedName name="DocketNumber">'[29]JHS-19'!$AR$2</definedName>
    <definedName name="DP.T">[6]INTERNAL!$A$46:$IV$48</definedName>
    <definedName name="DUDE" hidden="1">#REF!</definedName>
    <definedName name="EBFIT.T">[6]INTERNAL!$A$88:$IV$90</definedName>
    <definedName name="ee" localSheetId="0" hidden="1">{#N/A,#N/A,FALSE,"Month ";#N/A,#N/A,FALSE,"YTD";#N/A,#N/A,FALSE,"12 mo ended"}</definedName>
    <definedName name="ee" localSheetId="3" hidden="1">{#N/A,#N/A,FALSE,"Month ";#N/A,#N/A,FALSE,"YTD";#N/A,#N/A,FALSE,"12 mo ended"}</definedName>
    <definedName name="ee" localSheetId="4" hidden="1">{#N/A,#N/A,FALSE,"Month ";#N/A,#N/A,FALSE,"YTD";#N/A,#N/A,FALSE,"12 mo ended"}</definedName>
    <definedName name="ee" hidden="1">{#N/A,#N/A,FALSE,"Month ";#N/A,#N/A,FALSE,"YTD";#N/A,#N/A,FALSE,"12 mo ended"}</definedName>
    <definedName name="EffTax">[6]INPUTS!$F$31</definedName>
    <definedName name="Electric_Prices">'[30]Monthly Price Summary'!$B$4:$E$27</definedName>
    <definedName name="ElecWC_LineItems">[7]BS!$AO$7:$AO$3420</definedName>
    <definedName name="ElRBLine">[7]BS!$AP$7:$AP$3141</definedName>
    <definedName name="EndDate">[14]Assumptions!$C$11</definedName>
    <definedName name="energy">[21]Readings!$B$3</definedName>
    <definedName name="ENERGY_1">[6]EXTERNAL!$A$4:$IV$6</definedName>
    <definedName name="ENERGY_2">[6]EXTERNAL!$A$145:$IV$147</definedName>
    <definedName name="Engy">[9]Inputs!$D$9</definedName>
    <definedName name="Engy2">[28]Inputs!$D$12</definedName>
    <definedName name="EPIS.T">[6]INTERNAL!$A$49:$IV$51</definedName>
    <definedName name="error" localSheetId="0" hidden="1">{#N/A,#N/A,FALSE,"Coversheet";#N/A,#N/A,FALSE,"QA"}</definedName>
    <definedName name="error" localSheetId="3" hidden="1">{#N/A,#N/A,FALSE,"Coversheet";#N/A,#N/A,FALSE,"QA"}</definedName>
    <definedName name="error" localSheetId="4" hidden="1">{#N/A,#N/A,FALSE,"Coversheet";#N/A,#N/A,FALSE,"QA"}</definedName>
    <definedName name="error" hidden="1">{#N/A,#N/A,FALSE,"Coversheet";#N/A,#N/A,FALSE,"QA"}</definedName>
    <definedName name="Estimate" localSheetId="0" hidden="1">{#N/A,#N/A,FALSE,"Summ";#N/A,#N/A,FALSE,"General"}</definedName>
    <definedName name="Estimate" localSheetId="3" hidden="1">{#N/A,#N/A,FALSE,"Summ";#N/A,#N/A,FALSE,"General"}</definedName>
    <definedName name="Estimate" localSheetId="4" hidden="1">{#N/A,#N/A,FALSE,"Summ";#N/A,#N/A,FALSE,"General"}</definedName>
    <definedName name="Estimate" hidden="1">{#N/A,#N/A,FALSE,"Summ";#N/A,#N/A,FALSE,"General"}</definedName>
    <definedName name="ex" localSheetId="0" hidden="1">{#N/A,#N/A,FALSE,"Summ";#N/A,#N/A,FALSE,"General"}</definedName>
    <definedName name="ex" localSheetId="3" hidden="1">{#N/A,#N/A,FALSE,"Summ";#N/A,#N/A,FALSE,"General"}</definedName>
    <definedName name="ex" localSheetId="4" hidden="1">{#N/A,#N/A,FALSE,"Summ";#N/A,#N/A,FALSE,"General"}</definedName>
    <definedName name="ex" hidden="1">{#N/A,#N/A,FALSE,"Summ";#N/A,#N/A,FALSE,"General"}</definedName>
    <definedName name="F" localSheetId="5" hidden="1">#REF!</definedName>
    <definedName name="F" hidden="1">#REF!</definedName>
    <definedName name="f101top">#REF!</definedName>
    <definedName name="f104top">#REF!</definedName>
    <definedName name="f138top">#REF!</definedName>
    <definedName name="f140top">#REF!</definedName>
    <definedName name="Factorck">'[10]COS Factor Table'!$O$15:$O$113</definedName>
    <definedName name="FactorType">[13]Variables!$AK$2:$AL$12</definedName>
    <definedName name="FACTP">#REF!</definedName>
    <definedName name="FactSum">'[10]COS Factor Table'!$A$14:$O$113</definedName>
    <definedName name="FCR">'[24]Virtual 49 Back-Up'!$B$20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0" hidden="1">{#N/A,#N/A,FALSE,"Month ";#N/A,#N/A,FALSE,"YTD";#N/A,#N/A,FALSE,"12 mo ended"}</definedName>
    <definedName name="fdsafdasfdsa" localSheetId="3" hidden="1">{#N/A,#N/A,FALSE,"Month ";#N/A,#N/A,FALSE,"YTD";#N/A,#N/A,FALSE,"12 mo ended"}</definedName>
    <definedName name="fdsafdasfdsa" localSheetId="4" hidden="1">{#N/A,#N/A,FALSE,"Month ";#N/A,#N/A,FALSE,"YTD";#N/A,#N/A,FALSE,"12 mo ended"}</definedName>
    <definedName name="fdsafdasfdsa" hidden="1">{#N/A,#N/A,FALSE,"Month ";#N/A,#N/A,FALSE,"YTD";#N/A,#N/A,FALSE,"12 mo ended"}</definedName>
    <definedName name="FEB">[17]Backup!#REF!</definedName>
    <definedName name="FEBT">#REF!</definedName>
    <definedName name="Fed_Cap_Tax">[31]Inputs!$E$112</definedName>
    <definedName name="FedTaxRate">[14]Assumptions!$C$33</definedName>
    <definedName name="ffff" localSheetId="0" hidden="1">{#N/A,#N/A,FALSE,"Coversheet";#N/A,#N/A,FALSE,"QA"}</definedName>
    <definedName name="ffff" localSheetId="3" hidden="1">{#N/A,#N/A,FALSE,"Coversheet";#N/A,#N/A,FALSE,"QA"}</definedName>
    <definedName name="ffff" localSheetId="4" hidden="1">{#N/A,#N/A,FALSE,"Coversheet";#N/A,#N/A,FALSE,"QA"}</definedName>
    <definedName name="ffff" hidden="1">{#N/A,#N/A,FALSE,"Coversheet";#N/A,#N/A,FALSE,"QA"}</definedName>
    <definedName name="fffgf" localSheetId="0" hidden="1">{#N/A,#N/A,FALSE,"Coversheet";#N/A,#N/A,FALSE,"QA"}</definedName>
    <definedName name="fffgf" localSheetId="3" hidden="1">{#N/A,#N/A,FALSE,"Coversheet";#N/A,#N/A,FALSE,"QA"}</definedName>
    <definedName name="fffgf" localSheetId="4" hidden="1">{#N/A,#N/A,FALSE,"Coversheet";#N/A,#N/A,FALSE,"QA"}</definedName>
    <definedName name="fffgf" hidden="1">{#N/A,#N/A,FALSE,"Coversheet";#N/A,#N/A,FALSE,"QA"}</definedName>
    <definedName name="FIT_Tax_Rate">'[16]Assumptions (Input)'!$B$5</definedName>
    <definedName name="FranchiseTax">[15]Variables!$D$26</definedName>
    <definedName name="FTAX">[6]INPUTS!$F$30</definedName>
    <definedName name="Func">'[10]Func Factor Table'!$A$10:$H$77</definedName>
    <definedName name="Func_Ftrs">#REF!</definedName>
    <definedName name="Func_GTD_Percents">#REF!</definedName>
    <definedName name="Func_MC">#REF!</definedName>
    <definedName name="Func_Percents">#REF!</definedName>
    <definedName name="Func_Rev_Req1">#REF!</definedName>
    <definedName name="Func_Rev_Req2">#REF!</definedName>
    <definedName name="Func_Revenue">#REF!</definedName>
    <definedName name="Function">'[10]Func Study'!$AB$250</definedName>
    <definedName name="GP.T">[6]INTERNAL!$A$52:$IV$54</definedName>
    <definedName name="GREATER10MW">#REF!</definedName>
    <definedName name="GTD_Percents">#REF!</definedName>
    <definedName name="HEIGHT">#REF!</definedName>
    <definedName name="helllo" localSheetId="0" hidden="1">{#N/A,#N/A,FALSE,"Pg 6b CustCount_Gas";#N/A,#N/A,FALSE,"QA";#N/A,#N/A,FALSE,"Report";#N/A,#N/A,FALSE,"forecast"}</definedName>
    <definedName name="helllo" localSheetId="3" hidden="1">{#N/A,#N/A,FALSE,"Pg 6b CustCount_Gas";#N/A,#N/A,FALSE,"QA";#N/A,#N/A,FALSE,"Report";#N/A,#N/A,FALSE,"forecast"}</definedName>
    <definedName name="helllo" localSheetId="4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0" hidden="1">{#N/A,#N/A,FALSE,"Coversheet";#N/A,#N/A,FALSE,"QA"}</definedName>
    <definedName name="HELP" localSheetId="3" hidden="1">{#N/A,#N/A,FALSE,"Coversheet";#N/A,#N/A,FALSE,"QA"}</definedName>
    <definedName name="HELP" localSheetId="4" hidden="1">{#N/A,#N/A,FALSE,"Coversheet";#N/A,#N/A,FALSE,"QA"}</definedName>
    <definedName name="HELP" hidden="1">{#N/A,#N/A,FALSE,"Coversheet";#N/A,#N/A,FALSE,"QA"}</definedName>
    <definedName name="HTML_CodePage">1252</definedName>
    <definedName name="HTML_Control" localSheetId="0">{"'Sheet1'!$A$1:$J$121"}</definedName>
    <definedName name="HTML_Control" localSheetId="3" hidden="1">{"'Sheet1'!$A$1:$J$121"}</definedName>
    <definedName name="HTML_Control" localSheetId="4" hidden="1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BFIT.T">[6]INTERNAL!$A$85:$IV$87</definedName>
    <definedName name="ID_0303_RVN_data">#REF!</definedName>
    <definedName name="IDcontractsRVN">#REF!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4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DADJ">#REF!</definedName>
    <definedName name="INPUT">[32]Summary!#REF!</definedName>
    <definedName name="Instructions">#REF!</definedName>
    <definedName name="Insurance_Rate">'[16]Assumptions (Input)'!$B$9</definedName>
    <definedName name="INTRESEXCH">[33]Sheet1!$AG$1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4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">[17]Backup!#REF!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T">#REF!</definedName>
    <definedName name="jfkljsdkljiejgr" localSheetId="0" hidden="1">{#N/A,#N/A,FALSE,"Summ";#N/A,#N/A,FALSE,"General"}</definedName>
    <definedName name="jfkljsdkljiejgr" localSheetId="3" hidden="1">{#N/A,#N/A,FALSE,"Summ";#N/A,#N/A,FALSE,"General"}</definedName>
    <definedName name="jfkljsdkljiejgr" localSheetId="4" hidden="1">{#N/A,#N/A,FALSE,"Summ";#N/A,#N/A,FALSE,"General"}</definedName>
    <definedName name="jfkljsdkljiejgr" hidden="1">{#N/A,#N/A,FALSE,"Summ";#N/A,#N/A,FALSE,"General"}</definedName>
    <definedName name="jjj">[34]Inputs!$N$18</definedName>
    <definedName name="JUL">[17]Backup!#REF!</definedName>
    <definedName name="JULT">#REF!</definedName>
    <definedName name="JUN">[17]Backup!#REF!</definedName>
    <definedName name="JUNT">#REF!</definedName>
    <definedName name="Jurisdiction">[13]Variables!$AK$15</definedName>
    <definedName name="JurisNumber">[13]Variables!$AL$15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BORMOD">#REF!</definedName>
    <definedName name="LABORROLL">#REF!</definedName>
    <definedName name="LATEPAY">[33]Sheet1!$E$3:$E$25</definedName>
    <definedName name="Levy_Rate">'[16]Assumptions (Input)'!$B$6</definedName>
    <definedName name="limcount">1</definedName>
    <definedName name="LINE.T">[6]INTERNAL!$A$55:$IV$57</definedName>
    <definedName name="Line_Ext_Credit">#REF!</definedName>
    <definedName name="LinkCos">'[10]JAM Download'!$K$4</definedName>
    <definedName name="LoadArray">'[35]Load Source Data'!$C$78:$X$89</definedName>
    <definedName name="LOG">[17]Backup!#REF!</definedName>
    <definedName name="LOLD">1</definedName>
    <definedName name="LOLD_Table">10</definedName>
    <definedName name="LOLD_ZZCOOM_M03_Q004">10</definedName>
    <definedName name="LOLD_ZZCOOM_M03_Q004ORDERS">13</definedName>
    <definedName name="LOLD_ZZCOOM_M03_Q004SKF">13</definedName>
    <definedName name="lookup" localSheetId="0" hidden="1">{#N/A,#N/A,FALSE,"Coversheet";#N/A,#N/A,FALSE,"QA"}</definedName>
    <definedName name="lookup" localSheetId="3" hidden="1">{#N/A,#N/A,FALSE,"Coversheet";#N/A,#N/A,FALSE,"QA"}</definedName>
    <definedName name="lookup" localSheetId="4" hidden="1">{#N/A,#N/A,FALSE,"Coversheet";#N/A,#N/A,FALSE,"QA"}</definedName>
    <definedName name="lookup" hidden="1">{#N/A,#N/A,FALSE,"Coversheet";#N/A,#N/A,FALSE,"QA"}</definedName>
    <definedName name="LOSS">[17]Backup!#REF!</definedName>
    <definedName name="M9100F4_v4">[36]M9100F4!$A$1:$V$99</definedName>
    <definedName name="MACRS">'[16]MACRS RATES'!$A$3:$AT$10</definedName>
    <definedName name="MACTIT">#REF!</definedName>
    <definedName name="MAR">[17]Backup!#REF!</definedName>
    <definedName name="MART">#REF!</definedName>
    <definedName name="MAY">[17]Backup!#REF!</definedName>
    <definedName name="MAYT">#REF!</definedName>
    <definedName name="MCtoREV">#REF!</definedName>
    <definedName name="MEN">[1]Jan!#REF!</definedName>
    <definedName name="Menu_Begin">#REF!</definedName>
    <definedName name="Menu_Caption">#REF!</definedName>
    <definedName name="Menu_Large">#REF!</definedName>
    <definedName name="Menu_Name">#REF!</definedName>
    <definedName name="Menu_OnAction">#REF!</definedName>
    <definedName name="Menu_Parent">#REF!</definedName>
    <definedName name="Menu_Small">#REF!</definedName>
    <definedName name="MERGER_COST">[33]Sheet1!$AF$3:$AJ$28</definedName>
    <definedName name="Method">[9]Inputs!$C$6</definedName>
    <definedName name="Miller" localSheetId="0" hidden="1">{#N/A,#N/A,FALSE,"Expenditures";#N/A,#N/A,FALSE,"Property Placed In-Service";#N/A,#N/A,FALSE,"CWIP Balances"}</definedName>
    <definedName name="Miller" localSheetId="3" hidden="1">{#N/A,#N/A,FALSE,"Expenditures";#N/A,#N/A,FALSE,"Property Placed In-Service";#N/A,#N/A,FALSE,"CWIP Balances"}</definedName>
    <definedName name="Miller" localSheetId="4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MONTH">[17]Backup!#REF!</definedName>
    <definedName name="monthlist">[37]Table!$R$2:$S$13</definedName>
    <definedName name="monthtotals">'[37]WA SBC'!$D$40:$O$40</definedName>
    <definedName name="MTD_Format">[38]Mthly!$B$11:$D$11,[38]Mthly!$B$31:$D$31</definedName>
    <definedName name="MTKWH">#REF!</definedName>
    <definedName name="MTR_YR3">[39]Variables!$E$14</definedName>
    <definedName name="MTREV">#REF!</definedName>
    <definedName name="MULT">#REF!</definedName>
    <definedName name="NCP_360">[6]EXTERNAL!$A$13:$IV$15</definedName>
    <definedName name="NCP_361">[6]EXTERNAL!$A$16:$IV$18</definedName>
    <definedName name="NCP_362">[6]EXTERNAL!$A$19:$IV$21</definedName>
    <definedName name="Net_to_Gross_Factor">[10]Inputs!$G$8</definedName>
    <definedName name="NetToGross">[15]Variables!$D$23</definedName>
    <definedName name="new" localSheetId="0" hidden="1">{#N/A,#N/A,FALSE,"Summ";#N/A,#N/A,FALSE,"General"}</definedName>
    <definedName name="new" localSheetId="3" hidden="1">{#N/A,#N/A,FALSE,"Summ";#N/A,#N/A,FALSE,"General"}</definedName>
    <definedName name="new" localSheetId="4" hidden="1">{#N/A,#N/A,FALSE,"Summ";#N/A,#N/A,FALSE,"General"}</definedName>
    <definedName name="new" hidden="1">{#N/A,#N/A,FALSE,"Summ";#N/A,#N/A,FALSE,"General"}</definedName>
    <definedName name="NEWMO1">[1]Jan!#REF!</definedName>
    <definedName name="NEWMO2">[1]Jan!#REF!</definedName>
    <definedName name="NEWMONTH">[1]Jan!#REF!</definedName>
    <definedName name="NORMALIZE">#REF!</definedName>
    <definedName name="NOV">[17]Backup!#REF!</definedName>
    <definedName name="NOVT">#REF!</definedName>
    <definedName name="NPC">[12]Inputs!$N$18</definedName>
    <definedName name="NRG">[6]CLASSIFIERS!$A$5:$IV$5</definedName>
    <definedName name="NUM">#REF!</definedName>
    <definedName name="O_M_Input">'[16]MiscItems(Input)'!$B$5:$AO$8,'[16]MiscItems(Input)'!$B$13:$AO$13,'[16]MiscItems(Input)'!$B$15:$B$17,'[16]MiscItems(Input)'!$B$17:$AO$17,'[16]MiscItems(Input)'!$B$15:$AO$15</definedName>
    <definedName name="O_M_Rate">'[24]Virtual 49 Back-Up'!$B$21</definedName>
    <definedName name="OBCLEASE">[33]Sheet1!$AF$4:$AI$23</definedName>
    <definedName name="OCT">[17]Backup!#REF!</definedName>
    <definedName name="OCTT">#REF!</definedName>
    <definedName name="OH">[6]CLASSIFIERS!$A$8:$IV$8</definedName>
    <definedName name="OH_NCP">[6]EXTERNAL!$A$79:$IV$81</definedName>
    <definedName name="OH_SVC">[6]EXTERNAL!$A$142:$IV$144</definedName>
    <definedName name="OH_TFMR">[6]EXTERNAL!$A$97:$IV$99</definedName>
    <definedName name="OH_TFMRC">[6]EXTERNAL!$A$94:$IV$96</definedName>
    <definedName name="ONE">[1]Jan!#REF!</definedName>
    <definedName name="option">'[40]Dist Misc'!$F$120</definedName>
    <definedName name="OthRCF">[22]INPUTS!$F$41</definedName>
    <definedName name="OthUnc">[6]INPUTS!$F$36</definedName>
    <definedName name="outlookdata">'[41]pivoted data'!$D$3:$Q$90</definedName>
    <definedName name="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>#REF!</definedName>
    <definedName name="Page110">#REF!</definedName>
    <definedName name="Page120">#REF!</definedName>
    <definedName name="Page2">#REF!</definedName>
    <definedName name="PAGE3">#REF!</definedName>
    <definedName name="Page4">#REF!</definedName>
    <definedName name="Page5">#REF!</definedName>
    <definedName name="Page6">#REF!</definedName>
    <definedName name="Page62">[42]TransInvest!#REF!</definedName>
    <definedName name="page65">#REF!</definedName>
    <definedName name="page66">#REF!</definedName>
    <definedName name="page67">#REF!</definedName>
    <definedName name="page68">#REF!</definedName>
    <definedName name="page69">#REF!</definedName>
    <definedName name="Page7">#REF!</definedName>
    <definedName name="page8">#REF!</definedName>
    <definedName name="PALL">#REF!</definedName>
    <definedName name="PBLOCK">#REF!</definedName>
    <definedName name="PBLOCKWZ">#REF!</definedName>
    <definedName name="PCOMP">#REF!</definedName>
    <definedName name="PCOMPOSITES">#REF!</definedName>
    <definedName name="PCOMPWZ">#REF!</definedName>
    <definedName name="PeakMethod">[9]Inputs!$T$5</definedName>
    <definedName name="Percent_debt">[31]Inputs!$E$129</definedName>
    <definedName name="Plant_Input">'[16]Plant(Input)'!$B$7:$AP$9,'[16]Plant(Input)'!$B$11,'[16]Plant(Input)'!$B$15:$AP$15,'[16]Plant(Input)'!$B$18,'[16]Plant(Input)'!$B$20:$AP$20</definedName>
    <definedName name="PMAC">[17]Backup!#REF!</definedName>
    <definedName name="POWER.T">[6]INTERNAL!$A$58:$IV$60</definedName>
    <definedName name="PP.T">[6]INTERNAL!$A$61:$IV$63</definedName>
    <definedName name="PRESENT">#REF!</definedName>
    <definedName name="PreTaxDebtCost">[14]Assumptions!$I$56</definedName>
    <definedName name="PreTaxWACC">[14]Assumptions!$I$62</definedName>
    <definedName name="PRICCHNG">#REF!</definedName>
    <definedName name="Prices_Aurora">'[30]Monthly Price Summary'!$C$4:$H$63</definedName>
    <definedName name="_xlnm.Print_Area" localSheetId="0">'Final Sch 140 Combined Charges'!$A$1:$H$216</definedName>
    <definedName name="_xlnm.Print_Area" localSheetId="5">'Sch 140 Distribution Chg'!$A$1:$H$190</definedName>
    <definedName name="_xlnm.Print_Area" localSheetId="6">'Sch 140 Prod Trans Demand Chg'!$A$1:$F$197</definedName>
    <definedName name="_xlnm.Print_Area" localSheetId="7">'Sch 140 Prod Trans Energy Chg'!$A$1:$H$197</definedName>
    <definedName name="_xlnm.Print_Area" localSheetId="3">'WP#2 - UE-190529 Light COS'!$A$1:$E$123</definedName>
    <definedName name="_xlnm.Print_Area" localSheetId="4">'WP#3 - UE-190529 Light COS'!$A$2:$Z$177</definedName>
    <definedName name="_xlnm.Print_Titles" localSheetId="0">'Final Sch 140 Combined Charges'!$1:$9</definedName>
    <definedName name="_xlnm.Print_Titles" localSheetId="5">'Sch 140 Distribution Chg'!$1:$8</definedName>
    <definedName name="_xlnm.Print_Titles" localSheetId="6">'Sch 140 Prod Trans Demand Chg'!$1:$8</definedName>
    <definedName name="_xlnm.Print_Titles" localSheetId="7">'Sch 140 Prod Trans Energy Chg'!$1:$8</definedName>
    <definedName name="_xlnm.Print_Titles" localSheetId="3">'WP#2 - UE-190529 Light COS'!$1:$8</definedName>
    <definedName name="_xlnm.Print_Titles" localSheetId="4">'WP#3 - UE-190529 Light COS'!$A:$D,'WP#3 - UE-190529 Light COS'!$2:$2</definedName>
    <definedName name="Prior_Month">[18]Sch_120!$I$21</definedName>
    <definedName name="PROFORMA">[6]EXTERNAL!$A$67:$IV$69</definedName>
    <definedName name="PROFORMA_RETAIL">[6]EXTERNAL!$A$91:$IV$93</definedName>
    <definedName name="PROFORMA_RETAIL_TAX">[6]EXTERNAL!$A$169:$IV$171</definedName>
    <definedName name="Prov_Cap_Tax">[31]Inputs!$E$111</definedName>
    <definedName name="PTABLES">#REF!</definedName>
    <definedName name="PTDGP.T">[6]INTERNAL!$A$64:$IV$66</definedName>
    <definedName name="PTDMOD">#REF!</definedName>
    <definedName name="PTDP.T">[6]INTERNAL!$A$67:$IV$69</definedName>
    <definedName name="PTDROLL">#REF!</definedName>
    <definedName name="PTMOD">#REF!</definedName>
    <definedName name="PTROLL">#REF!</definedName>
    <definedName name="PWORKBACK">#REF!</definedName>
    <definedName name="q" localSheetId="0" hidden="1">{#N/A,#N/A,FALSE,"Coversheet";#N/A,#N/A,FALSE,"QA"}</definedName>
    <definedName name="q" localSheetId="3" hidden="1">{#N/A,#N/A,FALSE,"Coversheet";#N/A,#N/A,FALSE,"QA"}</definedName>
    <definedName name="q" localSheetId="4" hidden="1">{#N/A,#N/A,FALSE,"Coversheet";#N/A,#N/A,FALSE,"QA"}</definedName>
    <definedName name="q" hidden="1">{#N/A,#N/A,FALSE,"Coversheet";#N/A,#N/A,FALSE,"QA"}</definedName>
    <definedName name="qqq" localSheetId="0" hidden="1">{#N/A,#N/A,FALSE,"schA"}</definedName>
    <definedName name="qqq" localSheetId="3" hidden="1">{#N/A,#N/A,FALSE,"schA"}</definedName>
    <definedName name="qqq" localSheetId="4" hidden="1">{#N/A,#N/A,FALSE,"schA"}</definedName>
    <definedName name="qqq" hidden="1">{#N/A,#N/A,FALSE,"schA"}</definedName>
    <definedName name="Query1">#REF!</definedName>
    <definedName name="RATE2">'[23]Transp Data'!$A$8:$I$112</definedName>
    <definedName name="Rates">[43]Codes!$A$1:$C$500</definedName>
    <definedName name="RB.T">[6]INTERNAL!$A$70:$IV$72</definedName>
    <definedName name="RC_ADJ">#REF!</definedName>
    <definedName name="Requlated_scenario">'[16]Assumptions (Input)'!$B$12</definedName>
    <definedName name="RESADJ">#REF!</definedName>
    <definedName name="ResExchCrRate">[18]Sch_194!$M$31</definedName>
    <definedName name="RESID">[6]EXTERNAL!$A$88:$IV$90</definedName>
    <definedName name="resource_lookup">'[44]#REF'!$B$3:$C$112</definedName>
    <definedName name="ResourceSupplier">[15]Variables!$D$28</definedName>
    <definedName name="ResRCF">[22]INPUTS!$F$39</definedName>
    <definedName name="ResUnc">[6]INPUTS!$F$34</definedName>
    <definedName name="retail_CC" localSheetId="0" hidden="1">{#N/A,#N/A,FALSE,"Loans";#N/A,#N/A,FALSE,"Program Costs";#N/A,#N/A,FALSE,"Measures";#N/A,#N/A,FALSE,"Net Lost Rev";#N/A,#N/A,FALSE,"Incentive"}</definedName>
    <definedName name="retail_CC" localSheetId="3" hidden="1">{#N/A,#N/A,FALSE,"Loans";#N/A,#N/A,FALSE,"Program Costs";#N/A,#N/A,FALSE,"Measures";#N/A,#N/A,FALSE,"Net Lost Rev";#N/A,#N/A,FALSE,"Incentive"}</definedName>
    <definedName name="retail_CC" localSheetId="4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localSheetId="3" hidden="1">{#N/A,#N/A,FALSE,"Loans";#N/A,#N/A,FALSE,"Program Costs";#N/A,#N/A,FALSE,"Measures";#N/A,#N/A,FALSE,"Net Lost Rev";#N/A,#N/A,FALSE,"Incentive"}</definedName>
    <definedName name="retail_CC1" localSheetId="4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_SCHD">#REF!</definedName>
    <definedName name="RevClass">[43]Codes!$F$2:$G$10</definedName>
    <definedName name="Revenue_by_month_take_2">#REF!</definedName>
    <definedName name="revenue_flag">'[16]Assumptions (Input)'!$C$12</definedName>
    <definedName name="Revenue_Taxes">'[16]Assumptions (Input)'!$B$8</definedName>
    <definedName name="RevenueCheck">#REF!</definedName>
    <definedName name="REVFAC1.T">[6]INTERNAL!$A$73:$IV$75</definedName>
    <definedName name="RevReqSettle">#REF!</definedName>
    <definedName name="REVVSTRS">#REF!</definedName>
    <definedName name="RISFORM">#REF!</definedName>
    <definedName name="ROD">[6]INPUTS!$F$25</definedName>
    <definedName name="ROR">[22]INPUTS!$F$24</definedName>
    <definedName name="SAPBEXhrIndnt">"Wide"</definedName>
    <definedName name="SAPCrosstab1">#REF!</definedName>
    <definedName name="SAPsysID">"708C5W7SBKP804JT78WJ0JNKI"</definedName>
    <definedName name="SAPwbID">"ARS"</definedName>
    <definedName name="SBRCF">[22]INPUTS!$F$40</definedName>
    <definedName name="SbUnc">[6]INPUTS!$F$35</definedName>
    <definedName name="SCH33CUSTS">#REF!</definedName>
    <definedName name="SCH48ADJ">#REF!</definedName>
    <definedName name="SCH98NOR">#REF!</definedName>
    <definedName name="SCHED47">#REF!</definedName>
    <definedName name="Schedule">[12]Inputs!$N$14</definedName>
    <definedName name="sdlfhsdlhfkl" localSheetId="0" hidden="1">{#N/A,#N/A,FALSE,"Summ";#N/A,#N/A,FALSE,"General"}</definedName>
    <definedName name="sdlfhsdlhfkl" localSheetId="3" hidden="1">{#N/A,#N/A,FALSE,"Summ";#N/A,#N/A,FALSE,"General"}</definedName>
    <definedName name="sdlfhsdlhfkl" localSheetId="4" hidden="1">{#N/A,#N/A,FALSE,"Summ";#N/A,#N/A,FALSE,"General"}</definedName>
    <definedName name="sdlfhsdlhfkl" hidden="1">{#N/A,#N/A,FALSE,"Summ";#N/A,#N/A,FALSE,"General"}</definedName>
    <definedName name="se">#REF!</definedName>
    <definedName name="SECOND">[1]Jan!#REF!</definedName>
    <definedName name="SEP">[17]Backup!#REF!</definedName>
    <definedName name="Sep03AMA">[7]BS!$AN$7:$AN$3420</definedName>
    <definedName name="SEPT">#REF!</definedName>
    <definedName name="SERVICES_3">#REF!</definedName>
    <definedName name="seven" localSheetId="0" hidden="1">{#N/A,#N/A,FALSE,"CRPT";#N/A,#N/A,FALSE,"TREND";#N/A,#N/A,FALSE,"%Curve"}</definedName>
    <definedName name="seven" localSheetId="3" hidden="1">{#N/A,#N/A,FALSE,"CRPT";#N/A,#N/A,FALSE,"TREND";#N/A,#N/A,FALSE,"%Curve"}</definedName>
    <definedName name="seven" localSheetId="4" hidden="1">{#N/A,#N/A,FALSE,"CRPT";#N/A,#N/A,FALSE,"TREND";#N/A,#N/A,FALSE,"%Curve"}</definedName>
    <definedName name="seven" hidden="1">{#N/A,#N/A,FALSE,"CRPT";#N/A,#N/A,FALSE,"TREND";#N/A,#N/A,FALSE,"%Curve"}</definedName>
    <definedName name="sg">#REF!</definedName>
    <definedName name="six" localSheetId="0" hidden="1">{#N/A,#N/A,FALSE,"Drill Sites";"WP 212",#N/A,FALSE,"MWAG EOR";"WP 213",#N/A,FALSE,"MWAG EOR";#N/A,#N/A,FALSE,"Misc. Facility";#N/A,#N/A,FALSE,"WWTP"}</definedName>
    <definedName name="six" localSheetId="3" hidden="1">{#N/A,#N/A,FALSE,"Drill Sites";"WP 212",#N/A,FALSE,"MWAG EOR";"WP 213",#N/A,FALSE,"MWAG EOR";#N/A,#N/A,FALSE,"Misc. Facility";#N/A,#N/A,FALSE,"WWTP"}</definedName>
    <definedName name="six" localSheetId="4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TART">[1]Jan!#REF!</definedName>
    <definedName name="StartDate">[14]Assumptions!$C$9</definedName>
    <definedName name="STAX">[6]INPUTS!$F$29</definedName>
    <definedName name="SUM_TAB1">#REF!</definedName>
    <definedName name="SUM_TAB2">#REF!</definedName>
    <definedName name="SUM_TAB3">#REF!</definedName>
    <definedName name="SW.T">[6]INTERNAL!$A$76:$IV$78</definedName>
    <definedName name="SWPTD.T">[6]INTERNAL!$A$79:$IV$81</definedName>
    <definedName name="t" localSheetId="0" hidden="1">{#N/A,#N/A,FALSE,"CESTSUM";#N/A,#N/A,FALSE,"est sum A";#N/A,#N/A,FALSE,"est detail A"}</definedName>
    <definedName name="t" localSheetId="3" hidden="1">{#N/A,#N/A,FALSE,"CESTSUM";#N/A,#N/A,FALSE,"est sum A";#N/A,#N/A,FALSE,"est detail A"}</definedName>
    <definedName name="t" localSheetId="4" hidden="1">{#N/A,#N/A,FALSE,"CESTSUM";#N/A,#N/A,FALSE,"est sum A";#N/A,#N/A,FALSE,"est detail A"}</definedName>
    <definedName name="t" hidden="1">{#N/A,#N/A,FALSE,"CESTSUM";#N/A,#N/A,FALSE,"est sum A";#N/A,#N/A,FALSE,"est detail A"}</definedName>
    <definedName name="TABLE_1">#REF!</definedName>
    <definedName name="TABLE_2">#REF!</definedName>
    <definedName name="TABLE_3">#REF!</definedName>
    <definedName name="TABLE_4">#REF!</definedName>
    <definedName name="TABLE_4_A">#REF!</definedName>
    <definedName name="TABLE_5">#REF!</definedName>
    <definedName name="TABLE_6">#REF!</definedName>
    <definedName name="TABLE_7">#REF!</definedName>
    <definedName name="TABLE1">#REF!</definedName>
    <definedName name="TABLE2">#REF!</definedName>
    <definedName name="TABLEA">#REF!</definedName>
    <definedName name="TABLEONE">#REF!</definedName>
    <definedName name="TargetROR">[9]Inputs!$G$29</definedName>
    <definedName name="TDMOD">#REF!</definedName>
    <definedName name="TDP.T">[6]INTERNAL!$A$82:$IV$84</definedName>
    <definedName name="TDROLL">#REF!</definedName>
    <definedName name="tem" localSheetId="0" hidden="1">{#N/A,#N/A,FALSE,"Summ";#N/A,#N/A,FALSE,"General"}</definedName>
    <definedName name="tem" localSheetId="3" hidden="1">{#N/A,#N/A,FALSE,"Summ";#N/A,#N/A,FALSE,"General"}</definedName>
    <definedName name="tem" localSheetId="4" hidden="1">{#N/A,#N/A,FALSE,"Summ";#N/A,#N/A,FALSE,"General"}</definedName>
    <definedName name="tem" hidden="1">{#N/A,#N/A,FALSE,"Summ";#N/A,#N/A,FALSE,"General"}</definedName>
    <definedName name="TEMP" localSheetId="0" hidden="1">{#N/A,#N/A,FALSE,"Summ";#N/A,#N/A,FALSE,"General"}</definedName>
    <definedName name="TEMP" localSheetId="3" hidden="1">{#N/A,#N/A,FALSE,"Summ";#N/A,#N/A,FALSE,"General"}</definedName>
    <definedName name="TEMP" localSheetId="4" hidden="1">{#N/A,#N/A,FALSE,"Summ";#N/A,#N/A,FALSE,"General"}</definedName>
    <definedName name="TEMP" hidden="1">{#N/A,#N/A,FALSE,"Summ";#N/A,#N/A,FALSE,"General"}</definedName>
    <definedName name="Temp1" localSheetId="0" hidden="1">{#N/A,#N/A,FALSE,"CESTSUM";#N/A,#N/A,FALSE,"est sum A";#N/A,#N/A,FALSE,"est detail A"}</definedName>
    <definedName name="Temp1" localSheetId="3" hidden="1">{#N/A,#N/A,FALSE,"CESTSUM";#N/A,#N/A,FALSE,"est sum A";#N/A,#N/A,FALSE,"est detail A"}</definedName>
    <definedName name="Temp1" localSheetId="4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0" hidden="1">{#N/A,#N/A,FALSE,"CESTSUM";#N/A,#N/A,FALSE,"est sum A";#N/A,#N/A,FALSE,"est detail A"}</definedName>
    <definedName name="temp2" localSheetId="3" hidden="1">{#N/A,#N/A,FALSE,"CESTSUM";#N/A,#N/A,FALSE,"est sum A";#N/A,#N/A,FALSE,"est detail A"}</definedName>
    <definedName name="temp2" localSheetId="4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MPADJ">[33]Sheet1!$A$4:$E$40</definedName>
    <definedName name="Test">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estPeriod">[10]Inputs!$C$5</definedName>
    <definedName name="TFR">[6]CLASSIFIERS!$A$11:$IV$11</definedName>
    <definedName name="ThermalBookLife">[14]Assumptions!$C$25</definedName>
    <definedName name="Title">[14]Assumptions!$A$1</definedName>
    <definedName name="TotalRateBase">'[10]G+T+D+R+M'!$H$58</definedName>
    <definedName name="TP.T">[6]INTERNAL!$A$91:$IV$93</definedName>
    <definedName name="tr" localSheetId="0" hidden="1">{#N/A,#N/A,FALSE,"CESTSUM";#N/A,#N/A,FALSE,"est sum A";#N/A,#N/A,FALSE,"est detail A"}</definedName>
    <definedName name="tr" localSheetId="3" hidden="1">{#N/A,#N/A,FALSE,"CESTSUM";#N/A,#N/A,FALSE,"est sum A";#N/A,#N/A,FALSE,"est detail A"}</definedName>
    <definedName name="tr" localSheetId="4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localSheetId="5" hidden="1">#REF!</definedName>
    <definedName name="Transfer" hidden="1">#REF!</definedName>
    <definedName name="Transfers" localSheetId="5" hidden="1">#REF!</definedName>
    <definedName name="Transfers" hidden="1">#REF!</definedName>
    <definedName name="TRANSM_2">[45]Transm2!$A$1:$M$461:'[45]10 Yr FC'!$M$47</definedName>
    <definedName name="u" localSheetId="0" hidden="1">{#N/A,#N/A,FALSE,"Summ";#N/A,#N/A,FALSE,"General"}</definedName>
    <definedName name="u" localSheetId="3" hidden="1">{#N/A,#N/A,FALSE,"Summ";#N/A,#N/A,FALSE,"General"}</definedName>
    <definedName name="u" localSheetId="4" hidden="1">{#N/A,#N/A,FALSE,"Summ";#N/A,#N/A,FALSE,"General"}</definedName>
    <definedName name="u" hidden="1">{#N/A,#N/A,FALSE,"Summ";#N/A,#N/A,FALSE,"General"}</definedName>
    <definedName name="UAACT115S">'[12]Functional Study'!#REF!</definedName>
    <definedName name="UAcct103">'[10]Func Study'!$AB$1613</definedName>
    <definedName name="UAcct105Dnpg">'[10]Func Study'!$AB$2010</definedName>
    <definedName name="UAcct105S">'[10]Func Study'!$AB$2005</definedName>
    <definedName name="UAcct105Seu">'[10]Func Study'!$AB$2009</definedName>
    <definedName name="UAcct105Snppo">'[10]Func Study'!$AB$2008</definedName>
    <definedName name="UAcct105Snpps">'[10]Func Study'!$AB$2006</definedName>
    <definedName name="UAcct105Snpt">'[10]Func Study'!$AB$2007</definedName>
    <definedName name="UAcct1081390">'[10]Func Study'!$AB$2451</definedName>
    <definedName name="UAcct1081390Rcl">'[10]Func Study'!$AB$2450</definedName>
    <definedName name="UAcct1081399">'[10]Func Study'!$AB$2459</definedName>
    <definedName name="UAcct1081399Rcl">'[10]Func Study'!$AB$2458</definedName>
    <definedName name="UAcct108360">'[10]Func Study'!$AB$2355</definedName>
    <definedName name="UAcct108361">'[10]Func Study'!$AB$2359</definedName>
    <definedName name="UAcct108362">'[10]Func Study'!$AB$2363</definedName>
    <definedName name="UAcct108364">'[10]Func Study'!$AB$2367</definedName>
    <definedName name="UAcct108365">'[10]Func Study'!$AB$2371</definedName>
    <definedName name="UAcct108366">'[10]Func Study'!$AB$2375</definedName>
    <definedName name="UAcct108367">'[10]Func Study'!$AB$2379</definedName>
    <definedName name="UAcct108368">'[10]Func Study'!$AB$2383</definedName>
    <definedName name="UAcct108369">'[10]Func Study'!$AB$2387</definedName>
    <definedName name="UAcct108370">'[10]Func Study'!$AB$2391</definedName>
    <definedName name="UAcct108371">'[10]Func Study'!$AB$2395</definedName>
    <definedName name="UAcct108372">'[10]Func Study'!$AB$2399</definedName>
    <definedName name="UAcct108373">'[10]Func Study'!$AB$2403</definedName>
    <definedName name="UAcct108D">'[10]Func Study'!$AB$2415</definedName>
    <definedName name="UAcct108D00">'[10]Func Study'!$AB$2407</definedName>
    <definedName name="UAcct108Ds">'[10]Func Study'!$AB$2411</definedName>
    <definedName name="UAcct108Ep">'[10]Func Study'!$AB$2327</definedName>
    <definedName name="UAcct108Gpcn">'[10]Func Study'!$AB$2429</definedName>
    <definedName name="UAcct108Gps">'[10]Func Study'!$AB$2425</definedName>
    <definedName name="UAcct108Gpse">'[10]Func Study'!$AB$2431</definedName>
    <definedName name="UAcct108Gpsg">'[10]Func Study'!$AB$2428</definedName>
    <definedName name="UAcct108Gpsgp">'[10]Func Study'!$AB$2426</definedName>
    <definedName name="UAcct108Gpsgu">'[10]Func Study'!$AB$2427</definedName>
    <definedName name="UAcct108Gpso">'[10]Func Study'!$AB$2430</definedName>
    <definedName name="UACCT108GPSSGCH">'[10]Func Study'!$AB$2434</definedName>
    <definedName name="UACCT108GPSSGCT">'[10]Func Study'!$AB$2433</definedName>
    <definedName name="UAcct108Hp">'[10]Func Study'!$AB$2313</definedName>
    <definedName name="UAcct108Mp">'[10]Func Study'!$AB$2444</definedName>
    <definedName name="UAcct108Np">'[10]Func Study'!$AB$2305</definedName>
    <definedName name="UAcct108Op">'[10]Func Study'!$AB$2322</definedName>
    <definedName name="UACCT108OPSSCCT">'[10]Func Study'!$AB$2321</definedName>
    <definedName name="UAcct108Sp">'[10]Func Study'!$AB$2299</definedName>
    <definedName name="UACCT108SPSSGCH">'[10]Func Study'!$AB$2298</definedName>
    <definedName name="UAcct108Tp">'[10]Func Study'!$AB$2346</definedName>
    <definedName name="UAcct111Clg">'[10]Func Study'!$AB$2487</definedName>
    <definedName name="UAcct111Clgsou">'[10]Func Study'!$AB$2485</definedName>
    <definedName name="UAcct111Clh">'[10]Func Study'!$AB$2493</definedName>
    <definedName name="UAcct111Cls">'[10]Func Study'!$AB$2478</definedName>
    <definedName name="UAcct111Ipcn">'[10]Func Study'!$AB$2502</definedName>
    <definedName name="UAcct111Ips">'[10]Func Study'!$AB$2497</definedName>
    <definedName name="UAcct111Ipse">'[10]Func Study'!$AB$2500</definedName>
    <definedName name="UAcct111Ipsg">'[10]Func Study'!$AB$2501</definedName>
    <definedName name="UAcct111Ipsgp">'[10]Func Study'!$AB$2498</definedName>
    <definedName name="UAcct111Ipsgu">'[10]Func Study'!$AB$2499</definedName>
    <definedName name="UAcct111Ipso">'[10]Func Study'!$AB$2506</definedName>
    <definedName name="UACCT111IPSSGCH">'[10]Func Study'!$AB$2505</definedName>
    <definedName name="UACCT111IPSSGCT">'[10]Func Study'!$AB$2504</definedName>
    <definedName name="UAcct114">'[10]Func Study'!$AB$2017</definedName>
    <definedName name="UACCT115">'[12]Functional Study'!#REF!</definedName>
    <definedName name="UACCT115DGP">'[12]Functional Study'!#REF!</definedName>
    <definedName name="UACCT115SG">'[12]Functional Study'!#REF!</definedName>
    <definedName name="UAcct120">'[10]Func Study'!$AB$2021</definedName>
    <definedName name="UAcct124">'[10]Func Study'!$AB$2026</definedName>
    <definedName name="UAcct141">'[10]Func Study'!$AB$2173</definedName>
    <definedName name="UAcct151">'[10]Func Study'!$AB$2049</definedName>
    <definedName name="Uacct151SSECT">'[10]Func Study'!$AB$2047</definedName>
    <definedName name="UAcct154">'[10]Func Study'!$AB$2083</definedName>
    <definedName name="Uacct154SSGCT">'[10]Func Study'!$AB$2080</definedName>
    <definedName name="UAcct163">'[10]Func Study'!$AB$2093</definedName>
    <definedName name="UAcct165">'[10]Func Study'!$AB$2108</definedName>
    <definedName name="UAcct165Gps">'[10]Func Study'!$AB$2104</definedName>
    <definedName name="UAcct182">'[10]Func Study'!$AB$2033</definedName>
    <definedName name="UAcct18222">'[10]Func Study'!$AB$2163</definedName>
    <definedName name="UAcct182M">'[10]Func Study'!$AB$2118</definedName>
    <definedName name="UAcct182MSSGCH">'[10]Func Study'!$AB$2113</definedName>
    <definedName name="UAcct186">'[10]Func Study'!$AB$2041</definedName>
    <definedName name="UAcct1869">'[10]Func Study'!$AB$2168</definedName>
    <definedName name="UAcct186M">'[10]Func Study'!$AB$2129</definedName>
    <definedName name="UAcct190">'[10]Func Study'!$AB$2243</definedName>
    <definedName name="UAcct190Baddebt">'[10]Func Study'!$AB$2237</definedName>
    <definedName name="UAcct190Dop">'[10]Func Study'!$AB$2235</definedName>
    <definedName name="UAcct2281">'[10]Func Study'!$AB$2191</definedName>
    <definedName name="UAcct2282">'[10]Func Study'!$AB$2195</definedName>
    <definedName name="UAcct2283">'[10]Func Study'!$AB$2200</definedName>
    <definedName name="UACCT22841SG">'[10]Func Study'!$AB$2205</definedName>
    <definedName name="UAcct22842">'[10]Func Study'!$AB$2211</definedName>
    <definedName name="UAcct22842Trojd">'[9]Func Study'!#REF!</definedName>
    <definedName name="UAcct235">'[10]Func Study'!$AB$2187</definedName>
    <definedName name="UACCT235CN">'[10]Func Study'!$AB$2186</definedName>
    <definedName name="UAcct252">'[10]Func Study'!$AB$2219</definedName>
    <definedName name="UAcct25316">'[10]Func Study'!$AB$2057</definedName>
    <definedName name="UAcct25317">'[10]Func Study'!$AB$2061</definedName>
    <definedName name="UAcct25318">'[10]Func Study'!$AB$2098</definedName>
    <definedName name="UAcct25319">'[10]Func Study'!$AB$2065</definedName>
    <definedName name="uacct25398">'[10]Func Study'!$AB$2222</definedName>
    <definedName name="UAcct25399">'[10]Func Study'!$AB$2230</definedName>
    <definedName name="UACCT254SO">'[10]Func Study'!$AB$2202</definedName>
    <definedName name="UAcct255">'[10]Func Study'!$AB$2284</definedName>
    <definedName name="UAcct281">'[10]Func Study'!$AB$2249</definedName>
    <definedName name="UAcct282">'[10]Func Study'!$AB$2259</definedName>
    <definedName name="UAcct282Cn">'[10]Func Study'!$AB$2256</definedName>
    <definedName name="UAcct282So">'[10]Func Study'!$AB$2255</definedName>
    <definedName name="UAcct283">'[10]Func Study'!$AB$2271</definedName>
    <definedName name="UAcct283So">'[10]Func Study'!$AB$2265</definedName>
    <definedName name="UAcct301S">'[10]Func Study'!$AB$1964</definedName>
    <definedName name="UAcct301Sg">'[10]Func Study'!$AB$1966</definedName>
    <definedName name="UAcct301So">'[10]Func Study'!$AB$1965</definedName>
    <definedName name="UAcct302S">'[10]Func Study'!$AB$1969</definedName>
    <definedName name="UAcct302Sg">'[10]Func Study'!$AB$1970</definedName>
    <definedName name="UAcct302Sgp">'[10]Func Study'!$AB$1971</definedName>
    <definedName name="UAcct302Sgu">'[10]Func Study'!$AB$1972</definedName>
    <definedName name="UAcct303Cn">'[10]Func Study'!$AB$1980</definedName>
    <definedName name="UAcct303S">'[10]Func Study'!$AB$1976</definedName>
    <definedName name="UAcct303Se">'[10]Func Study'!$AB$1979</definedName>
    <definedName name="UAcct303Sg">'[10]Func Study'!$AB$1977</definedName>
    <definedName name="UAcct303Sgu">'[10]Func Study'!$AB$1981</definedName>
    <definedName name="UAcct303So">'[10]Func Study'!$AB$1978</definedName>
    <definedName name="UACCT303SSGCH">'[10]Func Study'!$AB$1983</definedName>
    <definedName name="UAcct310">'[10]Func Study'!$AB$1414</definedName>
    <definedName name="UAcct310JBG">'[10]Func Study'!$AB$1413</definedName>
    <definedName name="UAcct311">'[10]Func Study'!$AB$1421</definedName>
    <definedName name="UAcct311JBG">'[10]Func Study'!$AB$1420</definedName>
    <definedName name="UAcct312">'[10]Func Study'!$AB$1428</definedName>
    <definedName name="UAcct312JBG">'[10]Func Study'!$AB$1427</definedName>
    <definedName name="UAcct314">'[10]Func Study'!$AB$1435</definedName>
    <definedName name="UAcct314JBG">'[10]Func Study'!$AB$1434</definedName>
    <definedName name="UAcct315">'[10]Func Study'!$AB$1442</definedName>
    <definedName name="UAcct315JBG">'[10]Func Study'!$AB$1441</definedName>
    <definedName name="UAcct316">'[10]Func Study'!$AB$1450</definedName>
    <definedName name="UAcct316JBG">'[10]Func Study'!$AB$1449</definedName>
    <definedName name="UAcct320">'[10]Func Study'!$AB$1466</definedName>
    <definedName name="UAcct321">'[10]Func Study'!$AB$1471</definedName>
    <definedName name="UAcct322">'[10]Func Study'!$AB$1476</definedName>
    <definedName name="UAcct323">'[10]Func Study'!$AB$1481</definedName>
    <definedName name="UAcct324">'[10]Func Study'!$AB$1486</definedName>
    <definedName name="UAcct325">'[10]Func Study'!$AB$1491</definedName>
    <definedName name="UAcct33">'[10]Func Study'!$AB$295</definedName>
    <definedName name="UAcct330">'[10]Func Study'!$AB$1508</definedName>
    <definedName name="UAcct331">'[10]Func Study'!$AB$1513</definedName>
    <definedName name="UAcct332">'[10]Func Study'!$AB$1518</definedName>
    <definedName name="UAcct333">'[10]Func Study'!$AB$1523</definedName>
    <definedName name="UAcct334">'[10]Func Study'!$AB$1528</definedName>
    <definedName name="UAcct335">'[10]Func Study'!$AB$1533</definedName>
    <definedName name="UAcct336">'[10]Func Study'!$AB$1539</definedName>
    <definedName name="UAcct340Dgu">'[10]Func Study'!$AB$1564</definedName>
    <definedName name="UAcct340Sgu">'[10]Func Study'!$AB$1565</definedName>
    <definedName name="UAcct341Dgu">'[10]Func Study'!$AB$1569</definedName>
    <definedName name="UAcct341Sgu">'[10]Func Study'!$AB$1570</definedName>
    <definedName name="UAcct342Dgu">'[10]Func Study'!$AB$1574</definedName>
    <definedName name="UAcct342Sgu">'[10]Func Study'!$AB$1575</definedName>
    <definedName name="UAcct343">'[10]Func Study'!$AB$1584</definedName>
    <definedName name="UAcct344S">'[10]Func Study'!$AB$1587</definedName>
    <definedName name="UAcct344Sgp">'[10]Func Study'!$AB$1588</definedName>
    <definedName name="UAcct345Dgu">'[10]Func Study'!$AB$1594</definedName>
    <definedName name="UAcct345Sgu">'[10]Func Study'!$AB$1595</definedName>
    <definedName name="UAcct346">'[10]Func Study'!$AB$1601</definedName>
    <definedName name="UAcct350">'[10]Func Study'!$AB$1628</definedName>
    <definedName name="UAcct352">'[10]Func Study'!$AB$1635</definedName>
    <definedName name="UAcct353">'[10]Func Study'!$AB$1641</definedName>
    <definedName name="UAcct354">'[10]Func Study'!$AB$1647</definedName>
    <definedName name="UAcct355">'[10]Func Study'!$AB$1654</definedName>
    <definedName name="UAcct356">'[10]Func Study'!$AB$1660</definedName>
    <definedName name="UAcct357">'[10]Func Study'!$AB$1666</definedName>
    <definedName name="UAcct358">'[10]Func Study'!$AB$1672</definedName>
    <definedName name="UAcct359">'[10]Func Study'!$AB$1678</definedName>
    <definedName name="UAcct360">'[10]Func Study'!$AB$1698</definedName>
    <definedName name="UAcct361">'[10]Func Study'!$AB$1704</definedName>
    <definedName name="UAcct362">'[10]Func Study'!$AB$1710</definedName>
    <definedName name="UAcct368">'[10]Func Study'!$AB$1744</definedName>
    <definedName name="UAcct369">'[10]Func Study'!$AB$1751</definedName>
    <definedName name="UAcct370">'[10]Func Study'!$AB$1762</definedName>
    <definedName name="UAcct372A">'[10]Func Study'!$AB$1775</definedName>
    <definedName name="UAcct372Dp">'[10]Func Study'!$AB$1773</definedName>
    <definedName name="UAcct372Ds">'[10]Func Study'!$AB$1774</definedName>
    <definedName name="UAcct373">'[10]Func Study'!$AB$1782</definedName>
    <definedName name="UAcct389Cn">'[10]Func Study'!$AB$1800</definedName>
    <definedName name="UAcct389S">'[10]Func Study'!$AB$1799</definedName>
    <definedName name="UAcct389Sg">'[10]Func Study'!$AB$1802</definedName>
    <definedName name="UAcct389Sgu">'[10]Func Study'!$AB$1801</definedName>
    <definedName name="UAcct389So">'[10]Func Study'!$AB$1803</definedName>
    <definedName name="UAcct390Cn">'[10]Func Study'!$AB$1810</definedName>
    <definedName name="UAcct390JBG">'[10]Func Study'!$AB$1812</definedName>
    <definedName name="UAcct390L">'[10]Func Study'!$AB$1927</definedName>
    <definedName name="UACCT390LRCL">'[10]Func Study'!$AB$1929</definedName>
    <definedName name="UAcct390S">'[10]Func Study'!$AB$1807</definedName>
    <definedName name="UAcct390Sgp">'[10]Func Study'!$AB$1808</definedName>
    <definedName name="UAcct390Sgu">'[10]Func Study'!$AB$1809</definedName>
    <definedName name="UAcct390Sop">'[10]Func Study'!$AB$1811</definedName>
    <definedName name="UAcct390Sou">'[10]Func Study'!$AB$1813</definedName>
    <definedName name="UAcct391Cn">'[10]Func Study'!$AB$1820</definedName>
    <definedName name="UACCT391JBE">'[10]Func Study'!$AB$1825</definedName>
    <definedName name="UAcct391S">'[10]Func Study'!$AB$1817</definedName>
    <definedName name="UAcct391Sg">'[10]Func Study'!$AB$1821</definedName>
    <definedName name="UAcct391Sgp">'[10]Func Study'!$AB$1818</definedName>
    <definedName name="UAcct391Sgu">'[10]Func Study'!$AB$1819</definedName>
    <definedName name="UAcct391So">'[10]Func Study'!$AB$1823</definedName>
    <definedName name="UACCT391SSGCH">'[10]Func Study'!$AB$1824</definedName>
    <definedName name="UAcct392Cn">'[10]Func Study'!$AB$1832</definedName>
    <definedName name="UAcct392L">'[10]Func Study'!$AB$1935</definedName>
    <definedName name="UAcct392Lrcl">'[10]Func Study'!$AB$1937</definedName>
    <definedName name="UAcct392S">'[10]Func Study'!$AB$1829</definedName>
    <definedName name="UAcct392Se">'[10]Func Study'!$AB$1834</definedName>
    <definedName name="UAcct392Sg">'[10]Func Study'!$AB$1831</definedName>
    <definedName name="UAcct392Sgp">'[10]Func Study'!$AB$1835</definedName>
    <definedName name="UAcct392Sgu">'[10]Func Study'!$AB$1833</definedName>
    <definedName name="UAcct392So">'[10]Func Study'!$AB$1830</definedName>
    <definedName name="UACCT392SSGCH">'[10]Func Study'!$AB$1836</definedName>
    <definedName name="UAcct393S">'[10]Func Study'!$AB$1841</definedName>
    <definedName name="UAcct393Sg">'[10]Func Study'!$AB$1845</definedName>
    <definedName name="UAcct393Sgp">'[10]Func Study'!$AB$1842</definedName>
    <definedName name="UAcct393Sgu">'[10]Func Study'!$AB$1843</definedName>
    <definedName name="UAcct393So">'[10]Func Study'!$AB$1844</definedName>
    <definedName name="UACCT393SSGCT">'[10]Func Study'!$AB$1846</definedName>
    <definedName name="UAcct394S">'[10]Func Study'!$AB$1850</definedName>
    <definedName name="UAcct394Se">'[10]Func Study'!$AB$1854</definedName>
    <definedName name="UAcct394Sg">'[10]Func Study'!$AB$1855</definedName>
    <definedName name="UAcct394Sgp">'[10]Func Study'!$AB$1851</definedName>
    <definedName name="UAcct394Sgu">'[10]Func Study'!$AB$1852</definedName>
    <definedName name="UAcct394So">'[10]Func Study'!$AB$1853</definedName>
    <definedName name="UACCT394SSGCH">'[10]Func Study'!$AB$1856</definedName>
    <definedName name="UAcct395S">'[10]Func Study'!$AB$1861</definedName>
    <definedName name="UAcct395Se">'[10]Func Study'!$AB$1865</definedName>
    <definedName name="UAcct395Sg">'[10]Func Study'!$AB$1866</definedName>
    <definedName name="UAcct395Sgp">'[10]Func Study'!$AB$1862</definedName>
    <definedName name="UAcct395Sgu">'[10]Func Study'!$AB$1863</definedName>
    <definedName name="UAcct395So">'[10]Func Study'!$AB$1864</definedName>
    <definedName name="UACCT395SSGCH">'[10]Func Study'!$AB$1867</definedName>
    <definedName name="UAcct396S">'[10]Func Study'!$AB$1872</definedName>
    <definedName name="UAcct396Se">'[10]Func Study'!$AB$1877</definedName>
    <definedName name="UAcct396Sg">'[10]Func Study'!$AB$1874</definedName>
    <definedName name="UAcct396Sgp">'[10]Func Study'!$AB$1873</definedName>
    <definedName name="UAcct396Sgu">'[10]Func Study'!$AB$1876</definedName>
    <definedName name="UAcct396So">'[10]Func Study'!$AB$1875</definedName>
    <definedName name="UACCT396SSGCH">'[10]Func Study'!$AB$1879</definedName>
    <definedName name="UACCT396SSGCT">'[10]Func Study'!$AB$1878</definedName>
    <definedName name="UAcct397Cn">'[10]Func Study'!$AB$1890</definedName>
    <definedName name="UAcct397JBG">'[10]Func Study'!$AB$1893</definedName>
    <definedName name="UAcct397S">'[10]Func Study'!$AB$1886</definedName>
    <definedName name="UAcct397Se">'[10]Func Study'!$AB$1892</definedName>
    <definedName name="UAcct397Sg">'[10]Func Study'!$AB$1891</definedName>
    <definedName name="UAcct397Sgp">'[10]Func Study'!$AB$1887</definedName>
    <definedName name="UAcct397Sgu">'[10]Func Study'!$AB$1888</definedName>
    <definedName name="UAcct397So">'[10]Func Study'!$AB$1889</definedName>
    <definedName name="UAcct398Cn">'[10]Func Study'!$AB$1902</definedName>
    <definedName name="UAcct398S">'[10]Func Study'!$AB$1899</definedName>
    <definedName name="UAcct398Se">'[10]Func Study'!$AB$1904</definedName>
    <definedName name="UAcct398Sg">'[10]Func Study'!$AB$1905</definedName>
    <definedName name="UAcct398Sgp">'[10]Func Study'!$AB$1900</definedName>
    <definedName name="UAcct398Sgu">'[10]Func Study'!$AB$1901</definedName>
    <definedName name="UAcct398So">'[10]Func Study'!$AB$1903</definedName>
    <definedName name="UACCT398SSGCT">'[10]Func Study'!$AB$1906</definedName>
    <definedName name="UAcct399">'[10]Func Study'!$AB$1913</definedName>
    <definedName name="UAcct399G">'[10]Func Study'!$AB$1955</definedName>
    <definedName name="UAcct399L">'[10]Func Study'!$AB$1917</definedName>
    <definedName name="UAcct399Lrcl">'[10]Func Study'!$AB$1919</definedName>
    <definedName name="UAcct403360">'[10]Func Study'!$AB$1090</definedName>
    <definedName name="UAcct403361">'[10]Func Study'!$AB$1091</definedName>
    <definedName name="UAcct403362">'[10]Func Study'!$AB$1092</definedName>
    <definedName name="UAcct403364">'[10]Func Study'!$AB$1094</definedName>
    <definedName name="UAcct403365">'[10]Func Study'!$AB$1095</definedName>
    <definedName name="UAcct403366">'[10]Func Study'!$AB$1096</definedName>
    <definedName name="UAcct403367">'[10]Func Study'!$AB$1097</definedName>
    <definedName name="UAcct403368">'[10]Func Study'!$AB$1098</definedName>
    <definedName name="UAcct403369">'[10]Func Study'!$AB$1099</definedName>
    <definedName name="UAcct403370">'[10]Func Study'!$AB$1100</definedName>
    <definedName name="UAcct403371">'[10]Func Study'!$AB$1101</definedName>
    <definedName name="UAcct403372">'[10]Func Study'!$AB$1102</definedName>
    <definedName name="UAcct403373">'[10]Func Study'!$AB$1103</definedName>
    <definedName name="UAcct403Ep">'[10]Func Study'!$AB$1130</definedName>
    <definedName name="UAcct403Gpcn">'[10]Func Study'!$AB$1111</definedName>
    <definedName name="UAcct403GPDGP">'[10]Func Study'!$AB$1108</definedName>
    <definedName name="UAcct403GPDGU">'[10]Func Study'!$AB$1109</definedName>
    <definedName name="UAcct403GPJBG">'[10]Func Study'!$AB$1115</definedName>
    <definedName name="UAcct403Gps">'[10]Func Study'!$AB$1107</definedName>
    <definedName name="UAcct403Gpsg">'[10]Func Study'!$AB$1112</definedName>
    <definedName name="UAcct403Gpso">'[10]Func Study'!$AB$1113</definedName>
    <definedName name="UAcct403Gv0">'[10]Func Study'!$AB$1121</definedName>
    <definedName name="UAcct403Hp">'[10]Func Study'!$AB$1072</definedName>
    <definedName name="UACCT403JBE">'[10]Func Study'!$AB$1116</definedName>
    <definedName name="UAcct403Mp">'[10]Func Study'!$AB$1125</definedName>
    <definedName name="UAcct403Np">'[10]Func Study'!$AB$1065</definedName>
    <definedName name="UAcct403Op">'[10]Func Study'!$AB$1080</definedName>
    <definedName name="UAcct403OPCAGE">'[10]Func Study'!$AB$1078</definedName>
    <definedName name="UAcct403Sp">'[10]Func Study'!$AB$1061</definedName>
    <definedName name="UAcct403SPJBG">'[10]Func Study'!$AB$1058</definedName>
    <definedName name="UAcct403Tp">'[10]Func Study'!$AB$1087</definedName>
    <definedName name="UAcct404330">'[10]Func Study'!$AB$1177</definedName>
    <definedName name="UACCT404GP">'[10]Func Study'!$AB$1146</definedName>
    <definedName name="UACCT404GPCN">'[10]Func Study'!$AB$1143</definedName>
    <definedName name="UACCT404GPSO">'[10]Func Study'!$AB$1141</definedName>
    <definedName name="UAcct404Ipcn">'[10]Func Study'!$AB$1158</definedName>
    <definedName name="UAcct404IPJBG">'[10]Func Study'!$AB$1163</definedName>
    <definedName name="UAcct404Ips">'[10]Func Study'!$AB$1154</definedName>
    <definedName name="UAcct404Ipse">'[10]Func Study'!$AB$1155</definedName>
    <definedName name="UAcct404Ipsg">'[10]Func Study'!$AB$1156</definedName>
    <definedName name="UAcct404Ipsg1">'[10]Func Study'!$AB$1159</definedName>
    <definedName name="UAcct404Ipsg2">'[10]Func Study'!$AB$1160</definedName>
    <definedName name="UAcct404Ipso">'[10]Func Study'!$AB$1157</definedName>
    <definedName name="UAcct404M">'[10]Func Study'!$AB$1168</definedName>
    <definedName name="UACCT404OP">'[10]Func Study'!$AB$1172</definedName>
    <definedName name="UACCT404SP">'[10]Func Study'!$AB$1151</definedName>
    <definedName name="UAcct405">'[10]Func Study'!$AB$1185</definedName>
    <definedName name="UAcct406">'[10]Func Study'!$AB$1193</definedName>
    <definedName name="UAcct407">'[10]Func Study'!$AB$1202</definedName>
    <definedName name="UAcct408">'[10]Func Study'!$AB$1221</definedName>
    <definedName name="UAcct408S">'[10]Func Study'!$AB$1213</definedName>
    <definedName name="UAcct41010">'[10]Func Study'!$AB$1294</definedName>
    <definedName name="UAcct41011">'[10]Func Study'!$AB$1309</definedName>
    <definedName name="UACCT41020">'[11]Functional Study'!#REF!</definedName>
    <definedName name="UACCT41020BADDEBT">'[11]Functional Study'!#REF!</definedName>
    <definedName name="UACCT41020DITEXP">'[11]Functional Study'!#REF!</definedName>
    <definedName name="UACCT41020DNPU">'[11]Functional Study'!#REF!</definedName>
    <definedName name="UACCT41020S">'[11]Functional Study'!#REF!</definedName>
    <definedName name="UACCT41020SE">'[11]Functional Study'!#REF!</definedName>
    <definedName name="UACCT41020SG">'[11]Functional Study'!#REF!</definedName>
    <definedName name="UACCT41020SGCT">'[11]Functional Study'!#REF!</definedName>
    <definedName name="UACCT41020SGPP">'[11]Functional Study'!#REF!</definedName>
    <definedName name="UACCT41020SO">'[11]Functional Study'!#REF!</definedName>
    <definedName name="UACCT41020TROJP">'[11]Functional Study'!#REF!</definedName>
    <definedName name="UACCT4102SNPD">'[11]Functional Study'!#REF!</definedName>
    <definedName name="UAcct41110">'[10]Func Study'!$AB$1325</definedName>
    <definedName name="UAcct41111">'[11]Functional Study'!#REF!</definedName>
    <definedName name="UAcct41111Baddebt">'[11]Functional Study'!#REF!</definedName>
    <definedName name="UAcct41111Dgp">'[11]Functional Study'!#REF!</definedName>
    <definedName name="UAcct41111Dgu">'[11]Functional Study'!#REF!</definedName>
    <definedName name="UAcct41111Ditexp">'[11]Functional Study'!#REF!</definedName>
    <definedName name="UAcct41111Dnpp">'[11]Functional Study'!#REF!</definedName>
    <definedName name="UAcct41111Dnptp">'[11]Functional Study'!#REF!</definedName>
    <definedName name="UAcct41111S">'[11]Functional Study'!#REF!</definedName>
    <definedName name="UAcct41111Se">'[11]Functional Study'!#REF!</definedName>
    <definedName name="UAcct41111Sg">'[11]Functional Study'!#REF!</definedName>
    <definedName name="UAcct41111Sgpp">'[11]Functional Study'!#REF!</definedName>
    <definedName name="UAcct41111So">'[11]Functional Study'!#REF!</definedName>
    <definedName name="UAcct41111Trojp">'[11]Functional Study'!#REF!</definedName>
    <definedName name="UAcct41140">'[10]Func Study'!$AB$1232</definedName>
    <definedName name="UAcct41141">'[10]Func Study'!$AB$1237</definedName>
    <definedName name="UAcct41160">'[10]Func Study'!$AB$369</definedName>
    <definedName name="UAcct41170">'[10]Func Study'!$AB$374</definedName>
    <definedName name="UAcct4118">'[10]Func Study'!$AB$378</definedName>
    <definedName name="UAcct41181">'[10]Func Study'!$AB$381</definedName>
    <definedName name="UAcct4194">'[10]Func Study'!$AB$385</definedName>
    <definedName name="UAcct421">'[10]Func Study'!$AB$394</definedName>
    <definedName name="UAcct4311">'[10]Func Study'!$AB$401</definedName>
    <definedName name="UAcct442Se">'[10]Func Study'!$AB$259</definedName>
    <definedName name="UAcct442Sg">'[10]Func Study'!$AB$260</definedName>
    <definedName name="UAcct447">'[10]Func Study'!$AB$281</definedName>
    <definedName name="UAcct447CAEE">'[8]Func Study'!#REF!</definedName>
    <definedName name="UAcct447CAGE">'[8]Func Study'!#REF!</definedName>
    <definedName name="UAcct447Dgu">'[9]Func Study'!#REF!</definedName>
    <definedName name="UACCT447NPC">'[10]Func Study'!$AB$289</definedName>
    <definedName name="UACCT447NPCCAEW">'[10]Func Study'!$AB$286</definedName>
    <definedName name="UACCT447NPCCAGW">'[10]Func Study'!$AB$287</definedName>
    <definedName name="UACCT447NPCDGP">'[10]Func Study'!$AB$288</definedName>
    <definedName name="UAcct447S">'[10]Func Study'!$AB$280</definedName>
    <definedName name="UAcct448S">'[10]Func Study'!$AB$274</definedName>
    <definedName name="UAcct448So">'[10]Func Study'!$AB$275</definedName>
    <definedName name="UAcct449">'[10]Func Study'!$AB$294</definedName>
    <definedName name="UAcct450">'[10]Func Study'!$AB$304</definedName>
    <definedName name="UAcct450S">'[10]Func Study'!$AB$302</definedName>
    <definedName name="UAcct450So">'[10]Func Study'!$AB$303</definedName>
    <definedName name="UAcct451S">'[10]Func Study'!$AB$307</definedName>
    <definedName name="UAcct451Sg">'[10]Func Study'!$AB$308</definedName>
    <definedName name="UAcct451So">'[10]Func Study'!$AB$309</definedName>
    <definedName name="UAcct453">'[10]Func Study'!$AB$315</definedName>
    <definedName name="UAcct453CAGE">'[8]Func Study'!#REF!</definedName>
    <definedName name="UAcct453CAGW">'[8]Func Study'!#REF!</definedName>
    <definedName name="UAcct454">'[10]Func Study'!$AB$322</definedName>
    <definedName name="UAcct454JBG">'[10]Func Study'!$AB$319</definedName>
    <definedName name="UAcct454S">'[10]Func Study'!$AB$318</definedName>
    <definedName name="UAcct454Sg">'[10]Func Study'!$AB$320</definedName>
    <definedName name="UAcct454So">'[10]Func Study'!$AB$321</definedName>
    <definedName name="UAcct456">'[10]Func Study'!$AB$332</definedName>
    <definedName name="UAcct456CAEW">'[10]Func Study'!$AB$331</definedName>
    <definedName name="UAcct456S">'[10]Func Study'!$AB$325</definedName>
    <definedName name="UAcct456So">'[10]Func Study'!$AB$329</definedName>
    <definedName name="UAcct500">'[10]Func Study'!$AB$416</definedName>
    <definedName name="UAcct500JBG">'[10]Func Study'!$AB$414</definedName>
    <definedName name="UAcct501">'[10]Func Study'!$AB$423</definedName>
    <definedName name="UAcct501CAEW">'[10]Func Study'!$AB$420</definedName>
    <definedName name="UAcct501JBE">'[10]Func Study'!$AB$421</definedName>
    <definedName name="UACCT501NPCCAEW">'[10]Func Study'!$AB$426</definedName>
    <definedName name="UAcct502">'[10]Func Study'!$AB$433</definedName>
    <definedName name="UAcct502CAGE">'[10]Func Study'!$AB$431</definedName>
    <definedName name="UAcct502JBG">'[8]Func Study'!#REF!</definedName>
    <definedName name="UAcct503">'[10]Func Study'!$AB$437</definedName>
    <definedName name="UACCT503NPC">'[10]Func Study'!$AB$443</definedName>
    <definedName name="UAcct505">'[10]Func Study'!$AB$449</definedName>
    <definedName name="UAcct505CAGE">'[10]Func Study'!$AB$447</definedName>
    <definedName name="UAcct505JBG">'[8]Func Study'!#REF!</definedName>
    <definedName name="UAcct506">'[10]Func Study'!$AB$455</definedName>
    <definedName name="UAcct506CAGE">'[10]Func Study'!$AB$452</definedName>
    <definedName name="UAcct506JBG">'[8]Func Study'!#REF!</definedName>
    <definedName name="UAcct507">'[10]Func Study'!$AB$464</definedName>
    <definedName name="UAcct507CAGE">'[10]Func Study'!$AB$462</definedName>
    <definedName name="UAcct507JBG">'[8]Func Study'!#REF!</definedName>
    <definedName name="UAcct510">'[10]Func Study'!$AB$469</definedName>
    <definedName name="UAcct510CAGE">'[10]Func Study'!$AB$467</definedName>
    <definedName name="UAcct510JBG">'[8]Func Study'!#REF!</definedName>
    <definedName name="UAcct511">'[10]Func Study'!$AB$474</definedName>
    <definedName name="UAcct511CAGE">'[10]Func Study'!$AB$472</definedName>
    <definedName name="UAcct511JBG">'[8]Func Study'!#REF!</definedName>
    <definedName name="UAcct512">'[10]Func Study'!$AB$479</definedName>
    <definedName name="UAcct512CAGE">'[10]Func Study'!$AB$477</definedName>
    <definedName name="UAcct512JBG">'[8]Func Study'!#REF!</definedName>
    <definedName name="UAcct513">'[10]Func Study'!$AB$484</definedName>
    <definedName name="UAcct513CAGE">'[10]Func Study'!$AB$482</definedName>
    <definedName name="UAcct513JBG">'[8]Func Study'!#REF!</definedName>
    <definedName name="UAcct514">'[10]Func Study'!$AB$489</definedName>
    <definedName name="UAcct514CAGE">'[10]Func Study'!$AB$487</definedName>
    <definedName name="UAcct514JBG">'[8]Func Study'!#REF!</definedName>
    <definedName name="UAcct517">'[10]Func Study'!$AB$498</definedName>
    <definedName name="UAcct518">'[10]Func Study'!$AB$502</definedName>
    <definedName name="UAcct519">'[10]Func Study'!$AB$507</definedName>
    <definedName name="UAcct520">'[10]Func Study'!$AB$511</definedName>
    <definedName name="UAcct523">'[10]Func Study'!$AB$515</definedName>
    <definedName name="UAcct524">'[10]Func Study'!$AB$519</definedName>
    <definedName name="UAcct528">'[10]Func Study'!$AB$523</definedName>
    <definedName name="UAcct529">'[10]Func Study'!$AB$527</definedName>
    <definedName name="UAcct530">'[10]Func Study'!$AB$531</definedName>
    <definedName name="UAcct531">'[10]Func Study'!$AB$535</definedName>
    <definedName name="UAcct532">'[10]Func Study'!$AB$539</definedName>
    <definedName name="UAcct535">'[10]Func Study'!$AB$551</definedName>
    <definedName name="UAcct536">'[10]Func Study'!$AB$555</definedName>
    <definedName name="UAcct537">'[10]Func Study'!$AB$559</definedName>
    <definedName name="UAcct538">'[10]Func Study'!$AB$563</definedName>
    <definedName name="UAcct539">'[10]Func Study'!$AB$568</definedName>
    <definedName name="UAcct540">'[10]Func Study'!$AB$572</definedName>
    <definedName name="UAcct541">'[10]Func Study'!$AB$576</definedName>
    <definedName name="UAcct542">'[10]Func Study'!$AB$580</definedName>
    <definedName name="UAcct543">'[10]Func Study'!$AB$584</definedName>
    <definedName name="UAcct544">'[10]Func Study'!$AB$588</definedName>
    <definedName name="UAcct545">'[10]Func Study'!$AB$592</definedName>
    <definedName name="UAcct546">'[10]Func Study'!$AB$606</definedName>
    <definedName name="UAcct546CAGE">'[10]Func Study'!$AB$605</definedName>
    <definedName name="UAcct547CAEW">'[10]Func Study'!$AB$610</definedName>
    <definedName name="UACCT547NPCCAEW">'[10]Func Study'!$AB$613</definedName>
    <definedName name="UAcct547Se">'[10]Func Study'!$AB$609</definedName>
    <definedName name="UAcct548">'[10]Func Study'!$AB$621</definedName>
    <definedName name="UACCT548CAGE">'[10]Func Study'!$AB$620</definedName>
    <definedName name="UAcct549">'[10]Func Study'!$AB$626</definedName>
    <definedName name="Uacct549CAGE">'[10]Func Study'!$AB$625</definedName>
    <definedName name="UAcct5506SE">'[8]Func Study'!#REF!</definedName>
    <definedName name="UAcct551CAGE">'[10]Func Study'!$AB$634</definedName>
    <definedName name="UACCT551SG">'[10]Func Study'!$AB$635</definedName>
    <definedName name="UACCT552CAGE">'[10]Func Study'!$AB$640</definedName>
    <definedName name="UAcct552SG">'[10]Func Study'!$AB$639</definedName>
    <definedName name="UACCT553CAGE">'[10]Func Study'!$AB$646</definedName>
    <definedName name="UAcct553SG">'[10]Func Study'!$AB$645</definedName>
    <definedName name="UACCT554CAGE">'[10]Func Study'!$AB$651</definedName>
    <definedName name="UAcct554SG">'[10]Func Study'!$AB$650</definedName>
    <definedName name="UAcct555CAEE">'[8]Func Study'!#REF!</definedName>
    <definedName name="UAcct555CAEW">'[10]Func Study'!$AB$665</definedName>
    <definedName name="UAcct555CAGE">'[8]Func Study'!#REF!</definedName>
    <definedName name="UAcct555CAGW">'[10]Func Study'!$AB$664</definedName>
    <definedName name="UACCT555DGP">'[10]Func Study'!$AB$670</definedName>
    <definedName name="UACCT555NPCCAEW">'[10]Func Study'!$AB$669</definedName>
    <definedName name="UACCT555NPCCAGW">'[10]Func Study'!$AB$668</definedName>
    <definedName name="UAcct555S">'[10]Func Study'!$AB$663</definedName>
    <definedName name="UAcct555Se">'[10]Func Study'!$AB$665</definedName>
    <definedName name="UACCT555SG">'[10]Func Study'!$AB$664</definedName>
    <definedName name="UAcct556">'[10]Func Study'!$AB$676</definedName>
    <definedName name="UAcct557">'[10]Func Study'!$AB$685</definedName>
    <definedName name="UAcct560">'[10]Func Study'!$AB$715</definedName>
    <definedName name="UAcct561">'[10]Func Study'!$AB$720</definedName>
    <definedName name="UAcct562">'[10]Func Study'!$AB$726</definedName>
    <definedName name="UAcct563">'[10]Func Study'!$AB$731</definedName>
    <definedName name="UAcct564">'[10]Func Study'!$AB$735</definedName>
    <definedName name="UAcct565">'[10]Func Study'!$AB$739</definedName>
    <definedName name="UACCT565NPC">'[10]Func Study'!$AB$744</definedName>
    <definedName name="UACCT565NPCCAGW">'[10]Func Study'!$AB$742</definedName>
    <definedName name="UAcct566">'[10]Func Study'!$AB$748</definedName>
    <definedName name="UAcct567">'[10]Func Study'!$AB$752</definedName>
    <definedName name="UAcct568">'[10]Func Study'!$AB$756</definedName>
    <definedName name="UAcct569">'[10]Func Study'!$AB$760</definedName>
    <definedName name="UAcct570">'[10]Func Study'!$AB$765</definedName>
    <definedName name="UAcct571">'[10]Func Study'!$AB$770</definedName>
    <definedName name="UAcct572">'[10]Func Study'!$AB$774</definedName>
    <definedName name="UAcct573">'[10]Func Study'!$AB$778</definedName>
    <definedName name="UAcct580">'[10]Func Study'!$AB$791</definedName>
    <definedName name="UAcct581">'[10]Func Study'!$AB$796</definedName>
    <definedName name="UAcct582">'[10]Func Study'!$AB$801</definedName>
    <definedName name="UAcct583">'[10]Func Study'!$AB$806</definedName>
    <definedName name="UAcct584">'[10]Func Study'!$AB$811</definedName>
    <definedName name="UAcct585">'[10]Func Study'!$AB$816</definedName>
    <definedName name="UAcct586">'[10]Func Study'!$AB$821</definedName>
    <definedName name="UAcct587">'[10]Func Study'!$AB$826</definedName>
    <definedName name="UAcct588">'[10]Func Study'!$AB$831</definedName>
    <definedName name="UAcct589">'[10]Func Study'!$AB$836</definedName>
    <definedName name="UAcct590">'[10]Func Study'!$AB$841</definedName>
    <definedName name="UAcct591">'[10]Func Study'!$AB$846</definedName>
    <definedName name="UAcct592">'[10]Func Study'!$AB$851</definedName>
    <definedName name="UAcct593">'[10]Func Study'!$AB$856</definedName>
    <definedName name="UAcct594">'[10]Func Study'!$AB$861</definedName>
    <definedName name="UAcct595">'[10]Func Study'!$AB$866</definedName>
    <definedName name="UAcct596">'[10]Func Study'!$AB$876</definedName>
    <definedName name="UAcct597">'[10]Func Study'!$AB$881</definedName>
    <definedName name="UAcct598">'[10]Func Study'!$AB$886</definedName>
    <definedName name="UAcct901">'[10]Func Study'!$AB$898</definedName>
    <definedName name="UAcct902">'[10]Func Study'!$AB$903</definedName>
    <definedName name="UAcct903">'[10]Func Study'!$AB$908</definedName>
    <definedName name="UAcct904">'[10]Func Study'!$AB$914</definedName>
    <definedName name="Uacct904SG">'[12]Functional Study'!#REF!</definedName>
    <definedName name="UAcct905">'[10]Func Study'!$AB$919</definedName>
    <definedName name="UAcct907">'[10]Func Study'!$AB$933</definedName>
    <definedName name="UAcct908">'[10]Func Study'!$AB$938</definedName>
    <definedName name="UAcct909">'[10]Func Study'!$AB$943</definedName>
    <definedName name="UAcct910">'[10]Func Study'!$AB$948</definedName>
    <definedName name="UAcct911">'[10]Func Study'!$AB$959</definedName>
    <definedName name="UAcct912">'[10]Func Study'!$AB$964</definedName>
    <definedName name="UAcct913">'[10]Func Study'!$AB$969</definedName>
    <definedName name="UAcct916">'[10]Func Study'!$AB$974</definedName>
    <definedName name="UAcct920">'[10]Func Study'!$AB$985</definedName>
    <definedName name="UAcct920Cn">'[10]Func Study'!$AB$983</definedName>
    <definedName name="UAcct921">'[10]Func Study'!$AB$991</definedName>
    <definedName name="UAcct921Cn">'[10]Func Study'!$AB$989</definedName>
    <definedName name="UAcct923">'[10]Func Study'!$AB$997</definedName>
    <definedName name="UAcct923CAGW">'[10]Func Study'!$AB$995</definedName>
    <definedName name="UAcct924">'[10]Func Study'!$AB$1001</definedName>
    <definedName name="UAcct925">'[10]Func Study'!$AB$1005</definedName>
    <definedName name="UAcct926">'[10]Func Study'!$AB$1011</definedName>
    <definedName name="UAcct927">'[10]Func Study'!$AB$1016</definedName>
    <definedName name="UAcct928">'[10]Func Study'!$AB$1023</definedName>
    <definedName name="UAcct929">'[10]Func Study'!$AB$1028</definedName>
    <definedName name="UAcct930">'[10]Func Study'!$AB$1034</definedName>
    <definedName name="UAcct931">'[10]Func Study'!$AB$1039</definedName>
    <definedName name="UAcct935">'[10]Func Study'!$AB$1045</definedName>
    <definedName name="UAcctAGA">'[10]Func Study'!$AB$296</definedName>
    <definedName name="UAcctcwc">'[10]Func Study'!$AB$2136</definedName>
    <definedName name="UAcctd00">'[10]Func Study'!$AB$1786</definedName>
    <definedName name="UAcctdfa">'[10]Func Study'!#REF!</definedName>
    <definedName name="UAcctdfad">'[10]Func Study'!#REF!</definedName>
    <definedName name="UAcctdfap">'[10]Func Study'!#REF!</definedName>
    <definedName name="UAcctdfat">'[10]Func Study'!#REF!</definedName>
    <definedName name="UAcctds0">'[10]Func Study'!$AB$1790</definedName>
    <definedName name="UACCTECDDGP">'[10]Func Study'!$AB$687</definedName>
    <definedName name="UACCTECDMC">'[10]Func Study'!$AB$689</definedName>
    <definedName name="UACCTECDS">'[10]Func Study'!$AB$691</definedName>
    <definedName name="UACCTECDSG1">'[10]Func Study'!$AB$688</definedName>
    <definedName name="UACCTECDSG2">'[10]Func Study'!$AB$690</definedName>
    <definedName name="UACCTECDSG3">'[10]Func Study'!$AB$692</definedName>
    <definedName name="UAcctfit">'[10]Func Study'!$AB$1395</definedName>
    <definedName name="UAcctg00">'[10]Func Study'!$AB$1947</definedName>
    <definedName name="UAccth00">'[10]Func Study'!$AB$1545</definedName>
    <definedName name="UAccti00">'[10]Func Study'!$AB$1993</definedName>
    <definedName name="UAcctn00">'[10]Func Study'!$AB$1496</definedName>
    <definedName name="UAccto00">'[10]Func Study'!$AB$1606</definedName>
    <definedName name="UAcctowc">'[10]Func Study'!$AB$2149</definedName>
    <definedName name="UACCTOWCSSECH">'[10]Func Study'!$AB$2148</definedName>
    <definedName name="UAccts00">'[10]Func Study'!$AB$1455</definedName>
    <definedName name="UAcctsttax">'[10]Func Study'!$AB$1377</definedName>
    <definedName name="UAcctt00">'[10]Func Study'!$AB$1682</definedName>
    <definedName name="UG">[6]CLASSIFIERS!$A$9:$IV$9</definedName>
    <definedName name="UG_NCP">[6]EXTERNAL!$A$82:$IV$84</definedName>
    <definedName name="UG_TFMR">[6]EXTERNAL!$A$103:$IV$105</definedName>
    <definedName name="UG_TFMRC">[6]EXTERNAL!$A$100:$IV$102</definedName>
    <definedName name="UNBILLED">[6]EXTERNAL!$A$64:$IV$66</definedName>
    <definedName name="UNBILREV">#REF!</definedName>
    <definedName name="UncollectibleAccounts">[15]Variables!$D$25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GrossReceipts">[15]Variables!$D$29</definedName>
    <definedName name="v" localSheetId="0" hidden="1">{#N/A,#N/A,FALSE,"Coversheet";#N/A,#N/A,FALSE,"QA"}</definedName>
    <definedName name="v" localSheetId="3" hidden="1">{#N/A,#N/A,FALSE,"Coversheet";#N/A,#N/A,FALSE,"QA"}</definedName>
    <definedName name="v" localSheetId="4" hidden="1">{#N/A,#N/A,FALSE,"Coversheet";#N/A,#N/A,FALSE,"QA"}</definedName>
    <definedName name="v" hidden="1">{#N/A,#N/A,FALSE,"Coversheet";#N/A,#N/A,FALSE,"QA"}</definedName>
    <definedName name="ValidAccount">[13]Variables!$AK$43:$AK$369</definedName>
    <definedName name="Value" localSheetId="0" hidden="1">{#N/A,#N/A,FALSE,"Summ";#N/A,#N/A,FALSE,"General"}</definedName>
    <definedName name="Value" localSheetId="3" hidden="1">{#N/A,#N/A,FALSE,"Summ";#N/A,#N/A,FALSE,"General"}</definedName>
    <definedName name="Value" localSheetId="4" hidden="1">{#N/A,#N/A,FALSE,"Summ";#N/A,#N/A,FALSE,"General"}</definedName>
    <definedName name="Value" hidden="1">{#N/A,#N/A,FALSE,"Summ";#N/A,#N/A,FALSE,"General"}</definedName>
    <definedName name="VAR">[17]Backup!#REF!</definedName>
    <definedName name="VARIABLE">[32]Summary!#REF!</definedName>
    <definedName name="VOMEsc">[14]Assumptions!$C$21</definedName>
    <definedName name="VOUCHER">#REF!</definedName>
    <definedName name="w" localSheetId="0" hidden="1">{#N/A,#N/A,FALSE,"Schedule F";#N/A,#N/A,FALSE,"Schedule G"}</definedName>
    <definedName name="w" localSheetId="3" hidden="1">{#N/A,#N/A,FALSE,"Schedule F";#N/A,#N/A,FALSE,"Schedule G"}</definedName>
    <definedName name="w" localSheetId="4" hidden="1">{#N/A,#N/A,FALSE,"Schedule F";#N/A,#N/A,FALSE,"Schedule G"}</definedName>
    <definedName name="w" hidden="1">{#N/A,#N/A,FALSE,"Schedule F";#N/A,#N/A,FALSE,"Schedule G"}</definedName>
    <definedName name="WACC">[14]Assumptions!$I$61</definedName>
    <definedName name="WaRevenueTax">[15]Variables!$D$27</definedName>
    <definedName name="we" localSheetId="0" hidden="1">{#N/A,#N/A,FALSE,"Pg 6b CustCount_Gas";#N/A,#N/A,FALSE,"QA";#N/A,#N/A,FALSE,"Report";#N/A,#N/A,FALSE,"forecast"}</definedName>
    <definedName name="we" localSheetId="3" hidden="1">{#N/A,#N/A,FALSE,"Pg 6b CustCount_Gas";#N/A,#N/A,FALSE,"QA";#N/A,#N/A,FALSE,"Report";#N/A,#N/A,FALSE,"forecast"}</definedName>
    <definedName name="we" localSheetId="4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EATHER">#REF!</definedName>
    <definedName name="WEATHRNORM">#REF!</definedName>
    <definedName name="WH" localSheetId="0" hidden="1">{#N/A,#N/A,FALSE,"Coversheet";#N/A,#N/A,FALSE,"QA"}</definedName>
    <definedName name="WH" localSheetId="3" hidden="1">{#N/A,#N/A,FALSE,"Coversheet";#N/A,#N/A,FALSE,"QA"}</definedName>
    <definedName name="WH" localSheetId="4" hidden="1">{#N/A,#N/A,FALSE,"Coversheet";#N/A,#N/A,FALSE,"QA"}</definedName>
    <definedName name="WH" hidden="1">{#N/A,#N/A,FALSE,"Coversheet";#N/A,#N/A,FALSE,"QA"}</definedName>
    <definedName name="WIDTH">#REF!</definedName>
    <definedName name="WinterPeak">'[46]Load Data'!$D$9:$H$12,'[46]Load Data'!$D$20:$H$22</definedName>
    <definedName name="WORK1">#REF!</definedName>
    <definedName name="WORK2">#REF!</definedName>
    <definedName name="WORK3">#REF!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localSheetId="3" hidden="1">{#N/A,#N/A,FALSE,"Drill Sites";"WP 212",#N/A,FALSE,"MWAG EOR";"WP 213",#N/A,FALSE,"MWAG EOR";#N/A,#N/A,FALSE,"Misc. Facility";#N/A,#N/A,FALSE,"WWTP"}</definedName>
    <definedName name="wrn.1._.Bi._.Monthly._.CR." localSheetId="4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3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4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0" hidden="1">{#N/A,#N/A,FALSE,"CRPT";#N/A,#N/A,FALSE,"TREND";#N/A,#N/A,FALSE,"%Curve"}</definedName>
    <definedName name="wrn.AAI." localSheetId="3" hidden="1">{#N/A,#N/A,FALSE,"CRPT";#N/A,#N/A,FALSE,"TREND";#N/A,#N/A,FALSE,"%Curve"}</definedName>
    <definedName name="wrn.AAI." localSheetId="4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0" hidden="1">{#N/A,#N/A,FALSE,"CRPT";#N/A,#N/A,FALSE,"TREND";#N/A,#N/A,FALSE,"% CURVE"}</definedName>
    <definedName name="wrn.AAI._.Report." localSheetId="3" hidden="1">{#N/A,#N/A,FALSE,"CRPT";#N/A,#N/A,FALSE,"TREND";#N/A,#N/A,FALSE,"% CURVE"}</definedName>
    <definedName name="wrn.AAI._.Report." localSheetId="4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3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4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4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0" hidden="1">{#N/A,#N/A,FALSE,"schA"}</definedName>
    <definedName name="wrn.ECR." localSheetId="3" hidden="1">{#N/A,#N/A,FALSE,"schA"}</definedName>
    <definedName name="wrn.ECR." localSheetId="4" hidden="1">{#N/A,#N/A,FALSE,"schA"}</definedName>
    <definedName name="wrn.ECR." hidden="1">{#N/A,#N/A,FALSE,"schA"}</definedName>
    <definedName name="wrn.ESTIMATE." localSheetId="0" hidden="1">{#N/A,#N/A,FALSE,"CESTSUM";#N/A,#N/A,FALSE,"est sum A";#N/A,#N/A,FALSE,"est detail A"}</definedName>
    <definedName name="wrn.ESTIMATE." localSheetId="3" hidden="1">{#N/A,#N/A,FALSE,"CESTSUM";#N/A,#N/A,FALSE,"est sum A";#N/A,#N/A,FALSE,"est detail A"}</definedName>
    <definedName name="wrn.ESTIMATE." localSheetId="4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0" hidden="1">{#N/A,#N/A,TRUE,"CoverPage";#N/A,#N/A,TRUE,"Gas";#N/A,#N/A,TRUE,"Power";#N/A,#N/A,TRUE,"Historical DJ Mthly Prices"}</definedName>
    <definedName name="wrn.Fundamental." localSheetId="3" hidden="1">{#N/A,#N/A,TRUE,"CoverPage";#N/A,#N/A,TRUE,"Gas";#N/A,#N/A,TRUE,"Power";#N/A,#N/A,TRUE,"Historical DJ Mthly Prices"}</definedName>
    <definedName name="wrn.Fundamental." localSheetId="4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0" hidden="1">{#N/A,#N/A,TRUE,"CoverPage";#N/A,#N/A,TRUE,"Gas";#N/A,#N/A,TRUE,"Power";#N/A,#N/A,TRUE,"Historical DJ Mthly Prices"}</definedName>
    <definedName name="wrn.Fundamental2" localSheetId="3" hidden="1">{#N/A,#N/A,TRUE,"CoverPage";#N/A,#N/A,TRUE,"Gas";#N/A,#N/A,TRUE,"Power";#N/A,#N/A,TRUE,"Historical DJ Mthly Prices"}</definedName>
    <definedName name="wrn.Fundamental2" localSheetId="4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0" hidden="1">{#N/A,#N/A,FALSE,"SUMMARY";#N/A,#N/A,FALSE,"AE7616";#N/A,#N/A,FALSE,"AE7617";#N/A,#N/A,FALSE,"AE7618";#N/A,#N/A,FALSE,"AE7619"}</definedName>
    <definedName name="wrn.IEO." localSheetId="3" hidden="1">{#N/A,#N/A,FALSE,"SUMMARY";#N/A,#N/A,FALSE,"AE7616";#N/A,#N/A,FALSE,"AE7617";#N/A,#N/A,FALSE,"AE7618";#N/A,#N/A,FALSE,"AE7619"}</definedName>
    <definedName name="wrn.IEO." localSheetId="4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4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localSheetId="3" hidden="1">{#N/A,#N/A,FALSE,"Schedule F";#N/A,#N/A,FALSE,"Schedule G"}</definedName>
    <definedName name="wrn.limit_reports." localSheetId="4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4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localSheetId="3" hidden="1">{#N/A,#N/A,FALSE,"Loans";#N/A,#N/A,FALSE,"Program Costs";#N/A,#N/A,FALSE,"Measures";#N/A,#N/A,FALSE,"Net Lost Rev";#N/A,#N/A,FALSE,"Incentive"}</definedName>
    <definedName name="wrn.OR._.Carrying._.Charge._.JV." localSheetId="4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localSheetId="3" hidden="1">{#N/A,#N/A,FALSE,"Loans";#N/A,#N/A,FALSE,"Program Costs";#N/A,#N/A,FALSE,"Measures";#N/A,#N/A,FALSE,"Net Lost Rev";#N/A,#N/A,FALSE,"Incentive"}</definedName>
    <definedName name="wrn.OR._.Carrying._.Charge._.JV.1" localSheetId="4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roject._.Services." localSheetId="0" hidden="1">{#N/A,#N/A,FALSE,"BASE";#N/A,#N/A,FALSE,"LOOPS";#N/A,#N/A,FALSE,"PLC"}</definedName>
    <definedName name="wrn.Project._.Services." localSheetId="3" hidden="1">{#N/A,#N/A,FALSE,"BASE";#N/A,#N/A,FALSE,"LOOPS";#N/A,#N/A,FALSE,"PLC"}</definedName>
    <definedName name="wrn.Project._.Services." localSheetId="4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0" hidden="1">{#N/A,#N/A,FALSE,"7617 Fab";#N/A,#N/A,FALSE,"7617 NSK"}</definedName>
    <definedName name="wrn.SCHEDULE." localSheetId="3" hidden="1">{#N/A,#N/A,FALSE,"7617 Fab";#N/A,#N/A,FALSE,"7617 NSK"}</definedName>
    <definedName name="wrn.SCHEDULE." localSheetId="4" hidden="1">{#N/A,#N/A,FALSE,"7617 Fab";#N/A,#N/A,FALSE,"7617 NSK"}</definedName>
    <definedName name="wrn.SCHEDULE." hidden="1">{#N/A,#N/A,FALSE,"7617 Fab";#N/A,#N/A,FALSE,"7617 NSK"}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localSheetId="3" hidden="1">{#N/A,#N/A,FALSE,"SUMMARY";#N/A,#N/A,FALSE,"AE7616";#N/A,#N/A,FALSE,"AE7617";#N/A,#N/A,FALSE,"AE7618";#N/A,#N/A,FALSE,"AE7619";#N/A,#N/A,FALSE,"Target Materials"}</definedName>
    <definedName name="wrn.SLB." localSheetId="4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localSheetId="3" hidden="1">{#N/A,#N/A,FALSE,"2002 Small Tool OH";#N/A,#N/A,FALSE,"QA"}</definedName>
    <definedName name="wrn.Small._.Tools._.Overhead." localSheetId="4" hidden="1">{#N/A,#N/A,FALSE,"2002 Small Tool OH";#N/A,#N/A,FALSE,"QA"}</definedName>
    <definedName name="wrn.Small._.Tools._.Overhead." hidden="1">{#N/A,#N/A,FALSE,"2002 Small Tool OH";#N/A,#N/A,FALSE,"QA"}</definedName>
    <definedName name="wrn.Summary." localSheetId="0" hidden="1">{#N/A,#N/A,FALSE,"Summ";#N/A,#N/A,FALSE,"General"}</definedName>
    <definedName name="wrn.Summary." localSheetId="3" hidden="1">{#N/A,#N/A,FALSE,"Summ";#N/A,#N/A,FALSE,"General"}</definedName>
    <definedName name="wrn.Summary." localSheetId="4" hidden="1">{#N/A,#N/A,FALSE,"Summ";#N/A,#N/A,FALSE,"General"}</definedName>
    <definedName name="wrn.Summary." hidden="1">{#N/A,#N/A,FALSE,"Summ";#N/A,#N/A,FALSE,"General"}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3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4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0" hidden="1">{#N/A,#N/A,FALSE,"Expenditures";#N/A,#N/A,FALSE,"Property Placed In-Service";#N/A,#N/A,FALSE,"CWIP Balances"}</definedName>
    <definedName name="wrn.USIM_Data_Abbrev3." localSheetId="3" hidden="1">{#N/A,#N/A,FALSE,"Expenditures";#N/A,#N/A,FALSE,"Property Placed In-Service";#N/A,#N/A,FALSE,"CWIP Balances"}</definedName>
    <definedName name="wrn.USIM_Data_Abbrev3." localSheetId="4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3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4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0" hidden="1">{#N/A,#N/A,FALSE,"schA"}</definedName>
    <definedName name="www" localSheetId="3" hidden="1">{#N/A,#N/A,FALSE,"schA"}</definedName>
    <definedName name="www" localSheetId="4" hidden="1">{#N/A,#N/A,FALSE,"schA"}</definedName>
    <definedName name="www" hidden="1">{#N/A,#N/A,FALSE,"schA"}</definedName>
    <definedName name="x" localSheetId="0" hidden="1">{#N/A,#N/A,FALSE,"Coversheet";#N/A,#N/A,FALSE,"QA"}</definedName>
    <definedName name="x" localSheetId="3" hidden="1">{#N/A,#N/A,FALSE,"Coversheet";#N/A,#N/A,FALSE,"QA"}</definedName>
    <definedName name="x" localSheetId="4" hidden="1">{#N/A,#N/A,FALSE,"Coversheet";#N/A,#N/A,FALSE,"QA"}</definedName>
    <definedName name="x" hidden="1">{#N/A,#N/A,FALSE,"Coversheet";#N/A,#N/A,FALSE,"QA"}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localSheetId="3" hidden="1">{#N/A,#N/A,FALSE,"Balance_Sheet";#N/A,#N/A,FALSE,"income_statement_monthly";#N/A,#N/A,FALSE,"income_statement_Quarter";#N/A,#N/A,FALSE,"income_statement_ytd";#N/A,#N/A,FALSE,"income_statement_12Months"}</definedName>
    <definedName name="xx" localSheetId="4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">#REF!</definedName>
    <definedName name="Years_evaluated">'[47]Revison Inputs'!$B$6</definedName>
    <definedName name="YEFactors">[13]Factors!$S$3:$AG$99</definedName>
    <definedName name="YTD_Format">[38]YTD!$B$13:$D$13,[38]YTD!$B$32:$D$32</definedName>
    <definedName name="yuf" localSheetId="0" hidden="1">{#N/A,#N/A,FALSE,"Summ";#N/A,#N/A,FALSE,"General"}</definedName>
    <definedName name="yuf" localSheetId="3" hidden="1">{#N/A,#N/A,FALSE,"Summ";#N/A,#N/A,FALSE,"General"}</definedName>
    <definedName name="yuf" localSheetId="4" hidden="1">{#N/A,#N/A,FALSE,"Summ";#N/A,#N/A,FALSE,"General"}</definedName>
    <definedName name="yuf" hidden="1">{#N/A,#N/A,FALSE,"Summ";#N/A,#N/A,FALSE,"General"}</definedName>
    <definedName name="z" localSheetId="0" hidden="1">{#N/A,#N/A,FALSE,"Coversheet";#N/A,#N/A,FALSE,"QA"}</definedName>
    <definedName name="z" localSheetId="3" hidden="1">{#N/A,#N/A,FALSE,"Coversheet";#N/A,#N/A,FALSE,"QA"}</definedName>
    <definedName name="z" localSheetId="4" hidden="1">{#N/A,#N/A,FALSE,"Coversheet";#N/A,#N/A,FALSE,"QA"}</definedName>
    <definedName name="z" hidden="1">{#N/A,#N/A,FALSE,"Coversheet";#N/A,#N/A,FALSE,"QA"}</definedName>
    <definedName name="ZA">'[48] annual balance 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2" i="9" l="1"/>
  <c r="A93" i="9" s="1"/>
  <c r="J12" i="9" l="1"/>
  <c r="M171" i="7"/>
  <c r="A12" i="9" l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B24" i="9"/>
  <c r="B25" i="9"/>
  <c r="C25" i="9"/>
  <c r="D25" i="9"/>
  <c r="B27" i="9"/>
  <c r="C27" i="9"/>
  <c r="D27" i="9"/>
  <c r="B28" i="9"/>
  <c r="C28" i="9"/>
  <c r="D28" i="9"/>
  <c r="B29" i="9"/>
  <c r="C29" i="9"/>
  <c r="D29" i="9"/>
  <c r="B31" i="9"/>
  <c r="C31" i="9"/>
  <c r="D31" i="9"/>
  <c r="B32" i="9"/>
  <c r="C32" i="9"/>
  <c r="D32" i="9"/>
  <c r="B33" i="9"/>
  <c r="C33" i="9"/>
  <c r="D33" i="9"/>
  <c r="B34" i="9"/>
  <c r="C34" i="9"/>
  <c r="D34" i="9"/>
  <c r="B36" i="9"/>
  <c r="B37" i="9"/>
  <c r="C37" i="9"/>
  <c r="D37" i="9"/>
  <c r="B38" i="9"/>
  <c r="C38" i="9"/>
  <c r="D38" i="9"/>
  <c r="B39" i="9"/>
  <c r="C39" i="9"/>
  <c r="D39" i="9"/>
  <c r="B40" i="9"/>
  <c r="C40" i="9"/>
  <c r="D40" i="9"/>
  <c r="B41" i="9"/>
  <c r="C41" i="9"/>
  <c r="D41" i="9"/>
  <c r="B42" i="9"/>
  <c r="C42" i="9"/>
  <c r="D42" i="9"/>
  <c r="B43" i="9"/>
  <c r="C43" i="9"/>
  <c r="D43" i="9"/>
  <c r="B44" i="9"/>
  <c r="C44" i="9"/>
  <c r="D44" i="9"/>
  <c r="B45" i="9"/>
  <c r="C45" i="9"/>
  <c r="D45" i="9"/>
  <c r="B48" i="9"/>
  <c r="B49" i="9"/>
  <c r="C49" i="9"/>
  <c r="D49" i="9"/>
  <c r="B50" i="9"/>
  <c r="C50" i="9"/>
  <c r="D50" i="9"/>
  <c r="B51" i="9"/>
  <c r="C51" i="9"/>
  <c r="D51" i="9"/>
  <c r="B52" i="9"/>
  <c r="C52" i="9"/>
  <c r="D52" i="9"/>
  <c r="B53" i="9"/>
  <c r="C53" i="9"/>
  <c r="D53" i="9"/>
  <c r="B54" i="9"/>
  <c r="C54" i="9"/>
  <c r="D54" i="9"/>
  <c r="B55" i="9"/>
  <c r="C55" i="9"/>
  <c r="D55" i="9"/>
  <c r="B56" i="9"/>
  <c r="C56" i="9"/>
  <c r="D56" i="9"/>
  <c r="B58" i="9"/>
  <c r="C58" i="9"/>
  <c r="D58" i="9"/>
  <c r="B59" i="9"/>
  <c r="C59" i="9"/>
  <c r="D59" i="9"/>
  <c r="B60" i="9"/>
  <c r="C60" i="9"/>
  <c r="D60" i="9"/>
  <c r="B61" i="9"/>
  <c r="C61" i="9"/>
  <c r="D61" i="9"/>
  <c r="B62" i="9"/>
  <c r="C62" i="9"/>
  <c r="D62" i="9"/>
  <c r="B63" i="9"/>
  <c r="C63" i="9"/>
  <c r="D63" i="9"/>
  <c r="B64" i="9"/>
  <c r="C64" i="9"/>
  <c r="D64" i="9"/>
  <c r="B66" i="9"/>
  <c r="B67" i="9"/>
  <c r="C67" i="9"/>
  <c r="D67" i="9"/>
  <c r="B68" i="9"/>
  <c r="C68" i="9"/>
  <c r="D68" i="9"/>
  <c r="B69" i="9"/>
  <c r="C69" i="9"/>
  <c r="D69" i="9"/>
  <c r="B70" i="9"/>
  <c r="C70" i="9"/>
  <c r="D70" i="9"/>
  <c r="B71" i="9"/>
  <c r="C71" i="9"/>
  <c r="D71" i="9"/>
  <c r="B72" i="9"/>
  <c r="C72" i="9"/>
  <c r="D72" i="9"/>
  <c r="B73" i="9"/>
  <c r="C73" i="9"/>
  <c r="D73" i="9"/>
  <c r="B74" i="9"/>
  <c r="C74" i="9"/>
  <c r="D74" i="9"/>
  <c r="B75" i="9"/>
  <c r="C75" i="9"/>
  <c r="D75" i="9"/>
  <c r="B77" i="9"/>
  <c r="C77" i="9"/>
  <c r="D77" i="9"/>
  <c r="B78" i="9"/>
  <c r="C78" i="9"/>
  <c r="D78" i="9"/>
  <c r="B79" i="9"/>
  <c r="C79" i="9"/>
  <c r="D79" i="9"/>
  <c r="B80" i="9"/>
  <c r="C80" i="9"/>
  <c r="D80" i="9"/>
  <c r="B81" i="9"/>
  <c r="C81" i="9"/>
  <c r="D81" i="9"/>
  <c r="B83" i="9"/>
  <c r="C83" i="9"/>
  <c r="D83" i="9"/>
  <c r="B84" i="9"/>
  <c r="C84" i="9"/>
  <c r="D84" i="9"/>
  <c r="B85" i="9"/>
  <c r="C85" i="9"/>
  <c r="D85" i="9"/>
  <c r="B86" i="9"/>
  <c r="C86" i="9"/>
  <c r="D86" i="9"/>
  <c r="B87" i="9"/>
  <c r="C87" i="9"/>
  <c r="D87" i="9"/>
  <c r="B88" i="9"/>
  <c r="C88" i="9"/>
  <c r="D88" i="9"/>
  <c r="B89" i="9"/>
  <c r="C89" i="9"/>
  <c r="D89" i="9"/>
  <c r="B90" i="9"/>
  <c r="C90" i="9"/>
  <c r="D90" i="9"/>
  <c r="B91" i="9"/>
  <c r="C91" i="9"/>
  <c r="D91" i="9"/>
  <c r="B94" i="9"/>
  <c r="C94" i="9"/>
  <c r="D94" i="9"/>
  <c r="B95" i="9"/>
  <c r="C95" i="9"/>
  <c r="D95" i="9"/>
  <c r="B96" i="9"/>
  <c r="C96" i="9"/>
  <c r="D96" i="9"/>
  <c r="B97" i="9"/>
  <c r="C97" i="9"/>
  <c r="D97" i="9"/>
  <c r="B98" i="9"/>
  <c r="C98" i="9"/>
  <c r="D98" i="9"/>
  <c r="B99" i="9"/>
  <c r="C99" i="9"/>
  <c r="D99" i="9"/>
  <c r="B100" i="9"/>
  <c r="C100" i="9"/>
  <c r="D100" i="9"/>
  <c r="B101" i="9"/>
  <c r="C101" i="9"/>
  <c r="D101" i="9"/>
  <c r="B102" i="9"/>
  <c r="C102" i="9"/>
  <c r="D102" i="9"/>
  <c r="B104" i="9"/>
  <c r="C104" i="9"/>
  <c r="D104" i="9"/>
  <c r="B105" i="9"/>
  <c r="C105" i="9"/>
  <c r="D105" i="9"/>
  <c r="B106" i="9"/>
  <c r="C106" i="9"/>
  <c r="D106" i="9"/>
  <c r="B107" i="9"/>
  <c r="C107" i="9"/>
  <c r="D107" i="9"/>
  <c r="B108" i="9"/>
  <c r="C108" i="9"/>
  <c r="D108" i="9"/>
  <c r="B109" i="9"/>
  <c r="C109" i="9"/>
  <c r="D109" i="9"/>
  <c r="B111" i="9"/>
  <c r="C111" i="9"/>
  <c r="D111" i="9"/>
  <c r="B112" i="9"/>
  <c r="C112" i="9"/>
  <c r="D112" i="9"/>
  <c r="B113" i="9"/>
  <c r="C113" i="9"/>
  <c r="D113" i="9"/>
  <c r="B114" i="9"/>
  <c r="C114" i="9"/>
  <c r="D114" i="9"/>
  <c r="B115" i="9"/>
  <c r="C115" i="9"/>
  <c r="D115" i="9"/>
  <c r="B116" i="9"/>
  <c r="C116" i="9"/>
  <c r="D116" i="9"/>
  <c r="B117" i="9"/>
  <c r="C117" i="9"/>
  <c r="D117" i="9"/>
  <c r="B118" i="9"/>
  <c r="C118" i="9"/>
  <c r="D118" i="9"/>
  <c r="B119" i="9"/>
  <c r="C119" i="9"/>
  <c r="D119" i="9"/>
  <c r="B121" i="9"/>
  <c r="B122" i="9"/>
  <c r="C122" i="9"/>
  <c r="D122" i="9"/>
  <c r="B123" i="9"/>
  <c r="C123" i="9"/>
  <c r="D123" i="9"/>
  <c r="B124" i="9"/>
  <c r="C124" i="9"/>
  <c r="D124" i="9"/>
  <c r="B125" i="9"/>
  <c r="C125" i="9"/>
  <c r="D125" i="9"/>
  <c r="B126" i="9"/>
  <c r="C126" i="9"/>
  <c r="D126" i="9"/>
  <c r="B127" i="9"/>
  <c r="C127" i="9"/>
  <c r="D127" i="9"/>
  <c r="B128" i="9"/>
  <c r="C128" i="9"/>
  <c r="D128" i="9"/>
  <c r="B129" i="9"/>
  <c r="C129" i="9"/>
  <c r="D129" i="9"/>
  <c r="B130" i="9"/>
  <c r="C130" i="9"/>
  <c r="D130" i="9"/>
  <c r="B132" i="9"/>
  <c r="C132" i="9"/>
  <c r="D132" i="9"/>
  <c r="B133" i="9"/>
  <c r="C133" i="9"/>
  <c r="D133" i="9"/>
  <c r="B134" i="9"/>
  <c r="C134" i="9"/>
  <c r="D134" i="9"/>
  <c r="B135" i="9"/>
  <c r="C135" i="9"/>
  <c r="D135" i="9"/>
  <c r="B136" i="9"/>
  <c r="C136" i="9"/>
  <c r="D136" i="9"/>
  <c r="B137" i="9"/>
  <c r="C137" i="9"/>
  <c r="D137" i="9"/>
  <c r="B138" i="9"/>
  <c r="C138" i="9"/>
  <c r="D138" i="9"/>
  <c r="B139" i="9"/>
  <c r="C139" i="9"/>
  <c r="D139" i="9"/>
  <c r="B140" i="9"/>
  <c r="C140" i="9"/>
  <c r="D140" i="9"/>
  <c r="B142" i="9"/>
  <c r="B143" i="9"/>
  <c r="C143" i="9"/>
  <c r="D143" i="9"/>
  <c r="B144" i="9"/>
  <c r="C144" i="9"/>
  <c r="D144" i="9"/>
  <c r="B145" i="9"/>
  <c r="C145" i="9"/>
  <c r="D145" i="9"/>
  <c r="B146" i="9"/>
  <c r="C146" i="9"/>
  <c r="D146" i="9"/>
  <c r="B147" i="9"/>
  <c r="C147" i="9"/>
  <c r="D147" i="9"/>
  <c r="B148" i="9"/>
  <c r="C148" i="9"/>
  <c r="D148" i="9"/>
  <c r="B150" i="9"/>
  <c r="C150" i="9"/>
  <c r="D150" i="9"/>
  <c r="B152" i="9"/>
  <c r="C152" i="9"/>
  <c r="D152" i="9"/>
  <c r="B153" i="9"/>
  <c r="C153" i="9"/>
  <c r="D153" i="9"/>
  <c r="B154" i="9"/>
  <c r="C154" i="9"/>
  <c r="D154" i="9"/>
  <c r="B155" i="9"/>
  <c r="C155" i="9"/>
  <c r="D155" i="9"/>
  <c r="B156" i="9"/>
  <c r="C156" i="9"/>
  <c r="D156" i="9"/>
  <c r="B157" i="9"/>
  <c r="C157" i="9"/>
  <c r="D157" i="9"/>
  <c r="B158" i="9"/>
  <c r="C158" i="9"/>
  <c r="D158" i="9"/>
  <c r="B159" i="9"/>
  <c r="C159" i="9"/>
  <c r="D159" i="9"/>
  <c r="B160" i="9"/>
  <c r="C160" i="9"/>
  <c r="D160" i="9"/>
  <c r="B162" i="9"/>
  <c r="B163" i="9"/>
  <c r="C163" i="9"/>
  <c r="D163" i="9"/>
  <c r="B164" i="9"/>
  <c r="C164" i="9"/>
  <c r="D164" i="9"/>
  <c r="B165" i="9"/>
  <c r="C165" i="9"/>
  <c r="D165" i="9"/>
  <c r="B166" i="9"/>
  <c r="C166" i="9"/>
  <c r="D166" i="9"/>
  <c r="B167" i="9"/>
  <c r="C167" i="9"/>
  <c r="D167" i="9"/>
  <c r="B168" i="9"/>
  <c r="C168" i="9"/>
  <c r="D168" i="9"/>
  <c r="B170" i="9"/>
  <c r="C170" i="9"/>
  <c r="D170" i="9"/>
  <c r="B171" i="9"/>
  <c r="C171" i="9"/>
  <c r="D171" i="9"/>
  <c r="B172" i="9"/>
  <c r="C172" i="9"/>
  <c r="D172" i="9"/>
  <c r="B173" i="9"/>
  <c r="C173" i="9"/>
  <c r="D173" i="9"/>
  <c r="B174" i="9"/>
  <c r="C174" i="9"/>
  <c r="D174" i="9"/>
  <c r="B176" i="9"/>
  <c r="C176" i="9"/>
  <c r="D176" i="9"/>
  <c r="B177" i="9"/>
  <c r="C177" i="9"/>
  <c r="D177" i="9"/>
  <c r="B178" i="9"/>
  <c r="C178" i="9"/>
  <c r="D178" i="9"/>
  <c r="B179" i="9"/>
  <c r="C179" i="9"/>
  <c r="D179" i="9"/>
  <c r="B181" i="9"/>
  <c r="C181" i="9"/>
  <c r="D181" i="9"/>
  <c r="B182" i="9"/>
  <c r="C182" i="9"/>
  <c r="D182" i="9"/>
  <c r="B184" i="9"/>
  <c r="C184" i="9"/>
  <c r="D184" i="9"/>
  <c r="B185" i="9"/>
  <c r="C185" i="9"/>
  <c r="D185" i="9"/>
  <c r="B186" i="9"/>
  <c r="C186" i="9"/>
  <c r="D186" i="9"/>
  <c r="B187" i="9"/>
  <c r="C187" i="9"/>
  <c r="D187" i="9"/>
  <c r="B188" i="9"/>
  <c r="C188" i="9"/>
  <c r="D188" i="9"/>
  <c r="B189" i="9"/>
  <c r="C189" i="9"/>
  <c r="D189" i="9"/>
  <c r="B190" i="9"/>
  <c r="C190" i="9"/>
  <c r="D190" i="9"/>
  <c r="B191" i="9"/>
  <c r="C191" i="9"/>
  <c r="D191" i="9"/>
  <c r="B192" i="9"/>
  <c r="C192" i="9"/>
  <c r="D192" i="9"/>
  <c r="B193" i="9"/>
  <c r="C193" i="9"/>
  <c r="D193" i="9"/>
  <c r="B194" i="9"/>
  <c r="C194" i="9"/>
  <c r="D194" i="9"/>
  <c r="B195" i="9"/>
  <c r="C195" i="9"/>
  <c r="D195" i="9"/>
  <c r="B196" i="9"/>
  <c r="C196" i="9"/>
  <c r="D196" i="9"/>
  <c r="B197" i="9"/>
  <c r="C197" i="9"/>
  <c r="D197" i="9"/>
  <c r="B198" i="9"/>
  <c r="C198" i="9"/>
  <c r="D198" i="9"/>
  <c r="B200" i="9"/>
  <c r="B201" i="9"/>
  <c r="C201" i="9"/>
  <c r="D201" i="9"/>
  <c r="J17" i="9"/>
  <c r="B203" i="9"/>
  <c r="B204" i="9"/>
  <c r="C204" i="9"/>
  <c r="D204" i="9"/>
  <c r="B205" i="9"/>
  <c r="C205" i="9"/>
  <c r="D205" i="9"/>
  <c r="B207" i="9"/>
  <c r="B208" i="9" s="1"/>
  <c r="C207" i="9"/>
  <c r="C208" i="9" s="1"/>
  <c r="D208" i="9"/>
  <c r="A46" i="9" l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A208" i="9" s="1"/>
  <c r="A209" i="9" s="1"/>
  <c r="A210" i="9" s="1"/>
  <c r="A211" i="9" s="1"/>
  <c r="A212" i="9" s="1"/>
  <c r="A213" i="9" s="1"/>
  <c r="A214" i="9" s="1"/>
  <c r="A215" i="9" s="1"/>
  <c r="J210" i="9"/>
  <c r="J212" i="9" s="1"/>
  <c r="J11" i="9"/>
  <c r="J19" i="9"/>
  <c r="J18" i="9"/>
  <c r="J16" i="9"/>
  <c r="J14" i="9"/>
  <c r="J15" i="9"/>
  <c r="J13" i="9"/>
  <c r="A3" i="3"/>
  <c r="J20" i="9" l="1"/>
  <c r="J22" i="9" s="1"/>
  <c r="A4" i="6" l="1"/>
  <c r="A3" i="6"/>
  <c r="A4" i="5"/>
  <c r="A3" i="5"/>
  <c r="A4" i="4"/>
  <c r="A3" i="4"/>
  <c r="K4" i="7" l="1"/>
  <c r="O4" i="7"/>
  <c r="Q4" i="7"/>
  <c r="R4" i="7"/>
  <c r="W4" i="7" s="1"/>
  <c r="V4" i="7"/>
  <c r="M6" i="7"/>
  <c r="K6" i="7"/>
  <c r="O6" i="7"/>
  <c r="F12" i="6" s="1"/>
  <c r="Q6" i="7"/>
  <c r="R6" i="7"/>
  <c r="A7" i="7"/>
  <c r="A8" i="7" s="1"/>
  <c r="K7" i="7"/>
  <c r="L7" i="7"/>
  <c r="M7" i="7"/>
  <c r="O7" i="7"/>
  <c r="F13" i="6" s="1"/>
  <c r="Q7" i="7"/>
  <c r="V7" i="7" s="1"/>
  <c r="R7" i="7"/>
  <c r="U7" i="7"/>
  <c r="H13" i="4" s="1"/>
  <c r="E28" i="9" s="1"/>
  <c r="M8" i="7"/>
  <c r="U8" i="7"/>
  <c r="H14" i="4" s="1"/>
  <c r="E29" i="9" s="1"/>
  <c r="K8" i="7"/>
  <c r="L8" i="7"/>
  <c r="O8" i="7"/>
  <c r="F14" i="6" s="1"/>
  <c r="Q8" i="7"/>
  <c r="V8" i="7" s="1"/>
  <c r="R8" i="7"/>
  <c r="M10" i="7"/>
  <c r="L10" i="7"/>
  <c r="K10" i="7"/>
  <c r="O10" i="7"/>
  <c r="Q10" i="7"/>
  <c r="R10" i="7"/>
  <c r="W10" i="7" s="1"/>
  <c r="U10" i="7"/>
  <c r="V10" i="7"/>
  <c r="A11" i="7"/>
  <c r="B17" i="4" s="1"/>
  <c r="K11" i="7"/>
  <c r="O11" i="7"/>
  <c r="F17" i="6" s="1"/>
  <c r="Q11" i="7"/>
  <c r="R11" i="7"/>
  <c r="V11" i="7"/>
  <c r="K12" i="7"/>
  <c r="L12" i="7"/>
  <c r="O12" i="7"/>
  <c r="Q12" i="7"/>
  <c r="R12" i="7"/>
  <c r="U12" i="7"/>
  <c r="V12" i="7"/>
  <c r="K13" i="7"/>
  <c r="L13" i="7"/>
  <c r="M13" i="7"/>
  <c r="O13" i="7"/>
  <c r="Q13" i="7"/>
  <c r="R13" i="7"/>
  <c r="W13" i="7" s="1"/>
  <c r="U13" i="7"/>
  <c r="H19" i="4" s="1"/>
  <c r="E34" i="9" s="1"/>
  <c r="V13" i="7"/>
  <c r="M15" i="7"/>
  <c r="U15" i="7"/>
  <c r="K15" i="7"/>
  <c r="L15" i="7"/>
  <c r="O15" i="7"/>
  <c r="Q15" i="7"/>
  <c r="R15" i="7"/>
  <c r="V15" i="7"/>
  <c r="L16" i="7"/>
  <c r="K16" i="7"/>
  <c r="O16" i="7"/>
  <c r="Q16" i="7"/>
  <c r="R16" i="7"/>
  <c r="W16" i="7" s="1"/>
  <c r="U16" i="7"/>
  <c r="V16" i="7"/>
  <c r="U17" i="7"/>
  <c r="K17" i="7"/>
  <c r="L17" i="7"/>
  <c r="O17" i="7"/>
  <c r="F24" i="6" s="1"/>
  <c r="Q17" i="7"/>
  <c r="R17" i="7"/>
  <c r="V17" i="7"/>
  <c r="L18" i="7"/>
  <c r="M18" i="7"/>
  <c r="K18" i="7"/>
  <c r="O18" i="7"/>
  <c r="Q18" i="7"/>
  <c r="R18" i="7"/>
  <c r="V18" i="7"/>
  <c r="M19" i="7"/>
  <c r="U19" i="7"/>
  <c r="H26" i="4" s="1"/>
  <c r="E41" i="9" s="1"/>
  <c r="K19" i="7"/>
  <c r="L19" i="7"/>
  <c r="O19" i="7"/>
  <c r="F26" i="6" s="1"/>
  <c r="Q19" i="7"/>
  <c r="R19" i="7"/>
  <c r="V19" i="7"/>
  <c r="K20" i="7"/>
  <c r="L20" i="7"/>
  <c r="O20" i="7"/>
  <c r="Q20" i="7"/>
  <c r="R20" i="7"/>
  <c r="U20" i="7"/>
  <c r="V20" i="7"/>
  <c r="L21" i="7"/>
  <c r="K21" i="7"/>
  <c r="M21" i="7"/>
  <c r="O21" i="7"/>
  <c r="Q21" i="7"/>
  <c r="R21" i="7"/>
  <c r="V21" i="7"/>
  <c r="K22" i="7"/>
  <c r="L22" i="7"/>
  <c r="O22" i="7"/>
  <c r="F29" i="6" s="1"/>
  <c r="Q22" i="7"/>
  <c r="R22" i="7"/>
  <c r="U22" i="7"/>
  <c r="H29" i="4" s="1"/>
  <c r="E44" i="9" s="1"/>
  <c r="V22" i="7"/>
  <c r="U23" i="7"/>
  <c r="H30" i="4" s="1"/>
  <c r="E45" i="9" s="1"/>
  <c r="M23" i="7"/>
  <c r="K23" i="7"/>
  <c r="L23" i="7"/>
  <c r="O23" i="7"/>
  <c r="Q23" i="7"/>
  <c r="R23" i="7"/>
  <c r="V23" i="7"/>
  <c r="L25" i="7"/>
  <c r="K25" i="7"/>
  <c r="Q25" i="7"/>
  <c r="R25" i="7"/>
  <c r="U25" i="7"/>
  <c r="V25" i="7"/>
  <c r="U26" i="7"/>
  <c r="K26" i="7"/>
  <c r="L26" i="7"/>
  <c r="O26" i="7"/>
  <c r="Q26" i="7"/>
  <c r="R26" i="7"/>
  <c r="W26" i="7" s="1"/>
  <c r="V26" i="7"/>
  <c r="A27" i="7"/>
  <c r="A28" i="7" s="1"/>
  <c r="A29" i="7" s="1"/>
  <c r="A30" i="7" s="1"/>
  <c r="M27" i="7"/>
  <c r="U27" i="7"/>
  <c r="H35" i="4" s="1"/>
  <c r="E51" i="9" s="1"/>
  <c r="K27" i="7"/>
  <c r="L27" i="7"/>
  <c r="O27" i="7"/>
  <c r="F35" i="6" s="1"/>
  <c r="Q27" i="7"/>
  <c r="R27" i="7"/>
  <c r="V27" i="7"/>
  <c r="L28" i="7"/>
  <c r="K28" i="7"/>
  <c r="M28" i="7"/>
  <c r="O28" i="7"/>
  <c r="F36" i="6" s="1"/>
  <c r="Q28" i="7"/>
  <c r="R28" i="7"/>
  <c r="V28" i="7"/>
  <c r="K29" i="7"/>
  <c r="L29" i="7"/>
  <c r="M29" i="7"/>
  <c r="O29" i="7"/>
  <c r="Q29" i="7"/>
  <c r="R29" i="7"/>
  <c r="W29" i="7" s="1"/>
  <c r="U29" i="7"/>
  <c r="V29" i="7"/>
  <c r="M30" i="7"/>
  <c r="U30" i="7"/>
  <c r="K30" i="7"/>
  <c r="O30" i="7"/>
  <c r="Q30" i="7"/>
  <c r="R30" i="7"/>
  <c r="V30" i="7"/>
  <c r="M31" i="7"/>
  <c r="L31" i="7"/>
  <c r="K31" i="7"/>
  <c r="O31" i="7"/>
  <c r="F39" i="6" s="1"/>
  <c r="Q31" i="7"/>
  <c r="R31" i="7"/>
  <c r="V31" i="7"/>
  <c r="K32" i="7"/>
  <c r="L32" i="7"/>
  <c r="M32" i="7"/>
  <c r="O32" i="7"/>
  <c r="Q32" i="7"/>
  <c r="R32" i="7"/>
  <c r="U32" i="7"/>
  <c r="H40" i="4" s="1"/>
  <c r="E56" i="9" s="1"/>
  <c r="V32" i="7"/>
  <c r="M34" i="7"/>
  <c r="U34" i="7"/>
  <c r="H42" i="4" s="1"/>
  <c r="E58" i="9" s="1"/>
  <c r="K34" i="7"/>
  <c r="L34" i="7"/>
  <c r="O34" i="7"/>
  <c r="F42" i="6" s="1"/>
  <c r="Q34" i="7"/>
  <c r="R34" i="7"/>
  <c r="V34" i="7"/>
  <c r="M35" i="7"/>
  <c r="K35" i="7"/>
  <c r="O35" i="7"/>
  <c r="Q35" i="7"/>
  <c r="R35" i="7"/>
  <c r="W35" i="7" s="1"/>
  <c r="V35" i="7"/>
  <c r="M36" i="7"/>
  <c r="K36" i="7"/>
  <c r="O36" i="7"/>
  <c r="F44" i="6" s="1"/>
  <c r="Q36" i="7"/>
  <c r="R36" i="7"/>
  <c r="V36" i="7"/>
  <c r="K37" i="7"/>
  <c r="L37" i="7"/>
  <c r="M37" i="7"/>
  <c r="O37" i="7"/>
  <c r="F45" i="6" s="1"/>
  <c r="Q37" i="7"/>
  <c r="R37" i="7"/>
  <c r="U37" i="7"/>
  <c r="H45" i="4" s="1"/>
  <c r="E61" i="9" s="1"/>
  <c r="V37" i="7"/>
  <c r="K38" i="7"/>
  <c r="M38" i="7"/>
  <c r="O38" i="7"/>
  <c r="Q38" i="7"/>
  <c r="R38" i="7"/>
  <c r="W38" i="7" s="1"/>
  <c r="V38" i="7"/>
  <c r="L39" i="7"/>
  <c r="K39" i="7"/>
  <c r="M39" i="7"/>
  <c r="O39" i="7"/>
  <c r="Q39" i="7"/>
  <c r="R39" i="7"/>
  <c r="U39" i="7"/>
  <c r="V39" i="7"/>
  <c r="U40" i="7"/>
  <c r="H48" i="4" s="1"/>
  <c r="E64" i="9" s="1"/>
  <c r="K40" i="7"/>
  <c r="Q40" i="7"/>
  <c r="R40" i="7"/>
  <c r="V40" i="7"/>
  <c r="K42" i="7"/>
  <c r="O42" i="7"/>
  <c r="F51" i="6" s="1"/>
  <c r="Q42" i="7"/>
  <c r="V42" i="7" s="1"/>
  <c r="R42" i="7"/>
  <c r="A43" i="7"/>
  <c r="A44" i="7" s="1"/>
  <c r="Q43" i="7"/>
  <c r="R43" i="7"/>
  <c r="K44" i="7"/>
  <c r="M44" i="7"/>
  <c r="L44" i="7"/>
  <c r="O44" i="7"/>
  <c r="F53" i="6" s="1"/>
  <c r="Q44" i="7"/>
  <c r="V44" i="7" s="1"/>
  <c r="R44" i="7"/>
  <c r="K45" i="7"/>
  <c r="L45" i="7"/>
  <c r="Q45" i="7"/>
  <c r="V45" i="7" s="1"/>
  <c r="R45" i="7"/>
  <c r="M46" i="7"/>
  <c r="L46" i="7"/>
  <c r="O46" i="7"/>
  <c r="Q46" i="7"/>
  <c r="R46" i="7"/>
  <c r="W46" i="7" s="1"/>
  <c r="Q47" i="7"/>
  <c r="R47" i="7"/>
  <c r="L48" i="7"/>
  <c r="M48" i="7"/>
  <c r="Q48" i="7"/>
  <c r="R48" i="7"/>
  <c r="O49" i="7"/>
  <c r="Q49" i="7"/>
  <c r="V49" i="7" s="1"/>
  <c r="R49" i="7"/>
  <c r="L50" i="7"/>
  <c r="M50" i="7"/>
  <c r="O50" i="7"/>
  <c r="F59" i="6" s="1"/>
  <c r="Q50" i="7"/>
  <c r="V50" i="7" s="1"/>
  <c r="R50" i="7"/>
  <c r="O52" i="7"/>
  <c r="L52" i="7"/>
  <c r="M52" i="7"/>
  <c r="Q52" i="7"/>
  <c r="R52" i="7"/>
  <c r="Q53" i="7"/>
  <c r="V53" i="7" s="1"/>
  <c r="R53" i="7"/>
  <c r="K54" i="7"/>
  <c r="L54" i="7"/>
  <c r="O54" i="7"/>
  <c r="F63" i="6" s="1"/>
  <c r="Q54" i="7"/>
  <c r="V54" i="7" s="1"/>
  <c r="R54" i="7"/>
  <c r="M55" i="7"/>
  <c r="O55" i="7"/>
  <c r="F64" i="6" s="1"/>
  <c r="Q55" i="7"/>
  <c r="R55" i="7"/>
  <c r="O56" i="7"/>
  <c r="F65" i="6" s="1"/>
  <c r="Q56" i="7"/>
  <c r="R56" i="7"/>
  <c r="K58" i="7"/>
  <c r="Q58" i="7"/>
  <c r="R58" i="7"/>
  <c r="M59" i="7"/>
  <c r="K59" i="7"/>
  <c r="L59" i="7"/>
  <c r="O59" i="7"/>
  <c r="F68" i="6" s="1"/>
  <c r="Q59" i="7"/>
  <c r="V59" i="7" s="1"/>
  <c r="R59" i="7"/>
  <c r="M60" i="7"/>
  <c r="O60" i="7"/>
  <c r="F69" i="6" s="1"/>
  <c r="Q60" i="7"/>
  <c r="V60" i="7" s="1"/>
  <c r="R60" i="7"/>
  <c r="L61" i="7"/>
  <c r="M61" i="7"/>
  <c r="O61" i="7"/>
  <c r="Q61" i="7"/>
  <c r="R61" i="7"/>
  <c r="O62" i="7"/>
  <c r="F71" i="6" s="1"/>
  <c r="Q62" i="7"/>
  <c r="R62" i="7"/>
  <c r="L63" i="7"/>
  <c r="K63" i="7"/>
  <c r="O63" i="7"/>
  <c r="Q63" i="7"/>
  <c r="V63" i="7" s="1"/>
  <c r="R63" i="7"/>
  <c r="K64" i="7"/>
  <c r="L64" i="7"/>
  <c r="O64" i="7"/>
  <c r="F73" i="6" s="1"/>
  <c r="Q64" i="7"/>
  <c r="V64" i="7" s="1"/>
  <c r="R64" i="7"/>
  <c r="K65" i="7"/>
  <c r="Q65" i="7"/>
  <c r="V65" i="7" s="1"/>
  <c r="R65" i="7"/>
  <c r="O66" i="7"/>
  <c r="F75" i="6" s="1"/>
  <c r="Q66" i="7"/>
  <c r="R66" i="7"/>
  <c r="M68" i="7"/>
  <c r="U68" i="7"/>
  <c r="H77" i="4" s="1"/>
  <c r="E94" i="9" s="1"/>
  <c r="O68" i="7"/>
  <c r="Q68" i="7"/>
  <c r="R68" i="7"/>
  <c r="A69" i="7"/>
  <c r="B78" i="5" s="1"/>
  <c r="L69" i="7"/>
  <c r="M69" i="7"/>
  <c r="O69" i="7"/>
  <c r="F78" i="6" s="1"/>
  <c r="Q69" i="7"/>
  <c r="R69" i="7"/>
  <c r="U69" i="7"/>
  <c r="H78" i="4" s="1"/>
  <c r="E95" i="9" s="1"/>
  <c r="M70" i="7"/>
  <c r="U70" i="7"/>
  <c r="L70" i="7"/>
  <c r="O70" i="7"/>
  <c r="Q70" i="7"/>
  <c r="V70" i="7" s="1"/>
  <c r="R70" i="7"/>
  <c r="M71" i="7"/>
  <c r="L71" i="7"/>
  <c r="O71" i="7"/>
  <c r="F80" i="6" s="1"/>
  <c r="Q71" i="7"/>
  <c r="V71" i="7" s="1"/>
  <c r="R71" i="7"/>
  <c r="U71" i="7"/>
  <c r="M72" i="7"/>
  <c r="U72" i="7"/>
  <c r="H81" i="4" s="1"/>
  <c r="E98" i="9" s="1"/>
  <c r="L72" i="7"/>
  <c r="Q72" i="7"/>
  <c r="R72" i="7"/>
  <c r="L73" i="7"/>
  <c r="M73" i="7"/>
  <c r="O73" i="7"/>
  <c r="F82" i="6" s="1"/>
  <c r="Q73" i="7"/>
  <c r="R73" i="7"/>
  <c r="U73" i="7"/>
  <c r="H82" i="4" s="1"/>
  <c r="E99" i="9" s="1"/>
  <c r="M74" i="7"/>
  <c r="U74" i="7"/>
  <c r="H83" i="4" s="1"/>
  <c r="E100" i="9" s="1"/>
  <c r="L74" i="7"/>
  <c r="O74" i="7"/>
  <c r="Q74" i="7"/>
  <c r="V74" i="7" s="1"/>
  <c r="R74" i="7"/>
  <c r="M75" i="7"/>
  <c r="L75" i="7"/>
  <c r="O75" i="7"/>
  <c r="F84" i="6" s="1"/>
  <c r="Q75" i="7"/>
  <c r="V75" i="7" s="1"/>
  <c r="R75" i="7"/>
  <c r="U75" i="7"/>
  <c r="L76" i="7"/>
  <c r="M76" i="7"/>
  <c r="O76" i="7"/>
  <c r="F85" i="6" s="1"/>
  <c r="Q76" i="7"/>
  <c r="R76" i="7"/>
  <c r="U76" i="7"/>
  <c r="H85" i="4" s="1"/>
  <c r="E102" i="9" s="1"/>
  <c r="K78" i="7"/>
  <c r="L78" i="7"/>
  <c r="M78" i="7"/>
  <c r="O78" i="7"/>
  <c r="F87" i="6" s="1"/>
  <c r="Q78" i="7"/>
  <c r="V78" i="7" s="1"/>
  <c r="R78" i="7"/>
  <c r="U78" i="7"/>
  <c r="M79" i="7"/>
  <c r="K79" i="7"/>
  <c r="O79" i="7"/>
  <c r="Q79" i="7"/>
  <c r="R79" i="7"/>
  <c r="L80" i="7"/>
  <c r="K80" i="7"/>
  <c r="O80" i="7"/>
  <c r="Q80" i="7"/>
  <c r="R80" i="7"/>
  <c r="U80" i="7"/>
  <c r="H89" i="4" s="1"/>
  <c r="E106" i="9" s="1"/>
  <c r="L81" i="7"/>
  <c r="M81" i="7"/>
  <c r="O81" i="7"/>
  <c r="F90" i="6" s="1"/>
  <c r="Q81" i="7"/>
  <c r="R81" i="7"/>
  <c r="U81" i="7"/>
  <c r="H90" i="4" s="1"/>
  <c r="E107" i="9" s="1"/>
  <c r="V82" i="7"/>
  <c r="K82" i="7"/>
  <c r="L82" i="7"/>
  <c r="M82" i="7"/>
  <c r="O82" i="7"/>
  <c r="F91" i="6" s="1"/>
  <c r="Q82" i="7"/>
  <c r="R82" i="7"/>
  <c r="U82" i="7"/>
  <c r="H91" i="4" s="1"/>
  <c r="E108" i="9" s="1"/>
  <c r="U83" i="7"/>
  <c r="H92" i="4" s="1"/>
  <c r="E109" i="9" s="1"/>
  <c r="L83" i="7"/>
  <c r="Q83" i="7"/>
  <c r="R83" i="7"/>
  <c r="L85" i="7"/>
  <c r="M85" i="7"/>
  <c r="O85" i="7"/>
  <c r="F94" i="6" s="1"/>
  <c r="Q85" i="7"/>
  <c r="R85" i="7"/>
  <c r="U85" i="7"/>
  <c r="K86" i="7"/>
  <c r="M86" i="7"/>
  <c r="Q86" i="7"/>
  <c r="V86" i="7" s="1"/>
  <c r="R86" i="7"/>
  <c r="L87" i="7"/>
  <c r="M87" i="7"/>
  <c r="O87" i="7"/>
  <c r="F96" i="6" s="1"/>
  <c r="Q87" i="7"/>
  <c r="V87" i="7" s="1"/>
  <c r="R87" i="7"/>
  <c r="U87" i="7"/>
  <c r="H96" i="4" s="1"/>
  <c r="E113" i="9" s="1"/>
  <c r="K88" i="7"/>
  <c r="L88" i="7"/>
  <c r="M88" i="7"/>
  <c r="O88" i="7"/>
  <c r="Q88" i="7"/>
  <c r="V88" i="7" s="1"/>
  <c r="R88" i="7"/>
  <c r="U88" i="7"/>
  <c r="U89" i="7"/>
  <c r="L89" i="7"/>
  <c r="O89" i="7"/>
  <c r="F98" i="6" s="1"/>
  <c r="Q89" i="7"/>
  <c r="R89" i="7"/>
  <c r="L90" i="7"/>
  <c r="O90" i="7"/>
  <c r="F99" i="6" s="1"/>
  <c r="Q90" i="7"/>
  <c r="V90" i="7" s="1"/>
  <c r="R90" i="7"/>
  <c r="L91" i="7"/>
  <c r="M91" i="7"/>
  <c r="O91" i="7"/>
  <c r="Q91" i="7"/>
  <c r="V91" i="7" s="1"/>
  <c r="R91" i="7"/>
  <c r="W91" i="7" s="1"/>
  <c r="U91" i="7"/>
  <c r="H100" i="4" s="1"/>
  <c r="E117" i="9" s="1"/>
  <c r="K92" i="7"/>
  <c r="L92" i="7"/>
  <c r="M92" i="7"/>
  <c r="O92" i="7"/>
  <c r="Q92" i="7"/>
  <c r="V92" i="7" s="1"/>
  <c r="R92" i="7"/>
  <c r="U92" i="7"/>
  <c r="U93" i="7"/>
  <c r="L93" i="7"/>
  <c r="O93" i="7"/>
  <c r="F102" i="6" s="1"/>
  <c r="Q93" i="7"/>
  <c r="R93" i="7"/>
  <c r="M95" i="7"/>
  <c r="K95" i="7"/>
  <c r="O95" i="7"/>
  <c r="F105" i="6" s="1"/>
  <c r="Q95" i="7"/>
  <c r="R95" i="7"/>
  <c r="V95" i="7"/>
  <c r="A96" i="7"/>
  <c r="A97" i="7" s="1"/>
  <c r="L96" i="7"/>
  <c r="M96" i="7"/>
  <c r="K96" i="7"/>
  <c r="O96" i="7"/>
  <c r="F106" i="6" s="1"/>
  <c r="Q96" i="7"/>
  <c r="R96" i="7"/>
  <c r="U96" i="7"/>
  <c r="V96" i="7"/>
  <c r="U97" i="7"/>
  <c r="H107" i="4" s="1"/>
  <c r="E124" i="9" s="1"/>
  <c r="K97" i="7"/>
  <c r="L97" i="7"/>
  <c r="O97" i="7"/>
  <c r="F107" i="6" s="1"/>
  <c r="Q97" i="7"/>
  <c r="R97" i="7"/>
  <c r="V97" i="7"/>
  <c r="K98" i="7"/>
  <c r="L98" i="7"/>
  <c r="M98" i="7"/>
  <c r="O98" i="7"/>
  <c r="F108" i="6" s="1"/>
  <c r="Q98" i="7"/>
  <c r="R98" i="7"/>
  <c r="U98" i="7"/>
  <c r="H108" i="4" s="1"/>
  <c r="E125" i="9" s="1"/>
  <c r="V98" i="7"/>
  <c r="M99" i="7"/>
  <c r="K99" i="7"/>
  <c r="O99" i="7"/>
  <c r="Q99" i="7"/>
  <c r="R99" i="7"/>
  <c r="V99" i="7"/>
  <c r="L100" i="7"/>
  <c r="M100" i="7"/>
  <c r="K100" i="7"/>
  <c r="O100" i="7"/>
  <c r="F110" i="6" s="1"/>
  <c r="Q100" i="7"/>
  <c r="R100" i="7"/>
  <c r="V100" i="7"/>
  <c r="U101" i="7"/>
  <c r="H111" i="4" s="1"/>
  <c r="E128" i="9" s="1"/>
  <c r="K101" i="7"/>
  <c r="L101" i="7"/>
  <c r="O101" i="7"/>
  <c r="F111" i="6" s="1"/>
  <c r="Q101" i="7"/>
  <c r="R101" i="7"/>
  <c r="V101" i="7"/>
  <c r="K102" i="7"/>
  <c r="L102" i="7"/>
  <c r="M102" i="7"/>
  <c r="O102" i="7"/>
  <c r="Q102" i="7"/>
  <c r="R102" i="7"/>
  <c r="U102" i="7"/>
  <c r="H112" i="4" s="1"/>
  <c r="E129" i="9" s="1"/>
  <c r="V102" i="7"/>
  <c r="M103" i="7"/>
  <c r="K103" i="7"/>
  <c r="O103" i="7"/>
  <c r="Q103" i="7"/>
  <c r="R103" i="7"/>
  <c r="V103" i="7"/>
  <c r="M105" i="7"/>
  <c r="K105" i="7"/>
  <c r="O105" i="7"/>
  <c r="Q105" i="7"/>
  <c r="R105" i="7"/>
  <c r="V105" i="7"/>
  <c r="M106" i="7"/>
  <c r="U106" i="7"/>
  <c r="H116" i="4" s="1"/>
  <c r="E133" i="9" s="1"/>
  <c r="K106" i="7"/>
  <c r="L106" i="7"/>
  <c r="O106" i="7"/>
  <c r="Q106" i="7"/>
  <c r="R106" i="7"/>
  <c r="V106" i="7"/>
  <c r="K107" i="7"/>
  <c r="L107" i="7"/>
  <c r="M107" i="7"/>
  <c r="O107" i="7"/>
  <c r="F117" i="6" s="1"/>
  <c r="Q107" i="7"/>
  <c r="R107" i="7"/>
  <c r="U107" i="7"/>
  <c r="H117" i="4" s="1"/>
  <c r="E134" i="9" s="1"/>
  <c r="V107" i="7"/>
  <c r="M108" i="7"/>
  <c r="K108" i="7"/>
  <c r="O108" i="7"/>
  <c r="Q108" i="7"/>
  <c r="R108" i="7"/>
  <c r="V108" i="7"/>
  <c r="L109" i="7"/>
  <c r="M109" i="7"/>
  <c r="K109" i="7"/>
  <c r="O109" i="7"/>
  <c r="Q109" i="7"/>
  <c r="R109" i="7"/>
  <c r="V109" i="7"/>
  <c r="M110" i="7"/>
  <c r="U110" i="7"/>
  <c r="K110" i="7"/>
  <c r="L110" i="7"/>
  <c r="O110" i="7"/>
  <c r="Q110" i="7"/>
  <c r="R110" i="7"/>
  <c r="V110" i="7"/>
  <c r="M111" i="7"/>
  <c r="K111" i="7"/>
  <c r="L111" i="7"/>
  <c r="O111" i="7"/>
  <c r="Q111" i="7"/>
  <c r="R111" i="7"/>
  <c r="U111" i="7"/>
  <c r="V111" i="7"/>
  <c r="M112" i="7"/>
  <c r="U112" i="7"/>
  <c r="H122" i="4" s="1"/>
  <c r="E139" i="9" s="1"/>
  <c r="K112" i="7"/>
  <c r="L112" i="7"/>
  <c r="O112" i="7"/>
  <c r="Q112" i="7"/>
  <c r="R112" i="7"/>
  <c r="V112" i="7"/>
  <c r="O113" i="7"/>
  <c r="K113" i="7"/>
  <c r="M113" i="7"/>
  <c r="Q113" i="7"/>
  <c r="R113" i="7"/>
  <c r="V113" i="7"/>
  <c r="O115" i="7"/>
  <c r="F126" i="6" s="1"/>
  <c r="Q115" i="7"/>
  <c r="V115" i="7" s="1"/>
  <c r="R115" i="7"/>
  <c r="A116" i="7"/>
  <c r="A117" i="7" s="1"/>
  <c r="A118" i="7" s="1"/>
  <c r="A119" i="7" s="1"/>
  <c r="O116" i="7"/>
  <c r="F127" i="6" s="1"/>
  <c r="Q116" i="7"/>
  <c r="R116" i="7"/>
  <c r="O117" i="7"/>
  <c r="Q117" i="7"/>
  <c r="R117" i="7"/>
  <c r="O118" i="7"/>
  <c r="Q118" i="7"/>
  <c r="V118" i="7" s="1"/>
  <c r="R118" i="7"/>
  <c r="L119" i="7"/>
  <c r="M119" i="7"/>
  <c r="Q119" i="7"/>
  <c r="V119" i="7" s="1"/>
  <c r="R119" i="7"/>
  <c r="M120" i="7"/>
  <c r="K120" i="7"/>
  <c r="O120" i="7"/>
  <c r="Q120" i="7"/>
  <c r="V120" i="7" s="1"/>
  <c r="R120" i="7"/>
  <c r="K122" i="7"/>
  <c r="Q122" i="7"/>
  <c r="V122" i="7" s="1"/>
  <c r="R122" i="7"/>
  <c r="O124" i="7"/>
  <c r="F135" i="6" s="1"/>
  <c r="M124" i="7"/>
  <c r="Q124" i="7"/>
  <c r="R124" i="7"/>
  <c r="Q125" i="7"/>
  <c r="V125" i="7" s="1"/>
  <c r="R125" i="7"/>
  <c r="K126" i="7"/>
  <c r="L126" i="7"/>
  <c r="M126" i="7"/>
  <c r="O126" i="7"/>
  <c r="Q126" i="7"/>
  <c r="V126" i="7" s="1"/>
  <c r="R126" i="7"/>
  <c r="O127" i="7"/>
  <c r="M127" i="7"/>
  <c r="Q127" i="7"/>
  <c r="R127" i="7"/>
  <c r="L128" i="7"/>
  <c r="M128" i="7"/>
  <c r="Q128" i="7"/>
  <c r="R128" i="7"/>
  <c r="M129" i="7"/>
  <c r="K129" i="7"/>
  <c r="O129" i="7"/>
  <c r="F140" i="6" s="1"/>
  <c r="Q129" i="7"/>
  <c r="V129" i="7" s="1"/>
  <c r="R129" i="7"/>
  <c r="L130" i="7"/>
  <c r="M130" i="7"/>
  <c r="O130" i="7"/>
  <c r="F141" i="6" s="1"/>
  <c r="Q130" i="7"/>
  <c r="R130" i="7"/>
  <c r="L131" i="7"/>
  <c r="M131" i="7"/>
  <c r="O131" i="7"/>
  <c r="F142" i="6" s="1"/>
  <c r="Q131" i="7"/>
  <c r="R131" i="7"/>
  <c r="K132" i="7"/>
  <c r="Q132" i="7"/>
  <c r="V132" i="7" s="1"/>
  <c r="R132" i="7"/>
  <c r="K134" i="7"/>
  <c r="O134" i="7"/>
  <c r="F146" i="6" s="1"/>
  <c r="Q134" i="7"/>
  <c r="V134" i="7" s="1"/>
  <c r="R134" i="7"/>
  <c r="A135" i="7"/>
  <c r="A136" i="7" s="1"/>
  <c r="B148" i="6" s="1"/>
  <c r="L135" i="7"/>
  <c r="M135" i="7"/>
  <c r="O135" i="7"/>
  <c r="Q135" i="7"/>
  <c r="R135" i="7"/>
  <c r="W135" i="7" s="1"/>
  <c r="K136" i="7"/>
  <c r="Q136" i="7"/>
  <c r="V136" i="7" s="1"/>
  <c r="R136" i="7"/>
  <c r="K137" i="7"/>
  <c r="Q137" i="7"/>
  <c r="V137" i="7" s="1"/>
  <c r="R137" i="7"/>
  <c r="M138" i="7"/>
  <c r="L138" i="7"/>
  <c r="O138" i="7"/>
  <c r="F150" i="6" s="1"/>
  <c r="Q138" i="7"/>
  <c r="R138" i="7"/>
  <c r="O139" i="7"/>
  <c r="M139" i="7"/>
  <c r="Q139" i="7"/>
  <c r="V139" i="7" s="1"/>
  <c r="R139" i="7"/>
  <c r="K141" i="7"/>
  <c r="L141" i="7"/>
  <c r="Q141" i="7"/>
  <c r="V141" i="7" s="1"/>
  <c r="R141" i="7"/>
  <c r="M142" i="7"/>
  <c r="K142" i="7"/>
  <c r="O142" i="7"/>
  <c r="Q142" i="7"/>
  <c r="V142" i="7" s="1"/>
  <c r="R142" i="7"/>
  <c r="L143" i="7"/>
  <c r="M143" i="7"/>
  <c r="O143" i="7"/>
  <c r="F155" i="6" s="1"/>
  <c r="Q143" i="7"/>
  <c r="V143" i="7" s="1"/>
  <c r="R143" i="7"/>
  <c r="O144" i="7"/>
  <c r="F156" i="6" s="1"/>
  <c r="L144" i="7"/>
  <c r="M144" i="7"/>
  <c r="Q144" i="7"/>
  <c r="R144" i="7"/>
  <c r="K145" i="7"/>
  <c r="Q145" i="7"/>
  <c r="V145" i="7" s="1"/>
  <c r="R145" i="7"/>
  <c r="K147" i="7"/>
  <c r="Q147" i="7"/>
  <c r="R147" i="7"/>
  <c r="M148" i="7"/>
  <c r="L148" i="7"/>
  <c r="O148" i="7"/>
  <c r="F160" i="6" s="1"/>
  <c r="Q148" i="7"/>
  <c r="V148" i="7" s="1"/>
  <c r="R148" i="7"/>
  <c r="O149" i="7"/>
  <c r="Q149" i="7"/>
  <c r="V149" i="7" s="1"/>
  <c r="R149" i="7"/>
  <c r="K150" i="7"/>
  <c r="L150" i="7"/>
  <c r="M150" i="7"/>
  <c r="Q150" i="7"/>
  <c r="V150" i="7" s="1"/>
  <c r="R150" i="7"/>
  <c r="K152" i="7"/>
  <c r="O152" i="7"/>
  <c r="F164" i="6" s="1"/>
  <c r="Q152" i="7"/>
  <c r="V152" i="7" s="1"/>
  <c r="R152" i="7"/>
  <c r="M153" i="7"/>
  <c r="K153" i="7"/>
  <c r="O153" i="7"/>
  <c r="F165" i="6" s="1"/>
  <c r="Q153" i="7"/>
  <c r="V153" i="7" s="1"/>
  <c r="R153" i="7"/>
  <c r="K155" i="7"/>
  <c r="L155" i="7"/>
  <c r="Q155" i="7"/>
  <c r="V155" i="7" s="1"/>
  <c r="R155" i="7"/>
  <c r="M156" i="7"/>
  <c r="L156" i="7"/>
  <c r="O156" i="7"/>
  <c r="F168" i="6" s="1"/>
  <c r="Q156" i="7"/>
  <c r="V156" i="7" s="1"/>
  <c r="R156" i="7"/>
  <c r="K157" i="7"/>
  <c r="M157" i="7"/>
  <c r="O157" i="7"/>
  <c r="Q157" i="7"/>
  <c r="V157" i="7" s="1"/>
  <c r="R157" i="7"/>
  <c r="L158" i="7"/>
  <c r="M158" i="7"/>
  <c r="O158" i="7"/>
  <c r="F170" i="6" s="1"/>
  <c r="Q158" i="7"/>
  <c r="V158" i="7" s="1"/>
  <c r="R158" i="7"/>
  <c r="Q159" i="7"/>
  <c r="R159" i="7"/>
  <c r="O160" i="7"/>
  <c r="F172" i="6" s="1"/>
  <c r="Q160" i="7"/>
  <c r="R160" i="7"/>
  <c r="K161" i="7"/>
  <c r="M161" i="7"/>
  <c r="O161" i="7"/>
  <c r="Q161" i="7"/>
  <c r="V161" i="7" s="1"/>
  <c r="R161" i="7"/>
  <c r="W161" i="7" s="1"/>
  <c r="L162" i="7"/>
  <c r="K162" i="7"/>
  <c r="M162" i="7"/>
  <c r="O162" i="7"/>
  <c r="F174" i="6" s="1"/>
  <c r="Q162" i="7"/>
  <c r="V162" i="7" s="1"/>
  <c r="R162" i="7"/>
  <c r="M163" i="7"/>
  <c r="L163" i="7"/>
  <c r="K163" i="7"/>
  <c r="O163" i="7"/>
  <c r="Q163" i="7"/>
  <c r="R163" i="7"/>
  <c r="M164" i="7"/>
  <c r="O164" i="7"/>
  <c r="Q164" i="7"/>
  <c r="V164" i="7" s="1"/>
  <c r="R164" i="7"/>
  <c r="W164" i="7" s="1"/>
  <c r="L165" i="7"/>
  <c r="K165" i="7"/>
  <c r="M165" i="7"/>
  <c r="O165" i="7"/>
  <c r="F177" i="6" s="1"/>
  <c r="Q165" i="7"/>
  <c r="V165" i="7" s="1"/>
  <c r="R165" i="7"/>
  <c r="D178" i="6"/>
  <c r="L166" i="7"/>
  <c r="M166" i="7"/>
  <c r="O166" i="7"/>
  <c r="Q166" i="7"/>
  <c r="R166" i="7"/>
  <c r="W166" i="7" s="1"/>
  <c r="M167" i="7"/>
  <c r="L167" i="7"/>
  <c r="K167" i="7"/>
  <c r="O167" i="7"/>
  <c r="Q167" i="7"/>
  <c r="R167" i="7"/>
  <c r="K168" i="7"/>
  <c r="M168" i="7"/>
  <c r="O168" i="7"/>
  <c r="F180" i="6" s="1"/>
  <c r="Q168" i="7"/>
  <c r="V168" i="7" s="1"/>
  <c r="R168" i="7"/>
  <c r="K169" i="7"/>
  <c r="M169" i="7"/>
  <c r="O169" i="7"/>
  <c r="Q169" i="7"/>
  <c r="V169" i="7" s="1"/>
  <c r="R169" i="7"/>
  <c r="W169" i="7" s="1"/>
  <c r="K171" i="7"/>
  <c r="L171" i="7"/>
  <c r="E94" i="3"/>
  <c r="O171" i="7"/>
  <c r="Q171" i="7"/>
  <c r="R171" i="7"/>
  <c r="W171" i="7" s="1"/>
  <c r="V171" i="7"/>
  <c r="K173" i="7"/>
  <c r="H173" i="7"/>
  <c r="L173" i="7" s="1"/>
  <c r="M173" i="7"/>
  <c r="O173" i="7"/>
  <c r="F187" i="6" s="1"/>
  <c r="Q173" i="7"/>
  <c r="V173" i="7" s="1"/>
  <c r="R173" i="7"/>
  <c r="L174" i="7"/>
  <c r="K174" i="7"/>
  <c r="M174" i="7"/>
  <c r="O174" i="7"/>
  <c r="Q174" i="7"/>
  <c r="V174" i="7" s="1"/>
  <c r="R174" i="7"/>
  <c r="H176" i="7"/>
  <c r="L176" i="7" s="1"/>
  <c r="K176" i="7"/>
  <c r="M176" i="7"/>
  <c r="O176" i="7"/>
  <c r="Q176" i="7"/>
  <c r="V176" i="7" s="1"/>
  <c r="R176" i="7"/>
  <c r="B9" i="6"/>
  <c r="A10" i="6"/>
  <c r="B10" i="6"/>
  <c r="C10" i="6"/>
  <c r="D10" i="6"/>
  <c r="E10" i="6"/>
  <c r="F10" i="6"/>
  <c r="A11" i="6"/>
  <c r="A12" i="6"/>
  <c r="B12" i="6"/>
  <c r="C12" i="6"/>
  <c r="D12" i="6"/>
  <c r="E12" i="6"/>
  <c r="A13" i="6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C13" i="6"/>
  <c r="D13" i="6"/>
  <c r="E13" i="6"/>
  <c r="C14" i="6"/>
  <c r="D14" i="6"/>
  <c r="E14" i="6"/>
  <c r="B16" i="6"/>
  <c r="C16" i="6"/>
  <c r="D16" i="6"/>
  <c r="E16" i="6"/>
  <c r="F16" i="6"/>
  <c r="C17" i="6"/>
  <c r="D17" i="6"/>
  <c r="E17" i="6"/>
  <c r="C18" i="6"/>
  <c r="D18" i="6"/>
  <c r="E18" i="6"/>
  <c r="F18" i="6"/>
  <c r="C19" i="6"/>
  <c r="D19" i="6"/>
  <c r="E19" i="6"/>
  <c r="F19" i="6"/>
  <c r="B21" i="6"/>
  <c r="B22" i="6"/>
  <c r="C22" i="6"/>
  <c r="D22" i="6"/>
  <c r="E22" i="6"/>
  <c r="F22" i="6"/>
  <c r="B23" i="6"/>
  <c r="C23" i="6"/>
  <c r="D23" i="6"/>
  <c r="E23" i="6"/>
  <c r="F23" i="6"/>
  <c r="B24" i="6"/>
  <c r="C24" i="6"/>
  <c r="D24" i="6"/>
  <c r="E24" i="6"/>
  <c r="B25" i="6"/>
  <c r="C25" i="6"/>
  <c r="D25" i="6"/>
  <c r="E25" i="6"/>
  <c r="B26" i="6"/>
  <c r="C26" i="6"/>
  <c r="D26" i="6"/>
  <c r="E26" i="6"/>
  <c r="B27" i="6"/>
  <c r="C27" i="6"/>
  <c r="D27" i="6"/>
  <c r="E27" i="6"/>
  <c r="F27" i="6"/>
  <c r="B28" i="6"/>
  <c r="C28" i="6"/>
  <c r="D28" i="6"/>
  <c r="E28" i="6"/>
  <c r="F28" i="6"/>
  <c r="B29" i="6"/>
  <c r="C29" i="6"/>
  <c r="D29" i="6"/>
  <c r="E29" i="6"/>
  <c r="A30" i="6"/>
  <c r="A31" i="6" s="1"/>
  <c r="A32" i="6" s="1"/>
  <c r="A33" i="6" s="1"/>
  <c r="A34" i="6" s="1"/>
  <c r="A35" i="6" s="1"/>
  <c r="B30" i="6"/>
  <c r="C30" i="6"/>
  <c r="D30" i="6"/>
  <c r="E30" i="6"/>
  <c r="F30" i="6"/>
  <c r="B32" i="6"/>
  <c r="B33" i="6"/>
  <c r="C33" i="6"/>
  <c r="D33" i="6"/>
  <c r="E33" i="6"/>
  <c r="B34" i="6"/>
  <c r="C34" i="6"/>
  <c r="D34" i="6"/>
  <c r="E34" i="6"/>
  <c r="F34" i="6"/>
  <c r="B35" i="6"/>
  <c r="C35" i="6"/>
  <c r="D35" i="6"/>
  <c r="E35" i="6"/>
  <c r="A36" i="6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B36" i="6"/>
  <c r="C36" i="6"/>
  <c r="D36" i="6"/>
  <c r="E36" i="6"/>
  <c r="B37" i="6"/>
  <c r="C37" i="6"/>
  <c r="D37" i="6"/>
  <c r="E37" i="6"/>
  <c r="F37" i="6"/>
  <c r="B38" i="6"/>
  <c r="C38" i="6"/>
  <c r="D38" i="6"/>
  <c r="E38" i="6"/>
  <c r="C39" i="6"/>
  <c r="D39" i="6"/>
  <c r="E39" i="6"/>
  <c r="C40" i="6"/>
  <c r="D40" i="6"/>
  <c r="E40" i="6"/>
  <c r="F40" i="6"/>
  <c r="C42" i="6"/>
  <c r="D42" i="6"/>
  <c r="E42" i="6"/>
  <c r="C43" i="6"/>
  <c r="D43" i="6"/>
  <c r="E43" i="6"/>
  <c r="F43" i="6"/>
  <c r="C44" i="6"/>
  <c r="D44" i="6"/>
  <c r="E44" i="6"/>
  <c r="C45" i="6"/>
  <c r="D45" i="6"/>
  <c r="E45" i="6"/>
  <c r="C46" i="6"/>
  <c r="D46" i="6"/>
  <c r="E46" i="6"/>
  <c r="F46" i="6"/>
  <c r="C47" i="6"/>
  <c r="D47" i="6"/>
  <c r="E47" i="6"/>
  <c r="F47" i="6"/>
  <c r="C48" i="6"/>
  <c r="D48" i="6"/>
  <c r="E48" i="6"/>
  <c r="B50" i="6"/>
  <c r="B51" i="6"/>
  <c r="C51" i="6"/>
  <c r="D51" i="6"/>
  <c r="E51" i="6"/>
  <c r="C52" i="6"/>
  <c r="D52" i="6"/>
  <c r="E52" i="6"/>
  <c r="C53" i="6"/>
  <c r="D53" i="6"/>
  <c r="E53" i="6"/>
  <c r="C54" i="6"/>
  <c r="D54" i="6"/>
  <c r="E54" i="6"/>
  <c r="C55" i="6"/>
  <c r="D55" i="6"/>
  <c r="E55" i="6"/>
  <c r="F55" i="6"/>
  <c r="C56" i="6"/>
  <c r="D56" i="6"/>
  <c r="E56" i="6"/>
  <c r="C57" i="6"/>
  <c r="D57" i="6"/>
  <c r="E57" i="6"/>
  <c r="C58" i="6"/>
  <c r="D58" i="6"/>
  <c r="E58" i="6"/>
  <c r="F58" i="6"/>
  <c r="C59" i="6"/>
  <c r="D59" i="6"/>
  <c r="E59" i="6"/>
  <c r="C61" i="6"/>
  <c r="D61" i="6"/>
  <c r="E61" i="6"/>
  <c r="F61" i="6"/>
  <c r="C62" i="6"/>
  <c r="D62" i="6"/>
  <c r="E62" i="6"/>
  <c r="A63" i="6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C63" i="6"/>
  <c r="D63" i="6"/>
  <c r="E63" i="6"/>
  <c r="C64" i="6"/>
  <c r="D64" i="6"/>
  <c r="E64" i="6"/>
  <c r="C65" i="6"/>
  <c r="D65" i="6"/>
  <c r="E65" i="6"/>
  <c r="C67" i="6"/>
  <c r="D67" i="6"/>
  <c r="E67" i="6"/>
  <c r="C68" i="6"/>
  <c r="D68" i="6"/>
  <c r="E68" i="6"/>
  <c r="C69" i="6"/>
  <c r="D69" i="6"/>
  <c r="E69" i="6"/>
  <c r="C70" i="6"/>
  <c r="D70" i="6"/>
  <c r="E70" i="6"/>
  <c r="F70" i="6"/>
  <c r="C71" i="6"/>
  <c r="D71" i="6"/>
  <c r="E71" i="6"/>
  <c r="C72" i="6"/>
  <c r="D72" i="6"/>
  <c r="E72" i="6"/>
  <c r="F72" i="6"/>
  <c r="C73" i="6"/>
  <c r="D73" i="6"/>
  <c r="E73" i="6"/>
  <c r="C74" i="6"/>
  <c r="D74" i="6"/>
  <c r="E74" i="6"/>
  <c r="C75" i="6"/>
  <c r="D75" i="6"/>
  <c r="E75" i="6"/>
  <c r="B77" i="6"/>
  <c r="C77" i="6"/>
  <c r="D77" i="6"/>
  <c r="E77" i="6"/>
  <c r="F77" i="6"/>
  <c r="C78" i="6"/>
  <c r="D78" i="6"/>
  <c r="E78" i="6"/>
  <c r="C79" i="6"/>
  <c r="D79" i="6"/>
  <c r="E79" i="6"/>
  <c r="F79" i="6"/>
  <c r="C80" i="6"/>
  <c r="D80" i="6"/>
  <c r="E80" i="6"/>
  <c r="C81" i="6"/>
  <c r="D81" i="6"/>
  <c r="E81" i="6"/>
  <c r="C82" i="6"/>
  <c r="D82" i="6"/>
  <c r="E82" i="6"/>
  <c r="C83" i="6"/>
  <c r="D83" i="6"/>
  <c r="E83" i="6"/>
  <c r="F83" i="6"/>
  <c r="C84" i="6"/>
  <c r="D84" i="6"/>
  <c r="E84" i="6"/>
  <c r="C85" i="6"/>
  <c r="D85" i="6"/>
  <c r="E85" i="6"/>
  <c r="C87" i="6"/>
  <c r="D87" i="6"/>
  <c r="E87" i="6"/>
  <c r="C88" i="6"/>
  <c r="D88" i="6"/>
  <c r="E88" i="6"/>
  <c r="F88" i="6"/>
  <c r="C89" i="6"/>
  <c r="D89" i="6"/>
  <c r="E89" i="6"/>
  <c r="F89" i="6"/>
  <c r="C90" i="6"/>
  <c r="D90" i="6"/>
  <c r="E90" i="6"/>
  <c r="C91" i="6"/>
  <c r="D91" i="6"/>
  <c r="E91" i="6"/>
  <c r="C92" i="6"/>
  <c r="D92" i="6"/>
  <c r="E92" i="6"/>
  <c r="C94" i="6"/>
  <c r="D94" i="6"/>
  <c r="E94" i="6"/>
  <c r="C95" i="6"/>
  <c r="D95" i="6"/>
  <c r="E95" i="6"/>
  <c r="C96" i="6"/>
  <c r="D96" i="6"/>
  <c r="E96" i="6"/>
  <c r="C97" i="6"/>
  <c r="D97" i="6"/>
  <c r="E97" i="6"/>
  <c r="F97" i="6"/>
  <c r="C98" i="6"/>
  <c r="D98" i="6"/>
  <c r="E98" i="6"/>
  <c r="C99" i="6"/>
  <c r="D99" i="6"/>
  <c r="E99" i="6"/>
  <c r="C100" i="6"/>
  <c r="D100" i="6"/>
  <c r="E100" i="6"/>
  <c r="F100" i="6"/>
  <c r="C101" i="6"/>
  <c r="D101" i="6"/>
  <c r="E101" i="6"/>
  <c r="F101" i="6"/>
  <c r="C102" i="6"/>
  <c r="D102" i="6"/>
  <c r="E102" i="6"/>
  <c r="B104" i="6"/>
  <c r="B105" i="6"/>
  <c r="C105" i="6"/>
  <c r="D105" i="6"/>
  <c r="E105" i="6"/>
  <c r="C106" i="6"/>
  <c r="D106" i="6"/>
  <c r="E106" i="6"/>
  <c r="C107" i="6"/>
  <c r="D107" i="6"/>
  <c r="E107" i="6"/>
  <c r="C108" i="6"/>
  <c r="D108" i="6"/>
  <c r="E108" i="6"/>
  <c r="C109" i="6"/>
  <c r="D109" i="6"/>
  <c r="E109" i="6"/>
  <c r="F109" i="6"/>
  <c r="C110" i="6"/>
  <c r="D110" i="6"/>
  <c r="E110" i="6"/>
  <c r="C111" i="6"/>
  <c r="D111" i="6"/>
  <c r="E111" i="6"/>
  <c r="C112" i="6"/>
  <c r="D112" i="6"/>
  <c r="E112" i="6"/>
  <c r="F112" i="6"/>
  <c r="C113" i="6"/>
  <c r="D113" i="6"/>
  <c r="E113" i="6"/>
  <c r="F113" i="6"/>
  <c r="C115" i="6"/>
  <c r="E115" i="6"/>
  <c r="F115" i="6"/>
  <c r="C116" i="6"/>
  <c r="D116" i="6"/>
  <c r="E116" i="6"/>
  <c r="F116" i="6"/>
  <c r="C117" i="6"/>
  <c r="D117" i="6"/>
  <c r="E117" i="6"/>
  <c r="C118" i="6"/>
  <c r="D118" i="6"/>
  <c r="E118" i="6"/>
  <c r="F118" i="6"/>
  <c r="C119" i="6"/>
  <c r="D119" i="6"/>
  <c r="E119" i="6"/>
  <c r="F119" i="6"/>
  <c r="C120" i="6"/>
  <c r="D120" i="6"/>
  <c r="E120" i="6"/>
  <c r="F120" i="6"/>
  <c r="C121" i="6"/>
  <c r="D121" i="6"/>
  <c r="E121" i="6"/>
  <c r="F121" i="6"/>
  <c r="C122" i="6"/>
  <c r="D122" i="6"/>
  <c r="E122" i="6"/>
  <c r="F122" i="6"/>
  <c r="C123" i="6"/>
  <c r="D123" i="6"/>
  <c r="E123" i="6"/>
  <c r="F123" i="6"/>
  <c r="B125" i="6"/>
  <c r="B126" i="6"/>
  <c r="C126" i="6"/>
  <c r="D126" i="6"/>
  <c r="E126" i="6"/>
  <c r="C127" i="6"/>
  <c r="D127" i="6"/>
  <c r="E127" i="6"/>
  <c r="B128" i="6"/>
  <c r="C128" i="6"/>
  <c r="D128" i="6"/>
  <c r="E128" i="6"/>
  <c r="F128" i="6"/>
  <c r="B129" i="6"/>
  <c r="C129" i="6"/>
  <c r="D129" i="6"/>
  <c r="E129" i="6"/>
  <c r="F129" i="6"/>
  <c r="C130" i="6"/>
  <c r="D130" i="6"/>
  <c r="E130" i="6"/>
  <c r="C131" i="6"/>
  <c r="D131" i="6"/>
  <c r="E131" i="6"/>
  <c r="F131" i="6"/>
  <c r="C133" i="6"/>
  <c r="D133" i="6"/>
  <c r="E133" i="6"/>
  <c r="C135" i="6"/>
  <c r="D135" i="6"/>
  <c r="E135" i="6"/>
  <c r="C136" i="6"/>
  <c r="D136" i="6"/>
  <c r="E136" i="6"/>
  <c r="C137" i="6"/>
  <c r="D137" i="6"/>
  <c r="E137" i="6"/>
  <c r="F137" i="6"/>
  <c r="C138" i="6"/>
  <c r="D138" i="6"/>
  <c r="E138" i="6"/>
  <c r="C139" i="6"/>
  <c r="D139" i="6"/>
  <c r="E139" i="6"/>
  <c r="C140" i="6"/>
  <c r="D140" i="6"/>
  <c r="E140" i="6"/>
  <c r="D141" i="6"/>
  <c r="E141" i="6"/>
  <c r="C142" i="6"/>
  <c r="D142" i="6"/>
  <c r="E142" i="6"/>
  <c r="C143" i="6"/>
  <c r="D143" i="6"/>
  <c r="E143" i="6"/>
  <c r="B145" i="6"/>
  <c r="B146" i="6"/>
  <c r="C146" i="6"/>
  <c r="D146" i="6"/>
  <c r="E146" i="6"/>
  <c r="C147" i="6"/>
  <c r="E147" i="6"/>
  <c r="F147" i="6"/>
  <c r="C148" i="6"/>
  <c r="D148" i="6"/>
  <c r="E148" i="6"/>
  <c r="C149" i="6"/>
  <c r="D149" i="6"/>
  <c r="E149" i="6"/>
  <c r="C150" i="6"/>
  <c r="D150" i="6"/>
  <c r="E150" i="6"/>
  <c r="C151" i="6"/>
  <c r="D151" i="6"/>
  <c r="E151" i="6"/>
  <c r="C153" i="6"/>
  <c r="D153" i="6"/>
  <c r="E153" i="6"/>
  <c r="C154" i="6"/>
  <c r="D154" i="6"/>
  <c r="E154" i="6"/>
  <c r="F154" i="6"/>
  <c r="C155" i="6"/>
  <c r="D155" i="6"/>
  <c r="E155" i="6"/>
  <c r="C156" i="6"/>
  <c r="D156" i="6"/>
  <c r="E156" i="6"/>
  <c r="C157" i="6"/>
  <c r="D157" i="6"/>
  <c r="E157" i="6"/>
  <c r="C159" i="6"/>
  <c r="D159" i="6"/>
  <c r="E159" i="6"/>
  <c r="C160" i="6"/>
  <c r="D160" i="6"/>
  <c r="E160" i="6"/>
  <c r="C161" i="6"/>
  <c r="D161" i="6"/>
  <c r="E161" i="6"/>
  <c r="F161" i="6"/>
  <c r="C162" i="6"/>
  <c r="D162" i="6"/>
  <c r="E162" i="6"/>
  <c r="C164" i="6"/>
  <c r="D164" i="6"/>
  <c r="E164" i="6"/>
  <c r="C165" i="6"/>
  <c r="D165" i="6"/>
  <c r="E165" i="6"/>
  <c r="B167" i="6"/>
  <c r="C167" i="6"/>
  <c r="D167" i="6"/>
  <c r="E167" i="6"/>
  <c r="B168" i="6"/>
  <c r="C168" i="6"/>
  <c r="D168" i="6"/>
  <c r="E168" i="6"/>
  <c r="B169" i="6"/>
  <c r="C169" i="6"/>
  <c r="D169" i="6"/>
  <c r="E169" i="6"/>
  <c r="B170" i="6"/>
  <c r="C170" i="6"/>
  <c r="D170" i="6"/>
  <c r="E170" i="6"/>
  <c r="B171" i="6"/>
  <c r="C171" i="6"/>
  <c r="D171" i="6"/>
  <c r="E171" i="6"/>
  <c r="B172" i="6"/>
  <c r="C172" i="6"/>
  <c r="D172" i="6"/>
  <c r="E172" i="6"/>
  <c r="B173" i="6"/>
  <c r="C173" i="6"/>
  <c r="D173" i="6"/>
  <c r="E173" i="6"/>
  <c r="F173" i="6"/>
  <c r="B174" i="6"/>
  <c r="C174" i="6"/>
  <c r="D174" i="6"/>
  <c r="E174" i="6"/>
  <c r="B175" i="6"/>
  <c r="C175" i="6"/>
  <c r="D175" i="6"/>
  <c r="E175" i="6"/>
  <c r="F175" i="6"/>
  <c r="B176" i="6"/>
  <c r="C176" i="6"/>
  <c r="D176" i="6"/>
  <c r="E176" i="6"/>
  <c r="F176" i="6"/>
  <c r="B177" i="6"/>
  <c r="C177" i="6"/>
  <c r="D177" i="6"/>
  <c r="E177" i="6"/>
  <c r="B178" i="6"/>
  <c r="C178" i="6"/>
  <c r="E178" i="6"/>
  <c r="F178" i="6"/>
  <c r="B179" i="6"/>
  <c r="C179" i="6"/>
  <c r="D179" i="6"/>
  <c r="E179" i="6"/>
  <c r="F179" i="6"/>
  <c r="B180" i="6"/>
  <c r="C180" i="6"/>
  <c r="D180" i="6"/>
  <c r="E180" i="6"/>
  <c r="B181" i="6"/>
  <c r="C181" i="6"/>
  <c r="D181" i="6"/>
  <c r="E181" i="6"/>
  <c r="F181" i="6"/>
  <c r="B183" i="6"/>
  <c r="B184" i="6"/>
  <c r="C184" i="6"/>
  <c r="D184" i="6"/>
  <c r="E184" i="6"/>
  <c r="F184" i="6"/>
  <c r="B186" i="6"/>
  <c r="B187" i="6"/>
  <c r="C187" i="6"/>
  <c r="D187" i="6"/>
  <c r="E187" i="6"/>
  <c r="B188" i="6"/>
  <c r="C188" i="6"/>
  <c r="D188" i="6"/>
  <c r="E188" i="6"/>
  <c r="B190" i="6"/>
  <c r="C190" i="6"/>
  <c r="D190" i="6"/>
  <c r="E190" i="6"/>
  <c r="B9" i="5"/>
  <c r="A10" i="5"/>
  <c r="B10" i="5"/>
  <c r="C10" i="5"/>
  <c r="D10" i="5"/>
  <c r="A11" i="5"/>
  <c r="A12" i="5"/>
  <c r="A13" i="5" s="1"/>
  <c r="B12" i="5"/>
  <c r="C12" i="5"/>
  <c r="D12" i="5"/>
  <c r="B13" i="5"/>
  <c r="C13" i="5"/>
  <c r="D13" i="5"/>
  <c r="A14" i="5"/>
  <c r="A15" i="5" s="1"/>
  <c r="C14" i="5"/>
  <c r="D14" i="5"/>
  <c r="A16" i="5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B16" i="5"/>
  <c r="C16" i="5"/>
  <c r="D16" i="5"/>
  <c r="B17" i="5"/>
  <c r="C17" i="5"/>
  <c r="D17" i="5"/>
  <c r="C18" i="5"/>
  <c r="D18" i="5"/>
  <c r="C19" i="5"/>
  <c r="D19" i="5"/>
  <c r="B21" i="5"/>
  <c r="B22" i="5"/>
  <c r="C22" i="5"/>
  <c r="D22" i="5"/>
  <c r="B23" i="5"/>
  <c r="C23" i="5"/>
  <c r="D23" i="5"/>
  <c r="B24" i="5"/>
  <c r="C24" i="5"/>
  <c r="D24" i="5"/>
  <c r="B25" i="5"/>
  <c r="C25" i="5"/>
  <c r="D25" i="5"/>
  <c r="B26" i="5"/>
  <c r="C26" i="5"/>
  <c r="D26" i="5"/>
  <c r="B27" i="5"/>
  <c r="C27" i="5"/>
  <c r="D27" i="5"/>
  <c r="B28" i="5"/>
  <c r="C28" i="5"/>
  <c r="D28" i="5"/>
  <c r="B29" i="5"/>
  <c r="C29" i="5"/>
  <c r="D29" i="5"/>
  <c r="B30" i="5"/>
  <c r="C30" i="5"/>
  <c r="D30" i="5"/>
  <c r="B32" i="5"/>
  <c r="B33" i="5"/>
  <c r="C33" i="5"/>
  <c r="D33" i="5"/>
  <c r="B34" i="5"/>
  <c r="C34" i="5"/>
  <c r="D34" i="5"/>
  <c r="B35" i="5"/>
  <c r="C35" i="5"/>
  <c r="D35" i="5"/>
  <c r="B36" i="5"/>
  <c r="C36" i="5"/>
  <c r="D36" i="5"/>
  <c r="B37" i="5"/>
  <c r="C37" i="5"/>
  <c r="D37" i="5"/>
  <c r="B38" i="5"/>
  <c r="C38" i="5"/>
  <c r="D38" i="5"/>
  <c r="C39" i="5"/>
  <c r="D39" i="5"/>
  <c r="C40" i="5"/>
  <c r="D40" i="5"/>
  <c r="A41" i="5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C42" i="5"/>
  <c r="D42" i="5"/>
  <c r="C43" i="5"/>
  <c r="D43" i="5"/>
  <c r="C44" i="5"/>
  <c r="D44" i="5"/>
  <c r="C45" i="5"/>
  <c r="D45" i="5"/>
  <c r="C46" i="5"/>
  <c r="D46" i="5"/>
  <c r="C47" i="5"/>
  <c r="D47" i="5"/>
  <c r="C48" i="5"/>
  <c r="D48" i="5"/>
  <c r="B50" i="5"/>
  <c r="B51" i="5"/>
  <c r="C51" i="5"/>
  <c r="D51" i="5"/>
  <c r="B52" i="5"/>
  <c r="C52" i="5"/>
  <c r="D52" i="5"/>
  <c r="C53" i="5"/>
  <c r="D53" i="5"/>
  <c r="C54" i="5"/>
  <c r="D54" i="5"/>
  <c r="C55" i="5"/>
  <c r="D55" i="5"/>
  <c r="C56" i="5"/>
  <c r="D56" i="5"/>
  <c r="C57" i="5"/>
  <c r="D57" i="5"/>
  <c r="C58" i="5"/>
  <c r="D58" i="5"/>
  <c r="C59" i="5"/>
  <c r="D59" i="5"/>
  <c r="C61" i="5"/>
  <c r="D61" i="5"/>
  <c r="C62" i="5"/>
  <c r="D62" i="5"/>
  <c r="C63" i="5"/>
  <c r="D63" i="5"/>
  <c r="C64" i="5"/>
  <c r="D64" i="5"/>
  <c r="C65" i="5"/>
  <c r="D65" i="5"/>
  <c r="C67" i="5"/>
  <c r="D67" i="5"/>
  <c r="C68" i="5"/>
  <c r="D68" i="5"/>
  <c r="C69" i="5"/>
  <c r="D69" i="5"/>
  <c r="C70" i="5"/>
  <c r="D70" i="5"/>
  <c r="C71" i="5"/>
  <c r="D71" i="5"/>
  <c r="C72" i="5"/>
  <c r="D72" i="5"/>
  <c r="C73" i="5"/>
  <c r="D73" i="5"/>
  <c r="C74" i="5"/>
  <c r="D74" i="5"/>
  <c r="C75" i="5"/>
  <c r="D75" i="5"/>
  <c r="B77" i="5"/>
  <c r="C77" i="5"/>
  <c r="D77" i="5"/>
  <c r="C78" i="5"/>
  <c r="D78" i="5"/>
  <c r="C79" i="5"/>
  <c r="D79" i="5"/>
  <c r="C80" i="5"/>
  <c r="D80" i="5"/>
  <c r="C81" i="5"/>
  <c r="D81" i="5"/>
  <c r="C82" i="5"/>
  <c r="D82" i="5"/>
  <c r="C83" i="5"/>
  <c r="D83" i="5"/>
  <c r="C84" i="5"/>
  <c r="D84" i="5"/>
  <c r="C85" i="5"/>
  <c r="D85" i="5"/>
  <c r="C87" i="5"/>
  <c r="D87" i="5"/>
  <c r="C88" i="5"/>
  <c r="D88" i="5"/>
  <c r="C89" i="5"/>
  <c r="D89" i="5"/>
  <c r="C90" i="5"/>
  <c r="D90" i="5"/>
  <c r="C91" i="5"/>
  <c r="D91" i="5"/>
  <c r="C92" i="5"/>
  <c r="D92" i="5"/>
  <c r="C94" i="5"/>
  <c r="D94" i="5"/>
  <c r="C95" i="5"/>
  <c r="D95" i="5"/>
  <c r="C96" i="5"/>
  <c r="D96" i="5"/>
  <c r="C97" i="5"/>
  <c r="D97" i="5"/>
  <c r="C98" i="5"/>
  <c r="D98" i="5"/>
  <c r="C99" i="5"/>
  <c r="D99" i="5"/>
  <c r="C100" i="5"/>
  <c r="D100" i="5"/>
  <c r="C101" i="5"/>
  <c r="D101" i="5"/>
  <c r="C102" i="5"/>
  <c r="D102" i="5"/>
  <c r="B104" i="5"/>
  <c r="B105" i="5"/>
  <c r="C105" i="5"/>
  <c r="D105" i="5"/>
  <c r="C106" i="5"/>
  <c r="D106" i="5"/>
  <c r="C107" i="5"/>
  <c r="D107" i="5"/>
  <c r="C108" i="5"/>
  <c r="D108" i="5"/>
  <c r="C109" i="5"/>
  <c r="D109" i="5"/>
  <c r="C110" i="5"/>
  <c r="D110" i="5"/>
  <c r="C111" i="5"/>
  <c r="D111" i="5"/>
  <c r="C112" i="5"/>
  <c r="D112" i="5"/>
  <c r="C113" i="5"/>
  <c r="D113" i="5"/>
  <c r="C115" i="5"/>
  <c r="A116" i="5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C116" i="5"/>
  <c r="D116" i="5"/>
  <c r="C117" i="5"/>
  <c r="D117" i="5"/>
  <c r="C118" i="5"/>
  <c r="D118" i="5"/>
  <c r="C119" i="5"/>
  <c r="D119" i="5"/>
  <c r="C120" i="5"/>
  <c r="D120" i="5"/>
  <c r="C121" i="5"/>
  <c r="D121" i="5"/>
  <c r="C122" i="5"/>
  <c r="D122" i="5"/>
  <c r="C123" i="5"/>
  <c r="D123" i="5"/>
  <c r="B125" i="5"/>
  <c r="B126" i="5"/>
  <c r="C126" i="5"/>
  <c r="D126" i="5"/>
  <c r="B127" i="5"/>
  <c r="C127" i="5"/>
  <c r="D127" i="5"/>
  <c r="B128" i="5"/>
  <c r="C128" i="5"/>
  <c r="D128" i="5"/>
  <c r="C129" i="5"/>
  <c r="D129" i="5"/>
  <c r="C130" i="5"/>
  <c r="D130" i="5"/>
  <c r="C131" i="5"/>
  <c r="D131" i="5"/>
  <c r="C133" i="5"/>
  <c r="D133" i="5"/>
  <c r="C135" i="5"/>
  <c r="D135" i="5"/>
  <c r="C136" i="5"/>
  <c r="D136" i="5"/>
  <c r="C137" i="5"/>
  <c r="D137" i="5"/>
  <c r="C138" i="5"/>
  <c r="D138" i="5"/>
  <c r="C139" i="5"/>
  <c r="D139" i="5"/>
  <c r="C140" i="5"/>
  <c r="D140" i="5"/>
  <c r="D141" i="5"/>
  <c r="C142" i="5"/>
  <c r="D142" i="5"/>
  <c r="C143" i="5"/>
  <c r="D143" i="5"/>
  <c r="B145" i="5"/>
  <c r="B146" i="5"/>
  <c r="C146" i="5"/>
  <c r="D146" i="5"/>
  <c r="B147" i="5"/>
  <c r="C147" i="5"/>
  <c r="C148" i="5"/>
  <c r="D148" i="5"/>
  <c r="C149" i="5"/>
  <c r="D149" i="5"/>
  <c r="C150" i="5"/>
  <c r="D150" i="5"/>
  <c r="C151" i="5"/>
  <c r="D151" i="5"/>
  <c r="C153" i="5"/>
  <c r="D153" i="5"/>
  <c r="C154" i="5"/>
  <c r="D154" i="5"/>
  <c r="C155" i="5"/>
  <c r="D155" i="5"/>
  <c r="C156" i="5"/>
  <c r="D156" i="5"/>
  <c r="C157" i="5"/>
  <c r="D157" i="5"/>
  <c r="C159" i="5"/>
  <c r="D159" i="5"/>
  <c r="C160" i="5"/>
  <c r="D160" i="5"/>
  <c r="C161" i="5"/>
  <c r="D161" i="5"/>
  <c r="C162" i="5"/>
  <c r="D162" i="5"/>
  <c r="C164" i="5"/>
  <c r="D164" i="5"/>
  <c r="C165" i="5"/>
  <c r="D165" i="5"/>
  <c r="B167" i="5"/>
  <c r="C167" i="5"/>
  <c r="D167" i="5"/>
  <c r="B168" i="5"/>
  <c r="C168" i="5"/>
  <c r="D168" i="5"/>
  <c r="B169" i="5"/>
  <c r="C169" i="5"/>
  <c r="D169" i="5"/>
  <c r="B170" i="5"/>
  <c r="C170" i="5"/>
  <c r="D170" i="5"/>
  <c r="B171" i="5"/>
  <c r="C171" i="5"/>
  <c r="D171" i="5"/>
  <c r="B172" i="5"/>
  <c r="C172" i="5"/>
  <c r="D172" i="5"/>
  <c r="B173" i="5"/>
  <c r="C173" i="5"/>
  <c r="D173" i="5"/>
  <c r="B174" i="5"/>
  <c r="C174" i="5"/>
  <c r="D174" i="5"/>
  <c r="B175" i="5"/>
  <c r="C175" i="5"/>
  <c r="D175" i="5"/>
  <c r="B176" i="5"/>
  <c r="C176" i="5"/>
  <c r="D176" i="5"/>
  <c r="B177" i="5"/>
  <c r="C177" i="5"/>
  <c r="D177" i="5"/>
  <c r="B178" i="5"/>
  <c r="C178" i="5"/>
  <c r="D178" i="5"/>
  <c r="B179" i="5"/>
  <c r="C179" i="5"/>
  <c r="D179" i="5"/>
  <c r="B180" i="5"/>
  <c r="C180" i="5"/>
  <c r="D180" i="5"/>
  <c r="B181" i="5"/>
  <c r="C181" i="5"/>
  <c r="D181" i="5"/>
  <c r="B183" i="5"/>
  <c r="B184" i="5"/>
  <c r="C184" i="5"/>
  <c r="D184" i="5"/>
  <c r="B186" i="5"/>
  <c r="B187" i="5"/>
  <c r="C187" i="5"/>
  <c r="D187" i="5"/>
  <c r="B188" i="5"/>
  <c r="C188" i="5"/>
  <c r="D188" i="5"/>
  <c r="B190" i="5"/>
  <c r="C190" i="5"/>
  <c r="D190" i="5"/>
  <c r="B9" i="4"/>
  <c r="A10" i="4"/>
  <c r="B10" i="4"/>
  <c r="C10" i="4"/>
  <c r="D10" i="4"/>
  <c r="E10" i="4"/>
  <c r="F10" i="4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B12" i="4"/>
  <c r="C12" i="4"/>
  <c r="D12" i="4"/>
  <c r="E12" i="4"/>
  <c r="F12" i="4"/>
  <c r="C13" i="4"/>
  <c r="D13" i="4"/>
  <c r="E13" i="4"/>
  <c r="F13" i="4"/>
  <c r="C14" i="4"/>
  <c r="D14" i="4"/>
  <c r="E14" i="4"/>
  <c r="F14" i="4"/>
  <c r="B16" i="4"/>
  <c r="C16" i="4"/>
  <c r="D16" i="4"/>
  <c r="E16" i="4"/>
  <c r="F16" i="4"/>
  <c r="C17" i="4"/>
  <c r="D17" i="4"/>
  <c r="E17" i="4"/>
  <c r="F17" i="4"/>
  <c r="C18" i="4"/>
  <c r="D18" i="4"/>
  <c r="E18" i="4"/>
  <c r="F18" i="4"/>
  <c r="C19" i="4"/>
  <c r="D19" i="4"/>
  <c r="E19" i="4"/>
  <c r="F19" i="4"/>
  <c r="B21" i="4"/>
  <c r="B22" i="4"/>
  <c r="C22" i="4"/>
  <c r="D22" i="4"/>
  <c r="E22" i="4"/>
  <c r="F22" i="4"/>
  <c r="B23" i="4"/>
  <c r="C23" i="4"/>
  <c r="D23" i="4"/>
  <c r="E23" i="4"/>
  <c r="F23" i="4"/>
  <c r="B24" i="4"/>
  <c r="C24" i="4"/>
  <c r="D24" i="4"/>
  <c r="E24" i="4"/>
  <c r="F24" i="4"/>
  <c r="B25" i="4"/>
  <c r="C25" i="4"/>
  <c r="D25" i="4"/>
  <c r="E25" i="4"/>
  <c r="F25" i="4"/>
  <c r="B26" i="4"/>
  <c r="C26" i="4"/>
  <c r="D26" i="4"/>
  <c r="E26" i="4"/>
  <c r="F26" i="4"/>
  <c r="B27" i="4"/>
  <c r="C27" i="4"/>
  <c r="D27" i="4"/>
  <c r="E27" i="4"/>
  <c r="F27" i="4"/>
  <c r="B28" i="4"/>
  <c r="C28" i="4"/>
  <c r="D28" i="4"/>
  <c r="E28" i="4"/>
  <c r="F28" i="4"/>
  <c r="B29" i="4"/>
  <c r="C29" i="4"/>
  <c r="D29" i="4"/>
  <c r="E29" i="4"/>
  <c r="F29" i="4"/>
  <c r="B30" i="4"/>
  <c r="C30" i="4"/>
  <c r="D30" i="4"/>
  <c r="E30" i="4"/>
  <c r="F30" i="4"/>
  <c r="B32" i="4"/>
  <c r="B33" i="4"/>
  <c r="C33" i="4"/>
  <c r="D33" i="4"/>
  <c r="E33" i="4"/>
  <c r="F33" i="4"/>
  <c r="B34" i="4"/>
  <c r="C34" i="4"/>
  <c r="D34" i="4"/>
  <c r="E34" i="4"/>
  <c r="F34" i="4"/>
  <c r="B35" i="4"/>
  <c r="C35" i="4"/>
  <c r="D35" i="4"/>
  <c r="E35" i="4"/>
  <c r="F35" i="4"/>
  <c r="B36" i="4"/>
  <c r="C36" i="4"/>
  <c r="D36" i="4"/>
  <c r="E36" i="4"/>
  <c r="F36" i="4"/>
  <c r="B37" i="4"/>
  <c r="C37" i="4"/>
  <c r="D37" i="4"/>
  <c r="E37" i="4"/>
  <c r="F37" i="4"/>
  <c r="B38" i="4"/>
  <c r="C38" i="4"/>
  <c r="D38" i="4"/>
  <c r="E38" i="4"/>
  <c r="F38" i="4"/>
  <c r="C39" i="4"/>
  <c r="D39" i="4"/>
  <c r="E39" i="4"/>
  <c r="F39" i="4"/>
  <c r="C40" i="4"/>
  <c r="D40" i="4"/>
  <c r="E40" i="4"/>
  <c r="F40" i="4"/>
  <c r="C42" i="4"/>
  <c r="D42" i="4"/>
  <c r="E42" i="4"/>
  <c r="F42" i="4"/>
  <c r="C43" i="4"/>
  <c r="D43" i="4"/>
  <c r="E43" i="4"/>
  <c r="F43" i="4"/>
  <c r="C44" i="4"/>
  <c r="D44" i="4"/>
  <c r="E44" i="4"/>
  <c r="F44" i="4"/>
  <c r="C45" i="4"/>
  <c r="D45" i="4"/>
  <c r="E45" i="4"/>
  <c r="F45" i="4"/>
  <c r="C46" i="4"/>
  <c r="D46" i="4"/>
  <c r="E46" i="4"/>
  <c r="F46" i="4"/>
  <c r="C47" i="4"/>
  <c r="D47" i="4"/>
  <c r="E47" i="4"/>
  <c r="F47" i="4"/>
  <c r="C48" i="4"/>
  <c r="D48" i="4"/>
  <c r="E48" i="4"/>
  <c r="F48" i="4"/>
  <c r="B50" i="4"/>
  <c r="B51" i="4"/>
  <c r="C51" i="4"/>
  <c r="D51" i="4"/>
  <c r="E51" i="4"/>
  <c r="F51" i="4"/>
  <c r="C52" i="4"/>
  <c r="D52" i="4"/>
  <c r="E52" i="4"/>
  <c r="F52" i="4"/>
  <c r="C53" i="4"/>
  <c r="D53" i="4"/>
  <c r="E53" i="4"/>
  <c r="F53" i="4"/>
  <c r="C54" i="4"/>
  <c r="D54" i="4"/>
  <c r="E54" i="4"/>
  <c r="F54" i="4"/>
  <c r="C55" i="4"/>
  <c r="D55" i="4"/>
  <c r="E55" i="4"/>
  <c r="F55" i="4"/>
  <c r="C56" i="4"/>
  <c r="D56" i="4"/>
  <c r="E56" i="4"/>
  <c r="F56" i="4"/>
  <c r="C57" i="4"/>
  <c r="D57" i="4"/>
  <c r="E57" i="4"/>
  <c r="F57" i="4"/>
  <c r="C58" i="4"/>
  <c r="D58" i="4"/>
  <c r="E58" i="4"/>
  <c r="F58" i="4"/>
  <c r="C59" i="4"/>
  <c r="D59" i="4"/>
  <c r="E59" i="4"/>
  <c r="F59" i="4"/>
  <c r="C61" i="4"/>
  <c r="D61" i="4"/>
  <c r="E61" i="4"/>
  <c r="F61" i="4"/>
  <c r="C62" i="4"/>
  <c r="D62" i="4"/>
  <c r="E62" i="4"/>
  <c r="F62" i="4"/>
  <c r="C63" i="4"/>
  <c r="D63" i="4"/>
  <c r="E63" i="4"/>
  <c r="F63" i="4"/>
  <c r="C64" i="4"/>
  <c r="D64" i="4"/>
  <c r="E64" i="4"/>
  <c r="F64" i="4"/>
  <c r="C65" i="4"/>
  <c r="D65" i="4"/>
  <c r="E65" i="4"/>
  <c r="F65" i="4"/>
  <c r="C67" i="4"/>
  <c r="D67" i="4"/>
  <c r="E67" i="4"/>
  <c r="F67" i="4"/>
  <c r="C68" i="4"/>
  <c r="D68" i="4"/>
  <c r="E68" i="4"/>
  <c r="F68" i="4"/>
  <c r="C69" i="4"/>
  <c r="D69" i="4"/>
  <c r="E69" i="4"/>
  <c r="F69" i="4"/>
  <c r="C70" i="4"/>
  <c r="D70" i="4"/>
  <c r="E70" i="4"/>
  <c r="F70" i="4"/>
  <c r="C71" i="4"/>
  <c r="D71" i="4"/>
  <c r="E71" i="4"/>
  <c r="F71" i="4"/>
  <c r="C72" i="4"/>
  <c r="D72" i="4"/>
  <c r="E72" i="4"/>
  <c r="F72" i="4"/>
  <c r="C73" i="4"/>
  <c r="D73" i="4"/>
  <c r="E73" i="4"/>
  <c r="F73" i="4"/>
  <c r="C74" i="4"/>
  <c r="D74" i="4"/>
  <c r="E74" i="4"/>
  <c r="F74" i="4"/>
  <c r="C75" i="4"/>
  <c r="D75" i="4"/>
  <c r="E75" i="4"/>
  <c r="F75" i="4"/>
  <c r="B77" i="4"/>
  <c r="C77" i="4"/>
  <c r="D77" i="4"/>
  <c r="E77" i="4"/>
  <c r="F77" i="4"/>
  <c r="C78" i="4"/>
  <c r="D78" i="4"/>
  <c r="E78" i="4"/>
  <c r="F78" i="4"/>
  <c r="C79" i="4"/>
  <c r="D79" i="4"/>
  <c r="E79" i="4"/>
  <c r="F79" i="4"/>
  <c r="C80" i="4"/>
  <c r="D80" i="4"/>
  <c r="E80" i="4"/>
  <c r="F80" i="4"/>
  <c r="C81" i="4"/>
  <c r="D81" i="4"/>
  <c r="E81" i="4"/>
  <c r="F81" i="4"/>
  <c r="C82" i="4"/>
  <c r="D82" i="4"/>
  <c r="E82" i="4"/>
  <c r="F82" i="4"/>
  <c r="C83" i="4"/>
  <c r="D83" i="4"/>
  <c r="E83" i="4"/>
  <c r="F83" i="4"/>
  <c r="C84" i="4"/>
  <c r="D84" i="4"/>
  <c r="E84" i="4"/>
  <c r="F84" i="4"/>
  <c r="C85" i="4"/>
  <c r="D85" i="4"/>
  <c r="E85" i="4"/>
  <c r="F85" i="4"/>
  <c r="C87" i="4"/>
  <c r="D87" i="4"/>
  <c r="E87" i="4"/>
  <c r="F87" i="4"/>
  <c r="C88" i="4"/>
  <c r="D88" i="4"/>
  <c r="E88" i="4"/>
  <c r="F88" i="4"/>
  <c r="C89" i="4"/>
  <c r="D89" i="4"/>
  <c r="E89" i="4"/>
  <c r="F89" i="4"/>
  <c r="C90" i="4"/>
  <c r="D90" i="4"/>
  <c r="E90" i="4"/>
  <c r="F90" i="4"/>
  <c r="C91" i="4"/>
  <c r="D91" i="4"/>
  <c r="E91" i="4"/>
  <c r="F91" i="4"/>
  <c r="C92" i="4"/>
  <c r="D92" i="4"/>
  <c r="E92" i="4"/>
  <c r="F92" i="4"/>
  <c r="C94" i="4"/>
  <c r="D94" i="4"/>
  <c r="E94" i="4"/>
  <c r="F94" i="4"/>
  <c r="C95" i="4"/>
  <c r="D95" i="4"/>
  <c r="E95" i="4"/>
  <c r="F95" i="4"/>
  <c r="C96" i="4"/>
  <c r="D96" i="4"/>
  <c r="E96" i="4"/>
  <c r="F96" i="4"/>
  <c r="C97" i="4"/>
  <c r="D97" i="4"/>
  <c r="E97" i="4"/>
  <c r="F97" i="4"/>
  <c r="C98" i="4"/>
  <c r="D98" i="4"/>
  <c r="E98" i="4"/>
  <c r="F98" i="4"/>
  <c r="C99" i="4"/>
  <c r="D99" i="4"/>
  <c r="E99" i="4"/>
  <c r="F99" i="4"/>
  <c r="C100" i="4"/>
  <c r="D100" i="4"/>
  <c r="E100" i="4"/>
  <c r="F100" i="4"/>
  <c r="C101" i="4"/>
  <c r="D101" i="4"/>
  <c r="E101" i="4"/>
  <c r="F101" i="4"/>
  <c r="C102" i="4"/>
  <c r="D102" i="4"/>
  <c r="E102" i="4"/>
  <c r="F102" i="4"/>
  <c r="B104" i="4"/>
  <c r="B105" i="4"/>
  <c r="C105" i="4"/>
  <c r="D105" i="4"/>
  <c r="E105" i="4"/>
  <c r="F105" i="4"/>
  <c r="C106" i="4"/>
  <c r="D106" i="4"/>
  <c r="E106" i="4"/>
  <c r="F106" i="4"/>
  <c r="C107" i="4"/>
  <c r="D107" i="4"/>
  <c r="E107" i="4"/>
  <c r="F107" i="4"/>
  <c r="C108" i="4"/>
  <c r="D108" i="4"/>
  <c r="E108" i="4"/>
  <c r="F108" i="4"/>
  <c r="C109" i="4"/>
  <c r="D109" i="4"/>
  <c r="E109" i="4"/>
  <c r="F109" i="4"/>
  <c r="C110" i="4"/>
  <c r="D110" i="4"/>
  <c r="E110" i="4"/>
  <c r="F110" i="4"/>
  <c r="C111" i="4"/>
  <c r="D111" i="4"/>
  <c r="E111" i="4"/>
  <c r="F111" i="4"/>
  <c r="C112" i="4"/>
  <c r="D112" i="4"/>
  <c r="E112" i="4"/>
  <c r="F112" i="4"/>
  <c r="C113" i="4"/>
  <c r="D113" i="4"/>
  <c r="E113" i="4"/>
  <c r="F113" i="4"/>
  <c r="C115" i="4"/>
  <c r="E115" i="4"/>
  <c r="F115" i="4"/>
  <c r="C116" i="4"/>
  <c r="D116" i="4"/>
  <c r="E116" i="4"/>
  <c r="F116" i="4"/>
  <c r="C117" i="4"/>
  <c r="D117" i="4"/>
  <c r="E117" i="4"/>
  <c r="F117" i="4"/>
  <c r="C118" i="4"/>
  <c r="D118" i="4"/>
  <c r="E118" i="4"/>
  <c r="F118" i="4"/>
  <c r="C119" i="4"/>
  <c r="D119" i="4"/>
  <c r="E119" i="4"/>
  <c r="F119" i="4"/>
  <c r="C120" i="4"/>
  <c r="D120" i="4"/>
  <c r="E120" i="4"/>
  <c r="F120" i="4"/>
  <c r="C121" i="4"/>
  <c r="D121" i="4"/>
  <c r="E121" i="4"/>
  <c r="F121" i="4"/>
  <c r="C122" i="4"/>
  <c r="D122" i="4"/>
  <c r="E122" i="4"/>
  <c r="F122" i="4"/>
  <c r="C123" i="4"/>
  <c r="D123" i="4"/>
  <c r="E123" i="4"/>
  <c r="F123" i="4"/>
  <c r="B125" i="4"/>
  <c r="B126" i="4"/>
  <c r="C126" i="4"/>
  <c r="D126" i="4"/>
  <c r="E126" i="4"/>
  <c r="F126" i="4"/>
  <c r="C127" i="4"/>
  <c r="D127" i="4"/>
  <c r="E127" i="4"/>
  <c r="F127" i="4"/>
  <c r="C128" i="4"/>
  <c r="D128" i="4"/>
  <c r="E128" i="4"/>
  <c r="F128" i="4"/>
  <c r="B129" i="4"/>
  <c r="C129" i="4"/>
  <c r="D129" i="4"/>
  <c r="E129" i="4"/>
  <c r="F129" i="4"/>
  <c r="C130" i="4"/>
  <c r="D130" i="4"/>
  <c r="E130" i="4"/>
  <c r="F130" i="4"/>
  <c r="C131" i="4"/>
  <c r="D131" i="4"/>
  <c r="E131" i="4"/>
  <c r="F131" i="4"/>
  <c r="C133" i="4"/>
  <c r="D133" i="4"/>
  <c r="E133" i="4"/>
  <c r="F133" i="4"/>
  <c r="C135" i="4"/>
  <c r="D135" i="4"/>
  <c r="E135" i="4"/>
  <c r="F135" i="4"/>
  <c r="C136" i="4"/>
  <c r="D136" i="4"/>
  <c r="E136" i="4"/>
  <c r="F136" i="4"/>
  <c r="C137" i="4"/>
  <c r="D137" i="4"/>
  <c r="E137" i="4"/>
  <c r="F137" i="4"/>
  <c r="C138" i="4"/>
  <c r="D138" i="4"/>
  <c r="E138" i="4"/>
  <c r="F138" i="4"/>
  <c r="C139" i="4"/>
  <c r="D139" i="4"/>
  <c r="E139" i="4"/>
  <c r="F139" i="4"/>
  <c r="C140" i="4"/>
  <c r="D140" i="4"/>
  <c r="E140" i="4"/>
  <c r="F140" i="4"/>
  <c r="D141" i="4"/>
  <c r="E141" i="4"/>
  <c r="F141" i="4"/>
  <c r="C142" i="4"/>
  <c r="D142" i="4"/>
  <c r="E142" i="4"/>
  <c r="F142" i="4"/>
  <c r="C143" i="4"/>
  <c r="D143" i="4"/>
  <c r="E143" i="4"/>
  <c r="F143" i="4"/>
  <c r="B145" i="4"/>
  <c r="B146" i="4"/>
  <c r="C146" i="4"/>
  <c r="D146" i="4"/>
  <c r="E146" i="4"/>
  <c r="F146" i="4"/>
  <c r="C147" i="4"/>
  <c r="D147" i="4"/>
  <c r="E147" i="4"/>
  <c r="F147" i="4"/>
  <c r="C148" i="4"/>
  <c r="D148" i="4"/>
  <c r="E148" i="4"/>
  <c r="F148" i="4"/>
  <c r="C149" i="4"/>
  <c r="D149" i="4"/>
  <c r="E149" i="4"/>
  <c r="F149" i="4"/>
  <c r="C150" i="4"/>
  <c r="D150" i="4"/>
  <c r="E150" i="4"/>
  <c r="F150" i="4"/>
  <c r="C151" i="4"/>
  <c r="D151" i="4"/>
  <c r="E151" i="4"/>
  <c r="F151" i="4"/>
  <c r="C153" i="4"/>
  <c r="D153" i="4"/>
  <c r="E153" i="4"/>
  <c r="F153" i="4"/>
  <c r="C154" i="4"/>
  <c r="D154" i="4"/>
  <c r="E154" i="4"/>
  <c r="F154" i="4"/>
  <c r="C155" i="4"/>
  <c r="D155" i="4"/>
  <c r="E155" i="4"/>
  <c r="F155" i="4"/>
  <c r="C156" i="4"/>
  <c r="D156" i="4"/>
  <c r="E156" i="4"/>
  <c r="F156" i="4"/>
  <c r="C157" i="4"/>
  <c r="D157" i="4"/>
  <c r="E157" i="4"/>
  <c r="F157" i="4"/>
  <c r="C159" i="4"/>
  <c r="D159" i="4"/>
  <c r="E159" i="4"/>
  <c r="F159" i="4"/>
  <c r="C160" i="4"/>
  <c r="D160" i="4"/>
  <c r="E160" i="4"/>
  <c r="F160" i="4"/>
  <c r="C161" i="4"/>
  <c r="D161" i="4"/>
  <c r="E161" i="4"/>
  <c r="F161" i="4"/>
  <c r="C162" i="4"/>
  <c r="D162" i="4"/>
  <c r="E162" i="4"/>
  <c r="F162" i="4"/>
  <c r="C164" i="4"/>
  <c r="D164" i="4"/>
  <c r="E164" i="4"/>
  <c r="F164" i="4"/>
  <c r="C165" i="4"/>
  <c r="D165" i="4"/>
  <c r="E165" i="4"/>
  <c r="F165" i="4"/>
  <c r="B167" i="4"/>
  <c r="C167" i="4"/>
  <c r="D167" i="4"/>
  <c r="E167" i="4"/>
  <c r="F167" i="4"/>
  <c r="B168" i="4"/>
  <c r="C168" i="4"/>
  <c r="D168" i="4"/>
  <c r="E168" i="4"/>
  <c r="F168" i="4"/>
  <c r="B169" i="4"/>
  <c r="C169" i="4"/>
  <c r="D169" i="4"/>
  <c r="E169" i="4"/>
  <c r="F169" i="4"/>
  <c r="B170" i="4"/>
  <c r="C170" i="4"/>
  <c r="D170" i="4"/>
  <c r="E170" i="4"/>
  <c r="F170" i="4"/>
  <c r="B171" i="4"/>
  <c r="C171" i="4"/>
  <c r="D171" i="4"/>
  <c r="E171" i="4"/>
  <c r="F171" i="4"/>
  <c r="B172" i="4"/>
  <c r="C172" i="4"/>
  <c r="D172" i="4"/>
  <c r="E172" i="4"/>
  <c r="F172" i="4"/>
  <c r="B173" i="4"/>
  <c r="C173" i="4"/>
  <c r="D173" i="4"/>
  <c r="E173" i="4"/>
  <c r="F173" i="4"/>
  <c r="B174" i="4"/>
  <c r="C174" i="4"/>
  <c r="D174" i="4"/>
  <c r="E174" i="4"/>
  <c r="F174" i="4"/>
  <c r="B175" i="4"/>
  <c r="C175" i="4"/>
  <c r="D175" i="4"/>
  <c r="E175" i="4"/>
  <c r="F175" i="4"/>
  <c r="B176" i="4"/>
  <c r="C176" i="4"/>
  <c r="D176" i="4"/>
  <c r="E176" i="4"/>
  <c r="F176" i="4"/>
  <c r="B177" i="4"/>
  <c r="C177" i="4"/>
  <c r="D177" i="4"/>
  <c r="E177" i="4"/>
  <c r="F177" i="4"/>
  <c r="B178" i="4"/>
  <c r="C178" i="4"/>
  <c r="D178" i="4"/>
  <c r="E178" i="4"/>
  <c r="F178" i="4"/>
  <c r="B179" i="4"/>
  <c r="C179" i="4"/>
  <c r="D179" i="4"/>
  <c r="E179" i="4"/>
  <c r="F179" i="4"/>
  <c r="B180" i="4"/>
  <c r="C180" i="4"/>
  <c r="D180" i="4"/>
  <c r="E180" i="4"/>
  <c r="F180" i="4"/>
  <c r="B181" i="4"/>
  <c r="C181" i="4"/>
  <c r="D181" i="4"/>
  <c r="E181" i="4"/>
  <c r="F181" i="4"/>
  <c r="B183" i="4"/>
  <c r="B184" i="4"/>
  <c r="C184" i="4"/>
  <c r="D184" i="4"/>
  <c r="E184" i="4"/>
  <c r="F184" i="4"/>
  <c r="B186" i="4"/>
  <c r="B187" i="4"/>
  <c r="C187" i="4"/>
  <c r="D187" i="4"/>
  <c r="E187" i="4"/>
  <c r="B188" i="4"/>
  <c r="C188" i="4"/>
  <c r="D188" i="4"/>
  <c r="E188" i="4"/>
  <c r="F188" i="4"/>
  <c r="B190" i="4"/>
  <c r="C190" i="4"/>
  <c r="D190" i="4"/>
  <c r="E190" i="4"/>
  <c r="A10" i="3"/>
  <c r="A11" i="3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1" i="4"/>
  <c r="B106" i="4" l="1"/>
  <c r="B148" i="4"/>
  <c r="B128" i="4"/>
  <c r="B52" i="4"/>
  <c r="B148" i="5"/>
  <c r="B129" i="5"/>
  <c r="B147" i="6"/>
  <c r="B127" i="6"/>
  <c r="B78" i="6"/>
  <c r="W116" i="7"/>
  <c r="W107" i="7"/>
  <c r="B106" i="6"/>
  <c r="B147" i="4"/>
  <c r="B127" i="4"/>
  <c r="B13" i="4"/>
  <c r="B106" i="5"/>
  <c r="B52" i="6"/>
  <c r="B13" i="6"/>
  <c r="W162" i="7"/>
  <c r="W127" i="7"/>
  <c r="W32" i="7"/>
  <c r="W12" i="7"/>
  <c r="W158" i="7"/>
  <c r="W101" i="7"/>
  <c r="W61" i="7"/>
  <c r="W39" i="7"/>
  <c r="W152" i="7"/>
  <c r="W148" i="7"/>
  <c r="W129" i="7"/>
  <c r="W108" i="7"/>
  <c r="W102" i="7"/>
  <c r="W87" i="7"/>
  <c r="W82" i="7"/>
  <c r="W70" i="7"/>
  <c r="W78" i="7"/>
  <c r="W163" i="7"/>
  <c r="W118" i="7"/>
  <c r="W112" i="7"/>
  <c r="W109" i="7"/>
  <c r="W103" i="7"/>
  <c r="W88" i="7"/>
  <c r="A70" i="7"/>
  <c r="F190" i="4"/>
  <c r="W156" i="7"/>
  <c r="W138" i="7"/>
  <c r="W131" i="7"/>
  <c r="W106" i="7"/>
  <c r="W105" i="7"/>
  <c r="W66" i="7"/>
  <c r="W62" i="7"/>
  <c r="W60" i="7"/>
  <c r="W50" i="7"/>
  <c r="W42" i="7"/>
  <c r="W34" i="7"/>
  <c r="W31" i="7"/>
  <c r="W19" i="7"/>
  <c r="W11" i="7"/>
  <c r="B78" i="4"/>
  <c r="W167" i="7"/>
  <c r="W96" i="7"/>
  <c r="W79" i="7"/>
  <c r="W74" i="7"/>
  <c r="W15" i="7"/>
  <c r="W8" i="7"/>
  <c r="H87" i="4"/>
  <c r="E104" i="9" s="1"/>
  <c r="W139" i="7"/>
  <c r="W113" i="7"/>
  <c r="W95" i="7"/>
  <c r="W18" i="7"/>
  <c r="E20" i="2"/>
  <c r="H102" i="4"/>
  <c r="E119" i="9" s="1"/>
  <c r="H79" i="4"/>
  <c r="E96" i="9" s="1"/>
  <c r="H18" i="4"/>
  <c r="E33" i="9" s="1"/>
  <c r="H37" i="4"/>
  <c r="E53" i="9" s="1"/>
  <c r="E14" i="2"/>
  <c r="H33" i="4"/>
  <c r="E49" i="9" s="1"/>
  <c r="E65" i="2"/>
  <c r="E27" i="2"/>
  <c r="B14" i="6"/>
  <c r="B14" i="5"/>
  <c r="B14" i="4"/>
  <c r="A98" i="7"/>
  <c r="B107" i="5"/>
  <c r="B107" i="6"/>
  <c r="B107" i="4"/>
  <c r="B53" i="4"/>
  <c r="B53" i="5"/>
  <c r="A45" i="7"/>
  <c r="B53" i="6"/>
  <c r="A120" i="7"/>
  <c r="B130" i="4"/>
  <c r="B130" i="6"/>
  <c r="B130" i="5"/>
  <c r="F187" i="4"/>
  <c r="F151" i="6"/>
  <c r="F38" i="6"/>
  <c r="W73" i="7"/>
  <c r="W49" i="7"/>
  <c r="A12" i="7"/>
  <c r="F25" i="6"/>
  <c r="W55" i="7"/>
  <c r="W173" i="7"/>
  <c r="W143" i="7"/>
  <c r="W117" i="7"/>
  <c r="W115" i="7"/>
  <c r="W111" i="7"/>
  <c r="W168" i="7"/>
  <c r="A141" i="7"/>
  <c r="W100" i="7"/>
  <c r="W99" i="7"/>
  <c r="W92" i="7"/>
  <c r="W75" i="7"/>
  <c r="W71" i="7"/>
  <c r="W30" i="7"/>
  <c r="F138" i="6"/>
  <c r="B17" i="6"/>
  <c r="W69" i="7"/>
  <c r="W23" i="7"/>
  <c r="W21" i="7"/>
  <c r="W7" i="7"/>
  <c r="W98" i="7"/>
  <c r="W97" i="7"/>
  <c r="W93" i="7"/>
  <c r="W89" i="7"/>
  <c r="W64" i="7"/>
  <c r="W59" i="7"/>
  <c r="W54" i="7"/>
  <c r="W44" i="7"/>
  <c r="W37" i="7"/>
  <c r="W28" i="7"/>
  <c r="W27" i="7"/>
  <c r="W17" i="7"/>
  <c r="H94" i="4"/>
  <c r="E111" i="9" s="1"/>
  <c r="H16" i="4"/>
  <c r="E31" i="9" s="1"/>
  <c r="W90" i="7"/>
  <c r="W85" i="7"/>
  <c r="W149" i="7"/>
  <c r="W22" i="7"/>
  <c r="W20" i="7"/>
  <c r="W160" i="7"/>
  <c r="W80" i="7"/>
  <c r="H38" i="4"/>
  <c r="E54" i="9" s="1"/>
  <c r="H22" i="4"/>
  <c r="E37" i="9" s="1"/>
  <c r="H97" i="4"/>
  <c r="E114" i="9" s="1"/>
  <c r="H101" i="4"/>
  <c r="E118" i="9" s="1"/>
  <c r="H24" i="4"/>
  <c r="E39" i="9" s="1"/>
  <c r="H121" i="4"/>
  <c r="E138" i="9" s="1"/>
  <c r="H84" i="4"/>
  <c r="E101" i="9" s="1"/>
  <c r="H106" i="4"/>
  <c r="E123" i="9" s="1"/>
  <c r="H34" i="4"/>
  <c r="E50" i="9" s="1"/>
  <c r="H120" i="4"/>
  <c r="E137" i="9" s="1"/>
  <c r="H80" i="4"/>
  <c r="E97" i="9" s="1"/>
  <c r="H98" i="4"/>
  <c r="E115" i="9" s="1"/>
  <c r="H47" i="4"/>
  <c r="E63" i="9" s="1"/>
  <c r="H23" i="4"/>
  <c r="E38" i="9" s="1"/>
  <c r="H27" i="4"/>
  <c r="E42" i="9" s="1"/>
  <c r="A64" i="3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56" i="3"/>
  <c r="A57" i="3" s="1"/>
  <c r="A58" i="3" s="1"/>
  <c r="A59" i="3" s="1"/>
  <c r="A60" i="3" s="1"/>
  <c r="A61" i="3" s="1"/>
  <c r="A62" i="3" s="1"/>
  <c r="A63" i="3" s="1"/>
  <c r="D115" i="6"/>
  <c r="D115" i="5"/>
  <c r="D115" i="4"/>
  <c r="L177" i="7"/>
  <c r="E25" i="3"/>
  <c r="J21" i="2" s="1"/>
  <c r="E51" i="2"/>
  <c r="J8" i="2" s="1"/>
  <c r="K8" i="2" s="1"/>
  <c r="W157" i="7"/>
  <c r="F169" i="6"/>
  <c r="V130" i="7"/>
  <c r="C141" i="6"/>
  <c r="C141" i="5"/>
  <c r="C141" i="4"/>
  <c r="W174" i="7"/>
  <c r="F188" i="6"/>
  <c r="K128" i="7"/>
  <c r="V128" i="7"/>
  <c r="D147" i="6"/>
  <c r="D147" i="5"/>
  <c r="V135" i="7"/>
  <c r="K135" i="7"/>
  <c r="F190" i="6"/>
  <c r="K149" i="7"/>
  <c r="M149" i="7"/>
  <c r="V144" i="7"/>
  <c r="K144" i="7"/>
  <c r="L169" i="7"/>
  <c r="W165" i="7"/>
  <c r="W176" i="7"/>
  <c r="V166" i="7"/>
  <c r="K166" i="7"/>
  <c r="L142" i="7"/>
  <c r="A137" i="7"/>
  <c r="A142" i="7"/>
  <c r="K118" i="7"/>
  <c r="M118" i="7"/>
  <c r="G177" i="7"/>
  <c r="K164" i="7"/>
  <c r="V160" i="7"/>
  <c r="W126" i="7"/>
  <c r="W120" i="7"/>
  <c r="L164" i="7"/>
  <c r="K159" i="7"/>
  <c r="V159" i="7"/>
  <c r="W142" i="7"/>
  <c r="M132" i="7"/>
  <c r="O132" i="7"/>
  <c r="V127" i="7"/>
  <c r="L168" i="7"/>
  <c r="V163" i="7"/>
  <c r="M145" i="7"/>
  <c r="O145" i="7"/>
  <c r="L134" i="7"/>
  <c r="V167" i="7"/>
  <c r="L125" i="7"/>
  <c r="M160" i="7"/>
  <c r="K160" i="7"/>
  <c r="L160" i="7"/>
  <c r="L153" i="7"/>
  <c r="M147" i="7"/>
  <c r="O147" i="7"/>
  <c r="K156" i="7"/>
  <c r="L145" i="7"/>
  <c r="L132" i="7"/>
  <c r="V131" i="7"/>
  <c r="K131" i="7"/>
  <c r="L129" i="7"/>
  <c r="L122" i="7"/>
  <c r="K119" i="7"/>
  <c r="L118" i="7"/>
  <c r="M53" i="7"/>
  <c r="O53" i="7"/>
  <c r="W53" i="7" s="1"/>
  <c r="V124" i="7"/>
  <c r="K124" i="7"/>
  <c r="M122" i="7"/>
  <c r="L115" i="7"/>
  <c r="U108" i="7"/>
  <c r="L108" i="7"/>
  <c r="K158" i="7"/>
  <c r="O150" i="7"/>
  <c r="W150" i="7" s="1"/>
  <c r="L149" i="7"/>
  <c r="K148" i="7"/>
  <c r="W144" i="7"/>
  <c r="V138" i="7"/>
  <c r="L136" i="7"/>
  <c r="W130" i="7"/>
  <c r="L124" i="7"/>
  <c r="L113" i="7"/>
  <c r="U113" i="7"/>
  <c r="O159" i="7"/>
  <c r="W159" i="7" s="1"/>
  <c r="K139" i="7"/>
  <c r="M137" i="7"/>
  <c r="M136" i="7"/>
  <c r="M159" i="7"/>
  <c r="O155" i="7"/>
  <c r="W153" i="7"/>
  <c r="L147" i="7"/>
  <c r="K143" i="7"/>
  <c r="O141" i="7"/>
  <c r="L139" i="7"/>
  <c r="K138" i="7"/>
  <c r="O137" i="7"/>
  <c r="K127" i="7"/>
  <c r="O122" i="7"/>
  <c r="L117" i="7"/>
  <c r="M117" i="7"/>
  <c r="K117" i="7"/>
  <c r="W110" i="7"/>
  <c r="L161" i="7"/>
  <c r="L159" i="7"/>
  <c r="L157" i="7"/>
  <c r="M155" i="7"/>
  <c r="L152" i="7"/>
  <c r="V147" i="7"/>
  <c r="M141" i="7"/>
  <c r="O136" i="7"/>
  <c r="W134" i="7"/>
  <c r="M134" i="7"/>
  <c r="K130" i="7"/>
  <c r="O128" i="7"/>
  <c r="L127" i="7"/>
  <c r="O119" i="7"/>
  <c r="M152" i="7"/>
  <c r="L137" i="7"/>
  <c r="K125" i="7"/>
  <c r="K116" i="7"/>
  <c r="M116" i="7"/>
  <c r="W124" i="7"/>
  <c r="L116" i="7"/>
  <c r="K115" i="7"/>
  <c r="M115" i="7"/>
  <c r="M125" i="7"/>
  <c r="K83" i="7"/>
  <c r="L105" i="7"/>
  <c r="U105" i="7"/>
  <c r="L99" i="7"/>
  <c r="U99" i="7"/>
  <c r="O125" i="7"/>
  <c r="L120" i="7"/>
  <c r="V117" i="7"/>
  <c r="V116" i="7"/>
  <c r="K69" i="7"/>
  <c r="V69" i="7"/>
  <c r="M97" i="7"/>
  <c r="L95" i="7"/>
  <c r="U95" i="7"/>
  <c r="M93" i="7"/>
  <c r="K93" i="7"/>
  <c r="K91" i="7"/>
  <c r="K90" i="7"/>
  <c r="L86" i="7"/>
  <c r="U86" i="7"/>
  <c r="U79" i="7"/>
  <c r="L79" i="7"/>
  <c r="U109" i="7"/>
  <c r="M101" i="7"/>
  <c r="M89" i="7"/>
  <c r="K89" i="7"/>
  <c r="K87" i="7"/>
  <c r="M90" i="7"/>
  <c r="K73" i="7"/>
  <c r="V73" i="7"/>
  <c r="L103" i="7"/>
  <c r="U103" i="7"/>
  <c r="V80" i="7"/>
  <c r="V93" i="7"/>
  <c r="V85" i="7"/>
  <c r="W81" i="7"/>
  <c r="K81" i="7"/>
  <c r="V81" i="7"/>
  <c r="W68" i="7"/>
  <c r="V89" i="7"/>
  <c r="K76" i="7"/>
  <c r="V76" i="7"/>
  <c r="K66" i="7"/>
  <c r="L66" i="7"/>
  <c r="O86" i="7"/>
  <c r="V83" i="7"/>
  <c r="L68" i="7"/>
  <c r="W56" i="7"/>
  <c r="M47" i="7"/>
  <c r="O47" i="7"/>
  <c r="V79" i="7"/>
  <c r="W76" i="7"/>
  <c r="U100" i="7"/>
  <c r="K74" i="7"/>
  <c r="V55" i="7"/>
  <c r="K55" i="7"/>
  <c r="M45" i="7"/>
  <c r="O45" i="7"/>
  <c r="U90" i="7"/>
  <c r="K85" i="7"/>
  <c r="M83" i="7"/>
  <c r="K75" i="7"/>
  <c r="K72" i="7"/>
  <c r="V72" i="7"/>
  <c r="K70" i="7"/>
  <c r="V66" i="7"/>
  <c r="V61" i="7"/>
  <c r="K61" i="7"/>
  <c r="O83" i="7"/>
  <c r="M80" i="7"/>
  <c r="O72" i="7"/>
  <c r="K71" i="7"/>
  <c r="M65" i="7"/>
  <c r="O65" i="7"/>
  <c r="W63" i="7"/>
  <c r="O58" i="7"/>
  <c r="M58" i="7"/>
  <c r="K68" i="7"/>
  <c r="V68" i="7"/>
  <c r="M66" i="7"/>
  <c r="V62" i="7"/>
  <c r="V56" i="7"/>
  <c r="V47" i="7"/>
  <c r="V46" i="7"/>
  <c r="K46" i="7"/>
  <c r="L53" i="7"/>
  <c r="K60" i="7"/>
  <c r="V52" i="7"/>
  <c r="K52" i="7"/>
  <c r="L35" i="7"/>
  <c r="U35" i="7"/>
  <c r="M64" i="7"/>
  <c r="M63" i="7"/>
  <c r="K62" i="7"/>
  <c r="L62" i="7"/>
  <c r="M62" i="7"/>
  <c r="K56" i="7"/>
  <c r="M56" i="7"/>
  <c r="L43" i="7"/>
  <c r="L42" i="7"/>
  <c r="L65" i="7"/>
  <c r="L56" i="7"/>
  <c r="K49" i="7"/>
  <c r="K48" i="7"/>
  <c r="V48" i="7"/>
  <c r="L47" i="7"/>
  <c r="A31" i="7"/>
  <c r="A34" i="7"/>
  <c r="M43" i="7"/>
  <c r="L60" i="7"/>
  <c r="V58" i="7"/>
  <c r="L58" i="7"/>
  <c r="L49" i="7"/>
  <c r="M49" i="7"/>
  <c r="O48" i="7"/>
  <c r="W48" i="7" s="1"/>
  <c r="K43" i="7"/>
  <c r="V43" i="7"/>
  <c r="K50" i="7"/>
  <c r="O43" i="7"/>
  <c r="W43" i="7" s="1"/>
  <c r="U38" i="7"/>
  <c r="L38" i="7"/>
  <c r="W36" i="7"/>
  <c r="W52" i="7"/>
  <c r="W58" i="7"/>
  <c r="L55" i="7"/>
  <c r="M54" i="7"/>
  <c r="K53" i="7"/>
  <c r="K47" i="7"/>
  <c r="L40" i="7"/>
  <c r="M40" i="7"/>
  <c r="L36" i="7"/>
  <c r="U36" i="7"/>
  <c r="N42" i="7"/>
  <c r="M42" i="7"/>
  <c r="O40" i="7"/>
  <c r="M4" i="7"/>
  <c r="N25" i="7"/>
  <c r="L4" i="7"/>
  <c r="U4" i="7"/>
  <c r="U31" i="7"/>
  <c r="L30" i="7"/>
  <c r="U28" i="7"/>
  <c r="O25" i="7"/>
  <c r="W25" i="7" s="1"/>
  <c r="M22" i="7"/>
  <c r="M20" i="7"/>
  <c r="M12" i="7"/>
  <c r="M26" i="7"/>
  <c r="M25" i="7"/>
  <c r="W6" i="7"/>
  <c r="L6" i="7"/>
  <c r="U6" i="7"/>
  <c r="M16" i="7"/>
  <c r="M11" i="7"/>
  <c r="U21" i="7"/>
  <c r="U18" i="7"/>
  <c r="M17" i="7"/>
  <c r="L11" i="7"/>
  <c r="U11" i="7"/>
  <c r="V6" i="7"/>
  <c r="J7" i="2" l="1"/>
  <c r="K7" i="2" s="1"/>
  <c r="K10" i="2" s="1"/>
  <c r="L9" i="2" s="1"/>
  <c r="J9" i="2"/>
  <c r="A71" i="7"/>
  <c r="B79" i="6"/>
  <c r="B79" i="5"/>
  <c r="B79" i="4"/>
  <c r="E67" i="2"/>
  <c r="A122" i="7"/>
  <c r="B131" i="6"/>
  <c r="B131" i="4"/>
  <c r="B131" i="5"/>
  <c r="E19" i="3"/>
  <c r="J20" i="2" s="1"/>
  <c r="W141" i="7"/>
  <c r="B18" i="5"/>
  <c r="A13" i="7"/>
  <c r="B18" i="6"/>
  <c r="B18" i="4"/>
  <c r="W119" i="7"/>
  <c r="B153" i="5"/>
  <c r="B153" i="4"/>
  <c r="B153" i="6"/>
  <c r="A99" i="7"/>
  <c r="B108" i="4"/>
  <c r="B108" i="5"/>
  <c r="B108" i="6"/>
  <c r="B54" i="6"/>
  <c r="B54" i="5"/>
  <c r="B54" i="4"/>
  <c r="A46" i="7"/>
  <c r="H115" i="4"/>
  <c r="E132" i="9" s="1"/>
  <c r="H99" i="4"/>
  <c r="E116" i="9" s="1"/>
  <c r="H88" i="4"/>
  <c r="E105" i="9" s="1"/>
  <c r="W86" i="7"/>
  <c r="F95" i="6"/>
  <c r="F136" i="6"/>
  <c r="F139" i="6"/>
  <c r="H25" i="4"/>
  <c r="E40" i="9" s="1"/>
  <c r="H36" i="4"/>
  <c r="E52" i="9" s="1"/>
  <c r="H95" i="4"/>
  <c r="E112" i="9" s="1"/>
  <c r="N177" i="7"/>
  <c r="E122" i="3"/>
  <c r="F67" i="6"/>
  <c r="W72" i="7"/>
  <c r="F81" i="6"/>
  <c r="H119" i="4"/>
  <c r="E136" i="9" s="1"/>
  <c r="H105" i="4"/>
  <c r="E122" i="9" s="1"/>
  <c r="W122" i="7"/>
  <c r="F133" i="6"/>
  <c r="W128" i="7"/>
  <c r="W145" i="7"/>
  <c r="F157" i="6"/>
  <c r="F143" i="6"/>
  <c r="A145" i="7"/>
  <c r="A143" i="7"/>
  <c r="A138" i="7"/>
  <c r="B149" i="6"/>
  <c r="B149" i="5"/>
  <c r="B149" i="4"/>
  <c r="F57" i="6"/>
  <c r="W83" i="7"/>
  <c r="F92" i="6"/>
  <c r="F130" i="6"/>
  <c r="W147" i="7"/>
  <c r="F159" i="6"/>
  <c r="W125" i="7"/>
  <c r="H10" i="4"/>
  <c r="E25" i="9" s="1"/>
  <c r="H12" i="4"/>
  <c r="E27" i="9" s="1"/>
  <c r="F33" i="6"/>
  <c r="H110" i="4"/>
  <c r="E127" i="9" s="1"/>
  <c r="E114" i="3"/>
  <c r="H46" i="4"/>
  <c r="E62" i="9" s="1"/>
  <c r="B154" i="6"/>
  <c r="B154" i="5"/>
  <c r="B154" i="4"/>
  <c r="H28" i="4"/>
  <c r="E43" i="9" s="1"/>
  <c r="B42" i="6"/>
  <c r="B42" i="5"/>
  <c r="B42" i="4"/>
  <c r="H43" i="4"/>
  <c r="E59" i="9" s="1"/>
  <c r="W47" i="7"/>
  <c r="F56" i="6"/>
  <c r="W136" i="7"/>
  <c r="F148" i="6"/>
  <c r="F171" i="6"/>
  <c r="H123" i="4"/>
  <c r="E140" i="9" s="1"/>
  <c r="F162" i="6"/>
  <c r="H118" i="4"/>
  <c r="E135" i="9" s="1"/>
  <c r="H39" i="4"/>
  <c r="E55" i="9" s="1"/>
  <c r="E104" i="3"/>
  <c r="W40" i="7"/>
  <c r="F48" i="6"/>
  <c r="H44" i="4"/>
  <c r="E60" i="9" s="1"/>
  <c r="F52" i="6"/>
  <c r="A35" i="7"/>
  <c r="A32" i="7"/>
  <c r="B39" i="6"/>
  <c r="B39" i="5"/>
  <c r="B39" i="4"/>
  <c r="H109" i="4"/>
  <c r="E126" i="9" s="1"/>
  <c r="W137" i="7"/>
  <c r="F149" i="6"/>
  <c r="H113" i="4"/>
  <c r="E130" i="9" s="1"/>
  <c r="F167" i="6"/>
  <c r="W45" i="7"/>
  <c r="F54" i="6"/>
  <c r="F153" i="6"/>
  <c r="H17" i="4"/>
  <c r="E32" i="9" s="1"/>
  <c r="W65" i="7"/>
  <c r="F74" i="6"/>
  <c r="W155" i="7"/>
  <c r="F62" i="6"/>
  <c r="W132" i="7"/>
  <c r="J10" i="2" l="1"/>
  <c r="A72" i="7"/>
  <c r="B80" i="6"/>
  <c r="B80" i="5"/>
  <c r="B80" i="4"/>
  <c r="L8" i="2"/>
  <c r="A100" i="7"/>
  <c r="B109" i="6"/>
  <c r="B109" i="5"/>
  <c r="B109" i="4"/>
  <c r="A124" i="7"/>
  <c r="B133" i="5"/>
  <c r="B133" i="4"/>
  <c r="B133" i="6"/>
  <c r="A47" i="7"/>
  <c r="B55" i="4"/>
  <c r="B55" i="6"/>
  <c r="B55" i="5"/>
  <c r="B19" i="6"/>
  <c r="B19" i="4"/>
  <c r="B19" i="5"/>
  <c r="J22" i="2"/>
  <c r="K21" i="2" s="1"/>
  <c r="A139" i="7"/>
  <c r="A144" i="7"/>
  <c r="A147" i="7"/>
  <c r="B150" i="5"/>
  <c r="B150" i="6"/>
  <c r="B150" i="4"/>
  <c r="B155" i="5"/>
  <c r="B155" i="6"/>
  <c r="B155" i="4"/>
  <c r="B157" i="5"/>
  <c r="B157" i="6"/>
  <c r="B157" i="4"/>
  <c r="B43" i="6"/>
  <c r="B43" i="5"/>
  <c r="B43" i="4"/>
  <c r="L7" i="2"/>
  <c r="A36" i="7"/>
  <c r="B40" i="6"/>
  <c r="B40" i="5"/>
  <c r="B40" i="4"/>
  <c r="A73" i="7" l="1"/>
  <c r="B81" i="5"/>
  <c r="B81" i="6"/>
  <c r="B81" i="4"/>
  <c r="A125" i="7"/>
  <c r="B135" i="6"/>
  <c r="B135" i="5"/>
  <c r="B135" i="4"/>
  <c r="A48" i="7"/>
  <c r="B56" i="6"/>
  <c r="B56" i="5"/>
  <c r="B56" i="4"/>
  <c r="B110" i="6"/>
  <c r="B110" i="5"/>
  <c r="B110" i="4"/>
  <c r="A101" i="7"/>
  <c r="K20" i="2"/>
  <c r="L10" i="2"/>
  <c r="B159" i="6"/>
  <c r="B159" i="5"/>
  <c r="B159" i="4"/>
  <c r="B156" i="5"/>
  <c r="B156" i="4"/>
  <c r="B156" i="6"/>
  <c r="A37" i="7"/>
  <c r="B44" i="6"/>
  <c r="B44" i="5"/>
  <c r="B44" i="4"/>
  <c r="A149" i="7"/>
  <c r="A148" i="7"/>
  <c r="B151" i="6"/>
  <c r="B151" i="4"/>
  <c r="B151" i="5"/>
  <c r="A74" i="7" l="1"/>
  <c r="B82" i="5"/>
  <c r="B82" i="4"/>
  <c r="B82" i="6"/>
  <c r="A102" i="7"/>
  <c r="B111" i="4"/>
  <c r="B111" i="5"/>
  <c r="B111" i="6"/>
  <c r="A49" i="7"/>
  <c r="B57" i="4"/>
  <c r="B57" i="5"/>
  <c r="B57" i="6"/>
  <c r="A126" i="7"/>
  <c r="B136" i="5"/>
  <c r="B136" i="4"/>
  <c r="B136" i="6"/>
  <c r="K22" i="2"/>
  <c r="A38" i="7"/>
  <c r="B45" i="6"/>
  <c r="B45" i="5"/>
  <c r="B45" i="4"/>
  <c r="A153" i="7"/>
  <c r="B161" i="6"/>
  <c r="B161" i="5"/>
  <c r="B161" i="4"/>
  <c r="B160" i="6"/>
  <c r="A152" i="7"/>
  <c r="B160" i="5"/>
  <c r="B160" i="4"/>
  <c r="A75" i="7" l="1"/>
  <c r="B83" i="6"/>
  <c r="B83" i="4"/>
  <c r="B83" i="5"/>
  <c r="B58" i="5"/>
  <c r="B58" i="4"/>
  <c r="B58" i="6"/>
  <c r="A52" i="7"/>
  <c r="A50" i="7"/>
  <c r="A127" i="7"/>
  <c r="B137" i="4"/>
  <c r="B137" i="6"/>
  <c r="B137" i="5"/>
  <c r="A103" i="7"/>
  <c r="B112" i="6"/>
  <c r="B112" i="5"/>
  <c r="B112" i="4"/>
  <c r="B164" i="6"/>
  <c r="B164" i="5"/>
  <c r="B164" i="4"/>
  <c r="A150" i="7"/>
  <c r="B165" i="6"/>
  <c r="B165" i="5"/>
  <c r="B165" i="4"/>
  <c r="A39" i="7"/>
  <c r="B46" i="6"/>
  <c r="B46" i="5"/>
  <c r="B46" i="4"/>
  <c r="A76" i="7" l="1"/>
  <c r="B84" i="6"/>
  <c r="B84" i="5"/>
  <c r="B84" i="4"/>
  <c r="A128" i="7"/>
  <c r="B138" i="5"/>
  <c r="B138" i="4"/>
  <c r="B138" i="6"/>
  <c r="B59" i="4"/>
  <c r="B59" i="6"/>
  <c r="B59" i="5"/>
  <c r="B61" i="5"/>
  <c r="B61" i="4"/>
  <c r="A53" i="7"/>
  <c r="B61" i="6"/>
  <c r="A105" i="7"/>
  <c r="B113" i="6"/>
  <c r="B113" i="5"/>
  <c r="B113" i="4"/>
  <c r="B162" i="6"/>
  <c r="B162" i="5"/>
  <c r="B162" i="4"/>
  <c r="A40" i="7"/>
  <c r="B47" i="6"/>
  <c r="B47" i="5"/>
  <c r="B47" i="4"/>
  <c r="A1" i="6"/>
  <c r="A1" i="3" s="1"/>
  <c r="A78" i="7" l="1"/>
  <c r="B85" i="6"/>
  <c r="B85" i="5"/>
  <c r="B85" i="4"/>
  <c r="A106" i="7"/>
  <c r="B115" i="4"/>
  <c r="B115" i="6"/>
  <c r="B115" i="5"/>
  <c r="B62" i="5"/>
  <c r="A54" i="7"/>
  <c r="B62" i="6"/>
  <c r="B62" i="4"/>
  <c r="A129" i="7"/>
  <c r="B139" i="5"/>
  <c r="B139" i="4"/>
  <c r="B139" i="6"/>
  <c r="B48" i="6"/>
  <c r="B48" i="5"/>
  <c r="B48" i="4"/>
  <c r="A79" i="7" l="1"/>
  <c r="B87" i="5"/>
  <c r="B87" i="4"/>
  <c r="B87" i="6"/>
  <c r="B140" i="5"/>
  <c r="B140" i="6"/>
  <c r="B140" i="4"/>
  <c r="A130" i="7"/>
  <c r="A131" i="7"/>
  <c r="A55" i="7"/>
  <c r="B63" i="6"/>
  <c r="B63" i="5"/>
  <c r="B63" i="4"/>
  <c r="B116" i="6"/>
  <c r="B116" i="5"/>
  <c r="B116" i="4"/>
  <c r="A107" i="7"/>
  <c r="A80" i="7" l="1"/>
  <c r="B88" i="5"/>
  <c r="B88" i="4"/>
  <c r="B88" i="6"/>
  <c r="A56" i="7"/>
  <c r="B64" i="4"/>
  <c r="B64" i="6"/>
  <c r="B64" i="5"/>
  <c r="B142" i="6"/>
  <c r="B142" i="4"/>
  <c r="B142" i="5"/>
  <c r="B141" i="4"/>
  <c r="B141" i="6"/>
  <c r="A132" i="7"/>
  <c r="B141" i="5"/>
  <c r="A108" i="7"/>
  <c r="B117" i="4"/>
  <c r="B117" i="5"/>
  <c r="B117" i="6"/>
  <c r="A81" i="7" l="1"/>
  <c r="B89" i="6"/>
  <c r="B89" i="5"/>
  <c r="B89" i="4"/>
  <c r="A109" i="7"/>
  <c r="B118" i="6"/>
  <c r="B118" i="5"/>
  <c r="B118" i="4"/>
  <c r="B143" i="5"/>
  <c r="B143" i="4"/>
  <c r="B143" i="6"/>
  <c r="B65" i="5"/>
  <c r="B65" i="4"/>
  <c r="B65" i="6"/>
  <c r="A58" i="7"/>
  <c r="A82" i="7" l="1"/>
  <c r="B90" i="6"/>
  <c r="B90" i="5"/>
  <c r="B90" i="4"/>
  <c r="B67" i="4"/>
  <c r="B67" i="5"/>
  <c r="A59" i="7"/>
  <c r="B67" i="6"/>
  <c r="A110" i="7"/>
  <c r="B119" i="6"/>
  <c r="B119" i="5"/>
  <c r="B119" i="4"/>
  <c r="A83" i="7" l="1"/>
  <c r="B91" i="5"/>
  <c r="B91" i="4"/>
  <c r="B91" i="6"/>
  <c r="A112" i="7"/>
  <c r="B120" i="4"/>
  <c r="B120" i="6"/>
  <c r="B120" i="5"/>
  <c r="A111" i="7"/>
  <c r="A60" i="7"/>
  <c r="B68" i="4"/>
  <c r="B68" i="6"/>
  <c r="B68" i="5"/>
  <c r="A85" i="7" l="1"/>
  <c r="B92" i="4"/>
  <c r="B92" i="5"/>
  <c r="B92" i="6"/>
  <c r="B69" i="6"/>
  <c r="B69" i="5"/>
  <c r="B69" i="4"/>
  <c r="A61" i="7"/>
  <c r="A113" i="7"/>
  <c r="B121" i="6"/>
  <c r="B121" i="4"/>
  <c r="B121" i="5"/>
  <c r="B122" i="5"/>
  <c r="B122" i="4"/>
  <c r="B122" i="6"/>
  <c r="A86" i="7" l="1"/>
  <c r="B94" i="4"/>
  <c r="B94" i="6"/>
  <c r="B94" i="5"/>
  <c r="B123" i="6"/>
  <c r="B123" i="5"/>
  <c r="B123" i="4"/>
  <c r="A62" i="7"/>
  <c r="B70" i="5"/>
  <c r="B70" i="6"/>
  <c r="B70" i="4"/>
  <c r="A87" i="7" l="1"/>
  <c r="B95" i="4"/>
  <c r="B95" i="5"/>
  <c r="B95" i="6"/>
  <c r="A63" i="7"/>
  <c r="B71" i="6"/>
  <c r="B71" i="4"/>
  <c r="B71" i="5"/>
  <c r="A88" i="7" l="1"/>
  <c r="B96" i="5"/>
  <c r="B96" i="6"/>
  <c r="B96" i="4"/>
  <c r="B72" i="4"/>
  <c r="A65" i="7"/>
  <c r="A64" i="7"/>
  <c r="B72" i="6"/>
  <c r="B72" i="5"/>
  <c r="A89" i="7" l="1"/>
  <c r="B97" i="6"/>
  <c r="B97" i="4"/>
  <c r="B97" i="5"/>
  <c r="B74" i="4"/>
  <c r="B74" i="5"/>
  <c r="A66" i="7"/>
  <c r="B74" i="6"/>
  <c r="B73" i="5"/>
  <c r="B73" i="4"/>
  <c r="B73" i="6"/>
  <c r="A90" i="7" l="1"/>
  <c r="B98" i="6"/>
  <c r="B98" i="5"/>
  <c r="B98" i="4"/>
  <c r="B75" i="5"/>
  <c r="B75" i="6"/>
  <c r="B75" i="4"/>
  <c r="A91" i="7" l="1"/>
  <c r="B99" i="4"/>
  <c r="B99" i="6"/>
  <c r="B99" i="5"/>
  <c r="A92" i="7" l="1"/>
  <c r="B100" i="5"/>
  <c r="B100" i="4"/>
  <c r="B100" i="6"/>
  <c r="A93" i="7" l="1"/>
  <c r="B101" i="4"/>
  <c r="B101" i="6"/>
  <c r="B101" i="5"/>
  <c r="B102" i="6" l="1"/>
  <c r="B102" i="4"/>
  <c r="B102" i="5"/>
  <c r="J29" i="2" l="1"/>
  <c r="K28" i="2" s="1"/>
  <c r="N9" i="9" s="1"/>
  <c r="K214" i="9" l="1"/>
  <c r="M10" i="2" s="1"/>
  <c r="K27" i="2"/>
  <c r="O46" i="9" l="1"/>
  <c r="O92" i="9"/>
  <c r="K29" i="2"/>
  <c r="M9" i="9"/>
  <c r="N8" i="2"/>
  <c r="L22" i="2" s="1"/>
  <c r="N9" i="2"/>
  <c r="N7" i="2"/>
  <c r="J14" i="2" l="1"/>
  <c r="N10" i="2"/>
  <c r="M21" i="2"/>
  <c r="E24" i="3" s="1"/>
  <c r="E26" i="3" s="1"/>
  <c r="E27" i="3" s="1"/>
  <c r="M20" i="2"/>
  <c r="P176" i="7" l="1"/>
  <c r="P173" i="7"/>
  <c r="P174" i="7"/>
  <c r="L16" i="2"/>
  <c r="E91" i="3" s="1"/>
  <c r="L15" i="2"/>
  <c r="E121" i="3" s="1"/>
  <c r="E123" i="3" s="1"/>
  <c r="E15" i="3"/>
  <c r="E17" i="3" s="1"/>
  <c r="E20" i="3" s="1"/>
  <c r="E21" i="3" s="1"/>
  <c r="M22" i="2"/>
  <c r="T66" i="7" l="1"/>
  <c r="T148" i="7"/>
  <c r="T131" i="7"/>
  <c r="T96" i="7"/>
  <c r="T137" i="7"/>
  <c r="T76" i="7"/>
  <c r="T139" i="7"/>
  <c r="T55" i="7"/>
  <c r="T173" i="7"/>
  <c r="T18" i="7"/>
  <c r="T85" i="7"/>
  <c r="T70" i="7"/>
  <c r="T118" i="7"/>
  <c r="T72" i="7"/>
  <c r="T31" i="7"/>
  <c r="T71" i="7"/>
  <c r="T157" i="7"/>
  <c r="T38" i="7"/>
  <c r="T22" i="7"/>
  <c r="T44" i="7"/>
  <c r="T89" i="7"/>
  <c r="T81" i="7"/>
  <c r="T16" i="7"/>
  <c r="T136" i="7"/>
  <c r="T65" i="7"/>
  <c r="T117" i="7"/>
  <c r="T52" i="7"/>
  <c r="T63" i="7"/>
  <c r="T127" i="7"/>
  <c r="T142" i="7"/>
  <c r="T141" i="7"/>
  <c r="T49" i="7"/>
  <c r="T99" i="7"/>
  <c r="T147" i="7"/>
  <c r="T46" i="7"/>
  <c r="T86" i="7"/>
  <c r="T143" i="7"/>
  <c r="T27" i="7"/>
  <c r="T50" i="7"/>
  <c r="T171" i="7"/>
  <c r="G184" i="6" s="1"/>
  <c r="H184" i="6" s="1"/>
  <c r="T138" i="7"/>
  <c r="T11" i="7"/>
  <c r="T116" i="7"/>
  <c r="T152" i="7"/>
  <c r="T7" i="7"/>
  <c r="T169" i="7"/>
  <c r="T87" i="7"/>
  <c r="T64" i="7"/>
  <c r="T62" i="7"/>
  <c r="T129" i="7"/>
  <c r="T19" i="7"/>
  <c r="T45" i="7"/>
  <c r="T37" i="7"/>
  <c r="T155" i="7"/>
  <c r="T111" i="7"/>
  <c r="T39" i="7"/>
  <c r="T74" i="7"/>
  <c r="T110" i="7"/>
  <c r="T79" i="7"/>
  <c r="T25" i="7"/>
  <c r="T101" i="7"/>
  <c r="T168" i="7"/>
  <c r="T35" i="7"/>
  <c r="T17" i="7"/>
  <c r="T161" i="7"/>
  <c r="T4" i="7"/>
  <c r="T20" i="7"/>
  <c r="T91" i="7"/>
  <c r="T73" i="7"/>
  <c r="T58" i="7"/>
  <c r="T30" i="7"/>
  <c r="T88" i="7"/>
  <c r="T26" i="7"/>
  <c r="T103" i="7"/>
  <c r="T43" i="7"/>
  <c r="T28" i="7"/>
  <c r="T29" i="7"/>
  <c r="T100" i="7"/>
  <c r="T102" i="7"/>
  <c r="T159" i="7"/>
  <c r="T10" i="7"/>
  <c r="T6" i="7"/>
  <c r="T82" i="7"/>
  <c r="T145" i="7"/>
  <c r="T135" i="7"/>
  <c r="T134" i="7"/>
  <c r="T108" i="7"/>
  <c r="T113" i="7"/>
  <c r="T78" i="7"/>
  <c r="T34" i="7"/>
  <c r="T32" i="7"/>
  <c r="T83" i="7"/>
  <c r="T8" i="7"/>
  <c r="T132" i="7"/>
  <c r="T107" i="7"/>
  <c r="T98" i="7"/>
  <c r="T48" i="7"/>
  <c r="T60" i="7"/>
  <c r="T40" i="7"/>
  <c r="T23" i="7"/>
  <c r="T124" i="7"/>
  <c r="T106" i="7"/>
  <c r="T166" i="7"/>
  <c r="T90" i="7"/>
  <c r="T122" i="7"/>
  <c r="T163" i="7"/>
  <c r="T68" i="7"/>
  <c r="T112" i="7"/>
  <c r="T53" i="7"/>
  <c r="T149" i="7"/>
  <c r="T42" i="7"/>
  <c r="T21" i="7"/>
  <c r="T164" i="7"/>
  <c r="T126" i="7"/>
  <c r="T69" i="7"/>
  <c r="T120" i="7"/>
  <c r="T156" i="7"/>
  <c r="T61" i="7"/>
  <c r="T167" i="7"/>
  <c r="T92" i="7"/>
  <c r="T36" i="7"/>
  <c r="T115" i="7"/>
  <c r="T128" i="7"/>
  <c r="T75" i="7"/>
  <c r="T153" i="7"/>
  <c r="T174" i="7"/>
  <c r="T47" i="7"/>
  <c r="T119" i="7"/>
  <c r="T162" i="7"/>
  <c r="T54" i="7"/>
  <c r="T93" i="7"/>
  <c r="T95" i="7"/>
  <c r="T144" i="7"/>
  <c r="T158" i="7"/>
  <c r="T105" i="7"/>
  <c r="T150" i="7"/>
  <c r="T176" i="7"/>
  <c r="T97" i="7"/>
  <c r="T12" i="7"/>
  <c r="T125" i="7"/>
  <c r="T130" i="7"/>
  <c r="T165" i="7"/>
  <c r="T109" i="7"/>
  <c r="T56" i="7"/>
  <c r="T15" i="7"/>
  <c r="T59" i="7"/>
  <c r="T80" i="7"/>
  <c r="T160" i="7"/>
  <c r="T13" i="7"/>
  <c r="G188" i="4"/>
  <c r="U174" i="7"/>
  <c r="U176" i="7"/>
  <c r="G190" i="4"/>
  <c r="K92" i="9"/>
  <c r="P92" i="9"/>
  <c r="P106" i="7"/>
  <c r="G116" i="4" s="1"/>
  <c r="P12" i="7"/>
  <c r="G18" i="4" s="1"/>
  <c r="P70" i="7"/>
  <c r="G79" i="4" s="1"/>
  <c r="P72" i="7"/>
  <c r="G81" i="4" s="1"/>
  <c r="P34" i="7"/>
  <c r="G42" i="4" s="1"/>
  <c r="P23" i="7"/>
  <c r="G30" i="4" s="1"/>
  <c r="P36" i="7"/>
  <c r="G44" i="4" s="1"/>
  <c r="P116" i="7"/>
  <c r="P25" i="7"/>
  <c r="G33" i="4" s="1"/>
  <c r="P152" i="7"/>
  <c r="P102" i="7"/>
  <c r="G112" i="4" s="1"/>
  <c r="P107" i="7"/>
  <c r="G117" i="4" s="1"/>
  <c r="P40" i="7"/>
  <c r="G48" i="4" s="1"/>
  <c r="P124" i="7"/>
  <c r="P88" i="7"/>
  <c r="G97" i="4" s="1"/>
  <c r="P15" i="7"/>
  <c r="G22" i="4" s="1"/>
  <c r="P137" i="7"/>
  <c r="P159" i="7"/>
  <c r="P160" i="7"/>
  <c r="P55" i="7"/>
  <c r="P37" i="7"/>
  <c r="G45" i="4" s="1"/>
  <c r="P118" i="7"/>
  <c r="P111" i="7"/>
  <c r="G121" i="4" s="1"/>
  <c r="P47" i="7"/>
  <c r="P156" i="7"/>
  <c r="P20" i="7"/>
  <c r="G27" i="4" s="1"/>
  <c r="P63" i="7"/>
  <c r="P169" i="7"/>
  <c r="P56" i="7"/>
  <c r="P139" i="7"/>
  <c r="P126" i="7"/>
  <c r="P54" i="7"/>
  <c r="P27" i="7"/>
  <c r="G35" i="4" s="1"/>
  <c r="P11" i="7"/>
  <c r="G17" i="4" s="1"/>
  <c r="P171" i="7"/>
  <c r="G184" i="4" s="1"/>
  <c r="H184" i="4" s="1"/>
  <c r="P73" i="7"/>
  <c r="G82" i="4" s="1"/>
  <c r="P110" i="7"/>
  <c r="G120" i="4" s="1"/>
  <c r="P44" i="7"/>
  <c r="P76" i="7"/>
  <c r="G85" i="4" s="1"/>
  <c r="P109" i="7"/>
  <c r="G119" i="4" s="1"/>
  <c r="P130" i="7"/>
  <c r="P66" i="7"/>
  <c r="P46" i="7"/>
  <c r="P90" i="7"/>
  <c r="G99" i="4" s="1"/>
  <c r="P136" i="7"/>
  <c r="P128" i="7"/>
  <c r="P22" i="7"/>
  <c r="G29" i="4" s="1"/>
  <c r="P19" i="7"/>
  <c r="G26" i="4" s="1"/>
  <c r="P145" i="7"/>
  <c r="P119" i="7"/>
  <c r="P6" i="7"/>
  <c r="G12" i="4" s="1"/>
  <c r="P131" i="7"/>
  <c r="P132" i="7"/>
  <c r="P117" i="7"/>
  <c r="P28" i="7"/>
  <c r="G36" i="4" s="1"/>
  <c r="P163" i="7"/>
  <c r="P61" i="7"/>
  <c r="P64" i="7"/>
  <c r="P39" i="7"/>
  <c r="G47" i="4" s="1"/>
  <c r="P155" i="7"/>
  <c r="P59" i="7"/>
  <c r="P75" i="7"/>
  <c r="G84" i="4" s="1"/>
  <c r="P138" i="7"/>
  <c r="P142" i="7"/>
  <c r="P10" i="7"/>
  <c r="G16" i="4" s="1"/>
  <c r="P158" i="7"/>
  <c r="P69" i="7"/>
  <c r="G78" i="4" s="1"/>
  <c r="P80" i="7"/>
  <c r="G89" i="4" s="1"/>
  <c r="P13" i="7"/>
  <c r="G19" i="4" s="1"/>
  <c r="P103" i="7"/>
  <c r="G113" i="4" s="1"/>
  <c r="P74" i="7"/>
  <c r="G83" i="4" s="1"/>
  <c r="P97" i="7"/>
  <c r="G107" i="4" s="1"/>
  <c r="P98" i="7"/>
  <c r="G108" i="4" s="1"/>
  <c r="P135" i="7"/>
  <c r="P68" i="7"/>
  <c r="G77" i="4" s="1"/>
  <c r="P42" i="7"/>
  <c r="P17" i="7"/>
  <c r="G24" i="4" s="1"/>
  <c r="P38" i="7"/>
  <c r="G46" i="4" s="1"/>
  <c r="P65" i="7"/>
  <c r="P165" i="7"/>
  <c r="P105" i="7"/>
  <c r="G115" i="4" s="1"/>
  <c r="P148" i="7"/>
  <c r="P99" i="7"/>
  <c r="G109" i="4" s="1"/>
  <c r="P82" i="7"/>
  <c r="G91" i="4" s="1"/>
  <c r="P81" i="7"/>
  <c r="G90" i="4" s="1"/>
  <c r="P91" i="7"/>
  <c r="G100" i="4" s="1"/>
  <c r="P4" i="7"/>
  <c r="G10" i="4" s="1"/>
  <c r="P134" i="7"/>
  <c r="P149" i="7"/>
  <c r="P49" i="7"/>
  <c r="P100" i="7"/>
  <c r="G110" i="4" s="1"/>
  <c r="P32" i="7"/>
  <c r="G40" i="4" s="1"/>
  <c r="P7" i="7"/>
  <c r="G13" i="4" s="1"/>
  <c r="P113" i="7"/>
  <c r="G123" i="4" s="1"/>
  <c r="P60" i="7"/>
  <c r="P112" i="7"/>
  <c r="G122" i="4" s="1"/>
  <c r="P50" i="7"/>
  <c r="P150" i="7"/>
  <c r="P120" i="7"/>
  <c r="P161" i="7"/>
  <c r="P157" i="7"/>
  <c r="P143" i="7"/>
  <c r="P166" i="7"/>
  <c r="P167" i="7"/>
  <c r="P21" i="7"/>
  <c r="G28" i="4" s="1"/>
  <c r="P48" i="7"/>
  <c r="P85" i="7"/>
  <c r="G94" i="4" s="1"/>
  <c r="P153" i="7"/>
  <c r="P79" i="7"/>
  <c r="G88" i="4" s="1"/>
  <c r="P92" i="7"/>
  <c r="G101" i="4" s="1"/>
  <c r="P83" i="7"/>
  <c r="G92" i="4" s="1"/>
  <c r="P35" i="7"/>
  <c r="G43" i="4" s="1"/>
  <c r="P162" i="7"/>
  <c r="P122" i="7"/>
  <c r="P78" i="7"/>
  <c r="G87" i="4" s="1"/>
  <c r="P101" i="7"/>
  <c r="G111" i="4" s="1"/>
  <c r="P147" i="7"/>
  <c r="P93" i="7"/>
  <c r="G102" i="4" s="1"/>
  <c r="P29" i="7"/>
  <c r="G37" i="4" s="1"/>
  <c r="P30" i="7"/>
  <c r="G38" i="4" s="1"/>
  <c r="P129" i="7"/>
  <c r="P89" i="7"/>
  <c r="G98" i="4" s="1"/>
  <c r="P96" i="7"/>
  <c r="G106" i="4" s="1"/>
  <c r="P127" i="7"/>
  <c r="P87" i="7"/>
  <c r="G96" i="4" s="1"/>
  <c r="P53" i="7"/>
  <c r="P45" i="7"/>
  <c r="P86" i="7"/>
  <c r="G95" i="4" s="1"/>
  <c r="P168" i="7"/>
  <c r="P58" i="7"/>
  <c r="P108" i="7"/>
  <c r="G118" i="4" s="1"/>
  <c r="P16" i="7"/>
  <c r="G23" i="4" s="1"/>
  <c r="P18" i="7"/>
  <c r="G25" i="4" s="1"/>
  <c r="P164" i="7"/>
  <c r="P31" i="7"/>
  <c r="G39" i="4" s="1"/>
  <c r="P52" i="7"/>
  <c r="P141" i="7"/>
  <c r="P95" i="7"/>
  <c r="G105" i="4" s="1"/>
  <c r="P125" i="7"/>
  <c r="P43" i="7"/>
  <c r="P115" i="7"/>
  <c r="P26" i="7"/>
  <c r="G34" i="4" s="1"/>
  <c r="P144" i="7"/>
  <c r="P71" i="7"/>
  <c r="G80" i="4" s="1"/>
  <c r="P62" i="7"/>
  <c r="P8" i="7"/>
  <c r="G14" i="4" s="1"/>
  <c r="E93" i="3"/>
  <c r="E95" i="3" s="1"/>
  <c r="E96" i="3" s="1"/>
  <c r="S171" i="7" s="1"/>
  <c r="E184" i="5" s="1"/>
  <c r="F184" i="5" s="1"/>
  <c r="E101" i="3"/>
  <c r="G187" i="4"/>
  <c r="U173" i="7"/>
  <c r="K46" i="9"/>
  <c r="P46" i="9"/>
  <c r="X171" i="7" l="1"/>
  <c r="F201" i="9"/>
  <c r="G71" i="4"/>
  <c r="U62" i="7"/>
  <c r="G156" i="4"/>
  <c r="U144" i="7"/>
  <c r="U115" i="7"/>
  <c r="G126" i="4"/>
  <c r="G136" i="4"/>
  <c r="U125" i="7"/>
  <c r="G153" i="4"/>
  <c r="U141" i="7"/>
  <c r="G180" i="4"/>
  <c r="U168" i="7"/>
  <c r="G54" i="4"/>
  <c r="U45" i="7"/>
  <c r="U129" i="7"/>
  <c r="G140" i="4"/>
  <c r="U147" i="7"/>
  <c r="G159" i="4"/>
  <c r="U162" i="7"/>
  <c r="G174" i="4"/>
  <c r="U166" i="7"/>
  <c r="G178" i="4"/>
  <c r="U157" i="7"/>
  <c r="G169" i="4"/>
  <c r="G131" i="4"/>
  <c r="U120" i="7"/>
  <c r="G59" i="4"/>
  <c r="U50" i="7"/>
  <c r="U60" i="7"/>
  <c r="G69" i="4"/>
  <c r="G161" i="4"/>
  <c r="U149" i="7"/>
  <c r="U65" i="7"/>
  <c r="G74" i="4"/>
  <c r="U138" i="7"/>
  <c r="G150" i="4"/>
  <c r="U59" i="7"/>
  <c r="G68" i="4"/>
  <c r="U61" i="7"/>
  <c r="G70" i="4"/>
  <c r="U132" i="7"/>
  <c r="G143" i="4"/>
  <c r="G157" i="4"/>
  <c r="U145" i="7"/>
  <c r="U136" i="7"/>
  <c r="G148" i="4"/>
  <c r="G55" i="4"/>
  <c r="U46" i="7"/>
  <c r="G141" i="4"/>
  <c r="U130" i="7"/>
  <c r="U171" i="7"/>
  <c r="E201" i="9"/>
  <c r="G137" i="4"/>
  <c r="U126" i="7"/>
  <c r="U56" i="7"/>
  <c r="G65" i="4"/>
  <c r="U63" i="7"/>
  <c r="G72" i="4"/>
  <c r="U156" i="7"/>
  <c r="G168" i="4"/>
  <c r="U160" i="7"/>
  <c r="G172" i="4"/>
  <c r="U137" i="7"/>
  <c r="G149" i="4"/>
  <c r="H190" i="4"/>
  <c r="E208" i="9" s="1"/>
  <c r="Y160" i="7"/>
  <c r="H172" i="6" s="1"/>
  <c r="G189" i="9" s="1"/>
  <c r="G172" i="6"/>
  <c r="G68" i="6"/>
  <c r="Y59" i="7"/>
  <c r="H68" i="6" s="1"/>
  <c r="G84" i="9" s="1"/>
  <c r="Y56" i="7"/>
  <c r="H65" i="6" s="1"/>
  <c r="G81" i="9" s="1"/>
  <c r="G65" i="6"/>
  <c r="Y165" i="7"/>
  <c r="H177" i="6" s="1"/>
  <c r="G194" i="9" s="1"/>
  <c r="G177" i="6"/>
  <c r="Y125" i="7"/>
  <c r="H136" i="6" s="1"/>
  <c r="G153" i="9" s="1"/>
  <c r="G136" i="6"/>
  <c r="Y97" i="7"/>
  <c r="H107" i="6" s="1"/>
  <c r="G124" i="9" s="1"/>
  <c r="G107" i="6"/>
  <c r="Y150" i="7"/>
  <c r="H162" i="6" s="1"/>
  <c r="G179" i="9" s="1"/>
  <c r="G162" i="6"/>
  <c r="G170" i="6"/>
  <c r="Y158" i="7"/>
  <c r="H170" i="6" s="1"/>
  <c r="G187" i="9" s="1"/>
  <c r="G105" i="6"/>
  <c r="Y95" i="7"/>
  <c r="H105" i="6" s="1"/>
  <c r="G122" i="9" s="1"/>
  <c r="G63" i="6"/>
  <c r="Y54" i="7"/>
  <c r="H63" i="6" s="1"/>
  <c r="G79" i="9" s="1"/>
  <c r="Y119" i="7"/>
  <c r="H130" i="6" s="1"/>
  <c r="G147" i="9" s="1"/>
  <c r="G130" i="6"/>
  <c r="Y174" i="7"/>
  <c r="H188" i="6" s="1"/>
  <c r="G205" i="9" s="1"/>
  <c r="G188" i="6"/>
  <c r="Y75" i="7"/>
  <c r="H84" i="6" s="1"/>
  <c r="G101" i="9" s="1"/>
  <c r="G84" i="6"/>
  <c r="Y115" i="7"/>
  <c r="H126" i="6" s="1"/>
  <c r="G143" i="9" s="1"/>
  <c r="G126" i="6"/>
  <c r="G101" i="6"/>
  <c r="Y92" i="7"/>
  <c r="H101" i="6" s="1"/>
  <c r="G118" i="9" s="1"/>
  <c r="G70" i="6"/>
  <c r="Y61" i="7"/>
  <c r="H70" i="6" s="1"/>
  <c r="G86" i="9" s="1"/>
  <c r="G131" i="6"/>
  <c r="Y120" i="7"/>
  <c r="H131" i="6" s="1"/>
  <c r="G148" i="9" s="1"/>
  <c r="Y126" i="7"/>
  <c r="H137" i="6" s="1"/>
  <c r="G154" i="9" s="1"/>
  <c r="G137" i="6"/>
  <c r="Y21" i="7"/>
  <c r="H28" i="6" s="1"/>
  <c r="G43" i="9" s="1"/>
  <c r="G28" i="6"/>
  <c r="G161" i="6"/>
  <c r="Y149" i="7"/>
  <c r="H161" i="6" s="1"/>
  <c r="G178" i="9" s="1"/>
  <c r="G122" i="6"/>
  <c r="Y112" i="7"/>
  <c r="H122" i="6" s="1"/>
  <c r="G139" i="9" s="1"/>
  <c r="G175" i="6"/>
  <c r="Y163" i="7"/>
  <c r="H175" i="6" s="1"/>
  <c r="G192" i="9" s="1"/>
  <c r="Y90" i="7"/>
  <c r="H99" i="6" s="1"/>
  <c r="G116" i="9" s="1"/>
  <c r="G99" i="6"/>
  <c r="Y106" i="7"/>
  <c r="H116" i="6" s="1"/>
  <c r="G133" i="9" s="1"/>
  <c r="G116" i="6"/>
  <c r="G30" i="6"/>
  <c r="Y23" i="7"/>
  <c r="H30" i="6" s="1"/>
  <c r="G45" i="9" s="1"/>
  <c r="G69" i="6"/>
  <c r="Y60" i="7"/>
  <c r="H69" i="6" s="1"/>
  <c r="G85" i="9" s="1"/>
  <c r="Y98" i="7"/>
  <c r="H108" i="6" s="1"/>
  <c r="G125" i="9" s="1"/>
  <c r="G108" i="6"/>
  <c r="Y132" i="7"/>
  <c r="H143" i="6" s="1"/>
  <c r="G160" i="9" s="1"/>
  <c r="G143" i="6"/>
  <c r="Y83" i="7"/>
  <c r="H92" i="6" s="1"/>
  <c r="G109" i="9" s="1"/>
  <c r="G92" i="6"/>
  <c r="G42" i="6"/>
  <c r="Y34" i="7"/>
  <c r="H42" i="6" s="1"/>
  <c r="G58" i="9" s="1"/>
  <c r="Y113" i="7"/>
  <c r="H123" i="6" s="1"/>
  <c r="G140" i="9" s="1"/>
  <c r="G123" i="6"/>
  <c r="G146" i="6"/>
  <c r="Y134" i="7"/>
  <c r="H146" i="6" s="1"/>
  <c r="G163" i="9" s="1"/>
  <c r="Y145" i="7"/>
  <c r="H157" i="6" s="1"/>
  <c r="G174" i="9" s="1"/>
  <c r="G157" i="6"/>
  <c r="G12" i="6"/>
  <c r="Y6" i="7"/>
  <c r="H12" i="6" s="1"/>
  <c r="G27" i="9" s="1"/>
  <c r="G171" i="6"/>
  <c r="Y159" i="7"/>
  <c r="H171" i="6" s="1"/>
  <c r="G188" i="9" s="1"/>
  <c r="G110" i="6"/>
  <c r="Y100" i="7"/>
  <c r="H110" i="6" s="1"/>
  <c r="G127" i="9" s="1"/>
  <c r="G36" i="6"/>
  <c r="Y28" i="7"/>
  <c r="H36" i="6" s="1"/>
  <c r="G52" i="9" s="1"/>
  <c r="Y103" i="7"/>
  <c r="H113" i="6" s="1"/>
  <c r="G130" i="9" s="1"/>
  <c r="G113" i="6"/>
  <c r="Y88" i="7"/>
  <c r="H97" i="6" s="1"/>
  <c r="G114" i="9" s="1"/>
  <c r="G97" i="6"/>
  <c r="Y58" i="7"/>
  <c r="H67" i="6" s="1"/>
  <c r="G83" i="9" s="1"/>
  <c r="G67" i="6"/>
  <c r="G100" i="6"/>
  <c r="Y91" i="7"/>
  <c r="H100" i="6" s="1"/>
  <c r="G117" i="9" s="1"/>
  <c r="G10" i="6"/>
  <c r="Y4" i="7"/>
  <c r="H10" i="6" s="1"/>
  <c r="G25" i="9" s="1"/>
  <c r="G24" i="6"/>
  <c r="Y17" i="7"/>
  <c r="H24" i="6" s="1"/>
  <c r="G39" i="9" s="1"/>
  <c r="Y168" i="7"/>
  <c r="H180" i="6" s="1"/>
  <c r="G197" i="9" s="1"/>
  <c r="G180" i="6"/>
  <c r="G33" i="6"/>
  <c r="Y25" i="7"/>
  <c r="H33" i="6" s="1"/>
  <c r="G49" i="9" s="1"/>
  <c r="Y110" i="7"/>
  <c r="H120" i="6" s="1"/>
  <c r="G137" i="9" s="1"/>
  <c r="G120" i="6"/>
  <c r="Y39" i="7"/>
  <c r="H47" i="6" s="1"/>
  <c r="G63" i="9" s="1"/>
  <c r="G47" i="6"/>
  <c r="G167" i="6"/>
  <c r="Y155" i="7"/>
  <c r="H167" i="6" s="1"/>
  <c r="G184" i="9" s="1"/>
  <c r="Y45" i="7"/>
  <c r="H54" i="6" s="1"/>
  <c r="G70" i="9" s="1"/>
  <c r="G54" i="6"/>
  <c r="G140" i="6"/>
  <c r="Y129" i="7"/>
  <c r="H140" i="6" s="1"/>
  <c r="G157" i="9" s="1"/>
  <c r="Y64" i="7"/>
  <c r="H73" i="6" s="1"/>
  <c r="G89" i="9" s="1"/>
  <c r="G73" i="6"/>
  <c r="Y169" i="7"/>
  <c r="H181" i="6" s="1"/>
  <c r="G198" i="9" s="1"/>
  <c r="G181" i="6"/>
  <c r="G164" i="6"/>
  <c r="Y152" i="7"/>
  <c r="H164" i="6" s="1"/>
  <c r="G181" i="9" s="1"/>
  <c r="Y11" i="7"/>
  <c r="H17" i="6" s="1"/>
  <c r="G32" i="9" s="1"/>
  <c r="G17" i="6"/>
  <c r="G201" i="9"/>
  <c r="Y171" i="7"/>
  <c r="Y27" i="7"/>
  <c r="H35" i="6" s="1"/>
  <c r="G51" i="9" s="1"/>
  <c r="G35" i="6"/>
  <c r="Y86" i="7"/>
  <c r="H95" i="6" s="1"/>
  <c r="G112" i="9" s="1"/>
  <c r="G95" i="6"/>
  <c r="Y147" i="7"/>
  <c r="H159" i="6" s="1"/>
  <c r="G176" i="9" s="1"/>
  <c r="G159" i="6"/>
  <c r="Y49" i="7"/>
  <c r="H58" i="6" s="1"/>
  <c r="G74" i="9" s="1"/>
  <c r="G58" i="6"/>
  <c r="G154" i="6"/>
  <c r="Y142" i="7"/>
  <c r="H154" i="6" s="1"/>
  <c r="G171" i="9" s="1"/>
  <c r="G72" i="6"/>
  <c r="Y63" i="7"/>
  <c r="H72" i="6" s="1"/>
  <c r="G88" i="9" s="1"/>
  <c r="G128" i="6"/>
  <c r="Y117" i="7"/>
  <c r="H128" i="6" s="1"/>
  <c r="G145" i="9" s="1"/>
  <c r="Y136" i="7"/>
  <c r="H148" i="6" s="1"/>
  <c r="G165" i="9" s="1"/>
  <c r="G148" i="6"/>
  <c r="G90" i="6"/>
  <c r="Y81" i="7"/>
  <c r="H90" i="6" s="1"/>
  <c r="G107" i="9" s="1"/>
  <c r="G53" i="6"/>
  <c r="Y44" i="7"/>
  <c r="H53" i="6" s="1"/>
  <c r="G69" i="9" s="1"/>
  <c r="G46" i="6"/>
  <c r="Y38" i="7"/>
  <c r="H46" i="6" s="1"/>
  <c r="G62" i="9" s="1"/>
  <c r="G80" i="6"/>
  <c r="Y71" i="7"/>
  <c r="H80" i="6" s="1"/>
  <c r="G97" i="9" s="1"/>
  <c r="G81" i="6"/>
  <c r="Y72" i="7"/>
  <c r="H81" i="6" s="1"/>
  <c r="G98" i="9" s="1"/>
  <c r="G79" i="6"/>
  <c r="Y70" i="7"/>
  <c r="H79" i="6" s="1"/>
  <c r="G96" i="9" s="1"/>
  <c r="Y18" i="7"/>
  <c r="H25" i="6" s="1"/>
  <c r="G40" i="9" s="1"/>
  <c r="G25" i="6"/>
  <c r="Y55" i="7"/>
  <c r="H64" i="6" s="1"/>
  <c r="G80" i="9" s="1"/>
  <c r="G64" i="6"/>
  <c r="Y76" i="7"/>
  <c r="H85" i="6" s="1"/>
  <c r="G102" i="9" s="1"/>
  <c r="G85" i="6"/>
  <c r="Y96" i="7"/>
  <c r="H106" i="6" s="1"/>
  <c r="G123" i="9" s="1"/>
  <c r="G106" i="6"/>
  <c r="Y148" i="7"/>
  <c r="H160" i="6" s="1"/>
  <c r="G177" i="9" s="1"/>
  <c r="G160" i="6"/>
  <c r="H187" i="4"/>
  <c r="E103" i="3"/>
  <c r="E105" i="3" s="1"/>
  <c r="E106" i="3" s="1"/>
  <c r="E111" i="3"/>
  <c r="E113" i="3" s="1"/>
  <c r="E115" i="3" s="1"/>
  <c r="E116" i="3" s="1"/>
  <c r="G52" i="4"/>
  <c r="U43" i="7"/>
  <c r="G61" i="4"/>
  <c r="U52" i="7"/>
  <c r="U164" i="7"/>
  <c r="G176" i="4"/>
  <c r="U58" i="7"/>
  <c r="G67" i="4"/>
  <c r="U53" i="7"/>
  <c r="G62" i="4"/>
  <c r="U127" i="7"/>
  <c r="G138" i="4"/>
  <c r="G133" i="4"/>
  <c r="U122" i="7"/>
  <c r="G165" i="4"/>
  <c r="U153" i="7"/>
  <c r="U48" i="7"/>
  <c r="G57" i="4"/>
  <c r="U167" i="7"/>
  <c r="G179" i="4"/>
  <c r="U143" i="7"/>
  <c r="G155" i="4"/>
  <c r="G173" i="4"/>
  <c r="U161" i="7"/>
  <c r="G162" i="4"/>
  <c r="U150" i="7"/>
  <c r="G58" i="4"/>
  <c r="U49" i="7"/>
  <c r="G146" i="4"/>
  <c r="U134" i="7"/>
  <c r="G160" i="4"/>
  <c r="U148" i="7"/>
  <c r="U165" i="7"/>
  <c r="G177" i="4"/>
  <c r="U42" i="7"/>
  <c r="G51" i="4"/>
  <c r="G147" i="4"/>
  <c r="U135" i="7"/>
  <c r="G170" i="4"/>
  <c r="U158" i="7"/>
  <c r="U142" i="7"/>
  <c r="G154" i="4"/>
  <c r="G167" i="4"/>
  <c r="U155" i="7"/>
  <c r="G73" i="4"/>
  <c r="U64" i="7"/>
  <c r="U163" i="7"/>
  <c r="G175" i="4"/>
  <c r="U117" i="7"/>
  <c r="G128" i="4"/>
  <c r="U131" i="7"/>
  <c r="G142" i="4"/>
  <c r="U119" i="7"/>
  <c r="G130" i="4"/>
  <c r="G139" i="4"/>
  <c r="U128" i="7"/>
  <c r="U66" i="7"/>
  <c r="G75" i="4"/>
  <c r="U44" i="7"/>
  <c r="G53" i="4"/>
  <c r="G63" i="4"/>
  <c r="U54" i="7"/>
  <c r="G151" i="4"/>
  <c r="U139" i="7"/>
  <c r="G181" i="4"/>
  <c r="U169" i="7"/>
  <c r="G56" i="4"/>
  <c r="U47" i="7"/>
  <c r="G129" i="4"/>
  <c r="U118" i="7"/>
  <c r="U55" i="7"/>
  <c r="G64" i="4"/>
  <c r="G171" i="4"/>
  <c r="U159" i="7"/>
  <c r="U124" i="7"/>
  <c r="G135" i="4"/>
  <c r="G164" i="4"/>
  <c r="U152" i="7"/>
  <c r="G127" i="4"/>
  <c r="U116" i="7"/>
  <c r="H188" i="4"/>
  <c r="E205" i="9" s="1"/>
  <c r="Y13" i="7"/>
  <c r="H19" i="6" s="1"/>
  <c r="G34" i="9" s="1"/>
  <c r="G19" i="6"/>
  <c r="G89" i="6"/>
  <c r="Y80" i="7"/>
  <c r="H89" i="6" s="1"/>
  <c r="G106" i="9" s="1"/>
  <c r="G22" i="6"/>
  <c r="Y15" i="7"/>
  <c r="H22" i="6" s="1"/>
  <c r="G37" i="9" s="1"/>
  <c r="Y109" i="7"/>
  <c r="H119" i="6" s="1"/>
  <c r="G136" i="9" s="1"/>
  <c r="G119" i="6"/>
  <c r="Y130" i="7"/>
  <c r="H141" i="6" s="1"/>
  <c r="G158" i="9" s="1"/>
  <c r="G141" i="6"/>
  <c r="G18" i="6"/>
  <c r="Y12" i="7"/>
  <c r="H18" i="6" s="1"/>
  <c r="G33" i="9" s="1"/>
  <c r="G190" i="6"/>
  <c r="Y176" i="7"/>
  <c r="H190" i="6" s="1"/>
  <c r="Y105" i="7"/>
  <c r="H115" i="6" s="1"/>
  <c r="G132" i="9" s="1"/>
  <c r="G115" i="6"/>
  <c r="G156" i="6"/>
  <c r="Y144" i="7"/>
  <c r="H156" i="6" s="1"/>
  <c r="G173" i="9" s="1"/>
  <c r="G102" i="6"/>
  <c r="Y93" i="7"/>
  <c r="H102" i="6" s="1"/>
  <c r="G119" i="9" s="1"/>
  <c r="Y162" i="7"/>
  <c r="H174" i="6" s="1"/>
  <c r="G191" i="9" s="1"/>
  <c r="G174" i="6"/>
  <c r="Y47" i="7"/>
  <c r="H56" i="6" s="1"/>
  <c r="G72" i="9" s="1"/>
  <c r="G56" i="6"/>
  <c r="G165" i="6"/>
  <c r="Y153" i="7"/>
  <c r="H165" i="6" s="1"/>
  <c r="G182" i="9" s="1"/>
  <c r="G139" i="6"/>
  <c r="Y128" i="7"/>
  <c r="H139" i="6" s="1"/>
  <c r="G156" i="9" s="1"/>
  <c r="G44" i="6"/>
  <c r="Y36" i="7"/>
  <c r="H44" i="6" s="1"/>
  <c r="G60" i="9" s="1"/>
  <c r="G179" i="6"/>
  <c r="Y167" i="7"/>
  <c r="H179" i="6" s="1"/>
  <c r="G196" i="9" s="1"/>
  <c r="G168" i="6"/>
  <c r="Y156" i="7"/>
  <c r="H168" i="6" s="1"/>
  <c r="G185" i="9" s="1"/>
  <c r="Y69" i="7"/>
  <c r="H78" i="6" s="1"/>
  <c r="G95" i="9" s="1"/>
  <c r="G78" i="6"/>
  <c r="G176" i="6"/>
  <c r="Y164" i="7"/>
  <c r="H176" i="6" s="1"/>
  <c r="G193" i="9" s="1"/>
  <c r="G51" i="6"/>
  <c r="Y42" i="7"/>
  <c r="H51" i="6" s="1"/>
  <c r="G67" i="9" s="1"/>
  <c r="G62" i="6"/>
  <c r="Y53" i="7"/>
  <c r="H62" i="6" s="1"/>
  <c r="G78" i="9" s="1"/>
  <c r="Y68" i="7"/>
  <c r="H77" i="6" s="1"/>
  <c r="G94" i="9" s="1"/>
  <c r="G77" i="6"/>
  <c r="G133" i="6"/>
  <c r="Y122" i="7"/>
  <c r="H133" i="6" s="1"/>
  <c r="G150" i="9" s="1"/>
  <c r="Y166" i="7"/>
  <c r="H178" i="6" s="1"/>
  <c r="G195" i="9" s="1"/>
  <c r="G178" i="6"/>
  <c r="G135" i="6"/>
  <c r="Y124" i="7"/>
  <c r="H135" i="6" s="1"/>
  <c r="G152" i="9" s="1"/>
  <c r="G48" i="6"/>
  <c r="Y40" i="7"/>
  <c r="H48" i="6" s="1"/>
  <c r="G64" i="9" s="1"/>
  <c r="G57" i="6"/>
  <c r="Y48" i="7"/>
  <c r="H57" i="6" s="1"/>
  <c r="G73" i="9" s="1"/>
  <c r="Y107" i="7"/>
  <c r="H117" i="6" s="1"/>
  <c r="G134" i="9" s="1"/>
  <c r="G117" i="6"/>
  <c r="Y8" i="7"/>
  <c r="H14" i="6" s="1"/>
  <c r="G29" i="9" s="1"/>
  <c r="G14" i="6"/>
  <c r="G40" i="6"/>
  <c r="Y32" i="7"/>
  <c r="H40" i="6" s="1"/>
  <c r="G56" i="9" s="1"/>
  <c r="G87" i="6"/>
  <c r="Y78" i="7"/>
  <c r="H87" i="6" s="1"/>
  <c r="G104" i="9" s="1"/>
  <c r="G118" i="6"/>
  <c r="Y108" i="7"/>
  <c r="H118" i="6" s="1"/>
  <c r="G135" i="9" s="1"/>
  <c r="G147" i="6"/>
  <c r="Y135" i="7"/>
  <c r="H147" i="6" s="1"/>
  <c r="G164" i="9" s="1"/>
  <c r="Y82" i="7"/>
  <c r="H91" i="6" s="1"/>
  <c r="G108" i="9" s="1"/>
  <c r="G91" i="6"/>
  <c r="Y10" i="7"/>
  <c r="H16" i="6" s="1"/>
  <c r="G31" i="9" s="1"/>
  <c r="G16" i="6"/>
  <c r="Y102" i="7"/>
  <c r="H112" i="6" s="1"/>
  <c r="G129" i="9" s="1"/>
  <c r="G112" i="6"/>
  <c r="Y29" i="7"/>
  <c r="H37" i="6" s="1"/>
  <c r="G53" i="9" s="1"/>
  <c r="G37" i="6"/>
  <c r="G52" i="6"/>
  <c r="Y43" i="7"/>
  <c r="H52" i="6" s="1"/>
  <c r="G68" i="9" s="1"/>
  <c r="G34" i="6"/>
  <c r="Y26" i="7"/>
  <c r="H34" i="6" s="1"/>
  <c r="G50" i="9" s="1"/>
  <c r="G38" i="6"/>
  <c r="Y30" i="7"/>
  <c r="H38" i="6" s="1"/>
  <c r="G54" i="9" s="1"/>
  <c r="G82" i="6"/>
  <c r="Y73" i="7"/>
  <c r="H82" i="6" s="1"/>
  <c r="G99" i="9" s="1"/>
  <c r="Y20" i="7"/>
  <c r="H27" i="6" s="1"/>
  <c r="G42" i="9" s="1"/>
  <c r="G27" i="6"/>
  <c r="G173" i="6"/>
  <c r="Y161" i="7"/>
  <c r="H173" i="6" s="1"/>
  <c r="G190" i="9" s="1"/>
  <c r="Y35" i="7"/>
  <c r="H43" i="6" s="1"/>
  <c r="G59" i="9" s="1"/>
  <c r="G43" i="6"/>
  <c r="Y101" i="7"/>
  <c r="H111" i="6" s="1"/>
  <c r="G128" i="9" s="1"/>
  <c r="G111" i="6"/>
  <c r="G88" i="6"/>
  <c r="Y79" i="7"/>
  <c r="H88" i="6" s="1"/>
  <c r="G105" i="9" s="1"/>
  <c r="Y74" i="7"/>
  <c r="H83" i="6" s="1"/>
  <c r="G100" i="9" s="1"/>
  <c r="G83" i="6"/>
  <c r="G121" i="6"/>
  <c r="Y111" i="7"/>
  <c r="H121" i="6" s="1"/>
  <c r="G138" i="9" s="1"/>
  <c r="Y37" i="7"/>
  <c r="H45" i="6" s="1"/>
  <c r="G61" i="9" s="1"/>
  <c r="G45" i="6"/>
  <c r="G26" i="6"/>
  <c r="Y19" i="7"/>
  <c r="H26" i="6" s="1"/>
  <c r="G41" i="9" s="1"/>
  <c r="G71" i="6"/>
  <c r="Y62" i="7"/>
  <c r="H71" i="6" s="1"/>
  <c r="G87" i="9" s="1"/>
  <c r="G96" i="6"/>
  <c r="Y87" i="7"/>
  <c r="H96" i="6" s="1"/>
  <c r="G113" i="9" s="1"/>
  <c r="G13" i="6"/>
  <c r="Y7" i="7"/>
  <c r="H13" i="6" s="1"/>
  <c r="G28" i="9" s="1"/>
  <c r="Y116" i="7"/>
  <c r="H127" i="6" s="1"/>
  <c r="G144" i="9" s="1"/>
  <c r="G127" i="6"/>
  <c r="Y138" i="7"/>
  <c r="H150" i="6" s="1"/>
  <c r="G167" i="9" s="1"/>
  <c r="G150" i="6"/>
  <c r="Y50" i="7"/>
  <c r="H59" i="6" s="1"/>
  <c r="G75" i="9" s="1"/>
  <c r="G59" i="6"/>
  <c r="G155" i="6"/>
  <c r="Y143" i="7"/>
  <c r="H155" i="6" s="1"/>
  <c r="G172" i="9" s="1"/>
  <c r="Y46" i="7"/>
  <c r="H55" i="6" s="1"/>
  <c r="G71" i="9" s="1"/>
  <c r="G55" i="6"/>
  <c r="Y99" i="7"/>
  <c r="H109" i="6" s="1"/>
  <c r="G126" i="9" s="1"/>
  <c r="G109" i="6"/>
  <c r="G153" i="6"/>
  <c r="Y141" i="7"/>
  <c r="H153" i="6" s="1"/>
  <c r="G170" i="9" s="1"/>
  <c r="Y127" i="7"/>
  <c r="H138" i="6" s="1"/>
  <c r="G155" i="9" s="1"/>
  <c r="G138" i="6"/>
  <c r="G61" i="6"/>
  <c r="Y52" i="7"/>
  <c r="H61" i="6" s="1"/>
  <c r="G77" i="9" s="1"/>
  <c r="Y65" i="7"/>
  <c r="H74" i="6" s="1"/>
  <c r="G90" i="9" s="1"/>
  <c r="G74" i="6"/>
  <c r="G23" i="6"/>
  <c r="Y16" i="7"/>
  <c r="H23" i="6" s="1"/>
  <c r="G38" i="9" s="1"/>
  <c r="G98" i="6"/>
  <c r="Y89" i="7"/>
  <c r="H98" i="6" s="1"/>
  <c r="G115" i="9" s="1"/>
  <c r="G29" i="6"/>
  <c r="Y22" i="7"/>
  <c r="H29" i="6" s="1"/>
  <c r="G44" i="9" s="1"/>
  <c r="Y157" i="7"/>
  <c r="H169" i="6" s="1"/>
  <c r="G186" i="9" s="1"/>
  <c r="G169" i="6"/>
  <c r="G39" i="6"/>
  <c r="Y31" i="7"/>
  <c r="H39" i="6" s="1"/>
  <c r="G55" i="9" s="1"/>
  <c r="G129" i="6"/>
  <c r="Y118" i="7"/>
  <c r="H129" i="6" s="1"/>
  <c r="G146" i="9" s="1"/>
  <c r="Y85" i="7"/>
  <c r="H94" i="6" s="1"/>
  <c r="G111" i="9" s="1"/>
  <c r="G94" i="6"/>
  <c r="Y173" i="7"/>
  <c r="H187" i="6" s="1"/>
  <c r="G204" i="9" s="1"/>
  <c r="G187" i="6"/>
  <c r="Y139" i="7"/>
  <c r="H151" i="6" s="1"/>
  <c r="G168" i="9" s="1"/>
  <c r="G151" i="6"/>
  <c r="Y137" i="7"/>
  <c r="H149" i="6" s="1"/>
  <c r="G166" i="9" s="1"/>
  <c r="G149" i="6"/>
  <c r="G142" i="6"/>
  <c r="Y131" i="7"/>
  <c r="H142" i="6" s="1"/>
  <c r="G159" i="9" s="1"/>
  <c r="G75" i="6"/>
  <c r="Y66" i="7"/>
  <c r="H75" i="6" s="1"/>
  <c r="G91" i="9" s="1"/>
  <c r="H135" i="4" l="1"/>
  <c r="E152" i="9" s="1"/>
  <c r="H64" i="4"/>
  <c r="E80" i="9" s="1"/>
  <c r="H53" i="4"/>
  <c r="E69" i="9" s="1"/>
  <c r="H75" i="4"/>
  <c r="E91" i="9" s="1"/>
  <c r="H130" i="4"/>
  <c r="E147" i="9" s="1"/>
  <c r="H142" i="4"/>
  <c r="E159" i="9" s="1"/>
  <c r="H128" i="4"/>
  <c r="E145" i="9" s="1"/>
  <c r="H175" i="4"/>
  <c r="E192" i="9" s="1"/>
  <c r="H154" i="4"/>
  <c r="E171" i="9" s="1"/>
  <c r="H51" i="4"/>
  <c r="E67" i="9" s="1"/>
  <c r="H177" i="4"/>
  <c r="E194" i="9" s="1"/>
  <c r="H155" i="4"/>
  <c r="E172" i="9" s="1"/>
  <c r="H179" i="4"/>
  <c r="E196" i="9" s="1"/>
  <c r="H57" i="4"/>
  <c r="E73" i="9" s="1"/>
  <c r="H138" i="4"/>
  <c r="E155" i="9" s="1"/>
  <c r="H62" i="4"/>
  <c r="E78" i="9" s="1"/>
  <c r="H67" i="4"/>
  <c r="E83" i="9" s="1"/>
  <c r="H176" i="4"/>
  <c r="E193" i="9" s="1"/>
  <c r="S23" i="7"/>
  <c r="S26" i="7"/>
  <c r="S46" i="7"/>
  <c r="S99" i="7"/>
  <c r="S22" i="7"/>
  <c r="S91" i="7"/>
  <c r="S59" i="7"/>
  <c r="S100" i="7"/>
  <c r="S6" i="7"/>
  <c r="S96" i="7"/>
  <c r="S47" i="7"/>
  <c r="S86" i="7"/>
  <c r="S38" i="7"/>
  <c r="S81" i="7"/>
  <c r="S10" i="7"/>
  <c r="S37" i="7"/>
  <c r="S54" i="7"/>
  <c r="S68" i="7"/>
  <c r="S49" i="7"/>
  <c r="S13" i="7"/>
  <c r="S56" i="7"/>
  <c r="S82" i="7"/>
  <c r="S42" i="7"/>
  <c r="S108" i="7"/>
  <c r="S64" i="7"/>
  <c r="S112" i="7"/>
  <c r="S48" i="7"/>
  <c r="S66" i="7"/>
  <c r="S53" i="7"/>
  <c r="S98" i="7"/>
  <c r="S34" i="7"/>
  <c r="S58" i="7"/>
  <c r="S12" i="7"/>
  <c r="S97" i="7"/>
  <c r="S78" i="7"/>
  <c r="S109" i="7"/>
  <c r="S11" i="7"/>
  <c r="S40" i="7"/>
  <c r="S35" i="7"/>
  <c r="S28" i="7"/>
  <c r="S39" i="7"/>
  <c r="S105" i="7"/>
  <c r="S87" i="7"/>
  <c r="S4" i="7"/>
  <c r="S69" i="7"/>
  <c r="S107" i="7"/>
  <c r="S102" i="7"/>
  <c r="S72" i="7"/>
  <c r="S65" i="7"/>
  <c r="S60" i="7"/>
  <c r="S63" i="7"/>
  <c r="S61" i="7"/>
  <c r="S16" i="7"/>
  <c r="S83" i="7"/>
  <c r="S43" i="7"/>
  <c r="S95" i="7"/>
  <c r="S32" i="7"/>
  <c r="S20" i="7"/>
  <c r="S36" i="7"/>
  <c r="S50" i="7"/>
  <c r="S29" i="7"/>
  <c r="S85" i="7"/>
  <c r="S52" i="7"/>
  <c r="S74" i="7"/>
  <c r="S76" i="7"/>
  <c r="S7" i="7"/>
  <c r="S21" i="7"/>
  <c r="S110" i="7"/>
  <c r="S70" i="7"/>
  <c r="S103" i="7"/>
  <c r="S90" i="7"/>
  <c r="S19" i="7"/>
  <c r="S55" i="7"/>
  <c r="S75" i="7"/>
  <c r="S88" i="7"/>
  <c r="S89" i="7"/>
  <c r="S44" i="7"/>
  <c r="S73" i="7"/>
  <c r="S80" i="7"/>
  <c r="S92" i="7"/>
  <c r="S30" i="7"/>
  <c r="S25" i="7"/>
  <c r="S111" i="7"/>
  <c r="S15" i="7"/>
  <c r="S18" i="7"/>
  <c r="S71" i="7"/>
  <c r="S27" i="7"/>
  <c r="S101" i="7"/>
  <c r="S93" i="7"/>
  <c r="S113" i="7"/>
  <c r="S31" i="7"/>
  <c r="S62" i="7"/>
  <c r="S45" i="7"/>
  <c r="S17" i="7"/>
  <c r="S8" i="7"/>
  <c r="S79" i="7"/>
  <c r="S106" i="7"/>
  <c r="E207" i="9"/>
  <c r="E204" i="9"/>
  <c r="H137" i="4"/>
  <c r="E154" i="9" s="1"/>
  <c r="H201" i="9"/>
  <c r="H141" i="4"/>
  <c r="E158" i="9" s="1"/>
  <c r="H55" i="4"/>
  <c r="E71" i="9" s="1"/>
  <c r="H157" i="4"/>
  <c r="E174" i="9" s="1"/>
  <c r="H161" i="4"/>
  <c r="E178" i="9" s="1"/>
  <c r="H59" i="4"/>
  <c r="E75" i="9" s="1"/>
  <c r="H131" i="4"/>
  <c r="E148" i="9" s="1"/>
  <c r="H54" i="4"/>
  <c r="E70" i="9" s="1"/>
  <c r="H180" i="4"/>
  <c r="E197" i="9" s="1"/>
  <c r="H153" i="4"/>
  <c r="E170" i="9" s="1"/>
  <c r="H136" i="4"/>
  <c r="E153" i="9" s="1"/>
  <c r="H156" i="4"/>
  <c r="E173" i="9" s="1"/>
  <c r="H71" i="4"/>
  <c r="E87" i="9" s="1"/>
  <c r="G208" i="9"/>
  <c r="G207" i="9"/>
  <c r="H127" i="4"/>
  <c r="E144" i="9" s="1"/>
  <c r="H164" i="4"/>
  <c r="E181" i="9" s="1"/>
  <c r="H171" i="4"/>
  <c r="E188" i="9" s="1"/>
  <c r="H129" i="4"/>
  <c r="E146" i="9" s="1"/>
  <c r="H56" i="4"/>
  <c r="E72" i="9" s="1"/>
  <c r="H181" i="4"/>
  <c r="E198" i="9" s="1"/>
  <c r="H151" i="4"/>
  <c r="E168" i="9" s="1"/>
  <c r="H63" i="4"/>
  <c r="E79" i="9" s="1"/>
  <c r="H139" i="4"/>
  <c r="E156" i="9" s="1"/>
  <c r="H73" i="4"/>
  <c r="E89" i="9" s="1"/>
  <c r="H167" i="4"/>
  <c r="E184" i="9" s="1"/>
  <c r="H170" i="4"/>
  <c r="E187" i="9" s="1"/>
  <c r="H147" i="4"/>
  <c r="E164" i="9" s="1"/>
  <c r="H160" i="4"/>
  <c r="E177" i="9" s="1"/>
  <c r="H146" i="4"/>
  <c r="E163" i="9" s="1"/>
  <c r="H58" i="4"/>
  <c r="E74" i="9" s="1"/>
  <c r="H162" i="4"/>
  <c r="E179" i="9" s="1"/>
  <c r="H173" i="4"/>
  <c r="E190" i="9" s="1"/>
  <c r="H165" i="4"/>
  <c r="E182" i="9" s="1"/>
  <c r="H133" i="4"/>
  <c r="E150" i="9" s="1"/>
  <c r="H61" i="4"/>
  <c r="E77" i="9" s="1"/>
  <c r="H52" i="4"/>
  <c r="E68" i="9" s="1"/>
  <c r="S117" i="7"/>
  <c r="S119" i="7"/>
  <c r="S165" i="7"/>
  <c r="S130" i="7"/>
  <c r="S162" i="7"/>
  <c r="S139" i="7"/>
  <c r="S127" i="7"/>
  <c r="S152" i="7"/>
  <c r="S153" i="7"/>
  <c r="S116" i="7"/>
  <c r="S163" i="7"/>
  <c r="S160" i="7"/>
  <c r="S142" i="7"/>
  <c r="S138" i="7"/>
  <c r="S158" i="7"/>
  <c r="S141" i="7"/>
  <c r="S132" i="7"/>
  <c r="S124" i="7"/>
  <c r="S176" i="7"/>
  <c r="S164" i="7"/>
  <c r="S145" i="7"/>
  <c r="S167" i="7"/>
  <c r="S169" i="7"/>
  <c r="S122" i="7"/>
  <c r="S135" i="7"/>
  <c r="S126" i="7"/>
  <c r="S173" i="7"/>
  <c r="S143" i="7"/>
  <c r="S136" i="7"/>
  <c r="S174" i="7"/>
  <c r="S125" i="7"/>
  <c r="S166" i="7"/>
  <c r="S159" i="7"/>
  <c r="S129" i="7"/>
  <c r="S115" i="7"/>
  <c r="S149" i="7"/>
  <c r="S147" i="7"/>
  <c r="S118" i="7"/>
  <c r="S128" i="7"/>
  <c r="S155" i="7"/>
  <c r="S156" i="7"/>
  <c r="S144" i="7"/>
  <c r="S134" i="7"/>
  <c r="S148" i="7"/>
  <c r="S150" i="7"/>
  <c r="S161" i="7"/>
  <c r="S137" i="7"/>
  <c r="S131" i="7"/>
  <c r="S157" i="7"/>
  <c r="S168" i="7"/>
  <c r="S120" i="7"/>
  <c r="H149" i="4"/>
  <c r="E166" i="9" s="1"/>
  <c r="H172" i="4"/>
  <c r="E189" i="9" s="1"/>
  <c r="H168" i="4"/>
  <c r="E185" i="9" s="1"/>
  <c r="H72" i="4"/>
  <c r="E88" i="9" s="1"/>
  <c r="H65" i="4"/>
  <c r="E81" i="9" s="1"/>
  <c r="Z171" i="7"/>
  <c r="H148" i="4"/>
  <c r="E165" i="9" s="1"/>
  <c r="H143" i="4"/>
  <c r="E160" i="9" s="1"/>
  <c r="H70" i="4"/>
  <c r="E86" i="9" s="1"/>
  <c r="H68" i="4"/>
  <c r="E84" i="9" s="1"/>
  <c r="H150" i="4"/>
  <c r="E167" i="9" s="1"/>
  <c r="H74" i="4"/>
  <c r="E90" i="9" s="1"/>
  <c r="H69" i="4"/>
  <c r="E85" i="9" s="1"/>
  <c r="H169" i="4"/>
  <c r="E186" i="9" s="1"/>
  <c r="H178" i="4"/>
  <c r="E195" i="9" s="1"/>
  <c r="H174" i="4"/>
  <c r="E191" i="9" s="1"/>
  <c r="H159" i="4"/>
  <c r="E176" i="9" s="1"/>
  <c r="H140" i="4"/>
  <c r="E157" i="9" s="1"/>
  <c r="H126" i="4"/>
  <c r="E143" i="9" s="1"/>
  <c r="X168" i="7" l="1"/>
  <c r="E180" i="5"/>
  <c r="X131" i="7"/>
  <c r="E142" i="5"/>
  <c r="X161" i="7"/>
  <c r="E173" i="5"/>
  <c r="X148" i="7"/>
  <c r="E160" i="5"/>
  <c r="X144" i="7"/>
  <c r="E156" i="5"/>
  <c r="X155" i="7"/>
  <c r="E167" i="5"/>
  <c r="X118" i="7"/>
  <c r="E129" i="5"/>
  <c r="E161" i="5"/>
  <c r="X149" i="7"/>
  <c r="X129" i="7"/>
  <c r="E140" i="5"/>
  <c r="X166" i="7"/>
  <c r="E178" i="5"/>
  <c r="E188" i="5"/>
  <c r="X174" i="7"/>
  <c r="E155" i="5"/>
  <c r="X143" i="7"/>
  <c r="E137" i="5"/>
  <c r="X126" i="7"/>
  <c r="X122" i="7"/>
  <c r="E133" i="5"/>
  <c r="X167" i="7"/>
  <c r="E179" i="5"/>
  <c r="X164" i="7"/>
  <c r="E176" i="5"/>
  <c r="X124" i="7"/>
  <c r="E135" i="5"/>
  <c r="X141" i="7"/>
  <c r="E153" i="5"/>
  <c r="E150" i="5"/>
  <c r="X138" i="7"/>
  <c r="E172" i="5"/>
  <c r="X160" i="7"/>
  <c r="X116" i="7"/>
  <c r="E127" i="5"/>
  <c r="X152" i="7"/>
  <c r="E164" i="5"/>
  <c r="E151" i="5"/>
  <c r="X139" i="7"/>
  <c r="X130" i="7"/>
  <c r="E141" i="5"/>
  <c r="X119" i="7"/>
  <c r="E130" i="5"/>
  <c r="N201" i="9"/>
  <c r="M201" i="9" s="1"/>
  <c r="O201" i="9" s="1"/>
  <c r="P201" i="9" s="1"/>
  <c r="K201" i="9"/>
  <c r="K17" i="9" s="1"/>
  <c r="E88" i="5"/>
  <c r="X79" i="7"/>
  <c r="E24" i="5"/>
  <c r="X17" i="7"/>
  <c r="E71" i="5"/>
  <c r="X62" i="7"/>
  <c r="E123" i="5"/>
  <c r="X113" i="7"/>
  <c r="E111" i="5"/>
  <c r="X101" i="7"/>
  <c r="X71" i="7"/>
  <c r="E80" i="5"/>
  <c r="X15" i="7"/>
  <c r="E22" i="5"/>
  <c r="X25" i="7"/>
  <c r="E33" i="5"/>
  <c r="E101" i="5"/>
  <c r="X92" i="7"/>
  <c r="X73" i="7"/>
  <c r="E82" i="5"/>
  <c r="E98" i="5"/>
  <c r="X89" i="7"/>
  <c r="E84" i="5"/>
  <c r="X75" i="7"/>
  <c r="X19" i="7"/>
  <c r="E26" i="5"/>
  <c r="E113" i="5"/>
  <c r="X103" i="7"/>
  <c r="E120" i="5"/>
  <c r="X110" i="7"/>
  <c r="X7" i="7"/>
  <c r="E13" i="5"/>
  <c r="X74" i="7"/>
  <c r="E83" i="5"/>
  <c r="E94" i="5"/>
  <c r="X85" i="7"/>
  <c r="E59" i="5"/>
  <c r="X50" i="7"/>
  <c r="E27" i="5"/>
  <c r="X20" i="7"/>
  <c r="X95" i="7"/>
  <c r="E105" i="5"/>
  <c r="X83" i="7"/>
  <c r="E92" i="5"/>
  <c r="E70" i="5"/>
  <c r="X61" i="7"/>
  <c r="E69" i="5"/>
  <c r="X60" i="7"/>
  <c r="X72" i="7"/>
  <c r="E81" i="5"/>
  <c r="X107" i="7"/>
  <c r="E117" i="5"/>
  <c r="E10" i="5"/>
  <c r="X4" i="7"/>
  <c r="E115" i="5"/>
  <c r="X105" i="7"/>
  <c r="E36" i="5"/>
  <c r="X28" i="7"/>
  <c r="X40" i="7"/>
  <c r="E48" i="5"/>
  <c r="E119" i="5"/>
  <c r="X109" i="7"/>
  <c r="X97" i="7"/>
  <c r="E107" i="5"/>
  <c r="E67" i="5"/>
  <c r="X58" i="7"/>
  <c r="E108" i="5"/>
  <c r="X98" i="7"/>
  <c r="E75" i="5"/>
  <c r="X66" i="7"/>
  <c r="E122" i="5"/>
  <c r="X112" i="7"/>
  <c r="X108" i="7"/>
  <c r="E118" i="5"/>
  <c r="X82" i="7"/>
  <c r="E91" i="5"/>
  <c r="X13" i="7"/>
  <c r="E19" i="5"/>
  <c r="X68" i="7"/>
  <c r="E77" i="5"/>
  <c r="X37" i="7"/>
  <c r="E45" i="5"/>
  <c r="X81" i="7"/>
  <c r="E90" i="5"/>
  <c r="X86" i="7"/>
  <c r="E95" i="5"/>
  <c r="X96" i="7"/>
  <c r="E106" i="5"/>
  <c r="E110" i="5"/>
  <c r="X100" i="7"/>
  <c r="X91" i="7"/>
  <c r="E100" i="5"/>
  <c r="E109" i="5"/>
  <c r="X99" i="7"/>
  <c r="X26" i="7"/>
  <c r="E34" i="5"/>
  <c r="E131" i="5"/>
  <c r="X120" i="7"/>
  <c r="X157" i="7"/>
  <c r="E169" i="5"/>
  <c r="E149" i="5"/>
  <c r="X137" i="7"/>
  <c r="E162" i="5"/>
  <c r="X150" i="7"/>
  <c r="E146" i="5"/>
  <c r="X134" i="7"/>
  <c r="E168" i="5"/>
  <c r="X156" i="7"/>
  <c r="X128" i="7"/>
  <c r="E139" i="5"/>
  <c r="X147" i="7"/>
  <c r="E159" i="5"/>
  <c r="E126" i="5"/>
  <c r="X115" i="7"/>
  <c r="X159" i="7"/>
  <c r="E171" i="5"/>
  <c r="X125" i="7"/>
  <c r="E136" i="5"/>
  <c r="X136" i="7"/>
  <c r="E148" i="5"/>
  <c r="E187" i="5"/>
  <c r="X173" i="7"/>
  <c r="X135" i="7"/>
  <c r="E147" i="5"/>
  <c r="X169" i="7"/>
  <c r="E181" i="5"/>
  <c r="E157" i="5"/>
  <c r="X145" i="7"/>
  <c r="X176" i="7"/>
  <c r="E190" i="5"/>
  <c r="X132" i="7"/>
  <c r="E143" i="5"/>
  <c r="X158" i="7"/>
  <c r="E170" i="5"/>
  <c r="X142" i="7"/>
  <c r="E154" i="5"/>
  <c r="X163" i="7"/>
  <c r="E175" i="5"/>
  <c r="X153" i="7"/>
  <c r="E165" i="5"/>
  <c r="X127" i="7"/>
  <c r="E138" i="5"/>
  <c r="X162" i="7"/>
  <c r="E174" i="5"/>
  <c r="E177" i="5"/>
  <c r="X165" i="7"/>
  <c r="X117" i="7"/>
  <c r="E128" i="5"/>
  <c r="E116" i="5"/>
  <c r="X106" i="7"/>
  <c r="E14" i="5"/>
  <c r="X8" i="7"/>
  <c r="X45" i="7"/>
  <c r="E54" i="5"/>
  <c r="E39" i="5"/>
  <c r="X31" i="7"/>
  <c r="X93" i="7"/>
  <c r="E102" i="5"/>
  <c r="E35" i="5"/>
  <c r="X27" i="7"/>
  <c r="E25" i="5"/>
  <c r="X18" i="7"/>
  <c r="E121" i="5"/>
  <c r="X111" i="7"/>
  <c r="E38" i="5"/>
  <c r="X30" i="7"/>
  <c r="E89" i="5"/>
  <c r="X80" i="7"/>
  <c r="X44" i="7"/>
  <c r="E53" i="5"/>
  <c r="X88" i="7"/>
  <c r="E97" i="5"/>
  <c r="X55" i="7"/>
  <c r="E64" i="5"/>
  <c r="E99" i="5"/>
  <c r="X90" i="7"/>
  <c r="X70" i="7"/>
  <c r="E79" i="5"/>
  <c r="X21" i="7"/>
  <c r="E28" i="5"/>
  <c r="X76" i="7"/>
  <c r="E85" i="5"/>
  <c r="X52" i="7"/>
  <c r="E61" i="5"/>
  <c r="X29" i="7"/>
  <c r="E37" i="5"/>
  <c r="X36" i="7"/>
  <c r="E44" i="5"/>
  <c r="X32" i="7"/>
  <c r="E40" i="5"/>
  <c r="X43" i="7"/>
  <c r="E52" i="5"/>
  <c r="E23" i="5"/>
  <c r="X16" i="7"/>
  <c r="E72" i="5"/>
  <c r="X63" i="7"/>
  <c r="X65" i="7"/>
  <c r="E74" i="5"/>
  <c r="X102" i="7"/>
  <c r="E112" i="5"/>
  <c r="X69" i="7"/>
  <c r="E78" i="5"/>
  <c r="E96" i="5"/>
  <c r="X87" i="7"/>
  <c r="X39" i="7"/>
  <c r="E47" i="5"/>
  <c r="X35" i="7"/>
  <c r="E43" i="5"/>
  <c r="E17" i="5"/>
  <c r="X11" i="7"/>
  <c r="X78" i="7"/>
  <c r="E87" i="5"/>
  <c r="E18" i="5"/>
  <c r="X12" i="7"/>
  <c r="E42" i="5"/>
  <c r="X34" i="7"/>
  <c r="E62" i="5"/>
  <c r="X53" i="7"/>
  <c r="E57" i="5"/>
  <c r="X48" i="7"/>
  <c r="X64" i="7"/>
  <c r="E73" i="5"/>
  <c r="E51" i="5"/>
  <c r="X42" i="7"/>
  <c r="E65" i="5"/>
  <c r="X56" i="7"/>
  <c r="E58" i="5"/>
  <c r="X49" i="7"/>
  <c r="X54" i="7"/>
  <c r="E63" i="5"/>
  <c r="X10" i="7"/>
  <c r="E16" i="5"/>
  <c r="E46" i="5"/>
  <c r="X38" i="7"/>
  <c r="E56" i="5"/>
  <c r="X47" i="7"/>
  <c r="X6" i="7"/>
  <c r="E12" i="5"/>
  <c r="X59" i="7"/>
  <c r="E68" i="5"/>
  <c r="E29" i="5"/>
  <c r="X22" i="7"/>
  <c r="E55" i="5"/>
  <c r="X46" i="7"/>
  <c r="E30" i="5"/>
  <c r="X23" i="7"/>
  <c r="Z23" i="7" l="1"/>
  <c r="F30" i="5"/>
  <c r="F45" i="9" s="1"/>
  <c r="H45" i="9" s="1"/>
  <c r="F55" i="5"/>
  <c r="F71" i="9" s="1"/>
  <c r="H71" i="9" s="1"/>
  <c r="Z46" i="7"/>
  <c r="Z22" i="7"/>
  <c r="F29" i="5"/>
  <c r="F44" i="9" s="1"/>
  <c r="H44" i="9" s="1"/>
  <c r="F56" i="5"/>
  <c r="F72" i="9" s="1"/>
  <c r="H72" i="9" s="1"/>
  <c r="Z47" i="7"/>
  <c r="F46" i="5"/>
  <c r="F62" i="9" s="1"/>
  <c r="H62" i="9" s="1"/>
  <c r="Z38" i="7"/>
  <c r="F58" i="5"/>
  <c r="F74" i="9" s="1"/>
  <c r="H74" i="9" s="1"/>
  <c r="Z49" i="7"/>
  <c r="F65" i="5"/>
  <c r="F81" i="9" s="1"/>
  <c r="H81" i="9" s="1"/>
  <c r="Z56" i="7"/>
  <c r="F51" i="5"/>
  <c r="F67" i="9" s="1"/>
  <c r="H67" i="9" s="1"/>
  <c r="Z42" i="7"/>
  <c r="F57" i="5"/>
  <c r="F73" i="9" s="1"/>
  <c r="H73" i="9" s="1"/>
  <c r="Z48" i="7"/>
  <c r="F62" i="5"/>
  <c r="F78" i="9" s="1"/>
  <c r="H78" i="9" s="1"/>
  <c r="Z53" i="7"/>
  <c r="F42" i="5"/>
  <c r="F58" i="9" s="1"/>
  <c r="H58" i="9" s="1"/>
  <c r="Z34" i="7"/>
  <c r="Z12" i="7"/>
  <c r="F18" i="5"/>
  <c r="F33" i="9" s="1"/>
  <c r="H33" i="9" s="1"/>
  <c r="Z11" i="7"/>
  <c r="F17" i="5"/>
  <c r="F32" i="9" s="1"/>
  <c r="H32" i="9" s="1"/>
  <c r="F96" i="5"/>
  <c r="F113" i="9" s="1"/>
  <c r="H113" i="9" s="1"/>
  <c r="Z87" i="7"/>
  <c r="F72" i="5"/>
  <c r="F88" i="9" s="1"/>
  <c r="H88" i="9" s="1"/>
  <c r="Z63" i="7"/>
  <c r="Z16" i="7"/>
  <c r="F23" i="5"/>
  <c r="F38" i="9" s="1"/>
  <c r="H38" i="9" s="1"/>
  <c r="F99" i="5"/>
  <c r="F116" i="9" s="1"/>
  <c r="H116" i="9" s="1"/>
  <c r="Z90" i="7"/>
  <c r="F89" i="5"/>
  <c r="F106" i="9" s="1"/>
  <c r="H106" i="9" s="1"/>
  <c r="Z80" i="7"/>
  <c r="F38" i="5"/>
  <c r="F54" i="9" s="1"/>
  <c r="H54" i="9" s="1"/>
  <c r="Z30" i="7"/>
  <c r="F121" i="5"/>
  <c r="F138" i="9" s="1"/>
  <c r="H138" i="9" s="1"/>
  <c r="Z111" i="7"/>
  <c r="F25" i="5"/>
  <c r="F40" i="9" s="1"/>
  <c r="H40" i="9" s="1"/>
  <c r="Z18" i="7"/>
  <c r="F35" i="5"/>
  <c r="F51" i="9" s="1"/>
  <c r="H51" i="9" s="1"/>
  <c r="Z27" i="7"/>
  <c r="Z31" i="7"/>
  <c r="F39" i="5"/>
  <c r="F55" i="9" s="1"/>
  <c r="H55" i="9" s="1"/>
  <c r="Z8" i="7"/>
  <c r="F14" i="5"/>
  <c r="F29" i="9" s="1"/>
  <c r="H29" i="9" s="1"/>
  <c r="F116" i="5"/>
  <c r="F133" i="9" s="1"/>
  <c r="H133" i="9" s="1"/>
  <c r="Z106" i="7"/>
  <c r="F177" i="5"/>
  <c r="F194" i="9" s="1"/>
  <c r="H194" i="9" s="1"/>
  <c r="Z165" i="7"/>
  <c r="F157" i="5"/>
  <c r="F174" i="9" s="1"/>
  <c r="H174" i="9" s="1"/>
  <c r="Z145" i="7"/>
  <c r="F187" i="5"/>
  <c r="F204" i="9" s="1"/>
  <c r="H204" i="9" s="1"/>
  <c r="Z173" i="7"/>
  <c r="F126" i="5"/>
  <c r="F143" i="9" s="1"/>
  <c r="H143" i="9" s="1"/>
  <c r="Z115" i="7"/>
  <c r="F168" i="5"/>
  <c r="F185" i="9" s="1"/>
  <c r="H185" i="9" s="1"/>
  <c r="Z156" i="7"/>
  <c r="F146" i="5"/>
  <c r="F163" i="9" s="1"/>
  <c r="H163" i="9" s="1"/>
  <c r="Z134" i="7"/>
  <c r="F162" i="5"/>
  <c r="F179" i="9" s="1"/>
  <c r="H179" i="9" s="1"/>
  <c r="Z150" i="7"/>
  <c r="F149" i="5"/>
  <c r="F166" i="9" s="1"/>
  <c r="H166" i="9" s="1"/>
  <c r="Z137" i="7"/>
  <c r="F131" i="5"/>
  <c r="F148" i="9" s="1"/>
  <c r="H148" i="9" s="1"/>
  <c r="Z120" i="7"/>
  <c r="F109" i="5"/>
  <c r="F126" i="9" s="1"/>
  <c r="H126" i="9" s="1"/>
  <c r="Z99" i="7"/>
  <c r="Z100" i="7"/>
  <c r="F110" i="5"/>
  <c r="F127" i="9" s="1"/>
  <c r="H127" i="9" s="1"/>
  <c r="F122" i="5"/>
  <c r="F139" i="9" s="1"/>
  <c r="H139" i="9" s="1"/>
  <c r="Z112" i="7"/>
  <c r="F75" i="5"/>
  <c r="F91" i="9" s="1"/>
  <c r="H91" i="9" s="1"/>
  <c r="Z66" i="7"/>
  <c r="F108" i="5"/>
  <c r="F125" i="9" s="1"/>
  <c r="H125" i="9" s="1"/>
  <c r="Z98" i="7"/>
  <c r="F67" i="5"/>
  <c r="F83" i="9" s="1"/>
  <c r="H83" i="9" s="1"/>
  <c r="Z58" i="7"/>
  <c r="Z109" i="7"/>
  <c r="F119" i="5"/>
  <c r="F136" i="9" s="1"/>
  <c r="H136" i="9" s="1"/>
  <c r="Z28" i="7"/>
  <c r="F36" i="5"/>
  <c r="F52" i="9" s="1"/>
  <c r="H52" i="9" s="1"/>
  <c r="Z105" i="7"/>
  <c r="F115" i="5"/>
  <c r="F132" i="9" s="1"/>
  <c r="H132" i="9" s="1"/>
  <c r="Z4" i="7"/>
  <c r="F10" i="5"/>
  <c r="F25" i="9" s="1"/>
  <c r="H25" i="9" s="1"/>
  <c r="F69" i="5"/>
  <c r="F85" i="9" s="1"/>
  <c r="H85" i="9" s="1"/>
  <c r="Z60" i="7"/>
  <c r="F70" i="5"/>
  <c r="F86" i="9" s="1"/>
  <c r="H86" i="9" s="1"/>
  <c r="Z61" i="7"/>
  <c r="Z20" i="7"/>
  <c r="F27" i="5"/>
  <c r="F42" i="9" s="1"/>
  <c r="H42" i="9" s="1"/>
  <c r="F59" i="5"/>
  <c r="F75" i="9" s="1"/>
  <c r="H75" i="9" s="1"/>
  <c r="Z50" i="7"/>
  <c r="Z85" i="7"/>
  <c r="F94" i="5"/>
  <c r="F111" i="9" s="1"/>
  <c r="H111" i="9" s="1"/>
  <c r="Z110" i="7"/>
  <c r="F120" i="5"/>
  <c r="F137" i="9" s="1"/>
  <c r="H137" i="9" s="1"/>
  <c r="Z103" i="7"/>
  <c r="F113" i="5"/>
  <c r="F130" i="9" s="1"/>
  <c r="H130" i="9" s="1"/>
  <c r="F84" i="5"/>
  <c r="F101" i="9" s="1"/>
  <c r="H101" i="9" s="1"/>
  <c r="Z75" i="7"/>
  <c r="Z89" i="7"/>
  <c r="F98" i="5"/>
  <c r="F115" i="9" s="1"/>
  <c r="H115" i="9" s="1"/>
  <c r="F101" i="5"/>
  <c r="F118" i="9" s="1"/>
  <c r="H118" i="9" s="1"/>
  <c r="Z92" i="7"/>
  <c r="F111" i="5"/>
  <c r="F128" i="9" s="1"/>
  <c r="H128" i="9" s="1"/>
  <c r="Z101" i="7"/>
  <c r="Z113" i="7"/>
  <c r="F123" i="5"/>
  <c r="F140" i="9" s="1"/>
  <c r="H140" i="9" s="1"/>
  <c r="F71" i="5"/>
  <c r="F87" i="9" s="1"/>
  <c r="H87" i="9" s="1"/>
  <c r="Z62" i="7"/>
  <c r="Z17" i="7"/>
  <c r="F24" i="5"/>
  <c r="F39" i="9" s="1"/>
  <c r="H39" i="9" s="1"/>
  <c r="Z79" i="7"/>
  <c r="F88" i="5"/>
  <c r="F105" i="9" s="1"/>
  <c r="H105" i="9" s="1"/>
  <c r="F151" i="5"/>
  <c r="F168" i="9" s="1"/>
  <c r="H168" i="9" s="1"/>
  <c r="Z139" i="7"/>
  <c r="F172" i="5"/>
  <c r="F189" i="9" s="1"/>
  <c r="H189" i="9" s="1"/>
  <c r="Z160" i="7"/>
  <c r="F150" i="5"/>
  <c r="F167" i="9" s="1"/>
  <c r="H167" i="9" s="1"/>
  <c r="Z138" i="7"/>
  <c r="F137" i="5"/>
  <c r="F154" i="9" s="1"/>
  <c r="H154" i="9" s="1"/>
  <c r="Z126" i="7"/>
  <c r="F155" i="5"/>
  <c r="F172" i="9" s="1"/>
  <c r="H172" i="9" s="1"/>
  <c r="Z143" i="7"/>
  <c r="F188" i="5"/>
  <c r="F205" i="9" s="1"/>
  <c r="H205" i="9" s="1"/>
  <c r="Z174" i="7"/>
  <c r="F161" i="5"/>
  <c r="F178" i="9" s="1"/>
  <c r="H178" i="9" s="1"/>
  <c r="Z149" i="7"/>
  <c r="F68" i="5"/>
  <c r="F84" i="9" s="1"/>
  <c r="H84" i="9" s="1"/>
  <c r="Z59" i="7"/>
  <c r="F12" i="5"/>
  <c r="F27" i="9" s="1"/>
  <c r="H27" i="9" s="1"/>
  <c r="Z6" i="7"/>
  <c r="Z10" i="7"/>
  <c r="F16" i="5"/>
  <c r="F31" i="9" s="1"/>
  <c r="H31" i="9" s="1"/>
  <c r="F63" i="5"/>
  <c r="F79" i="9" s="1"/>
  <c r="H79" i="9" s="1"/>
  <c r="Z54" i="7"/>
  <c r="F73" i="5"/>
  <c r="F89" i="9" s="1"/>
  <c r="H89" i="9" s="1"/>
  <c r="Z64" i="7"/>
  <c r="Z78" i="7"/>
  <c r="F87" i="5"/>
  <c r="F104" i="9" s="1"/>
  <c r="H104" i="9" s="1"/>
  <c r="F43" i="5"/>
  <c r="F59" i="9" s="1"/>
  <c r="H59" i="9" s="1"/>
  <c r="Z35" i="7"/>
  <c r="Z39" i="7"/>
  <c r="F47" i="5"/>
  <c r="F63" i="9" s="1"/>
  <c r="H63" i="9" s="1"/>
  <c r="F78" i="5"/>
  <c r="F95" i="9" s="1"/>
  <c r="H95" i="9" s="1"/>
  <c r="Z69" i="7"/>
  <c r="Z102" i="7"/>
  <c r="F112" i="5"/>
  <c r="F129" i="9" s="1"/>
  <c r="H129" i="9" s="1"/>
  <c r="F74" i="5"/>
  <c r="F90" i="9" s="1"/>
  <c r="H90" i="9" s="1"/>
  <c r="Z65" i="7"/>
  <c r="F52" i="5"/>
  <c r="F68" i="9" s="1"/>
  <c r="H68" i="9" s="1"/>
  <c r="Z43" i="7"/>
  <c r="Z32" i="7"/>
  <c r="F40" i="5"/>
  <c r="F56" i="9" s="1"/>
  <c r="H56" i="9" s="1"/>
  <c r="Z36" i="7"/>
  <c r="F44" i="5"/>
  <c r="F60" i="9" s="1"/>
  <c r="H60" i="9" s="1"/>
  <c r="F37" i="5"/>
  <c r="F53" i="9" s="1"/>
  <c r="H53" i="9" s="1"/>
  <c r="Z29" i="7"/>
  <c r="F61" i="5"/>
  <c r="F77" i="9" s="1"/>
  <c r="H77" i="9" s="1"/>
  <c r="Z52" i="7"/>
  <c r="F85" i="5"/>
  <c r="F102" i="9" s="1"/>
  <c r="H102" i="9" s="1"/>
  <c r="Z76" i="7"/>
  <c r="F28" i="5"/>
  <c r="F43" i="9" s="1"/>
  <c r="H43" i="9" s="1"/>
  <c r="Z21" i="7"/>
  <c r="F79" i="5"/>
  <c r="F96" i="9" s="1"/>
  <c r="H96" i="9" s="1"/>
  <c r="Z70" i="7"/>
  <c r="F64" i="5"/>
  <c r="F80" i="9" s="1"/>
  <c r="H80" i="9" s="1"/>
  <c r="Z55" i="7"/>
  <c r="Z88" i="7"/>
  <c r="F97" i="5"/>
  <c r="F114" i="9" s="1"/>
  <c r="H114" i="9" s="1"/>
  <c r="F53" i="5"/>
  <c r="F69" i="9" s="1"/>
  <c r="H69" i="9" s="1"/>
  <c r="Z44" i="7"/>
  <c r="F102" i="5"/>
  <c r="F119" i="9" s="1"/>
  <c r="H119" i="9" s="1"/>
  <c r="Z93" i="7"/>
  <c r="F54" i="5"/>
  <c r="F70" i="9" s="1"/>
  <c r="H70" i="9" s="1"/>
  <c r="Z45" i="7"/>
  <c r="F128" i="5"/>
  <c r="F145" i="9" s="1"/>
  <c r="H145" i="9" s="1"/>
  <c r="Z117" i="7"/>
  <c r="F174" i="5"/>
  <c r="F191" i="9" s="1"/>
  <c r="H191" i="9" s="1"/>
  <c r="Z162" i="7"/>
  <c r="F138" i="5"/>
  <c r="F155" i="9" s="1"/>
  <c r="H155" i="9" s="1"/>
  <c r="Z127" i="7"/>
  <c r="F165" i="5"/>
  <c r="F182" i="9" s="1"/>
  <c r="H182" i="9" s="1"/>
  <c r="Z153" i="7"/>
  <c r="F175" i="5"/>
  <c r="F192" i="9" s="1"/>
  <c r="H192" i="9" s="1"/>
  <c r="Z163" i="7"/>
  <c r="F154" i="5"/>
  <c r="F171" i="9" s="1"/>
  <c r="H171" i="9" s="1"/>
  <c r="Z142" i="7"/>
  <c r="F170" i="5"/>
  <c r="F187" i="9" s="1"/>
  <c r="H187" i="9" s="1"/>
  <c r="Z158" i="7"/>
  <c r="F143" i="5"/>
  <c r="F160" i="9" s="1"/>
  <c r="H160" i="9" s="1"/>
  <c r="Z132" i="7"/>
  <c r="F190" i="5"/>
  <c r="Z176" i="7"/>
  <c r="F181" i="5"/>
  <c r="F198" i="9" s="1"/>
  <c r="H198" i="9" s="1"/>
  <c r="Z169" i="7"/>
  <c r="F147" i="5"/>
  <c r="F164" i="9" s="1"/>
  <c r="H164" i="9" s="1"/>
  <c r="Z135" i="7"/>
  <c r="F148" i="5"/>
  <c r="F165" i="9" s="1"/>
  <c r="H165" i="9" s="1"/>
  <c r="Z136" i="7"/>
  <c r="F136" i="5"/>
  <c r="F153" i="9" s="1"/>
  <c r="H153" i="9" s="1"/>
  <c r="Z125" i="7"/>
  <c r="F171" i="5"/>
  <c r="F188" i="9" s="1"/>
  <c r="H188" i="9" s="1"/>
  <c r="Z159" i="7"/>
  <c r="F159" i="5"/>
  <c r="F176" i="9" s="1"/>
  <c r="H176" i="9" s="1"/>
  <c r="Z147" i="7"/>
  <c r="F139" i="5"/>
  <c r="F156" i="9" s="1"/>
  <c r="H156" i="9" s="1"/>
  <c r="Z128" i="7"/>
  <c r="F169" i="5"/>
  <c r="F186" i="9" s="1"/>
  <c r="H186" i="9" s="1"/>
  <c r="Z157" i="7"/>
  <c r="F34" i="5"/>
  <c r="F50" i="9" s="1"/>
  <c r="H50" i="9" s="1"/>
  <c r="Z26" i="7"/>
  <c r="F100" i="5"/>
  <c r="F117" i="9" s="1"/>
  <c r="H117" i="9" s="1"/>
  <c r="Z91" i="7"/>
  <c r="Z96" i="7"/>
  <c r="F106" i="5"/>
  <c r="F123" i="9" s="1"/>
  <c r="H123" i="9" s="1"/>
  <c r="F95" i="5"/>
  <c r="F112" i="9" s="1"/>
  <c r="H112" i="9" s="1"/>
  <c r="Z86" i="7"/>
  <c r="F90" i="5"/>
  <c r="F107" i="9" s="1"/>
  <c r="H107" i="9" s="1"/>
  <c r="Z81" i="7"/>
  <c r="Z37" i="7"/>
  <c r="F45" i="5"/>
  <c r="F61" i="9" s="1"/>
  <c r="H61" i="9" s="1"/>
  <c r="F77" i="5"/>
  <c r="F94" i="9" s="1"/>
  <c r="H94" i="9" s="1"/>
  <c r="Z68" i="7"/>
  <c r="Z13" i="7"/>
  <c r="F19" i="5"/>
  <c r="F34" i="9" s="1"/>
  <c r="H34" i="9" s="1"/>
  <c r="Z82" i="7"/>
  <c r="F91" i="5"/>
  <c r="F108" i="9" s="1"/>
  <c r="H108" i="9" s="1"/>
  <c r="F118" i="5"/>
  <c r="F135" i="9" s="1"/>
  <c r="H135" i="9" s="1"/>
  <c r="Z108" i="7"/>
  <c r="Z97" i="7"/>
  <c r="F107" i="5"/>
  <c r="F124" i="9" s="1"/>
  <c r="H124" i="9" s="1"/>
  <c r="Z40" i="7"/>
  <c r="F48" i="5"/>
  <c r="F64" i="9" s="1"/>
  <c r="H64" i="9" s="1"/>
  <c r="F117" i="5"/>
  <c r="F134" i="9" s="1"/>
  <c r="H134" i="9" s="1"/>
  <c r="Z107" i="7"/>
  <c r="Z72" i="7"/>
  <c r="F81" i="5"/>
  <c r="F98" i="9" s="1"/>
  <c r="H98" i="9" s="1"/>
  <c r="F92" i="5"/>
  <c r="F109" i="9" s="1"/>
  <c r="H109" i="9" s="1"/>
  <c r="Z83" i="7"/>
  <c r="F105" i="5"/>
  <c r="F122" i="9" s="1"/>
  <c r="H122" i="9" s="1"/>
  <c r="Z95" i="7"/>
  <c r="F83" i="5"/>
  <c r="F100" i="9" s="1"/>
  <c r="H100" i="9" s="1"/>
  <c r="Z74" i="7"/>
  <c r="F13" i="5"/>
  <c r="F28" i="9" s="1"/>
  <c r="H28" i="9" s="1"/>
  <c r="Z7" i="7"/>
  <c r="Z19" i="7"/>
  <c r="F26" i="5"/>
  <c r="F41" i="9" s="1"/>
  <c r="H41" i="9" s="1"/>
  <c r="Z73" i="7"/>
  <c r="F82" i="5"/>
  <c r="F99" i="9" s="1"/>
  <c r="H99" i="9" s="1"/>
  <c r="F33" i="5"/>
  <c r="F49" i="9" s="1"/>
  <c r="H49" i="9" s="1"/>
  <c r="Z25" i="7"/>
  <c r="Z15" i="7"/>
  <c r="F22" i="5"/>
  <c r="F37" i="9" s="1"/>
  <c r="H37" i="9" s="1"/>
  <c r="F80" i="5"/>
  <c r="F97" i="9" s="1"/>
  <c r="H97" i="9" s="1"/>
  <c r="Z71" i="7"/>
  <c r="F130" i="5"/>
  <c r="F147" i="9" s="1"/>
  <c r="H147" i="9" s="1"/>
  <c r="Z119" i="7"/>
  <c r="F141" i="5"/>
  <c r="F158" i="9" s="1"/>
  <c r="H158" i="9" s="1"/>
  <c r="Z130" i="7"/>
  <c r="F164" i="5"/>
  <c r="F181" i="9" s="1"/>
  <c r="H181" i="9" s="1"/>
  <c r="Z152" i="7"/>
  <c r="F127" i="5"/>
  <c r="F144" i="9" s="1"/>
  <c r="H144" i="9" s="1"/>
  <c r="Z116" i="7"/>
  <c r="F153" i="5"/>
  <c r="F170" i="9" s="1"/>
  <c r="H170" i="9" s="1"/>
  <c r="Z141" i="7"/>
  <c r="F135" i="5"/>
  <c r="F152" i="9" s="1"/>
  <c r="H152" i="9" s="1"/>
  <c r="Z124" i="7"/>
  <c r="F176" i="5"/>
  <c r="F193" i="9" s="1"/>
  <c r="H193" i="9" s="1"/>
  <c r="Z164" i="7"/>
  <c r="F179" i="5"/>
  <c r="F196" i="9" s="1"/>
  <c r="H196" i="9" s="1"/>
  <c r="Z167" i="7"/>
  <c r="F133" i="5"/>
  <c r="F150" i="9" s="1"/>
  <c r="H150" i="9" s="1"/>
  <c r="Z122" i="7"/>
  <c r="F178" i="5"/>
  <c r="F195" i="9" s="1"/>
  <c r="H195" i="9" s="1"/>
  <c r="Z166" i="7"/>
  <c r="F140" i="5"/>
  <c r="F157" i="9" s="1"/>
  <c r="H157" i="9" s="1"/>
  <c r="Z129" i="7"/>
  <c r="F129" i="5"/>
  <c r="F146" i="9" s="1"/>
  <c r="H146" i="9" s="1"/>
  <c r="Z118" i="7"/>
  <c r="F167" i="5"/>
  <c r="F184" i="9" s="1"/>
  <c r="H184" i="9" s="1"/>
  <c r="Z155" i="7"/>
  <c r="F156" i="5"/>
  <c r="F173" i="9" s="1"/>
  <c r="H173" i="9" s="1"/>
  <c r="Z144" i="7"/>
  <c r="F160" i="5"/>
  <c r="F177" i="9" s="1"/>
  <c r="H177" i="9" s="1"/>
  <c r="Z148" i="7"/>
  <c r="F173" i="5"/>
  <c r="F190" i="9" s="1"/>
  <c r="H190" i="9" s="1"/>
  <c r="Z161" i="7"/>
  <c r="F142" i="5"/>
  <c r="F159" i="9" s="1"/>
  <c r="H159" i="9" s="1"/>
  <c r="Z131" i="7"/>
  <c r="F180" i="5"/>
  <c r="F197" i="9" s="1"/>
  <c r="H197" i="9" s="1"/>
  <c r="Z168" i="7"/>
  <c r="N159" i="9" l="1"/>
  <c r="M159" i="9" s="1"/>
  <c r="O159" i="9" s="1"/>
  <c r="P159" i="9" s="1"/>
  <c r="K159" i="9"/>
  <c r="N177" i="9"/>
  <c r="M177" i="9" s="1"/>
  <c r="O177" i="9" s="1"/>
  <c r="P177" i="9" s="1"/>
  <c r="K177" i="9"/>
  <c r="N184" i="9"/>
  <c r="M184" i="9" s="1"/>
  <c r="O184" i="9" s="1"/>
  <c r="P184" i="9" s="1"/>
  <c r="K184" i="9"/>
  <c r="K157" i="9"/>
  <c r="N157" i="9"/>
  <c r="M157" i="9" s="1"/>
  <c r="O157" i="9" s="1"/>
  <c r="P157" i="9" s="1"/>
  <c r="N150" i="9"/>
  <c r="M150" i="9" s="1"/>
  <c r="O150" i="9" s="1"/>
  <c r="P150" i="9" s="1"/>
  <c r="K150" i="9"/>
  <c r="N193" i="9"/>
  <c r="M193" i="9" s="1"/>
  <c r="O193" i="9" s="1"/>
  <c r="P193" i="9" s="1"/>
  <c r="K193" i="9"/>
  <c r="N170" i="9"/>
  <c r="M170" i="9" s="1"/>
  <c r="O170" i="9" s="1"/>
  <c r="P170" i="9" s="1"/>
  <c r="K170" i="9"/>
  <c r="K181" i="9"/>
  <c r="N181" i="9"/>
  <c r="M181" i="9" s="1"/>
  <c r="O181" i="9" s="1"/>
  <c r="P181" i="9" s="1"/>
  <c r="K147" i="9"/>
  <c r="N147" i="9"/>
  <c r="M147" i="9" s="1"/>
  <c r="O147" i="9" s="1"/>
  <c r="P147" i="9" s="1"/>
  <c r="N49" i="9"/>
  <c r="M49" i="9" s="1"/>
  <c r="O49" i="9" s="1"/>
  <c r="P49" i="9" s="1"/>
  <c r="K49" i="9"/>
  <c r="K100" i="9"/>
  <c r="N100" i="9"/>
  <c r="M100" i="9" s="1"/>
  <c r="O100" i="9" s="1"/>
  <c r="P100" i="9" s="1"/>
  <c r="K109" i="9"/>
  <c r="N109" i="9"/>
  <c r="M109" i="9" s="1"/>
  <c r="O109" i="9" s="1"/>
  <c r="P109" i="9" s="1"/>
  <c r="N134" i="9"/>
  <c r="M134" i="9" s="1"/>
  <c r="O134" i="9" s="1"/>
  <c r="P134" i="9" s="1"/>
  <c r="K134" i="9"/>
  <c r="K94" i="9"/>
  <c r="N94" i="9"/>
  <c r="M94" i="9" s="1"/>
  <c r="O94" i="9" s="1"/>
  <c r="P94" i="9" s="1"/>
  <c r="N112" i="9"/>
  <c r="M112" i="9" s="1"/>
  <c r="O112" i="9" s="1"/>
  <c r="P112" i="9" s="1"/>
  <c r="K112" i="9"/>
  <c r="N186" i="9"/>
  <c r="M186" i="9" s="1"/>
  <c r="O186" i="9" s="1"/>
  <c r="P186" i="9" s="1"/>
  <c r="K186" i="9"/>
  <c r="K37" i="9"/>
  <c r="N37" i="9"/>
  <c r="M37" i="9" s="1"/>
  <c r="O37" i="9" s="1"/>
  <c r="P37" i="9" s="1"/>
  <c r="K99" i="9"/>
  <c r="N99" i="9"/>
  <c r="M99" i="9" s="1"/>
  <c r="O99" i="9" s="1"/>
  <c r="P99" i="9" s="1"/>
  <c r="N41" i="9"/>
  <c r="M41" i="9" s="1"/>
  <c r="O41" i="9" s="1"/>
  <c r="P41" i="9" s="1"/>
  <c r="K41" i="9"/>
  <c r="N98" i="9"/>
  <c r="M98" i="9" s="1"/>
  <c r="O98" i="9" s="1"/>
  <c r="P98" i="9" s="1"/>
  <c r="K98" i="9"/>
  <c r="N64" i="9"/>
  <c r="M64" i="9" s="1"/>
  <c r="O64" i="9" s="1"/>
  <c r="P64" i="9" s="1"/>
  <c r="K64" i="9"/>
  <c r="N124" i="9"/>
  <c r="M124" i="9" s="1"/>
  <c r="O124" i="9" s="1"/>
  <c r="P124" i="9" s="1"/>
  <c r="K124" i="9"/>
  <c r="K108" i="9"/>
  <c r="N108" i="9"/>
  <c r="M108" i="9" s="1"/>
  <c r="O108" i="9" s="1"/>
  <c r="P108" i="9" s="1"/>
  <c r="N34" i="9"/>
  <c r="M34" i="9" s="1"/>
  <c r="O34" i="9" s="1"/>
  <c r="P34" i="9" s="1"/>
  <c r="K34" i="9"/>
  <c r="K61" i="9"/>
  <c r="N61" i="9"/>
  <c r="M61" i="9" s="1"/>
  <c r="O61" i="9" s="1"/>
  <c r="P61" i="9" s="1"/>
  <c r="N123" i="9"/>
  <c r="M123" i="9" s="1"/>
  <c r="O123" i="9" s="1"/>
  <c r="P123" i="9" s="1"/>
  <c r="K123" i="9"/>
  <c r="N114" i="9"/>
  <c r="M114" i="9" s="1"/>
  <c r="O114" i="9" s="1"/>
  <c r="P114" i="9" s="1"/>
  <c r="K114" i="9"/>
  <c r="N60" i="9"/>
  <c r="M60" i="9" s="1"/>
  <c r="O60" i="9" s="1"/>
  <c r="P60" i="9" s="1"/>
  <c r="K60" i="9"/>
  <c r="N56" i="9"/>
  <c r="M56" i="9" s="1"/>
  <c r="O56" i="9" s="1"/>
  <c r="P56" i="9" s="1"/>
  <c r="K56" i="9"/>
  <c r="K129" i="9"/>
  <c r="N129" i="9"/>
  <c r="M129" i="9" s="1"/>
  <c r="O129" i="9" s="1"/>
  <c r="P129" i="9" s="1"/>
  <c r="N63" i="9"/>
  <c r="M63" i="9" s="1"/>
  <c r="O63" i="9" s="1"/>
  <c r="P63" i="9" s="1"/>
  <c r="K63" i="9"/>
  <c r="N104" i="9"/>
  <c r="M104" i="9" s="1"/>
  <c r="O104" i="9" s="1"/>
  <c r="P104" i="9" s="1"/>
  <c r="K104" i="9"/>
  <c r="K31" i="9"/>
  <c r="N31" i="9"/>
  <c r="M31" i="9" s="1"/>
  <c r="O31" i="9" s="1"/>
  <c r="P31" i="9" s="1"/>
  <c r="K105" i="9"/>
  <c r="N105" i="9"/>
  <c r="M105" i="9" s="1"/>
  <c r="O105" i="9" s="1"/>
  <c r="P105" i="9" s="1"/>
  <c r="K39" i="9"/>
  <c r="N39" i="9"/>
  <c r="M39" i="9" s="1"/>
  <c r="O39" i="9" s="1"/>
  <c r="P39" i="9" s="1"/>
  <c r="N140" i="9"/>
  <c r="M140" i="9" s="1"/>
  <c r="O140" i="9" s="1"/>
  <c r="P140" i="9" s="1"/>
  <c r="K140" i="9"/>
  <c r="K115" i="9"/>
  <c r="N115" i="9"/>
  <c r="M115" i="9" s="1"/>
  <c r="O115" i="9" s="1"/>
  <c r="P115" i="9" s="1"/>
  <c r="N130" i="9"/>
  <c r="M130" i="9" s="1"/>
  <c r="O130" i="9" s="1"/>
  <c r="P130" i="9" s="1"/>
  <c r="K130" i="9"/>
  <c r="N137" i="9"/>
  <c r="M137" i="9" s="1"/>
  <c r="O137" i="9" s="1"/>
  <c r="P137" i="9" s="1"/>
  <c r="K137" i="9"/>
  <c r="N111" i="9"/>
  <c r="M111" i="9" s="1"/>
  <c r="O111" i="9" s="1"/>
  <c r="P111" i="9" s="1"/>
  <c r="K111" i="9"/>
  <c r="N42" i="9"/>
  <c r="M42" i="9" s="1"/>
  <c r="O42" i="9" s="1"/>
  <c r="P42" i="9" s="1"/>
  <c r="K42" i="9"/>
  <c r="N25" i="9"/>
  <c r="M25" i="9" s="1"/>
  <c r="O25" i="9" s="1"/>
  <c r="P25" i="9" s="1"/>
  <c r="K25" i="9"/>
  <c r="K132" i="9"/>
  <c r="N132" i="9"/>
  <c r="M132" i="9" s="1"/>
  <c r="O132" i="9" s="1"/>
  <c r="P132" i="9" s="1"/>
  <c r="N52" i="9"/>
  <c r="M52" i="9" s="1"/>
  <c r="O52" i="9" s="1"/>
  <c r="P52" i="9" s="1"/>
  <c r="K52" i="9"/>
  <c r="K136" i="9"/>
  <c r="N136" i="9"/>
  <c r="M136" i="9" s="1"/>
  <c r="O136" i="9" s="1"/>
  <c r="P136" i="9" s="1"/>
  <c r="N127" i="9"/>
  <c r="M127" i="9" s="1"/>
  <c r="O127" i="9" s="1"/>
  <c r="P127" i="9" s="1"/>
  <c r="K127" i="9"/>
  <c r="K29" i="9"/>
  <c r="N29" i="9"/>
  <c r="M29" i="9" s="1"/>
  <c r="O29" i="9" s="1"/>
  <c r="P29" i="9" s="1"/>
  <c r="N55" i="9"/>
  <c r="M55" i="9" s="1"/>
  <c r="O55" i="9" s="1"/>
  <c r="P55" i="9" s="1"/>
  <c r="K55" i="9"/>
  <c r="N38" i="9"/>
  <c r="M38" i="9" s="1"/>
  <c r="O38" i="9" s="1"/>
  <c r="P38" i="9" s="1"/>
  <c r="K38" i="9"/>
  <c r="N32" i="9"/>
  <c r="M32" i="9" s="1"/>
  <c r="O32" i="9" s="1"/>
  <c r="P32" i="9" s="1"/>
  <c r="K32" i="9"/>
  <c r="K33" i="9"/>
  <c r="N33" i="9"/>
  <c r="M33" i="9" s="1"/>
  <c r="O33" i="9" s="1"/>
  <c r="P33" i="9" s="1"/>
  <c r="N44" i="9"/>
  <c r="M44" i="9" s="1"/>
  <c r="O44" i="9" s="1"/>
  <c r="P44" i="9" s="1"/>
  <c r="K44" i="9"/>
  <c r="K45" i="9"/>
  <c r="N45" i="9"/>
  <c r="M45" i="9" s="1"/>
  <c r="O45" i="9" s="1"/>
  <c r="P45" i="9" s="1"/>
  <c r="K197" i="9"/>
  <c r="N197" i="9"/>
  <c r="M197" i="9" s="1"/>
  <c r="O197" i="9" s="1"/>
  <c r="P197" i="9" s="1"/>
  <c r="K190" i="9"/>
  <c r="N190" i="9"/>
  <c r="M190" i="9" s="1"/>
  <c r="O190" i="9" s="1"/>
  <c r="P190" i="9" s="1"/>
  <c r="K173" i="9"/>
  <c r="N173" i="9"/>
  <c r="M173" i="9" s="1"/>
  <c r="O173" i="9" s="1"/>
  <c r="P173" i="9" s="1"/>
  <c r="N146" i="9"/>
  <c r="M146" i="9" s="1"/>
  <c r="O146" i="9" s="1"/>
  <c r="P146" i="9" s="1"/>
  <c r="K146" i="9"/>
  <c r="K195" i="9"/>
  <c r="N195" i="9"/>
  <c r="M195" i="9" s="1"/>
  <c r="O195" i="9" s="1"/>
  <c r="P195" i="9" s="1"/>
  <c r="N196" i="9"/>
  <c r="M196" i="9" s="1"/>
  <c r="O196" i="9" s="1"/>
  <c r="P196" i="9" s="1"/>
  <c r="K196" i="9"/>
  <c r="K152" i="9"/>
  <c r="N152" i="9"/>
  <c r="M152" i="9" s="1"/>
  <c r="O152" i="9" s="1"/>
  <c r="P152" i="9" s="1"/>
  <c r="N144" i="9"/>
  <c r="M144" i="9" s="1"/>
  <c r="O144" i="9" s="1"/>
  <c r="P144" i="9" s="1"/>
  <c r="K144" i="9"/>
  <c r="K158" i="9"/>
  <c r="N158" i="9"/>
  <c r="M158" i="9" s="1"/>
  <c r="O158" i="9" s="1"/>
  <c r="P158" i="9" s="1"/>
  <c r="K97" i="9"/>
  <c r="N97" i="9"/>
  <c r="M97" i="9" s="1"/>
  <c r="O97" i="9" s="1"/>
  <c r="P97" i="9" s="1"/>
  <c r="K28" i="9"/>
  <c r="N28" i="9"/>
  <c r="M28" i="9" s="1"/>
  <c r="O28" i="9" s="1"/>
  <c r="P28" i="9" s="1"/>
  <c r="N122" i="9"/>
  <c r="M122" i="9" s="1"/>
  <c r="O122" i="9" s="1"/>
  <c r="P122" i="9" s="1"/>
  <c r="K122" i="9"/>
  <c r="N135" i="9"/>
  <c r="M135" i="9" s="1"/>
  <c r="O135" i="9" s="1"/>
  <c r="P135" i="9" s="1"/>
  <c r="K135" i="9"/>
  <c r="N107" i="9"/>
  <c r="M107" i="9" s="1"/>
  <c r="O107" i="9" s="1"/>
  <c r="P107" i="9" s="1"/>
  <c r="K107" i="9"/>
  <c r="N117" i="9"/>
  <c r="M117" i="9" s="1"/>
  <c r="O117" i="9" s="1"/>
  <c r="P117" i="9" s="1"/>
  <c r="K117" i="9"/>
  <c r="K50" i="9"/>
  <c r="N50" i="9"/>
  <c r="M50" i="9" s="1"/>
  <c r="O50" i="9" s="1"/>
  <c r="P50" i="9" s="1"/>
  <c r="K156" i="9"/>
  <c r="N156" i="9"/>
  <c r="M156" i="9" s="1"/>
  <c r="O156" i="9" s="1"/>
  <c r="P156" i="9" s="1"/>
  <c r="N176" i="9"/>
  <c r="M176" i="9" s="1"/>
  <c r="O176" i="9" s="1"/>
  <c r="P176" i="9" s="1"/>
  <c r="K176" i="9"/>
  <c r="N188" i="9"/>
  <c r="M188" i="9" s="1"/>
  <c r="O188" i="9" s="1"/>
  <c r="P188" i="9" s="1"/>
  <c r="K188" i="9"/>
  <c r="K153" i="9"/>
  <c r="N153" i="9"/>
  <c r="M153" i="9" s="1"/>
  <c r="O153" i="9" s="1"/>
  <c r="P153" i="9" s="1"/>
  <c r="N165" i="9"/>
  <c r="M165" i="9" s="1"/>
  <c r="O165" i="9" s="1"/>
  <c r="P165" i="9" s="1"/>
  <c r="K165" i="9"/>
  <c r="N164" i="9"/>
  <c r="M164" i="9" s="1"/>
  <c r="O164" i="9" s="1"/>
  <c r="P164" i="9" s="1"/>
  <c r="K164" i="9"/>
  <c r="K198" i="9"/>
  <c r="N198" i="9"/>
  <c r="M198" i="9" s="1"/>
  <c r="O198" i="9" s="1"/>
  <c r="P198" i="9" s="1"/>
  <c r="F208" i="9"/>
  <c r="H208" i="9" s="1"/>
  <c r="F207" i="9"/>
  <c r="H207" i="9" s="1"/>
  <c r="N160" i="9"/>
  <c r="M160" i="9" s="1"/>
  <c r="O160" i="9" s="1"/>
  <c r="P160" i="9" s="1"/>
  <c r="K160" i="9"/>
  <c r="N187" i="9"/>
  <c r="M187" i="9" s="1"/>
  <c r="O187" i="9" s="1"/>
  <c r="P187" i="9" s="1"/>
  <c r="K187" i="9"/>
  <c r="K171" i="9"/>
  <c r="N171" i="9"/>
  <c r="M171" i="9" s="1"/>
  <c r="O171" i="9" s="1"/>
  <c r="P171" i="9" s="1"/>
  <c r="N192" i="9"/>
  <c r="M192" i="9" s="1"/>
  <c r="O192" i="9" s="1"/>
  <c r="P192" i="9" s="1"/>
  <c r="K192" i="9"/>
  <c r="K182" i="9"/>
  <c r="N182" i="9"/>
  <c r="M182" i="9" s="1"/>
  <c r="O182" i="9" s="1"/>
  <c r="P182" i="9" s="1"/>
  <c r="K155" i="9"/>
  <c r="N155" i="9"/>
  <c r="M155" i="9" s="1"/>
  <c r="O155" i="9" s="1"/>
  <c r="P155" i="9" s="1"/>
  <c r="N191" i="9"/>
  <c r="M191" i="9" s="1"/>
  <c r="O191" i="9" s="1"/>
  <c r="P191" i="9" s="1"/>
  <c r="K191" i="9"/>
  <c r="N145" i="9"/>
  <c r="M145" i="9" s="1"/>
  <c r="O145" i="9" s="1"/>
  <c r="P145" i="9" s="1"/>
  <c r="K145" i="9"/>
  <c r="K70" i="9"/>
  <c r="N70" i="9"/>
  <c r="M70" i="9" s="1"/>
  <c r="O70" i="9" s="1"/>
  <c r="P70" i="9" s="1"/>
  <c r="K119" i="9"/>
  <c r="N119" i="9"/>
  <c r="M119" i="9" s="1"/>
  <c r="O119" i="9" s="1"/>
  <c r="P119" i="9" s="1"/>
  <c r="K69" i="9"/>
  <c r="N69" i="9"/>
  <c r="M69" i="9" s="1"/>
  <c r="O69" i="9" s="1"/>
  <c r="P69" i="9" s="1"/>
  <c r="K80" i="9"/>
  <c r="N80" i="9"/>
  <c r="M80" i="9" s="1"/>
  <c r="O80" i="9" s="1"/>
  <c r="P80" i="9" s="1"/>
  <c r="K96" i="9"/>
  <c r="N96" i="9"/>
  <c r="M96" i="9" s="1"/>
  <c r="O96" i="9" s="1"/>
  <c r="P96" i="9" s="1"/>
  <c r="N43" i="9"/>
  <c r="M43" i="9" s="1"/>
  <c r="O43" i="9" s="1"/>
  <c r="P43" i="9" s="1"/>
  <c r="K43" i="9"/>
  <c r="N102" i="9"/>
  <c r="M102" i="9" s="1"/>
  <c r="O102" i="9" s="1"/>
  <c r="P102" i="9" s="1"/>
  <c r="K102" i="9"/>
  <c r="K77" i="9"/>
  <c r="N77" i="9"/>
  <c r="M77" i="9" s="1"/>
  <c r="O77" i="9" s="1"/>
  <c r="P77" i="9" s="1"/>
  <c r="K53" i="9"/>
  <c r="N53" i="9"/>
  <c r="M53" i="9" s="1"/>
  <c r="O53" i="9" s="1"/>
  <c r="P53" i="9" s="1"/>
  <c r="K68" i="9"/>
  <c r="N68" i="9"/>
  <c r="M68" i="9" s="1"/>
  <c r="O68" i="9" s="1"/>
  <c r="P68" i="9" s="1"/>
  <c r="N90" i="9"/>
  <c r="M90" i="9" s="1"/>
  <c r="O90" i="9" s="1"/>
  <c r="P90" i="9" s="1"/>
  <c r="K90" i="9"/>
  <c r="N95" i="9"/>
  <c r="M95" i="9" s="1"/>
  <c r="O95" i="9" s="1"/>
  <c r="P95" i="9" s="1"/>
  <c r="K95" i="9"/>
  <c r="K59" i="9"/>
  <c r="N59" i="9"/>
  <c r="M59" i="9" s="1"/>
  <c r="O59" i="9" s="1"/>
  <c r="P59" i="9" s="1"/>
  <c r="K89" i="9"/>
  <c r="N89" i="9"/>
  <c r="M89" i="9" s="1"/>
  <c r="O89" i="9" s="1"/>
  <c r="P89" i="9" s="1"/>
  <c r="K79" i="9"/>
  <c r="N79" i="9"/>
  <c r="M79" i="9" s="1"/>
  <c r="O79" i="9" s="1"/>
  <c r="P79" i="9" s="1"/>
  <c r="K27" i="9"/>
  <c r="N27" i="9"/>
  <c r="M27" i="9" s="1"/>
  <c r="O27" i="9" s="1"/>
  <c r="P27" i="9" s="1"/>
  <c r="N84" i="9"/>
  <c r="M84" i="9" s="1"/>
  <c r="O84" i="9" s="1"/>
  <c r="P84" i="9" s="1"/>
  <c r="K84" i="9"/>
  <c r="K178" i="9"/>
  <c r="N178" i="9"/>
  <c r="M178" i="9" s="1"/>
  <c r="O178" i="9" s="1"/>
  <c r="P178" i="9" s="1"/>
  <c r="K205" i="9"/>
  <c r="N205" i="9"/>
  <c r="M205" i="9" s="1"/>
  <c r="O205" i="9" s="1"/>
  <c r="P205" i="9" s="1"/>
  <c r="N172" i="9"/>
  <c r="M172" i="9" s="1"/>
  <c r="O172" i="9" s="1"/>
  <c r="P172" i="9" s="1"/>
  <c r="K172" i="9"/>
  <c r="K154" i="9"/>
  <c r="N154" i="9"/>
  <c r="M154" i="9" s="1"/>
  <c r="O154" i="9" s="1"/>
  <c r="P154" i="9" s="1"/>
  <c r="N167" i="9"/>
  <c r="M167" i="9" s="1"/>
  <c r="O167" i="9" s="1"/>
  <c r="P167" i="9" s="1"/>
  <c r="K167" i="9"/>
  <c r="N189" i="9"/>
  <c r="M189" i="9" s="1"/>
  <c r="O189" i="9" s="1"/>
  <c r="P189" i="9" s="1"/>
  <c r="K189" i="9"/>
  <c r="K168" i="9"/>
  <c r="N168" i="9"/>
  <c r="M168" i="9" s="1"/>
  <c r="O168" i="9" s="1"/>
  <c r="P168" i="9" s="1"/>
  <c r="K87" i="9"/>
  <c r="N87" i="9"/>
  <c r="M87" i="9" s="1"/>
  <c r="O87" i="9" s="1"/>
  <c r="P87" i="9" s="1"/>
  <c r="N128" i="9"/>
  <c r="M128" i="9" s="1"/>
  <c r="O128" i="9" s="1"/>
  <c r="P128" i="9" s="1"/>
  <c r="K128" i="9"/>
  <c r="N118" i="9"/>
  <c r="M118" i="9" s="1"/>
  <c r="O118" i="9" s="1"/>
  <c r="P118" i="9" s="1"/>
  <c r="K118" i="9"/>
  <c r="N101" i="9"/>
  <c r="M101" i="9" s="1"/>
  <c r="O101" i="9" s="1"/>
  <c r="P101" i="9" s="1"/>
  <c r="K101" i="9"/>
  <c r="N75" i="9"/>
  <c r="M75" i="9" s="1"/>
  <c r="O75" i="9" s="1"/>
  <c r="P75" i="9" s="1"/>
  <c r="K75" i="9"/>
  <c r="K86" i="9"/>
  <c r="N86" i="9"/>
  <c r="M86" i="9" s="1"/>
  <c r="O86" i="9" s="1"/>
  <c r="P86" i="9" s="1"/>
  <c r="K85" i="9"/>
  <c r="N85" i="9"/>
  <c r="M85" i="9" s="1"/>
  <c r="O85" i="9" s="1"/>
  <c r="P85" i="9" s="1"/>
  <c r="K83" i="9"/>
  <c r="N83" i="9"/>
  <c r="M83" i="9" s="1"/>
  <c r="O83" i="9" s="1"/>
  <c r="P83" i="9" s="1"/>
  <c r="N125" i="9"/>
  <c r="M125" i="9" s="1"/>
  <c r="O125" i="9" s="1"/>
  <c r="P125" i="9" s="1"/>
  <c r="K125" i="9"/>
  <c r="N91" i="9"/>
  <c r="M91" i="9" s="1"/>
  <c r="O91" i="9" s="1"/>
  <c r="P91" i="9" s="1"/>
  <c r="K91" i="9"/>
  <c r="N139" i="9"/>
  <c r="M139" i="9" s="1"/>
  <c r="O139" i="9" s="1"/>
  <c r="P139" i="9" s="1"/>
  <c r="K139" i="9"/>
  <c r="K126" i="9"/>
  <c r="N126" i="9"/>
  <c r="M126" i="9" s="1"/>
  <c r="O126" i="9" s="1"/>
  <c r="P126" i="9" s="1"/>
  <c r="K148" i="9"/>
  <c r="N148" i="9"/>
  <c r="M148" i="9" s="1"/>
  <c r="O148" i="9" s="1"/>
  <c r="P148" i="9" s="1"/>
  <c r="N166" i="9"/>
  <c r="M166" i="9" s="1"/>
  <c r="O166" i="9" s="1"/>
  <c r="P166" i="9" s="1"/>
  <c r="K166" i="9"/>
  <c r="K179" i="9"/>
  <c r="N179" i="9"/>
  <c r="M179" i="9" s="1"/>
  <c r="O179" i="9" s="1"/>
  <c r="P179" i="9" s="1"/>
  <c r="K163" i="9"/>
  <c r="N163" i="9"/>
  <c r="M163" i="9" s="1"/>
  <c r="O163" i="9" s="1"/>
  <c r="P163" i="9" s="1"/>
  <c r="K185" i="9"/>
  <c r="N185" i="9"/>
  <c r="M185" i="9" s="1"/>
  <c r="O185" i="9" s="1"/>
  <c r="P185" i="9" s="1"/>
  <c r="K143" i="9"/>
  <c r="K16" i="9" s="1"/>
  <c r="N143" i="9"/>
  <c r="M143" i="9" s="1"/>
  <c r="O143" i="9" s="1"/>
  <c r="P143" i="9" s="1"/>
  <c r="K204" i="9"/>
  <c r="N204" i="9"/>
  <c r="M204" i="9" s="1"/>
  <c r="O204" i="9" s="1"/>
  <c r="P204" i="9" s="1"/>
  <c r="N174" i="9"/>
  <c r="M174" i="9" s="1"/>
  <c r="O174" i="9" s="1"/>
  <c r="P174" i="9" s="1"/>
  <c r="K174" i="9"/>
  <c r="K194" i="9"/>
  <c r="N194" i="9"/>
  <c r="M194" i="9" s="1"/>
  <c r="O194" i="9" s="1"/>
  <c r="P194" i="9" s="1"/>
  <c r="K133" i="9"/>
  <c r="N133" i="9"/>
  <c r="M133" i="9" s="1"/>
  <c r="O133" i="9" s="1"/>
  <c r="P133" i="9" s="1"/>
  <c r="K51" i="9"/>
  <c r="N51" i="9"/>
  <c r="M51" i="9" s="1"/>
  <c r="O51" i="9" s="1"/>
  <c r="P51" i="9" s="1"/>
  <c r="K40" i="9"/>
  <c r="N40" i="9"/>
  <c r="M40" i="9" s="1"/>
  <c r="O40" i="9" s="1"/>
  <c r="P40" i="9" s="1"/>
  <c r="N138" i="9"/>
  <c r="M138" i="9" s="1"/>
  <c r="O138" i="9" s="1"/>
  <c r="P138" i="9" s="1"/>
  <c r="K138" i="9"/>
  <c r="K54" i="9"/>
  <c r="N54" i="9"/>
  <c r="M54" i="9" s="1"/>
  <c r="O54" i="9" s="1"/>
  <c r="P54" i="9" s="1"/>
  <c r="K106" i="9"/>
  <c r="N106" i="9"/>
  <c r="M106" i="9" s="1"/>
  <c r="O106" i="9" s="1"/>
  <c r="P106" i="9" s="1"/>
  <c r="N116" i="9"/>
  <c r="M116" i="9" s="1"/>
  <c r="O116" i="9" s="1"/>
  <c r="P116" i="9" s="1"/>
  <c r="K116" i="9"/>
  <c r="N88" i="9"/>
  <c r="M88" i="9" s="1"/>
  <c r="O88" i="9" s="1"/>
  <c r="P88" i="9" s="1"/>
  <c r="K88" i="9"/>
  <c r="K113" i="9"/>
  <c r="N113" i="9"/>
  <c r="M113" i="9" s="1"/>
  <c r="O113" i="9" s="1"/>
  <c r="P113" i="9" s="1"/>
  <c r="K58" i="9"/>
  <c r="N58" i="9"/>
  <c r="M58" i="9" s="1"/>
  <c r="O58" i="9" s="1"/>
  <c r="P58" i="9" s="1"/>
  <c r="K78" i="9"/>
  <c r="N78" i="9"/>
  <c r="M78" i="9" s="1"/>
  <c r="O78" i="9" s="1"/>
  <c r="P78" i="9" s="1"/>
  <c r="N73" i="9"/>
  <c r="M73" i="9" s="1"/>
  <c r="O73" i="9" s="1"/>
  <c r="P73" i="9" s="1"/>
  <c r="K73" i="9"/>
  <c r="K67" i="9"/>
  <c r="N67" i="9"/>
  <c r="M67" i="9" s="1"/>
  <c r="O67" i="9" s="1"/>
  <c r="P67" i="9" s="1"/>
  <c r="K81" i="9"/>
  <c r="N81" i="9"/>
  <c r="M81" i="9" s="1"/>
  <c r="O81" i="9" s="1"/>
  <c r="P81" i="9" s="1"/>
  <c r="K74" i="9"/>
  <c r="N74" i="9"/>
  <c r="M74" i="9" s="1"/>
  <c r="O74" i="9" s="1"/>
  <c r="P74" i="9" s="1"/>
  <c r="N62" i="9"/>
  <c r="M62" i="9" s="1"/>
  <c r="O62" i="9" s="1"/>
  <c r="P62" i="9" s="1"/>
  <c r="K62" i="9"/>
  <c r="N72" i="9"/>
  <c r="M72" i="9" s="1"/>
  <c r="O72" i="9" s="1"/>
  <c r="P72" i="9" s="1"/>
  <c r="K72" i="9"/>
  <c r="N71" i="9"/>
  <c r="M71" i="9" s="1"/>
  <c r="O71" i="9" s="1"/>
  <c r="P71" i="9" s="1"/>
  <c r="K71" i="9"/>
  <c r="K14" i="9" l="1"/>
  <c r="K18" i="9"/>
  <c r="N208" i="9"/>
  <c r="M208" i="9" s="1"/>
  <c r="O208" i="9" s="1"/>
  <c r="P208" i="9" s="1"/>
  <c r="K208" i="9"/>
  <c r="K11" i="9"/>
  <c r="K13" i="9"/>
  <c r="K207" i="9"/>
  <c r="K210" i="9" s="1"/>
  <c r="K212" i="9" s="1"/>
  <c r="N207" i="9"/>
  <c r="M207" i="9" s="1"/>
  <c r="O207" i="9" s="1"/>
  <c r="P207" i="9" s="1"/>
  <c r="K15" i="9"/>
  <c r="K12" i="9"/>
  <c r="K19" i="9" l="1"/>
  <c r="K20" i="9" s="1"/>
  <c r="K22" i="9" s="1"/>
</calcChain>
</file>

<file path=xl/comments1.xml><?xml version="1.0" encoding="utf-8"?>
<comments xmlns="http://schemas.openxmlformats.org/spreadsheetml/2006/main">
  <authors>
    <author>Regan, Jared</author>
  </authors>
  <commentList>
    <comment ref="J207" authorId="0" shapeId="0">
      <text>
        <r>
          <rPr>
            <b/>
            <sz val="9"/>
            <color indexed="81"/>
            <rFont val="Tahoma"/>
            <family val="2"/>
          </rPr>
          <t>Regan, Jared:</t>
        </r>
        <r>
          <rPr>
            <sz val="9"/>
            <color indexed="81"/>
            <rFont val="Tahoma"/>
            <family val="2"/>
          </rPr>
          <t xml:space="preserve">
Sch 58 - Old is not billed in the billing system, therefore this rate is not updated as no Revenue Requirement allocated.</t>
        </r>
      </text>
    </comment>
  </commentList>
</comments>
</file>

<file path=xl/comments2.xml><?xml version="1.0" encoding="utf-8"?>
<comments xmlns="http://schemas.openxmlformats.org/spreadsheetml/2006/main">
  <authors>
    <author>Puget Sound Energy</author>
  </authors>
  <commentList>
    <comment ref="H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used for capital cost allocation for Company finaniced SCHs only
</t>
        </r>
      </text>
    </comment>
    <comment ref="Z171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Special Case: This is a monthly per watt of connected load charge</t>
        </r>
      </text>
    </comment>
    <comment ref="H174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Per Troupe, Danielle  updated 2018 pole installation costs 
</t>
        </r>
      </text>
    </comment>
  </commentList>
</comments>
</file>

<file path=xl/sharedStrings.xml><?xml version="1.0" encoding="utf-8"?>
<sst xmlns="http://schemas.openxmlformats.org/spreadsheetml/2006/main" count="1209" uniqueCount="381">
  <si>
    <t>Adjusted Lighting Revenue Req</t>
  </si>
  <si>
    <t>Difference</t>
  </si>
  <si>
    <t>Lighting Revenue to Collect</t>
  </si>
  <si>
    <t>Lighting Revenue Based on Inventory</t>
  </si>
  <si>
    <t>Old</t>
  </si>
  <si>
    <t>Check</t>
  </si>
  <si>
    <t>All Lighting</t>
  </si>
  <si>
    <t>Sch 55, 56, 58 &amp; 59 Pole Rental</t>
  </si>
  <si>
    <t>Schedule 58-59</t>
  </si>
  <si>
    <t>Schedule 57</t>
  </si>
  <si>
    <t>Schedule 55-56</t>
  </si>
  <si>
    <t>Schedule 54</t>
  </si>
  <si>
    <t>Schedule 53</t>
  </si>
  <si>
    <t>Schedule 52</t>
  </si>
  <si>
    <t>Schedule 51</t>
  </si>
  <si>
    <t>Schedule 50</t>
  </si>
  <si>
    <t>COS %</t>
  </si>
  <si>
    <t>= (l) - (i)</t>
  </si>
  <si>
    <t>= (j) + (k)</t>
  </si>
  <si>
    <t>= (g) * (h)</t>
  </si>
  <si>
    <t>= (d) + (e) + (f)</t>
  </si>
  <si>
    <t>Source</t>
  </si>
  <si>
    <t>(m)</t>
  </si>
  <si>
    <t>(l)</t>
  </si>
  <si>
    <t>(k)</t>
  </si>
  <si>
    <t>(j)</t>
  </si>
  <si>
    <t>(i)</t>
  </si>
  <si>
    <t>(h)</t>
  </si>
  <si>
    <t>(g)</t>
  </si>
  <si>
    <t>(f)</t>
  </si>
  <si>
    <t xml:space="preserve">(e) </t>
  </si>
  <si>
    <t>(d)</t>
  </si>
  <si>
    <t>(c)</t>
  </si>
  <si>
    <t>(b)</t>
  </si>
  <si>
    <t>(a)</t>
  </si>
  <si>
    <t>Customer</t>
  </si>
  <si>
    <t>O&amp;M</t>
  </si>
  <si>
    <t>Wattage (W)</t>
  </si>
  <si>
    <t>Lamp Type</t>
  </si>
  <si>
    <t>Schedule</t>
  </si>
  <si>
    <t>Line No.</t>
  </si>
  <si>
    <t>Summary of Allocated Costs</t>
  </si>
  <si>
    <t>TOTAL PLANT-IN-SERVICE</t>
  </si>
  <si>
    <t>Sub-total</t>
  </si>
  <si>
    <t>SW.T</t>
  </si>
  <si>
    <t>Other Tangible Property</t>
  </si>
  <si>
    <t>Miscellaneous Equip</t>
  </si>
  <si>
    <t>Communication Equip</t>
  </si>
  <si>
    <t>SWPTD.T</t>
  </si>
  <si>
    <t>Power Operated Equip</t>
  </si>
  <si>
    <t>Lab Equip</t>
  </si>
  <si>
    <t>Tools &amp; Shop &amp; Garage Equip</t>
  </si>
  <si>
    <t>PTDP.T</t>
  </si>
  <si>
    <t>Stores Equip</t>
  </si>
  <si>
    <t>Transportation Equip</t>
  </si>
  <si>
    <t>Office Furniture &amp; Equip</t>
  </si>
  <si>
    <t>Structures &amp; Improvements</t>
  </si>
  <si>
    <t>Land &amp; Land Rights</t>
  </si>
  <si>
    <t>General Plant</t>
  </si>
  <si>
    <t>LINE.T</t>
  </si>
  <si>
    <t>Asset Retirement Obligation</t>
  </si>
  <si>
    <t>DIR373.00</t>
  </si>
  <si>
    <t xml:space="preserve">Str &amp; Area Lighting Sys </t>
  </si>
  <si>
    <t>METER</t>
  </si>
  <si>
    <t>Meters</t>
  </si>
  <si>
    <t>RESID</t>
  </si>
  <si>
    <t>Services - UNGD</t>
  </si>
  <si>
    <t>369.02</t>
  </si>
  <si>
    <t>OH_SVC</t>
  </si>
  <si>
    <t>Services - OVHD</t>
  </si>
  <si>
    <t>369.01</t>
  </si>
  <si>
    <t>DIR368.03</t>
  </si>
  <si>
    <t>Line Transf  Assigned</t>
  </si>
  <si>
    <t>UG_TFMR</t>
  </si>
  <si>
    <t>Line Transf  UNGD</t>
  </si>
  <si>
    <t>368.02</t>
  </si>
  <si>
    <t>OH_TFMR</t>
  </si>
  <si>
    <t>Line Transf  OVHD</t>
  </si>
  <si>
    <t>368.01</t>
  </si>
  <si>
    <t>UG_NCP</t>
  </si>
  <si>
    <t xml:space="preserve">UG Conductor &amp; Devices </t>
  </si>
  <si>
    <t xml:space="preserve">UG Conduit </t>
  </si>
  <si>
    <t>DIR366.01</t>
  </si>
  <si>
    <t>UG Conduit Direct Assignment</t>
  </si>
  <si>
    <t>OH_NCP</t>
  </si>
  <si>
    <t xml:space="preserve">OVHD Cond &amp; Devices </t>
  </si>
  <si>
    <t>DIR364.01</t>
  </si>
  <si>
    <t>OH Lines Direct Assignment</t>
  </si>
  <si>
    <t xml:space="preserve">Poles Towers &amp; Fixtures </t>
  </si>
  <si>
    <t>NCP_362</t>
  </si>
  <si>
    <t>Battery Storage</t>
  </si>
  <si>
    <t>Station Equipment - Allocated</t>
  </si>
  <si>
    <t>DIR362.01</t>
  </si>
  <si>
    <t>Station Equipment - Assigned</t>
  </si>
  <si>
    <t>NCP_361</t>
  </si>
  <si>
    <t>Structures &amp; Improve - Allocated</t>
  </si>
  <si>
    <t>DIR361.01</t>
  </si>
  <si>
    <t>Structures &amp; Improve - Assigned</t>
  </si>
  <si>
    <t>NCP_360</t>
  </si>
  <si>
    <t>Land &amp; Land Rights - Allocated</t>
  </si>
  <si>
    <t>DIR360.01</t>
  </si>
  <si>
    <t>Land &amp; Land Rights - Assigned</t>
  </si>
  <si>
    <t>Total</t>
  </si>
  <si>
    <t>Distribution Plant</t>
  </si>
  <si>
    <t>Deferred Portion</t>
  </si>
  <si>
    <t>Current Portion</t>
  </si>
  <si>
    <t>_PC4</t>
  </si>
  <si>
    <t>Non-Washington Transmission Plant</t>
  </si>
  <si>
    <t>% to Total</t>
  </si>
  <si>
    <t xml:space="preserve"> Assigned Revenue Requirement </t>
  </si>
  <si>
    <t>DEM</t>
  </si>
  <si>
    <t>Washington Integrated Lease Facilities (LIF) Transmission Plant</t>
  </si>
  <si>
    <t>Washington Integrated Generation (GIF) Transmission Plant</t>
  </si>
  <si>
    <t>_PC3</t>
  </si>
  <si>
    <t>Washington Transmission Plant</t>
  </si>
  <si>
    <t>Transmission Plant</t>
  </si>
  <si>
    <t>Total Capital Cost of Rented Poles</t>
  </si>
  <si>
    <t>Total Install Cost of other Lamps</t>
  </si>
  <si>
    <t>Other Production Generation</t>
  </si>
  <si>
    <t>Distribution Rev Req</t>
  </si>
  <si>
    <t>Distribution Rev Req to Allocate</t>
  </si>
  <si>
    <t>Lighting COS Capital</t>
  </si>
  <si>
    <t>Hydro Baseload Generation</t>
  </si>
  <si>
    <t>Thermal Baseload Generation</t>
  </si>
  <si>
    <t>Demand Related</t>
  </si>
  <si>
    <t>Production Plant</t>
  </si>
  <si>
    <t>Energy Related</t>
  </si>
  <si>
    <t>Production/Transmission Rev Req</t>
  </si>
  <si>
    <t>GP.T</t>
  </si>
  <si>
    <t>Other</t>
  </si>
  <si>
    <t>Generation Energy &amp; Demand Revenue Req</t>
  </si>
  <si>
    <t>% Energy &amp; Demand</t>
  </si>
  <si>
    <t>Adjusted Rev Req to Collect</t>
  </si>
  <si>
    <t>DP.T</t>
  </si>
  <si>
    <t>Distribution</t>
  </si>
  <si>
    <t>Generation/Transmission</t>
  </si>
  <si>
    <t>Intangible Plant</t>
  </si>
  <si>
    <t>Other Plant</t>
  </si>
  <si>
    <t>Plant-in-Service</t>
  </si>
  <si>
    <t>Production &amp; Transmission Plant</t>
  </si>
  <si>
    <t>RATE BASE</t>
  </si>
  <si>
    <t>ECOS Plant in Service Summary</t>
  </si>
  <si>
    <t>Adjusted Rev Req</t>
  </si>
  <si>
    <t>Total Excluding "Other Plant"</t>
  </si>
  <si>
    <t>Lighting
Sch 50-59</t>
  </si>
  <si>
    <t>Allocation Method</t>
  </si>
  <si>
    <t>Account Description</t>
  </si>
  <si>
    <t>COS ID</t>
  </si>
  <si>
    <t>Adjusted Test Year Twelve Months ended December 2018 @ Proforma Rev Requirement</t>
  </si>
  <si>
    <t>Puget Sound Energy</t>
  </si>
  <si>
    <t>Per kWh Commodity Cost (Annually)</t>
  </si>
  <si>
    <t>Total Count of kWh (annual)</t>
  </si>
  <si>
    <t>Total Revenue Required From Rates</t>
  </si>
  <si>
    <t>A&amp;G Component of Revenue Requirement</t>
  </si>
  <si>
    <t>Production / Transmission (Energy-related) Revenue Requirement</t>
  </si>
  <si>
    <t>Commodity Components (Sch 50, 51, 52, 53, 54, 55, 56, 57, 58, 59)</t>
  </si>
  <si>
    <t>Energy</t>
  </si>
  <si>
    <t>Per kW Demand Cost (Monthly)</t>
  </si>
  <si>
    <t>Per kW Demand Cost (Annually)</t>
  </si>
  <si>
    <t>Total Count of Non-Continuous Area kW</t>
  </si>
  <si>
    <t>Non-Continuous Area Light Portion of Revenue Requirement</t>
  </si>
  <si>
    <t>Non-Continuous Area Light % of Demand</t>
  </si>
  <si>
    <t>Production / Transmission (Demand-related) Revenue Requirement</t>
  </si>
  <si>
    <t>Demand Components (Sch 55, 56, 58, 59)</t>
  </si>
  <si>
    <t>Total Count of Non-Continuous Street kW</t>
  </si>
  <si>
    <t>Non-Continuous Street Light Portion of Revenue Requirement</t>
  </si>
  <si>
    <t>Non-Continuous Street Light % of Demand</t>
  </si>
  <si>
    <t>Demand Components (Sch 50, 51, 52, 53, 54)</t>
  </si>
  <si>
    <t>Total Count of Continuous Street kW</t>
  </si>
  <si>
    <t>Continuous Street Light Portion of Revenue Requirement</t>
  </si>
  <si>
    <t>Continuous Street Light % of Demand</t>
  </si>
  <si>
    <t>Total Revenue Required</t>
  </si>
  <si>
    <t>Demand Components (Sch 57)</t>
  </si>
  <si>
    <t>Demand</t>
  </si>
  <si>
    <t>Per Watt Customer Cost (Monthly)</t>
  </si>
  <si>
    <t>Per Watt Customer Cost (Annually)</t>
  </si>
  <si>
    <t>Total Count of Schedule 57 Connected Watts</t>
  </si>
  <si>
    <t>Amount of Revenue Required from non-57</t>
  </si>
  <si>
    <t>% of Schedule 57 Customers</t>
  </si>
  <si>
    <t>Number of Customers Less Schedule 57 Customers</t>
  </si>
  <si>
    <t>Number of Schedule 57 Customers</t>
  </si>
  <si>
    <t>Total number of Customers</t>
  </si>
  <si>
    <t>Customer Expense (Sch 57)</t>
  </si>
  <si>
    <t>Per kWh Customer Cost</t>
  </si>
  <si>
    <t>% of Non-Schedule 57 Customers</t>
  </si>
  <si>
    <t>Customer Expense  (Sch 50, 51, 52, 53, 54, 55, 56, 58, 59)</t>
  </si>
  <si>
    <t>Monthly O&amp;M Facilities Charge Percentage</t>
  </si>
  <si>
    <t>Annual O&amp;M Facilities Charge Percentage</t>
  </si>
  <si>
    <t>Recovery from 51&amp;52 O&amp;M Facilities Charge</t>
  </si>
  <si>
    <t>System Value of 52 under option A &amp; B</t>
  </si>
  <si>
    <t>Ratio of O&amp;M to Distribution Capital</t>
  </si>
  <si>
    <t>Distribution O&amp;M  (Sch 52 Facilities Charge)</t>
  </si>
  <si>
    <t>Recovery from 51 O&amp;M Facilities Charge</t>
  </si>
  <si>
    <t>System Value of 51 under option A &amp; B</t>
  </si>
  <si>
    <t>Distribution O&amp;M  (Sch 51 Facilities Charge)</t>
  </si>
  <si>
    <t>Per Lamp O&amp;M Cost (Monthly)</t>
  </si>
  <si>
    <t>Per Lamp O&amp;M Cost (Annually)</t>
  </si>
  <si>
    <t>Total Count of O&amp;M Eligible Lamps</t>
  </si>
  <si>
    <t>Revenue Required from Lamps Less Facilities charge Recovery</t>
  </si>
  <si>
    <t>Distribution O&amp;M (Sch 50, 53, 54, 55, 56, 57, 58, 59)</t>
  </si>
  <si>
    <t>Monthly Capital Facilities Charge Percentage</t>
  </si>
  <si>
    <t>Annual Capital Facilities Charge Percentage</t>
  </si>
  <si>
    <t>Revenue from 51&amp;52 Option A Capital Facilities Charge</t>
  </si>
  <si>
    <t>System Value of 51&amp;52 under option A</t>
  </si>
  <si>
    <t>Ratio of Revenue Requirement to System Value</t>
  </si>
  <si>
    <t>Total Revenue Required from Capital (Lamps and Poles)</t>
  </si>
  <si>
    <t xml:space="preserve"> Capital  (Sch 51, 52 Facilities Charge)</t>
  </si>
  <si>
    <t>Per Install Dollar Capital Cost (Monthly)</t>
  </si>
  <si>
    <t>Per Install Dollar Capital Cost (Annually)</t>
  </si>
  <si>
    <t>Total Revenue Required from Pole Rentals</t>
  </si>
  <si>
    <t xml:space="preserve"> Capital  (Sch 55, 56, 58, 59 Pole Rental)</t>
  </si>
  <si>
    <t>Recovery per Install Dollar Capital Cost (Monthly)</t>
  </si>
  <si>
    <t>Recovery per Install Dollar Capital Cost (Annually)</t>
  </si>
  <si>
    <t>Recovery from 51&amp;52 Capital Facilities Charge</t>
  </si>
  <si>
    <t>Total Capital Revenue Required Less Pole Rental</t>
  </si>
  <si>
    <t>Dist. Cap. (Poles) Revenue Required from Rental Poles</t>
  </si>
  <si>
    <t>% of Distribution Cap. (Poles) Required from Rentals</t>
  </si>
  <si>
    <t>Total Revenue Required from Distribution Capital (Poles)</t>
  </si>
  <si>
    <t>Total Revenue Required from Distribution Capital (Lamps)</t>
  </si>
  <si>
    <t xml:space="preserve"> Capital  (Sch 50, 53, 54, 55, 56, 57, 58, 59)</t>
  </si>
  <si>
    <t>Capital</t>
  </si>
  <si>
    <t>Unitized Revenue</t>
  </si>
  <si>
    <t>Cost</t>
  </si>
  <si>
    <t>= (e) * (f)</t>
  </si>
  <si>
    <t>Work Papers</t>
  </si>
  <si>
    <t>Tariff</t>
  </si>
  <si>
    <t>Allocated Capital Costs</t>
  </si>
  <si>
    <t>Capital Cost per $ of System value</t>
  </si>
  <si>
    <t>Installed Cost</t>
  </si>
  <si>
    <t>Financier</t>
  </si>
  <si>
    <t>Allocation of Capital Costs</t>
  </si>
  <si>
    <t xml:space="preserve"> = (c)*(d) ÷ 1000</t>
  </si>
  <si>
    <t>(e)</t>
  </si>
  <si>
    <t>Allocated Demand Costs</t>
  </si>
  <si>
    <t>Demand Cost per kW</t>
  </si>
  <si>
    <t>Allocation of Demand-Related Costs</t>
  </si>
  <si>
    <t>= (c) * (d) ÷ 1000</t>
  </si>
  <si>
    <t>Allocated Energy Costs</t>
  </si>
  <si>
    <t>Energy Cost per kWh</t>
  </si>
  <si>
    <t>Monthly Billed Usage Per Lamp (kWh)</t>
  </si>
  <si>
    <t>Billed Hours (Monthly)</t>
  </si>
  <si>
    <t>Allocation of Energy-Related Costs</t>
  </si>
  <si>
    <t>Yes</t>
  </si>
  <si>
    <t>New</t>
  </si>
  <si>
    <t>58 &amp; 59</t>
  </si>
  <si>
    <t>56 &amp; 56</t>
  </si>
  <si>
    <t>55 &amp; 56</t>
  </si>
  <si>
    <t>Pole Rental Rates</t>
  </si>
  <si>
    <t>No</t>
  </si>
  <si>
    <t>N/A</t>
  </si>
  <si>
    <t>Special</t>
  </si>
  <si>
    <t>57E</t>
  </si>
  <si>
    <t>Sch 57</t>
  </si>
  <si>
    <t>58E &amp; 59E</t>
  </si>
  <si>
    <t>Horizontal</t>
  </si>
  <si>
    <t>Directional</t>
  </si>
  <si>
    <t>Sch 58 &amp; 59</t>
  </si>
  <si>
    <t>HPS</t>
  </si>
  <si>
    <t>55E &amp; 56E</t>
  </si>
  <si>
    <t>Sch 55 &amp; 56</t>
  </si>
  <si>
    <t>54E</t>
  </si>
  <si>
    <t>Sch 54E</t>
  </si>
  <si>
    <t>53E - Customer Owned</t>
  </si>
  <si>
    <t>53E - Company Owned</t>
  </si>
  <si>
    <t>Sch 53E</t>
  </si>
  <si>
    <t xml:space="preserve">52E </t>
  </si>
  <si>
    <t>Sch 52E</t>
  </si>
  <si>
    <t>51E</t>
  </si>
  <si>
    <t>Sch 51E</t>
  </si>
  <si>
    <t>Energy Only</t>
  </si>
  <si>
    <t>50E-B</t>
  </si>
  <si>
    <t>50E-A</t>
  </si>
  <si>
    <t>003</t>
  </si>
  <si>
    <t>Sch 50E</t>
  </si>
  <si>
    <t>Total Cost of Service of Single lamp</t>
  </si>
  <si>
    <t>Commodity Charge</t>
  </si>
  <si>
    <t>Demand Charge</t>
  </si>
  <si>
    <t>Customer Charge</t>
  </si>
  <si>
    <t>O&amp;M Charge</t>
  </si>
  <si>
    <t>Capital Charge</t>
  </si>
  <si>
    <t>Commodity Cost per kWh</t>
  </si>
  <si>
    <t>A&amp;G Cost per kWh</t>
  </si>
  <si>
    <t>O&amp;M Cost per Weighted O&amp;M Eligible Lamp</t>
  </si>
  <si>
    <t>Inndividual Lamp Monthly Billed Usage (kWh)</t>
  </si>
  <si>
    <t xml:space="preserve">Test Year Usage (kWh) </t>
  </si>
  <si>
    <t>Test Year Demand</t>
  </si>
  <si>
    <t>Test Year PSE Financed System Value Estimate</t>
  </si>
  <si>
    <t>Weighted Count of O&amp;M Bulbs &amp; Lamps</t>
  </si>
  <si>
    <t>O&amp;M Frequency Weighting Factor</t>
  </si>
  <si>
    <t>O&amp;M Eligible ?</t>
  </si>
  <si>
    <t>Test Year Count (Lamp Inventory)</t>
  </si>
  <si>
    <t xml:space="preserve">Lamp Size </t>
  </si>
  <si>
    <t>Compact Flourescent</t>
  </si>
  <si>
    <t>CF 22</t>
  </si>
  <si>
    <t>Mercury Vapor</t>
  </si>
  <si>
    <t>MV 100</t>
  </si>
  <si>
    <t>MV 175</t>
  </si>
  <si>
    <t>MV 400</t>
  </si>
  <si>
    <t>MV 700</t>
  </si>
  <si>
    <t>Light Emitting Diode</t>
  </si>
  <si>
    <t>LED 030.01-060</t>
  </si>
  <si>
    <t>LED 060.01-090</t>
  </si>
  <si>
    <t>LED 090.01-120</t>
  </si>
  <si>
    <t>LED 120.01-150</t>
  </si>
  <si>
    <t>LED 150.01-180</t>
  </si>
  <si>
    <t>LED 180.01-210</t>
  </si>
  <si>
    <t>LED 210.01-240</t>
  </si>
  <si>
    <t>LED 240.01-270</t>
  </si>
  <si>
    <t>LED 270.01-300</t>
  </si>
  <si>
    <t>Sodium Vapor</t>
  </si>
  <si>
    <t>SV 50</t>
  </si>
  <si>
    <t>SV 070</t>
  </si>
  <si>
    <t>SV 100</t>
  </si>
  <si>
    <t>SV 150</t>
  </si>
  <si>
    <t>SV 200</t>
  </si>
  <si>
    <t>SV 250</t>
  </si>
  <si>
    <t>SV 310</t>
  </si>
  <si>
    <t>SV 400</t>
  </si>
  <si>
    <t>Metal Halide</t>
  </si>
  <si>
    <t>MH 070</t>
  </si>
  <si>
    <t>MH 100</t>
  </si>
  <si>
    <t>MH 150</t>
  </si>
  <si>
    <t>MH 175</t>
  </si>
  <si>
    <t>MH 250</t>
  </si>
  <si>
    <t>MH 400</t>
  </si>
  <si>
    <t>MH 1000</t>
  </si>
  <si>
    <t>SV 050</t>
  </si>
  <si>
    <t>Company</t>
  </si>
  <si>
    <t>SV 1000</t>
  </si>
  <si>
    <t>MH 70</t>
  </si>
  <si>
    <t>DS 070</t>
  </si>
  <si>
    <t>DS 100</t>
  </si>
  <si>
    <t>DS 150</t>
  </si>
  <si>
    <t>DS 200</t>
  </si>
  <si>
    <t>DS 250</t>
  </si>
  <si>
    <t>DS 400</t>
  </si>
  <si>
    <t>HS 100</t>
  </si>
  <si>
    <t>HS 150</t>
  </si>
  <si>
    <t>HS 200</t>
  </si>
  <si>
    <t>HS 250</t>
  </si>
  <si>
    <t>HS 400</t>
  </si>
  <si>
    <t>DM 175</t>
  </si>
  <si>
    <t>DM 250</t>
  </si>
  <si>
    <t>DM 400</t>
  </si>
  <si>
    <t>DM 1000</t>
  </si>
  <si>
    <t>HM 250</t>
  </si>
  <si>
    <t>HM 400</t>
  </si>
  <si>
    <t>LED 300.01-400</t>
  </si>
  <si>
    <t>LED 400.01-500</t>
  </si>
  <si>
    <t>LED 500.01-600</t>
  </si>
  <si>
    <t>LED 600.01-700</t>
  </si>
  <si>
    <t>LED 700.01-800</t>
  </si>
  <si>
    <t>LED 800.01-900</t>
  </si>
  <si>
    <t>Per W charge</t>
  </si>
  <si>
    <t>TRFC</t>
  </si>
  <si>
    <t>Pole</t>
  </si>
  <si>
    <t>SOURCE</t>
  </si>
  <si>
    <t>2019 GRC: DOCKET UE-190529, ECOS Module</t>
  </si>
  <si>
    <t>2019 GRC: DOCKET UE-190529, Lighting COS Module</t>
  </si>
  <si>
    <t>NEW-PSE-WP Electric Sch 140 Property Tax Rate Spread-Design (2021)</t>
  </si>
  <si>
    <t xml:space="preserve">SOURCE </t>
  </si>
  <si>
    <t>Workpaper: "WP#1 - UE-190529 COS (PTDGP.T)"</t>
  </si>
  <si>
    <t xml:space="preserve">2019 GRC Lighting COS Module Data approved in DOC # UE-190529 </t>
  </si>
  <si>
    <t xml:space="preserve">SCH 140 Proposed Adjusted Cost Allocations </t>
  </si>
  <si>
    <t>SHC 140 - Development of Unitized Lighting Costs per Proposed Adjusted Revenue Requirment to be Collected</t>
  </si>
  <si>
    <t>2022 Schedule 140 Property Tax Workpapers</t>
  </si>
  <si>
    <t>Test Year Ending April 30, 2023</t>
  </si>
  <si>
    <r>
      <t xml:space="preserve">Proposed
Sch 140 Distribution Capital Charge
Effective </t>
    </r>
    <r>
      <rPr>
        <sz val="8"/>
        <color rgb="FF0000FF"/>
        <rFont val="Arial"/>
        <family val="2"/>
      </rPr>
      <t>5/1/2022</t>
    </r>
  </si>
  <si>
    <r>
      <t xml:space="preserve">Proposed
Sch 140 Generation Demand Charge
Effective </t>
    </r>
    <r>
      <rPr>
        <sz val="8"/>
        <color rgb="FF0000FF"/>
        <rFont val="Arial"/>
        <family val="2"/>
      </rPr>
      <t>5/1/2022</t>
    </r>
  </si>
  <si>
    <r>
      <t xml:space="preserve">Proposed Sch 140
Generation Energy Charge
Effective </t>
    </r>
    <r>
      <rPr>
        <sz val="8"/>
        <color rgb="FF0000FF"/>
        <rFont val="Arial"/>
        <family val="2"/>
      </rPr>
      <t>5/1/2022</t>
    </r>
  </si>
  <si>
    <r>
      <t xml:space="preserve">Total Proposed Schedule 140 Charge Effective </t>
    </r>
    <r>
      <rPr>
        <sz val="8"/>
        <color rgb="FF0000FF"/>
        <rFont val="Arial"/>
        <family val="2"/>
      </rPr>
      <t>5/1/2022</t>
    </r>
  </si>
  <si>
    <r>
      <t xml:space="preserve">Annual Lamp Inventory @ </t>
    </r>
    <r>
      <rPr>
        <sz val="8"/>
        <color rgb="FF0000FF"/>
        <rFont val="Arial"/>
        <family val="2"/>
      </rPr>
      <t>01/31/2022</t>
    </r>
  </si>
  <si>
    <r>
      <t xml:space="preserve">Proposed Annual Revenue
Effective </t>
    </r>
    <r>
      <rPr>
        <sz val="8"/>
        <color rgb="FF0000FF"/>
        <rFont val="Arial"/>
        <family val="2"/>
      </rPr>
      <t>5-1-2022</t>
    </r>
  </si>
  <si>
    <r>
      <t xml:space="preserve">Proposed Current Charge
 Effective
 </t>
    </r>
    <r>
      <rPr>
        <sz val="8"/>
        <color rgb="FF0000FF"/>
        <rFont val="Arial"/>
        <family val="2"/>
      </rPr>
      <t>5/1/2022</t>
    </r>
  </si>
  <si>
    <r>
      <t xml:space="preserve">Proposed Deferred Charge
 Effective
 </t>
    </r>
    <r>
      <rPr>
        <sz val="8"/>
        <color rgb="FF0000FF"/>
        <rFont val="Arial"/>
        <family val="2"/>
      </rPr>
      <t>5/1/2022</t>
    </r>
  </si>
  <si>
    <t>Smart LED</t>
  </si>
  <si>
    <t>Per kWh - All Lamps</t>
  </si>
  <si>
    <t>ELECTRIC COST OF SERVICE SUMMARY - RATEBASE SUMMARY - DOCKET UE-190529 (Compliance PLR)</t>
  </si>
  <si>
    <t>2019 GRC Lighting COS Module Data approved in DOC # UE-190529 (Compliance PLR)</t>
  </si>
  <si>
    <t>Goal Seek Adjustment (try to set cell K212 to zero)</t>
  </si>
  <si>
    <t>UE-190529 Lighting COS (Distribution)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</si>
</sst>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&quot;$&quot;#,##0.00000"/>
    <numFmt numFmtId="167" formatCode="_(* #,##0_);_(* \(#,##0\);_(* &quot;-&quot;??_);_(@_)"/>
    <numFmt numFmtId="168" formatCode="0.00000%"/>
    <numFmt numFmtId="169" formatCode="&quot;$&quot;#,##0.000000"/>
    <numFmt numFmtId="170" formatCode="&quot;$&quot;#,##0.0000"/>
    <numFmt numFmtId="171" formatCode="_(&quot;$&quot;* #,##0.00000_);_(&quot;$&quot;* \(#,##0.00000\);_(&quot;$&quot;* &quot;-&quot;??_);_(@_)"/>
    <numFmt numFmtId="172" formatCode="_(* #,##0.000_);_(* \(#,##0.000\);_(* &quot;-&quot;??_);_(@_)"/>
    <numFmt numFmtId="173" formatCode="_(&quot;$&quot;* #,##0.000000_);_(&quot;$&quot;* \(#,##0.000000\);_(&quot;$&quot;* &quot;-&quot;??_);_(@_)"/>
    <numFmt numFmtId="174" formatCode="_(&quot;$&quot;* #,##0.0000000_);_(&quot;$&quot;* \(#,##0.000000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00808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color theme="3" tint="0.39997558519241921"/>
      <name val="Arial"/>
      <family val="2"/>
    </font>
    <font>
      <sz val="8"/>
      <color rgb="FFFF0000"/>
      <name val="Arial"/>
      <family val="2"/>
    </font>
    <font>
      <b/>
      <u/>
      <sz val="8"/>
      <color theme="1"/>
      <name val="Arial"/>
      <family val="2"/>
    </font>
    <font>
      <b/>
      <sz val="8"/>
      <color theme="1"/>
      <name val="Arial"/>
      <family val="2"/>
    </font>
    <font>
      <u/>
      <sz val="8"/>
      <color theme="1"/>
      <name val="Arial"/>
      <family val="2"/>
    </font>
    <font>
      <sz val="8"/>
      <color rgb="FF0000FF"/>
      <name val="Arial"/>
      <family val="2"/>
    </font>
    <font>
      <b/>
      <sz val="8"/>
      <color rgb="FF0000FF"/>
      <name val="Arial"/>
      <family val="2"/>
    </font>
    <font>
      <sz val="8"/>
      <color rgb="FF008080"/>
      <name val="Arial"/>
      <family val="2"/>
    </font>
    <font>
      <b/>
      <i/>
      <sz val="8"/>
      <name val="Arial"/>
      <family val="2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364">
    <xf numFmtId="0" fontId="0" fillId="0" borderId="0" xfId="0"/>
    <xf numFmtId="0" fontId="4" fillId="0" borderId="0" xfId="0" applyFont="1" applyFill="1" applyBorder="1"/>
    <xf numFmtId="0" fontId="4" fillId="0" borderId="14" xfId="0" applyFont="1" applyFill="1" applyBorder="1"/>
    <xf numFmtId="0" fontId="4" fillId="0" borderId="0" xfId="0" applyFont="1" applyFill="1" applyAlignment="1">
      <alignment horizontal="center"/>
    </xf>
    <xf numFmtId="166" fontId="4" fillId="0" borderId="15" xfId="0" applyNumberFormat="1" applyFont="1" applyFill="1" applyBorder="1"/>
    <xf numFmtId="4" fontId="4" fillId="0" borderId="0" xfId="0" applyNumberFormat="1" applyFont="1" applyFill="1" applyBorder="1"/>
    <xf numFmtId="164" fontId="4" fillId="0" borderId="0" xfId="0" applyNumberFormat="1" applyFont="1" applyFill="1" applyBorder="1"/>
    <xf numFmtId="0" fontId="4" fillId="0" borderId="2" xfId="0" applyFont="1" applyFill="1" applyBorder="1"/>
    <xf numFmtId="0" fontId="5" fillId="0" borderId="16" xfId="0" applyFont="1" applyFill="1" applyBorder="1"/>
    <xf numFmtId="166" fontId="4" fillId="0" borderId="17" xfId="0" applyNumberFormat="1" applyFont="1" applyFill="1" applyBorder="1"/>
    <xf numFmtId="166" fontId="4" fillId="0" borderId="2" xfId="0" applyNumberFormat="1" applyFont="1" applyFill="1" applyBorder="1"/>
    <xf numFmtId="10" fontId="4" fillId="0" borderId="0" xfId="0" applyNumberFormat="1" applyFont="1" applyFill="1" applyBorder="1"/>
    <xf numFmtId="166" fontId="4" fillId="0" borderId="0" xfId="0" applyNumberFormat="1" applyFont="1" applyFill="1" applyBorder="1"/>
    <xf numFmtId="1" fontId="4" fillId="0" borderId="0" xfId="0" applyNumberFormat="1" applyFont="1" applyFill="1" applyBorder="1"/>
    <xf numFmtId="168" fontId="4" fillId="0" borderId="17" xfId="0" applyNumberFormat="1" applyFont="1" applyFill="1" applyBorder="1"/>
    <xf numFmtId="168" fontId="4" fillId="0" borderId="2" xfId="0" applyNumberFormat="1" applyFont="1" applyFill="1" applyBorder="1"/>
    <xf numFmtId="168" fontId="4" fillId="0" borderId="0" xfId="0" applyNumberFormat="1" applyFont="1" applyFill="1" applyBorder="1"/>
    <xf numFmtId="0" fontId="4" fillId="0" borderId="3" xfId="0" applyFont="1" applyFill="1" applyBorder="1"/>
    <xf numFmtId="10" fontId="4" fillId="0" borderId="17" xfId="0" applyNumberFormat="1" applyFont="1" applyFill="1" applyBorder="1"/>
    <xf numFmtId="10" fontId="4" fillId="0" borderId="2" xfId="0" applyNumberFormat="1" applyFont="1" applyFill="1" applyBorder="1"/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indent="1"/>
    </xf>
    <xf numFmtId="0" fontId="4" fillId="0" borderId="0" xfId="0" quotePrefix="1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 wrapText="1"/>
    </xf>
    <xf numFmtId="0" fontId="4" fillId="0" borderId="0" xfId="0" quotePrefix="1" applyFont="1" applyFill="1" applyBorder="1" applyAlignment="1">
      <alignment horizontal="right" wrapText="1"/>
    </xf>
    <xf numFmtId="0" fontId="4" fillId="0" borderId="0" xfId="0" quotePrefix="1" applyFont="1" applyFill="1" applyBorder="1" applyAlignment="1"/>
    <xf numFmtId="0" fontId="4" fillId="0" borderId="0" xfId="0" quotePrefix="1" applyFont="1" applyFill="1" applyBorder="1" applyAlignment="1">
      <alignment horizontal="left" indent="1"/>
    </xf>
    <xf numFmtId="0" fontId="4" fillId="0" borderId="0" xfId="0" quotePrefix="1" applyFont="1" applyFill="1" applyBorder="1" applyAlignment="1">
      <alignment horizontal="center"/>
    </xf>
    <xf numFmtId="44" fontId="4" fillId="0" borderId="0" xfId="2" applyFont="1" applyFill="1" applyBorder="1"/>
    <xf numFmtId="171" fontId="4" fillId="0" borderId="0" xfId="2" applyNumberFormat="1" applyFont="1" applyFill="1" applyBorder="1"/>
    <xf numFmtId="0" fontId="4" fillId="0" borderId="0" xfId="0" applyFont="1" applyFill="1" applyBorder="1" applyAlignment="1"/>
    <xf numFmtId="167" fontId="4" fillId="0" borderId="0" xfId="1" applyNumberFormat="1" applyFont="1" applyFill="1" applyBorder="1" applyAlignment="1"/>
    <xf numFmtId="172" fontId="4" fillId="0" borderId="0" xfId="1" applyNumberFormat="1" applyFont="1" applyFill="1" applyBorder="1" applyAlignment="1">
      <alignment horizontal="center"/>
    </xf>
    <xf numFmtId="44" fontId="4" fillId="0" borderId="0" xfId="2" applyFont="1" applyFill="1" applyBorder="1" applyAlignment="1">
      <alignment horizontal="center"/>
    </xf>
    <xf numFmtId="167" fontId="4" fillId="0" borderId="0" xfId="1" applyNumberFormat="1" applyFont="1" applyFill="1" applyBorder="1"/>
    <xf numFmtId="0" fontId="4" fillId="0" borderId="0" xfId="0" applyFont="1" applyFill="1" applyBorder="1" applyAlignment="1">
      <alignment horizontal="right"/>
    </xf>
    <xf numFmtId="44" fontId="4" fillId="0" borderId="2" xfId="2" applyFont="1" applyFill="1" applyBorder="1"/>
    <xf numFmtId="44" fontId="4" fillId="0" borderId="1" xfId="2" applyFont="1" applyFill="1" applyBorder="1"/>
    <xf numFmtId="0" fontId="4" fillId="0" borderId="1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67" fontId="9" fillId="0" borderId="0" xfId="0" applyNumberFormat="1" applyFont="1" applyFill="1"/>
    <xf numFmtId="165" fontId="9" fillId="0" borderId="0" xfId="2" applyNumberFormat="1" applyFont="1" applyFill="1"/>
    <xf numFmtId="164" fontId="4" fillId="0" borderId="0" xfId="0" applyNumberFormat="1" applyFont="1" applyFill="1" applyBorder="1" applyAlignment="1">
      <alignment horizontal="right"/>
    </xf>
    <xf numFmtId="164" fontId="4" fillId="0" borderId="0" xfId="0" applyNumberFormat="1" applyFont="1" applyFill="1" applyAlignment="1">
      <alignment horizontal="right"/>
    </xf>
    <xf numFmtId="41" fontId="4" fillId="0" borderId="0" xfId="0" applyNumberFormat="1" applyFont="1" applyFill="1"/>
    <xf numFmtId="165" fontId="9" fillId="0" borderId="0" xfId="0" applyNumberFormat="1" applyFont="1" applyFill="1"/>
    <xf numFmtId="164" fontId="4" fillId="0" borderId="0" xfId="2" applyNumberFormat="1" applyFont="1" applyFill="1"/>
    <xf numFmtId="44" fontId="4" fillId="0" borderId="0" xfId="2" applyFont="1" applyFill="1"/>
    <xf numFmtId="166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Alignment="1">
      <alignment horizontal="right"/>
    </xf>
    <xf numFmtId="166" fontId="4" fillId="0" borderId="0" xfId="2" applyNumberFormat="1" applyFont="1" applyFill="1"/>
    <xf numFmtId="164" fontId="4" fillId="0" borderId="0" xfId="0" applyNumberFormat="1" applyFont="1" applyFill="1"/>
    <xf numFmtId="0" fontId="9" fillId="0" borderId="0" xfId="0" quotePrefix="1" applyFont="1" applyFill="1" applyAlignment="1">
      <alignment horizontal="left"/>
    </xf>
    <xf numFmtId="41" fontId="9" fillId="0" borderId="0" xfId="0" applyNumberFormat="1" applyFont="1" applyFill="1"/>
    <xf numFmtId="0" fontId="9" fillId="0" borderId="0" xfId="0" applyFont="1" applyFill="1" applyAlignment="1">
      <alignment horizontal="left"/>
    </xf>
    <xf numFmtId="165" fontId="10" fillId="3" borderId="0" xfId="0" applyNumberFormat="1" applyFont="1" applyFill="1"/>
    <xf numFmtId="171" fontId="11" fillId="0" borderId="0" xfId="0" applyNumberFormat="1" applyFont="1" applyFill="1"/>
    <xf numFmtId="0" fontId="11" fillId="0" borderId="0" xfId="0" applyFont="1" applyFill="1"/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left"/>
    </xf>
    <xf numFmtId="44" fontId="11" fillId="0" borderId="0" xfId="2" applyFont="1" applyFill="1"/>
    <xf numFmtId="0" fontId="9" fillId="0" borderId="0" xfId="0" applyFont="1"/>
    <xf numFmtId="0" fontId="9" fillId="4" borderId="0" xfId="0" applyNumberFormat="1" applyFont="1" applyFill="1" applyAlignment="1"/>
    <xf numFmtId="0" fontId="9" fillId="4" borderId="0" xfId="0" applyNumberFormat="1" applyFont="1" applyFill="1" applyAlignment="1">
      <alignment horizontal="center"/>
    </xf>
    <xf numFmtId="0" fontId="5" fillId="4" borderId="3" xfId="0" applyNumberFormat="1" applyFont="1" applyFill="1" applyBorder="1" applyAlignment="1">
      <alignment horizontal="center" wrapText="1"/>
    </xf>
    <xf numFmtId="0" fontId="5" fillId="4" borderId="3" xfId="0" applyNumberFormat="1" applyFont="1" applyFill="1" applyBorder="1" applyAlignment="1">
      <alignment horizontal="left" wrapText="1"/>
    </xf>
    <xf numFmtId="0" fontId="12" fillId="0" borderId="13" xfId="0" applyFont="1" applyBorder="1"/>
    <xf numFmtId="0" fontId="5" fillId="4" borderId="0" xfId="0" applyNumberFormat="1" applyFont="1" applyFill="1" applyAlignment="1">
      <alignment horizontal="center" vertical="center" wrapText="1"/>
    </xf>
    <xf numFmtId="0" fontId="12" fillId="0" borderId="10" xfId="0" applyFont="1" applyBorder="1"/>
    <xf numFmtId="0" fontId="5" fillId="4" borderId="0" xfId="0" applyNumberFormat="1" applyFont="1" applyFill="1" applyAlignment="1"/>
    <xf numFmtId="0" fontId="9" fillId="0" borderId="0" xfId="0" applyNumberFormat="1" applyFont="1" applyFill="1" applyBorder="1" applyAlignment="1">
      <alignment horizontal="center"/>
    </xf>
    <xf numFmtId="0" fontId="9" fillId="0" borderId="8" xfId="0" quotePrefix="1" applyFont="1" applyBorder="1" applyAlignment="1">
      <alignment horizontal="left"/>
    </xf>
    <xf numFmtId="0" fontId="9" fillId="0" borderId="0" xfId="0" applyFont="1" applyBorder="1"/>
    <xf numFmtId="165" fontId="9" fillId="0" borderId="0" xfId="0" applyNumberFormat="1" applyFont="1" applyBorder="1"/>
    <xf numFmtId="9" fontId="9" fillId="0" borderId="0" xfId="0" applyNumberFormat="1" applyFont="1" applyBorder="1"/>
    <xf numFmtId="165" fontId="9" fillId="0" borderId="7" xfId="0" applyNumberFormat="1" applyFont="1" applyBorder="1"/>
    <xf numFmtId="0" fontId="9" fillId="0" borderId="6" xfId="0" applyFont="1" applyBorder="1"/>
    <xf numFmtId="0" fontId="9" fillId="0" borderId="5" xfId="0" applyFont="1" applyBorder="1"/>
    <xf numFmtId="165" fontId="9" fillId="0" borderId="5" xfId="0" applyNumberFormat="1" applyFont="1" applyBorder="1"/>
    <xf numFmtId="9" fontId="9" fillId="0" borderId="5" xfId="0" applyNumberFormat="1" applyFont="1" applyBorder="1"/>
    <xf numFmtId="165" fontId="9" fillId="0" borderId="4" xfId="0" applyNumberFormat="1" applyFont="1" applyBorder="1"/>
    <xf numFmtId="2" fontId="9" fillId="4" borderId="0" xfId="0" applyNumberFormat="1" applyFont="1" applyFill="1" applyAlignment="1">
      <alignment horizontal="center"/>
    </xf>
    <xf numFmtId="165" fontId="9" fillId="4" borderId="0" xfId="0" applyNumberFormat="1" applyFont="1" applyFill="1" applyAlignment="1">
      <alignment horizontal="center"/>
    </xf>
    <xf numFmtId="0" fontId="13" fillId="0" borderId="13" xfId="0" applyFont="1" applyBorder="1"/>
    <xf numFmtId="0" fontId="14" fillId="0" borderId="0" xfId="0" applyFont="1" applyBorder="1"/>
    <xf numFmtId="0" fontId="13" fillId="0" borderId="10" xfId="0" applyFont="1" applyBorder="1"/>
    <xf numFmtId="0" fontId="5" fillId="4" borderId="3" xfId="0" applyNumberFormat="1" applyFont="1" applyFill="1" applyBorder="1" applyAlignment="1"/>
    <xf numFmtId="2" fontId="5" fillId="4" borderId="3" xfId="0" applyNumberFormat="1" applyFont="1" applyFill="1" applyBorder="1" applyAlignment="1">
      <alignment horizontal="center"/>
    </xf>
    <xf numFmtId="0" fontId="5" fillId="4" borderId="3" xfId="0" applyNumberFormat="1" applyFont="1" applyFill="1" applyBorder="1" applyAlignment="1">
      <alignment horizontal="center"/>
    </xf>
    <xf numFmtId="165" fontId="5" fillId="4" borderId="3" xfId="0" applyNumberFormat="1" applyFont="1" applyFill="1" applyBorder="1" applyAlignment="1">
      <alignment horizontal="center"/>
    </xf>
    <xf numFmtId="0" fontId="9" fillId="0" borderId="7" xfId="0" applyFont="1" applyBorder="1"/>
    <xf numFmtId="0" fontId="9" fillId="0" borderId="8" xfId="0" quotePrefix="1" applyFont="1" applyBorder="1" applyAlignment="1">
      <alignment horizontal="left" indent="1"/>
    </xf>
    <xf numFmtId="0" fontId="9" fillId="0" borderId="6" xfId="0" applyFont="1" applyBorder="1" applyAlignment="1">
      <alignment horizontal="left" indent="1"/>
    </xf>
    <xf numFmtId="0" fontId="12" fillId="0" borderId="10" xfId="0" quotePrefix="1" applyFont="1" applyBorder="1" applyAlignment="1">
      <alignment horizontal="left"/>
    </xf>
    <xf numFmtId="0" fontId="9" fillId="0" borderId="8" xfId="0" applyFont="1" applyBorder="1"/>
    <xf numFmtId="0" fontId="9" fillId="0" borderId="4" xfId="0" applyFont="1" applyBorder="1"/>
    <xf numFmtId="9" fontId="9" fillId="0" borderId="7" xfId="0" applyNumberFormat="1" applyFont="1" applyBorder="1"/>
    <xf numFmtId="9" fontId="9" fillId="0" borderId="4" xfId="0" applyNumberFormat="1" applyFont="1" applyBorder="1"/>
    <xf numFmtId="0" fontId="5" fillId="4" borderId="3" xfId="0" quotePrefix="1" applyNumberFormat="1" applyFont="1" applyFill="1" applyBorder="1" applyAlignment="1">
      <alignment horizontal="left"/>
    </xf>
    <xf numFmtId="0" fontId="12" fillId="0" borderId="12" xfId="0" quotePrefix="1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12" fillId="0" borderId="11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9" fontId="16" fillId="0" borderId="0" xfId="3" applyFont="1" applyBorder="1"/>
    <xf numFmtId="9" fontId="16" fillId="0" borderId="5" xfId="3" applyFont="1" applyBorder="1"/>
    <xf numFmtId="165" fontId="17" fillId="0" borderId="5" xfId="0" applyNumberFormat="1" applyFont="1" applyBorder="1"/>
    <xf numFmtId="165" fontId="9" fillId="0" borderId="2" xfId="0" applyNumberFormat="1" applyFont="1" applyBorder="1"/>
    <xf numFmtId="165" fontId="9" fillId="0" borderId="9" xfId="0" applyNumberFormat="1" applyFont="1" applyBorder="1"/>
    <xf numFmtId="165" fontId="17" fillId="0" borderId="1" xfId="0" applyNumberFormat="1" applyFont="1" applyBorder="1"/>
    <xf numFmtId="165" fontId="17" fillId="0" borderId="2" xfId="0" applyNumberFormat="1" applyFont="1" applyBorder="1"/>
    <xf numFmtId="165" fontId="17" fillId="3" borderId="0" xfId="0" applyNumberFormat="1" applyFont="1" applyFill="1" applyBorder="1"/>
    <xf numFmtId="165" fontId="17" fillId="4" borderId="0" xfId="0" applyNumberFormat="1" applyFont="1" applyFill="1" applyAlignment="1">
      <alignment horizontal="center"/>
    </xf>
    <xf numFmtId="0" fontId="5" fillId="0" borderId="2" xfId="0" applyFont="1" applyFill="1" applyBorder="1" applyAlignment="1"/>
    <xf numFmtId="0" fontId="5" fillId="0" borderId="3" xfId="0" applyFont="1" applyFill="1" applyBorder="1" applyAlignment="1"/>
    <xf numFmtId="164" fontId="4" fillId="0" borderId="15" xfId="0" applyNumberFormat="1" applyFont="1" applyFill="1" applyBorder="1"/>
    <xf numFmtId="0" fontId="5" fillId="0" borderId="18" xfId="0" applyFont="1" applyFill="1" applyBorder="1" applyAlignment="1"/>
    <xf numFmtId="0" fontId="4" fillId="0" borderId="19" xfId="0" applyFont="1" applyFill="1" applyBorder="1"/>
    <xf numFmtId="0" fontId="4" fillId="0" borderId="19" xfId="0" applyFont="1" applyFill="1" applyBorder="1" applyAlignment="1">
      <alignment wrapText="1"/>
    </xf>
    <xf numFmtId="0" fontId="5" fillId="0" borderId="20" xfId="0" applyFont="1" applyFill="1" applyBorder="1" applyAlignment="1"/>
    <xf numFmtId="0" fontId="4" fillId="0" borderId="20" xfId="0" applyFont="1" applyFill="1" applyBorder="1"/>
    <xf numFmtId="0" fontId="9" fillId="0" borderId="19" xfId="0" applyFont="1" applyBorder="1" applyAlignment="1">
      <alignment horizontal="center"/>
    </xf>
    <xf numFmtId="164" fontId="17" fillId="5" borderId="0" xfId="0" applyNumberFormat="1" applyFont="1" applyFill="1" applyBorder="1"/>
    <xf numFmtId="4" fontId="17" fillId="5" borderId="0" xfId="0" applyNumberFormat="1" applyFont="1" applyFill="1" applyBorder="1"/>
    <xf numFmtId="10" fontId="15" fillId="5" borderId="0" xfId="0" applyNumberFormat="1" applyFont="1" applyFill="1" applyBorder="1"/>
    <xf numFmtId="0" fontId="5" fillId="5" borderId="1" xfId="0" applyFont="1" applyFill="1" applyBorder="1"/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/>
    <xf numFmtId="0" fontId="4" fillId="5" borderId="1" xfId="0" applyFont="1" applyFill="1" applyBorder="1" applyAlignment="1">
      <alignment horizontal="right"/>
    </xf>
    <xf numFmtId="44" fontId="4" fillId="5" borderId="1" xfId="2" applyFont="1" applyFill="1" applyBorder="1" applyAlignment="1">
      <alignment horizontal="center"/>
    </xf>
    <xf numFmtId="0" fontId="4" fillId="5" borderId="1" xfId="0" applyNumberFormat="1" applyFont="1" applyFill="1" applyBorder="1" applyAlignment="1">
      <alignment horizontal="center"/>
    </xf>
    <xf numFmtId="172" fontId="4" fillId="5" borderId="1" xfId="1" applyNumberFormat="1" applyFont="1" applyFill="1" applyBorder="1" applyAlignment="1">
      <alignment horizontal="center"/>
    </xf>
    <xf numFmtId="0" fontId="4" fillId="5" borderId="0" xfId="0" applyFont="1" applyFill="1" applyBorder="1" applyAlignment="1">
      <alignment horizontal="left"/>
    </xf>
    <xf numFmtId="0" fontId="4" fillId="5" borderId="0" xfId="0" quotePrefix="1" applyFont="1" applyFill="1" applyBorder="1" applyAlignment="1">
      <alignment horizontal="center"/>
    </xf>
    <xf numFmtId="167" fontId="4" fillId="5" borderId="0" xfId="1" quotePrefix="1" applyNumberFormat="1" applyFont="1" applyFill="1" applyBorder="1" applyAlignment="1">
      <alignment horizontal="center"/>
    </xf>
    <xf numFmtId="44" fontId="4" fillId="5" borderId="0" xfId="2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4" fillId="5" borderId="0" xfId="0" applyFont="1" applyFill="1" applyBorder="1"/>
    <xf numFmtId="1" fontId="4" fillId="5" borderId="0" xfId="0" applyNumberFormat="1" applyFont="1" applyFill="1" applyBorder="1" applyAlignment="1">
      <alignment horizontal="center"/>
    </xf>
    <xf numFmtId="172" fontId="4" fillId="5" borderId="0" xfId="1" applyNumberFormat="1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 wrapText="1"/>
    </xf>
    <xf numFmtId="0" fontId="4" fillId="5" borderId="0" xfId="0" quotePrefix="1" applyFont="1" applyFill="1" applyBorder="1" applyAlignment="1">
      <alignment horizontal="right" wrapText="1"/>
    </xf>
    <xf numFmtId="0" fontId="4" fillId="5" borderId="0" xfId="0" quotePrefix="1" applyFont="1" applyFill="1" applyBorder="1" applyAlignment="1">
      <alignment horizontal="center" wrapText="1"/>
    </xf>
    <xf numFmtId="1" fontId="4" fillId="5" borderId="0" xfId="0" quotePrefix="1" applyNumberFormat="1" applyFont="1" applyFill="1" applyBorder="1" applyAlignment="1">
      <alignment horizontal="center" wrapText="1"/>
    </xf>
    <xf numFmtId="44" fontId="4" fillId="5" borderId="0" xfId="2" quotePrefix="1" applyFont="1" applyFill="1" applyBorder="1" applyAlignment="1">
      <alignment horizontal="center" wrapText="1"/>
    </xf>
    <xf numFmtId="167" fontId="4" fillId="5" borderId="0" xfId="5" applyNumberFormat="1" applyFont="1" applyFill="1" applyBorder="1" applyAlignment="1">
      <alignment horizontal="center"/>
    </xf>
    <xf numFmtId="167" fontId="4" fillId="5" borderId="0" xfId="5" applyNumberFormat="1" applyFont="1" applyFill="1" applyBorder="1" applyAlignment="1"/>
    <xf numFmtId="167" fontId="4" fillId="5" borderId="0" xfId="5" applyNumberFormat="1" applyFont="1" applyFill="1" applyBorder="1" applyAlignment="1">
      <alignment horizontal="right"/>
    </xf>
    <xf numFmtId="167" fontId="4" fillId="5" borderId="0" xfId="5" applyNumberFormat="1" applyFont="1" applyFill="1" applyBorder="1"/>
    <xf numFmtId="1" fontId="4" fillId="5" borderId="0" xfId="5" applyNumberFormat="1" applyFont="1" applyFill="1" applyBorder="1" applyAlignment="1">
      <alignment horizontal="center"/>
    </xf>
    <xf numFmtId="1" fontId="4" fillId="5" borderId="1" xfId="0" applyNumberFormat="1" applyFont="1" applyFill="1" applyBorder="1" applyAlignment="1">
      <alignment horizontal="center"/>
    </xf>
    <xf numFmtId="0" fontId="4" fillId="5" borderId="0" xfId="0" quotePrefix="1" applyFont="1" applyFill="1" applyBorder="1" applyAlignment="1">
      <alignment horizontal="left"/>
    </xf>
    <xf numFmtId="0" fontId="4" fillId="5" borderId="2" xfId="0" applyFont="1" applyFill="1" applyBorder="1" applyAlignment="1">
      <alignment horizontal="left"/>
    </xf>
    <xf numFmtId="44" fontId="4" fillId="5" borderId="2" xfId="2" applyFont="1" applyFill="1" applyBorder="1" applyAlignment="1">
      <alignment horizontal="center"/>
    </xf>
    <xf numFmtId="172" fontId="4" fillId="5" borderId="2" xfId="1" applyNumberFormat="1" applyFont="1" applyFill="1" applyBorder="1" applyAlignment="1">
      <alignment horizontal="center"/>
    </xf>
    <xf numFmtId="0" fontId="4" fillId="5" borderId="0" xfId="0" applyFont="1" applyFill="1" applyBorder="1" applyAlignment="1">
      <alignment horizontal="left" indent="1"/>
    </xf>
    <xf numFmtId="0" fontId="4" fillId="5" borderId="0" xfId="0" applyFont="1" applyFill="1" applyBorder="1" applyAlignment="1">
      <alignment horizontal="right"/>
    </xf>
    <xf numFmtId="167" fontId="4" fillId="5" borderId="2" xfId="5" applyNumberFormat="1" applyFont="1" applyFill="1" applyBorder="1"/>
    <xf numFmtId="0" fontId="4" fillId="5" borderId="2" xfId="0" quotePrefix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1" fontId="4" fillId="5" borderId="2" xfId="0" applyNumberFormat="1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 wrapText="1"/>
    </xf>
    <xf numFmtId="0" fontId="5" fillId="5" borderId="12" xfId="0" applyFont="1" applyFill="1" applyBorder="1" applyAlignment="1">
      <alignment horizontal="center" wrapText="1"/>
    </xf>
    <xf numFmtId="167" fontId="5" fillId="5" borderId="12" xfId="1" applyNumberFormat="1" applyFont="1" applyFill="1" applyBorder="1" applyAlignment="1">
      <alignment horizontal="center" wrapText="1"/>
    </xf>
    <xf numFmtId="44" fontId="5" fillId="5" borderId="12" xfId="2" applyFont="1" applyFill="1" applyBorder="1" applyAlignment="1">
      <alignment horizontal="center" wrapText="1"/>
    </xf>
    <xf numFmtId="172" fontId="5" fillId="5" borderId="12" xfId="1" applyNumberFormat="1" applyFont="1" applyFill="1" applyBorder="1" applyAlignment="1">
      <alignment horizontal="center" wrapText="1"/>
    </xf>
    <xf numFmtId="0" fontId="5" fillId="5" borderId="11" xfId="0" applyFont="1" applyFill="1" applyBorder="1" applyAlignment="1">
      <alignment horizontal="center" wrapText="1"/>
    </xf>
    <xf numFmtId="0" fontId="5" fillId="5" borderId="21" xfId="0" applyFont="1" applyFill="1" applyBorder="1"/>
    <xf numFmtId="0" fontId="4" fillId="5" borderId="22" xfId="0" applyFont="1" applyFill="1" applyBorder="1" applyAlignment="1"/>
    <xf numFmtId="0" fontId="4" fillId="5" borderId="8" xfId="0" quotePrefix="1" applyFont="1" applyFill="1" applyBorder="1" applyAlignment="1">
      <alignment horizontal="left"/>
    </xf>
    <xf numFmtId="43" fontId="4" fillId="5" borderId="7" xfId="0" applyNumberFormat="1" applyFont="1" applyFill="1" applyBorder="1" applyAlignment="1"/>
    <xf numFmtId="0" fontId="4" fillId="5" borderId="8" xfId="0" applyFont="1" applyFill="1" applyBorder="1" applyAlignment="1">
      <alignment horizontal="center" wrapText="1"/>
    </xf>
    <xf numFmtId="0" fontId="4" fillId="5" borderId="7" xfId="0" quotePrefix="1" applyFont="1" applyFill="1" applyBorder="1" applyAlignment="1">
      <alignment wrapText="1"/>
    </xf>
    <xf numFmtId="0" fontId="4" fillId="5" borderId="8" xfId="0" applyFont="1" applyFill="1" applyBorder="1" applyAlignment="1">
      <alignment horizontal="left"/>
    </xf>
    <xf numFmtId="167" fontId="4" fillId="5" borderId="7" xfId="5" applyNumberFormat="1" applyFont="1" applyFill="1" applyBorder="1" applyAlignment="1"/>
    <xf numFmtId="0" fontId="4" fillId="5" borderId="7" xfId="0" applyFont="1" applyFill="1" applyBorder="1" applyAlignment="1"/>
    <xf numFmtId="0" fontId="4" fillId="5" borderId="10" xfId="0" applyFont="1" applyFill="1" applyBorder="1" applyAlignment="1">
      <alignment horizontal="left"/>
    </xf>
    <xf numFmtId="0" fontId="4" fillId="5" borderId="8" xfId="0" applyFont="1" applyFill="1" applyBorder="1" applyAlignment="1">
      <alignment horizontal="left" indent="1"/>
    </xf>
    <xf numFmtId="0" fontId="4" fillId="5" borderId="8" xfId="0" quotePrefix="1" applyFont="1" applyFill="1" applyBorder="1" applyAlignment="1"/>
    <xf numFmtId="0" fontId="4" fillId="5" borderId="8" xfId="0" applyFont="1" applyFill="1" applyBorder="1" applyAlignment="1"/>
    <xf numFmtId="0" fontId="4" fillId="5" borderId="8" xfId="0" quotePrefix="1" applyFont="1" applyFill="1" applyBorder="1" applyAlignment="1">
      <alignment horizontal="left" indent="1"/>
    </xf>
    <xf numFmtId="0" fontId="4" fillId="5" borderId="8" xfId="0" applyFont="1" applyFill="1" applyBorder="1"/>
    <xf numFmtId="0" fontId="4" fillId="5" borderId="10" xfId="0" quotePrefix="1" applyFont="1" applyFill="1" applyBorder="1" applyAlignment="1">
      <alignment horizontal="left" indent="1"/>
    </xf>
    <xf numFmtId="43" fontId="4" fillId="5" borderId="9" xfId="0" applyNumberFormat="1" applyFont="1" applyFill="1" applyBorder="1" applyAlignment="1"/>
    <xf numFmtId="0" fontId="4" fillId="5" borderId="6" xfId="0" applyFont="1" applyFill="1" applyBorder="1"/>
    <xf numFmtId="0" fontId="4" fillId="5" borderId="5" xfId="0" applyFont="1" applyFill="1" applyBorder="1"/>
    <xf numFmtId="0" fontId="4" fillId="5" borderId="5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right"/>
    </xf>
    <xf numFmtId="172" fontId="4" fillId="5" borderId="5" xfId="1" applyNumberFormat="1" applyFont="1" applyFill="1" applyBorder="1" applyAlignment="1">
      <alignment horizontal="center"/>
    </xf>
    <xf numFmtId="44" fontId="4" fillId="5" borderId="5" xfId="2" applyFont="1" applyFill="1" applyBorder="1" applyAlignment="1">
      <alignment horizontal="center"/>
    </xf>
    <xf numFmtId="44" fontId="4" fillId="5" borderId="5" xfId="2" applyFont="1" applyFill="1" applyBorder="1"/>
    <xf numFmtId="0" fontId="4" fillId="5" borderId="4" xfId="0" applyFont="1" applyFill="1" applyBorder="1" applyAlignment="1"/>
    <xf numFmtId="173" fontId="4" fillId="2" borderId="0" xfId="2" applyNumberFormat="1" applyFont="1" applyFill="1" applyBorder="1"/>
    <xf numFmtId="0" fontId="4" fillId="0" borderId="8" xfId="0" applyFont="1" applyFill="1" applyBorder="1" applyAlignment="1">
      <alignment horizontal="center"/>
    </xf>
    <xf numFmtId="0" fontId="4" fillId="0" borderId="7" xfId="0" quotePrefix="1" applyFont="1" applyFill="1" applyBorder="1" applyAlignment="1">
      <alignment horizontal="center"/>
    </xf>
    <xf numFmtId="164" fontId="4" fillId="0" borderId="7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left" indent="1"/>
    </xf>
    <xf numFmtId="0" fontId="4" fillId="5" borderId="10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 wrapText="1"/>
    </xf>
    <xf numFmtId="0" fontId="4" fillId="5" borderId="9" xfId="0" applyFont="1" applyFill="1" applyBorder="1" applyAlignment="1">
      <alignment horizontal="center" wrapText="1"/>
    </xf>
    <xf numFmtId="0" fontId="4" fillId="5" borderId="8" xfId="0" applyFont="1" applyFill="1" applyBorder="1" applyAlignment="1">
      <alignment horizontal="center"/>
    </xf>
    <xf numFmtId="0" fontId="4" fillId="5" borderId="7" xfId="0" quotePrefix="1" applyFont="1" applyFill="1" applyBorder="1" applyAlignment="1">
      <alignment horizontal="center"/>
    </xf>
    <xf numFmtId="0" fontId="4" fillId="5" borderId="0" xfId="0" quotePrefix="1" applyFont="1" applyFill="1" applyBorder="1" applyAlignment="1">
      <alignment horizontal="left" indent="1"/>
    </xf>
    <xf numFmtId="0" fontId="4" fillId="5" borderId="7" xfId="0" applyFont="1" applyFill="1" applyBorder="1"/>
    <xf numFmtId="0" fontId="4" fillId="5" borderId="0" xfId="0" quotePrefix="1" applyFont="1" applyFill="1" applyBorder="1" applyAlignment="1"/>
    <xf numFmtId="164" fontId="4" fillId="5" borderId="7" xfId="0" applyNumberFormat="1" applyFont="1" applyFill="1" applyBorder="1" applyAlignment="1">
      <alignment horizontal="center"/>
    </xf>
    <xf numFmtId="167" fontId="4" fillId="5" borderId="0" xfId="1" quotePrefix="1" applyNumberFormat="1" applyFont="1" applyFill="1" applyBorder="1" applyAlignment="1">
      <alignment horizontal="right" wrapText="1"/>
    </xf>
    <xf numFmtId="0" fontId="4" fillId="5" borderId="6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left" indent="1"/>
    </xf>
    <xf numFmtId="0" fontId="4" fillId="5" borderId="4" xfId="0" applyFont="1" applyFill="1" applyBorder="1" applyAlignment="1">
      <alignment horizontal="left" indent="1"/>
    </xf>
    <xf numFmtId="0" fontId="4" fillId="6" borderId="6" xfId="0" applyFont="1" applyFill="1" applyBorder="1" applyAlignment="1">
      <alignment horizontal="center" wrapText="1"/>
    </xf>
    <xf numFmtId="0" fontId="4" fillId="6" borderId="4" xfId="0" applyFont="1" applyFill="1" applyBorder="1" applyAlignment="1">
      <alignment horizontal="center" wrapText="1"/>
    </xf>
    <xf numFmtId="0" fontId="4" fillId="0" borderId="8" xfId="0" quotePrefix="1" applyFont="1" applyFill="1" applyBorder="1" applyAlignment="1">
      <alignment horizontal="center" wrapText="1"/>
    </xf>
    <xf numFmtId="0" fontId="4" fillId="0" borderId="7" xfId="0" quotePrefix="1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/>
    </xf>
    <xf numFmtId="166" fontId="4" fillId="0" borderId="8" xfId="0" applyNumberFormat="1" applyFont="1" applyFill="1" applyBorder="1" applyAlignment="1">
      <alignment horizontal="center"/>
    </xf>
    <xf numFmtId="166" fontId="4" fillId="2" borderId="7" xfId="0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left" indent="1"/>
    </xf>
    <xf numFmtId="0" fontId="4" fillId="5" borderId="6" xfId="0" applyFont="1" applyFill="1" applyBorder="1" applyAlignment="1">
      <alignment horizontal="center" wrapText="1"/>
    </xf>
    <xf numFmtId="0" fontId="4" fillId="5" borderId="5" xfId="0" applyFont="1" applyFill="1" applyBorder="1" applyAlignment="1">
      <alignment horizontal="center" wrapText="1"/>
    </xf>
    <xf numFmtId="0" fontId="4" fillId="5" borderId="4" xfId="0" applyFont="1" applyFill="1" applyBorder="1" applyAlignment="1">
      <alignment horizontal="center" wrapText="1"/>
    </xf>
    <xf numFmtId="0" fontId="4" fillId="5" borderId="22" xfId="0" quotePrefix="1" applyFont="1" applyFill="1" applyBorder="1" applyAlignment="1">
      <alignment horizontal="center"/>
    </xf>
    <xf numFmtId="0" fontId="4" fillId="5" borderId="7" xfId="0" quotePrefix="1" applyFont="1" applyFill="1" applyBorder="1" applyAlignment="1">
      <alignment horizontal="right" wrapText="1"/>
    </xf>
    <xf numFmtId="167" fontId="4" fillId="5" borderId="7" xfId="1" quotePrefix="1" applyNumberFormat="1" applyFont="1" applyFill="1" applyBorder="1" applyAlignment="1">
      <alignment horizontal="right" wrapText="1"/>
    </xf>
    <xf numFmtId="0" fontId="4" fillId="5" borderId="5" xfId="0" quotePrefix="1" applyFont="1" applyFill="1" applyBorder="1" applyAlignment="1">
      <alignment horizontal="left" indent="1"/>
    </xf>
    <xf numFmtId="0" fontId="4" fillId="5" borderId="5" xfId="0" quotePrefix="1" applyFont="1" applyFill="1" applyBorder="1" applyAlignment="1"/>
    <xf numFmtId="0" fontId="4" fillId="5" borderId="4" xfId="0" quotePrefix="1" applyFont="1" applyFill="1" applyBorder="1" applyAlignment="1">
      <alignment horizontal="right" wrapText="1"/>
    </xf>
    <xf numFmtId="164" fontId="4" fillId="0" borderId="8" xfId="0" applyNumberFormat="1" applyFont="1" applyFill="1" applyBorder="1" applyAlignment="1">
      <alignment horizontal="center"/>
    </xf>
    <xf numFmtId="169" fontId="4" fillId="2" borderId="7" xfId="0" applyNumberFormat="1" applyFont="1" applyFill="1" applyBorder="1" applyAlignment="1">
      <alignment horizontal="center"/>
    </xf>
    <xf numFmtId="166" fontId="4" fillId="0" borderId="6" xfId="0" applyNumberFormat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 wrapText="1"/>
    </xf>
    <xf numFmtId="0" fontId="4" fillId="6" borderId="9" xfId="0" applyFont="1" applyFill="1" applyBorder="1" applyAlignment="1">
      <alignment horizontal="center" wrapText="1"/>
    </xf>
    <xf numFmtId="0" fontId="4" fillId="5" borderId="26" xfId="0" applyFont="1" applyFill="1" applyBorder="1" applyAlignment="1">
      <alignment horizontal="center" wrapText="1"/>
    </xf>
    <xf numFmtId="0" fontId="4" fillId="5" borderId="27" xfId="0" applyFont="1" applyFill="1" applyBorder="1" applyAlignment="1">
      <alignment horizontal="center" wrapText="1"/>
    </xf>
    <xf numFmtId="0" fontId="4" fillId="5" borderId="12" xfId="0" applyFont="1" applyFill="1" applyBorder="1" applyAlignment="1">
      <alignment horizontal="center" wrapText="1"/>
    </xf>
    <xf numFmtId="0" fontId="4" fillId="5" borderId="28" xfId="0" applyFont="1" applyFill="1" applyBorder="1" applyAlignment="1">
      <alignment horizontal="center" wrapText="1"/>
    </xf>
    <xf numFmtId="0" fontId="4" fillId="5" borderId="1" xfId="0" quotePrefix="1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1" fontId="4" fillId="5" borderId="7" xfId="0" applyNumberFormat="1" applyFont="1" applyFill="1" applyBorder="1" applyAlignment="1">
      <alignment horizontal="center"/>
    </xf>
    <xf numFmtId="0" fontId="4" fillId="5" borderId="5" xfId="0" quotePrefix="1" applyFont="1" applyFill="1" applyBorder="1" applyAlignment="1">
      <alignment horizontal="right" wrapText="1"/>
    </xf>
    <xf numFmtId="0" fontId="4" fillId="5" borderId="4" xfId="0" applyFont="1" applyFill="1" applyBorder="1" applyAlignment="1">
      <alignment horizontal="center"/>
    </xf>
    <xf numFmtId="0" fontId="4" fillId="0" borderId="8" xfId="0" quotePrefix="1" applyFont="1" applyFill="1" applyBorder="1" applyAlignment="1">
      <alignment horizontal="center"/>
    </xf>
    <xf numFmtId="166" fontId="4" fillId="0" borderId="7" xfId="0" applyNumberFormat="1" applyFont="1" applyFill="1" applyBorder="1" applyAlignment="1">
      <alignment horizontal="center"/>
    </xf>
    <xf numFmtId="170" fontId="4" fillId="0" borderId="8" xfId="0" applyNumberFormat="1" applyFont="1" applyFill="1" applyBorder="1" applyAlignment="1">
      <alignment horizontal="center"/>
    </xf>
    <xf numFmtId="166" fontId="4" fillId="0" borderId="4" xfId="0" applyNumberFormat="1" applyFont="1" applyFill="1" applyBorder="1" applyAlignment="1">
      <alignment horizontal="center"/>
    </xf>
    <xf numFmtId="171" fontId="5" fillId="6" borderId="13" xfId="2" applyNumberFormat="1" applyFont="1" applyFill="1" applyBorder="1" applyAlignment="1">
      <alignment horizontal="center" wrapText="1"/>
    </xf>
    <xf numFmtId="171" fontId="5" fillId="6" borderId="12" xfId="2" applyNumberFormat="1" applyFont="1" applyFill="1" applyBorder="1" applyAlignment="1">
      <alignment horizontal="center" wrapText="1"/>
    </xf>
    <xf numFmtId="44" fontId="5" fillId="6" borderId="12" xfId="2" applyFont="1" applyFill="1" applyBorder="1" applyAlignment="1">
      <alignment horizontal="center" wrapText="1"/>
    </xf>
    <xf numFmtId="44" fontId="5" fillId="6" borderId="11" xfId="2" applyFont="1" applyFill="1" applyBorder="1" applyAlignment="1">
      <alignment horizontal="center" wrapText="1"/>
    </xf>
    <xf numFmtId="44" fontId="4" fillId="0" borderId="22" xfId="2" applyFont="1" applyFill="1" applyBorder="1"/>
    <xf numFmtId="44" fontId="4" fillId="0" borderId="7" xfId="2" applyFont="1" applyFill="1" applyBorder="1"/>
    <xf numFmtId="44" fontId="4" fillId="0" borderId="9" xfId="2" applyFont="1" applyFill="1" applyBorder="1"/>
    <xf numFmtId="171" fontId="4" fillId="0" borderId="6" xfId="2" applyNumberFormat="1" applyFont="1" applyFill="1" applyBorder="1"/>
    <xf numFmtId="44" fontId="4" fillId="0" borderId="5" xfId="2" applyFont="1" applyFill="1" applyBorder="1"/>
    <xf numFmtId="44" fontId="4" fillId="0" borderId="4" xfId="2" applyFont="1" applyFill="1" applyBorder="1"/>
    <xf numFmtId="171" fontId="4" fillId="2" borderId="7" xfId="2" applyNumberFormat="1" applyFont="1" applyFill="1" applyBorder="1"/>
    <xf numFmtId="171" fontId="17" fillId="0" borderId="21" xfId="2" applyNumberFormat="1" applyFont="1" applyFill="1" applyBorder="1"/>
    <xf numFmtId="171" fontId="17" fillId="0" borderId="8" xfId="2" applyNumberFormat="1" applyFont="1" applyFill="1" applyBorder="1"/>
    <xf numFmtId="171" fontId="17" fillId="0" borderId="21" xfId="0" applyNumberFormat="1" applyFont="1" applyFill="1" applyBorder="1" applyAlignment="1"/>
    <xf numFmtId="171" fontId="17" fillId="0" borderId="10" xfId="2" applyNumberFormat="1" applyFont="1" applyFill="1" applyBorder="1"/>
    <xf numFmtId="171" fontId="17" fillId="0" borderId="1" xfId="2" applyNumberFormat="1" applyFont="1" applyFill="1" applyBorder="1"/>
    <xf numFmtId="171" fontId="17" fillId="0" borderId="0" xfId="2" applyNumberFormat="1" applyFont="1" applyFill="1" applyBorder="1"/>
    <xf numFmtId="171" fontId="17" fillId="0" borderId="1" xfId="0" applyNumberFormat="1" applyFont="1" applyFill="1" applyBorder="1" applyAlignment="1"/>
    <xf numFmtId="171" fontId="17" fillId="0" borderId="2" xfId="2" applyNumberFormat="1" applyFont="1" applyFill="1" applyBorder="1"/>
    <xf numFmtId="171" fontId="17" fillId="0" borderId="5" xfId="2" applyNumberFormat="1" applyFont="1" applyFill="1" applyBorder="1"/>
    <xf numFmtId="167" fontId="15" fillId="5" borderId="1" xfId="1" applyNumberFormat="1" applyFont="1" applyFill="1" applyBorder="1" applyAlignment="1">
      <alignment horizontal="center"/>
    </xf>
    <xf numFmtId="167" fontId="15" fillId="5" borderId="0" xfId="1" quotePrefix="1" applyNumberFormat="1" applyFont="1" applyFill="1" applyBorder="1" applyAlignment="1">
      <alignment horizontal="center"/>
    </xf>
    <xf numFmtId="167" fontId="15" fillId="5" borderId="0" xfId="1" applyNumberFormat="1" applyFont="1" applyFill="1" applyBorder="1" applyAlignment="1">
      <alignment horizontal="center"/>
    </xf>
    <xf numFmtId="167" fontId="15" fillId="5" borderId="0" xfId="1" applyNumberFormat="1" applyFont="1" applyFill="1" applyBorder="1" applyAlignment="1">
      <alignment horizontal="center" wrapText="1"/>
    </xf>
    <xf numFmtId="167" fontId="15" fillId="5" borderId="2" xfId="1" quotePrefix="1" applyNumberFormat="1" applyFont="1" applyFill="1" applyBorder="1" applyAlignment="1">
      <alignment horizontal="center"/>
    </xf>
    <xf numFmtId="167" fontId="15" fillId="5" borderId="5" xfId="1" applyNumberFormat="1" applyFont="1" applyFill="1" applyBorder="1" applyAlignment="1"/>
    <xf numFmtId="0" fontId="15" fillId="5" borderId="1" xfId="0" applyFont="1" applyFill="1" applyBorder="1"/>
    <xf numFmtId="0" fontId="15" fillId="5" borderId="0" xfId="0" applyFont="1" applyFill="1" applyBorder="1"/>
    <xf numFmtId="0" fontId="15" fillId="5" borderId="2" xfId="0" applyFont="1" applyFill="1" applyBorder="1"/>
    <xf numFmtId="0" fontId="15" fillId="5" borderId="5" xfId="0" applyFont="1" applyFill="1" applyBorder="1"/>
    <xf numFmtId="167" fontId="15" fillId="5" borderId="1" xfId="1" applyNumberFormat="1" applyFont="1" applyFill="1" applyBorder="1" applyAlignment="1"/>
    <xf numFmtId="167" fontId="15" fillId="5" borderId="0" xfId="1" applyNumberFormat="1" applyFont="1" applyFill="1" applyBorder="1" applyAlignment="1"/>
    <xf numFmtId="167" fontId="15" fillId="5" borderId="0" xfId="1" quotePrefix="1" applyNumberFormat="1" applyFont="1" applyFill="1" applyBorder="1" applyAlignment="1">
      <alignment wrapText="1"/>
    </xf>
    <xf numFmtId="41" fontId="9" fillId="0" borderId="15" xfId="0" applyNumberFormat="1" applyFont="1" applyFill="1" applyBorder="1"/>
    <xf numFmtId="165" fontId="9" fillId="0" borderId="15" xfId="0" applyNumberFormat="1" applyFont="1" applyFill="1" applyBorder="1"/>
    <xf numFmtId="9" fontId="17" fillId="0" borderId="0" xfId="3" applyFont="1" applyFill="1" applyAlignment="1">
      <alignment horizontal="center" vertical="center"/>
    </xf>
    <xf numFmtId="0" fontId="9" fillId="6" borderId="0" xfId="0" applyFont="1" applyFill="1" applyAlignment="1">
      <alignment horizontal="center"/>
    </xf>
    <xf numFmtId="0" fontId="9" fillId="6" borderId="0" xfId="0" quotePrefix="1" applyFont="1" applyFill="1" applyAlignment="1">
      <alignment horizontal="left"/>
    </xf>
    <xf numFmtId="0" fontId="4" fillId="6" borderId="0" xfId="0" applyFont="1" applyFill="1" applyBorder="1"/>
    <xf numFmtId="0" fontId="4" fillId="6" borderId="0" xfId="0" quotePrefix="1" applyFont="1" applyFill="1" applyBorder="1" applyAlignment="1">
      <alignment horizontal="right" wrapText="1"/>
    </xf>
    <xf numFmtId="164" fontId="4" fillId="6" borderId="0" xfId="0" applyNumberFormat="1" applyFont="1" applyFill="1" applyBorder="1" applyAlignment="1">
      <alignment horizontal="center"/>
    </xf>
    <xf numFmtId="164" fontId="4" fillId="6" borderId="0" xfId="0" applyNumberFormat="1" applyFont="1" applyFill="1"/>
    <xf numFmtId="0" fontId="4" fillId="6" borderId="0" xfId="0" applyFont="1" applyFill="1"/>
    <xf numFmtId="0" fontId="9" fillId="6" borderId="0" xfId="0" applyFont="1" applyFill="1"/>
    <xf numFmtId="165" fontId="9" fillId="6" borderId="0" xfId="0" applyNumberFormat="1" applyFont="1" applyFill="1"/>
    <xf numFmtId="0" fontId="11" fillId="6" borderId="0" xfId="0" applyFont="1" applyFill="1"/>
    <xf numFmtId="165" fontId="9" fillId="0" borderId="1" xfId="2" applyNumberFormat="1" applyFont="1" applyFill="1" applyBorder="1"/>
    <xf numFmtId="167" fontId="9" fillId="0" borderId="1" xfId="0" applyNumberFormat="1" applyFont="1" applyFill="1" applyBorder="1"/>
    <xf numFmtId="165" fontId="17" fillId="3" borderId="0" xfId="2" applyNumberFormat="1" applyFont="1" applyFill="1"/>
    <xf numFmtId="167" fontId="11" fillId="0" borderId="1" xfId="0" applyNumberFormat="1" applyFont="1" applyFill="1" applyBorder="1"/>
    <xf numFmtId="165" fontId="11" fillId="0" borderId="1" xfId="2" applyNumberFormat="1" applyFont="1" applyFill="1" applyBorder="1"/>
    <xf numFmtId="167" fontId="17" fillId="3" borderId="0" xfId="0" applyNumberFormat="1" applyFont="1" applyFill="1"/>
    <xf numFmtId="0" fontId="4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164" fontId="17" fillId="7" borderId="0" xfId="0" applyNumberFormat="1" applyFont="1" applyFill="1" applyBorder="1"/>
    <xf numFmtId="164" fontId="4" fillId="7" borderId="0" xfId="0" applyNumberFormat="1" applyFont="1" applyFill="1" applyBorder="1"/>
    <xf numFmtId="171" fontId="4" fillId="2" borderId="0" xfId="2" applyNumberFormat="1" applyFont="1" applyFill="1" applyBorder="1"/>
    <xf numFmtId="174" fontId="4" fillId="2" borderId="0" xfId="2" applyNumberFormat="1" applyFont="1" applyFill="1" applyBorder="1"/>
    <xf numFmtId="171" fontId="4" fillId="0" borderId="0" xfId="2" applyNumberFormat="1" applyFont="1" applyFill="1"/>
    <xf numFmtId="9" fontId="17" fillId="0" borderId="0" xfId="3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169" fontId="4" fillId="0" borderId="0" xfId="0" applyNumberFormat="1" applyFont="1" applyFill="1" applyAlignment="1">
      <alignment horizontal="right"/>
    </xf>
    <xf numFmtId="169" fontId="4" fillId="0" borderId="0" xfId="2" applyNumberFormat="1" applyFont="1" applyFill="1"/>
    <xf numFmtId="173" fontId="4" fillId="0" borderId="0" xfId="2" applyNumberFormat="1" applyFont="1" applyFill="1"/>
    <xf numFmtId="44" fontId="9" fillId="0" borderId="7" xfId="0" applyNumberFormat="1" applyFont="1" applyBorder="1"/>
    <xf numFmtId="0" fontId="4" fillId="0" borderId="0" xfId="0" applyFont="1" applyFill="1" applyAlignment="1">
      <alignment horizontal="center"/>
    </xf>
    <xf numFmtId="0" fontId="5" fillId="0" borderId="0" xfId="4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2" fillId="0" borderId="12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2" fillId="0" borderId="11" xfId="0" quotePrefix="1" applyFont="1" applyBorder="1" applyAlignment="1">
      <alignment horizontal="center" wrapText="1"/>
    </xf>
    <xf numFmtId="0" fontId="12" fillId="0" borderId="2" xfId="0" quotePrefix="1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5" fillId="4" borderId="0" xfId="0" applyNumberFormat="1" applyFont="1" applyFill="1" applyAlignment="1">
      <alignment horizontal="left"/>
    </xf>
    <xf numFmtId="0" fontId="5" fillId="4" borderId="0" xfId="0" quotePrefix="1" applyNumberFormat="1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18" fillId="5" borderId="23" xfId="0" applyFont="1" applyFill="1" applyBorder="1" applyAlignment="1">
      <alignment horizontal="center" wrapText="1"/>
    </xf>
    <xf numFmtId="0" fontId="19" fillId="5" borderId="24" xfId="0" applyFont="1" applyFill="1" applyBorder="1" applyAlignment="1">
      <alignment horizontal="center" wrapText="1"/>
    </xf>
    <xf numFmtId="0" fontId="19" fillId="5" borderId="25" xfId="0" applyFont="1" applyFill="1" applyBorder="1" applyAlignment="1">
      <alignment horizontal="center" wrapText="1"/>
    </xf>
    <xf numFmtId="171" fontId="18" fillId="6" borderId="8" xfId="2" applyNumberFormat="1" applyFont="1" applyFill="1" applyBorder="1" applyAlignment="1">
      <alignment horizontal="center" wrapText="1"/>
    </xf>
    <xf numFmtId="0" fontId="19" fillId="6" borderId="0" xfId="0" applyFont="1" applyFill="1" applyAlignment="1">
      <alignment horizontal="center" wrapText="1"/>
    </xf>
    <xf numFmtId="0" fontId="5" fillId="5" borderId="23" xfId="0" applyFont="1" applyFill="1" applyBorder="1" applyAlignment="1">
      <alignment horizontal="center" wrapText="1"/>
    </xf>
    <xf numFmtId="0" fontId="2" fillId="5" borderId="24" xfId="0" applyFont="1" applyFill="1" applyBorder="1" applyAlignment="1">
      <alignment wrapText="1"/>
    </xf>
    <xf numFmtId="0" fontId="2" fillId="5" borderId="25" xfId="0" applyFont="1" applyFill="1" applyBorder="1" applyAlignment="1">
      <alignment wrapText="1"/>
    </xf>
    <xf numFmtId="0" fontId="5" fillId="6" borderId="23" xfId="0" applyFont="1" applyFill="1" applyBorder="1" applyAlignment="1">
      <alignment horizontal="center" wrapText="1"/>
    </xf>
    <xf numFmtId="0" fontId="2" fillId="6" borderId="25" xfId="0" applyFont="1" applyFill="1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</cellXfs>
  <cellStyles count="6">
    <cellStyle name="Comma" xfId="1" builtinId="3"/>
    <cellStyle name="Comma 10" xfId="5"/>
    <cellStyle name="Currency" xfId="2" builtinId="4"/>
    <cellStyle name="Normal" xfId="0" builtinId="0"/>
    <cellStyle name="Normal 2 10" xfId="4"/>
    <cellStyle name="Percent" xfId="3" builtinId="5"/>
  </cellStyles>
  <dxfs count="0"/>
  <tableStyles count="0" defaultTableStyle="TableStyleMedium2" defaultPivotStyle="PivotStyleLight16"/>
  <colors>
    <mruColors>
      <color rgb="FF00808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8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externalLink" Target="externalLinks/externalLink39.xml"/><Relationship Id="rId50" Type="http://schemas.openxmlformats.org/officeDocument/2006/relationships/externalLink" Target="externalLinks/externalLink42.xml"/><Relationship Id="rId55" Type="http://schemas.openxmlformats.org/officeDocument/2006/relationships/externalLink" Target="externalLinks/externalLink47.xml"/><Relationship Id="rId63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9" Type="http://schemas.openxmlformats.org/officeDocument/2006/relationships/externalLink" Target="externalLinks/externalLink21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externalLink" Target="externalLinks/externalLink37.xml"/><Relationship Id="rId53" Type="http://schemas.openxmlformats.org/officeDocument/2006/relationships/externalLink" Target="externalLinks/externalLink45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customXml" Target="../customXml/item1.xml"/><Relationship Id="rId19" Type="http://schemas.openxmlformats.org/officeDocument/2006/relationships/externalLink" Target="externalLinks/externalLink1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48" Type="http://schemas.openxmlformats.org/officeDocument/2006/relationships/externalLink" Target="externalLinks/externalLink40.xml"/><Relationship Id="rId56" Type="http://schemas.openxmlformats.org/officeDocument/2006/relationships/externalLink" Target="externalLinks/externalLink48.xml"/><Relationship Id="rId64" Type="http://schemas.openxmlformats.org/officeDocument/2006/relationships/customXml" Target="../customXml/item4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3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externalLink" Target="externalLinks/externalLink38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Relationship Id="rId54" Type="http://schemas.openxmlformats.org/officeDocument/2006/relationships/externalLink" Target="externalLinks/externalLink46.xml"/><Relationship Id="rId62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49" Type="http://schemas.openxmlformats.org/officeDocument/2006/relationships/externalLink" Target="externalLinks/externalLink41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31" Type="http://schemas.openxmlformats.org/officeDocument/2006/relationships/externalLink" Target="externalLinks/externalLink23.xml"/><Relationship Id="rId44" Type="http://schemas.openxmlformats.org/officeDocument/2006/relationships/externalLink" Target="externalLinks/externalLink36.xml"/><Relationship Id="rId52" Type="http://schemas.openxmlformats.org/officeDocument/2006/relationships/externalLink" Target="externalLinks/externalLink44.xml"/><Relationship Id="rId60" Type="http://schemas.openxmlformats.org/officeDocument/2006/relationships/calcChain" Target="calcChain.xml"/><Relationship Id="rId65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9" Type="http://schemas.openxmlformats.org/officeDocument/2006/relationships/externalLink" Target="externalLinks/externalLink3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314326</xdr:colOff>
      <xdr:row>6</xdr:row>
      <xdr:rowOff>85724</xdr:rowOff>
    </xdr:from>
    <xdr:to>
      <xdr:col>14</xdr:col>
      <xdr:colOff>133351</xdr:colOff>
      <xdr:row>13</xdr:row>
      <xdr:rowOff>85724</xdr:rowOff>
    </xdr:to>
    <xdr:cxnSp macro="">
      <xdr:nvCxnSpPr>
        <xdr:cNvPr id="2" name="Elbow Connector 1"/>
        <xdr:cNvCxnSpPr/>
      </xdr:nvCxnSpPr>
      <xdr:spPr>
        <a:xfrm rot="10800000" flipV="1">
          <a:off x="11534776" y="1095374"/>
          <a:ext cx="3629025" cy="1019175"/>
        </a:xfrm>
        <a:prstGeom prst="bentConnector3">
          <a:avLst>
            <a:gd name="adj1" fmla="val -131"/>
          </a:avLst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76200</xdr:colOff>
      <xdr:row>7</xdr:row>
      <xdr:rowOff>76200</xdr:rowOff>
    </xdr:from>
    <xdr:to>
      <xdr:col>14</xdr:col>
      <xdr:colOff>361950</xdr:colOff>
      <xdr:row>21</xdr:row>
      <xdr:rowOff>76199</xdr:rowOff>
    </xdr:to>
    <xdr:cxnSp macro="">
      <xdr:nvCxnSpPr>
        <xdr:cNvPr id="3" name="Elbow Connector 2"/>
        <xdr:cNvCxnSpPr/>
      </xdr:nvCxnSpPr>
      <xdr:spPr>
        <a:xfrm rot="5400000">
          <a:off x="7168515" y="2188845"/>
          <a:ext cx="2560319" cy="895350"/>
        </a:xfrm>
        <a:prstGeom prst="bentConnector3">
          <a:avLst>
            <a:gd name="adj1" fmla="val 99470"/>
          </a:avLst>
        </a:prstGeom>
        <a:ln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123826</xdr:colOff>
      <xdr:row>9</xdr:row>
      <xdr:rowOff>76203</xdr:rowOff>
    </xdr:from>
    <xdr:to>
      <xdr:col>9</xdr:col>
      <xdr:colOff>333381</xdr:colOff>
      <xdr:row>66</xdr:row>
      <xdr:rowOff>76200</xdr:rowOff>
    </xdr:to>
    <xdr:cxnSp macro="">
      <xdr:nvCxnSpPr>
        <xdr:cNvPr id="4" name="Elbow Connector 3"/>
        <xdr:cNvCxnSpPr/>
      </xdr:nvCxnSpPr>
      <xdr:spPr>
        <a:xfrm rot="5400000" flipH="1" flipV="1">
          <a:off x="4281492" y="2557462"/>
          <a:ext cx="8286747" cy="6200780"/>
        </a:xfrm>
        <a:prstGeom prst="bentConnector3">
          <a:avLst>
            <a:gd name="adj1" fmla="val 98276"/>
          </a:avLst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2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2013%20GRC%20(Docket%20UE-xxxxxx)\COS\Direct\COS%20WA%20June%202012%20-%20NS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22-05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tdpt2\RPL\WINNT\Temporary%20Internet%20Files\OLK2F\Due%20Diligence\August%20New%20Model\Fred%20Value%209.1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2013%20Rate%20Design%20Collaborative/Peak%20Credit/Peak%20Credit%20(Levelized%20Fixed%20Charge%20Rate%20-%202013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Large%20Qf's\Qf03\FALLS\Falls20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tdpt2\RPL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ower%20Costs\Outlook\2011%20Outlook\Actuals\12%202011\Copy%20of%20Margin_2011_12_final_20120111_120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97%20B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tdpt2\RPL\WINNT\Temporary%20Internet%20Files\OLK93\FCR%20for%20PSE%20S40%20V0%20%20HM%20edit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Startup" Target="%232005%20GRC/Update%206-30-06/COS%20Update%207-7-06/ECOS%20Model%20-%20UPDATE%20(JAH-5)%207-7-06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tdpt2\RPL\Documents%20and%20Settings\boljh\Local%20Settings\MSN%20Rate%20v6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Idaho%2003\305FRevenue%20by%20Rate%20Schedule_ID200303_v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189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2013%20GRC%20(Docket%20UE-xxxxxx)\Filed\Direct\Exhibit%20No_(CCP-5)\Tab%204%20&amp;%205\COS%20WA%20June%202012%20(TempAdj-chg%20to%20St%20Lgts%20only).xlsm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tdpt2\RPL\GrpRevnu\PUBLIC\%23%202011%20GRC\RebuttalFiling2011%20GRC\Electric%20Model%202011%20GRC%20Rebuttal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tdpt2\RPL\WINNT\Temporary%20Internet%20Files\OLKC0\Aurora%20Prices%20for%20RORC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tdpt2\RPL\Documents%20and%20Settings\scartwri\My%20Documents\Projects\PSE\Projects\BHP\Due%20Diligence\BHP%20IS.BS.CF%20Model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%20West%20Rate%20Migration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tdpt2\RPL\GrpRevnu\PUBLIC\WUTC\Puget%20Sound%20Energy\Semi%20Annual%20Report\Jun_30_01\Proforma%20Adj_not%20us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tdpt2.puget.com\rpl\GrpRates\Public\Load%20Research\GRC%202007%20(not%20filed)\Load%20Research%20Analyses\RLW\From%20RLW\Off%20System%20Results\M9_Statistics_All_R991_ADJ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tdpt2\RPL\02Inputs\General%20Accounting\Reports\SalesOfElectricity\2009%20SOE\04-2009\02-2009%20SOE%20prelim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9-2001%20Test%20Period\Embedded%20Study\COS_WyoComb%20Sep-2001-%20(facilities)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12\RECOV12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ACCTNG\GENERAL\JAN%20LEWIS\DSM\DSM%20-%20OR\SBC2001%20updated%20July%20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FOR%207-1-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Startup" Target="%232005%20GRC/COS%20Inputs/COS%20Model/ECOS%20Model%20-%20FINAL%20COMPAN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tdpt2\RPL\WINNT\Temporary%20Internet%20Files\OLK93\WC-RB%20GRC%20TY0903%20RY02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GRC%2007\COS\COS%20WA%20GRC%20June%20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8">
          <cell r="H58">
            <v>828428746.40643871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K4">
            <v>0.79018896309372733</v>
          </cell>
        </row>
      </sheetData>
      <sheetData sheetId="19" refreshError="1">
        <row r="250">
          <cell r="AB250" t="str">
            <v>DIS</v>
          </cell>
        </row>
        <row r="251">
          <cell r="AB251" t="str">
            <v>METER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 refreshError="1"/>
      <sheetData sheetId="21" refreshError="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 refreshError="1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 refreshError="1"/>
      <sheetData sheetId="24" refreshError="1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  <sheetName val="Sheet1"/>
    </sheetNames>
    <sheetDataSet>
      <sheetData sheetId="0">
        <row r="5">
          <cell r="B5">
            <v>0.35</v>
          </cell>
        </row>
        <row r="6">
          <cell r="B6">
            <v>1</v>
          </cell>
        </row>
        <row r="7">
          <cell r="B7">
            <v>5.1998314171835648E-3</v>
          </cell>
        </row>
        <row r="8">
          <cell r="B8">
            <v>4.5621000000000002E-2</v>
          </cell>
        </row>
        <row r="9">
          <cell r="B9">
            <v>6.2450845342655007E-4</v>
          </cell>
        </row>
        <row r="11">
          <cell r="B11">
            <v>0</v>
          </cell>
        </row>
        <row r="12">
          <cell r="B12" t="str">
            <v>Yes</v>
          </cell>
          <cell r="C12">
            <v>1</v>
          </cell>
        </row>
        <row r="13">
          <cell r="B13" t="str">
            <v>No</v>
          </cell>
        </row>
        <row r="37">
          <cell r="D37">
            <v>6.6900000000000001E-2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7">
          <cell r="D7">
            <v>2014</v>
          </cell>
        </row>
        <row r="8">
          <cell r="D8">
            <v>2005</v>
          </cell>
        </row>
        <row r="9">
          <cell r="D9">
            <v>2006</v>
          </cell>
        </row>
        <row r="10">
          <cell r="D10">
            <v>2007</v>
          </cell>
        </row>
        <row r="11">
          <cell r="D11">
            <v>2004</v>
          </cell>
        </row>
        <row r="12">
          <cell r="D12">
            <v>2006</v>
          </cell>
        </row>
        <row r="13">
          <cell r="D13">
            <v>2003</v>
          </cell>
        </row>
        <row r="14">
          <cell r="D14">
            <v>2004</v>
          </cell>
        </row>
        <row r="15">
          <cell r="D15">
            <v>2004</v>
          </cell>
        </row>
        <row r="16">
          <cell r="D16">
            <v>2008</v>
          </cell>
        </row>
        <row r="17">
          <cell r="D17">
            <v>2003</v>
          </cell>
        </row>
        <row r="18">
          <cell r="D18">
            <v>2006</v>
          </cell>
        </row>
        <row r="19">
          <cell r="D19">
            <v>2007</v>
          </cell>
        </row>
        <row r="20">
          <cell r="D20">
            <v>2003</v>
          </cell>
        </row>
        <row r="21">
          <cell r="D21">
            <v>2008</v>
          </cell>
        </row>
        <row r="22">
          <cell r="D22">
            <v>2006</v>
          </cell>
        </row>
        <row r="23">
          <cell r="D23">
            <v>2015</v>
          </cell>
        </row>
        <row r="24">
          <cell r="D24">
            <v>2014</v>
          </cell>
        </row>
        <row r="25">
          <cell r="D25">
            <v>2002</v>
          </cell>
        </row>
        <row r="26">
          <cell r="D26">
            <v>2003</v>
          </cell>
        </row>
        <row r="27">
          <cell r="D27">
            <v>2004</v>
          </cell>
        </row>
        <row r="28">
          <cell r="D28">
            <v>2005</v>
          </cell>
        </row>
        <row r="29">
          <cell r="D29">
            <v>2006</v>
          </cell>
        </row>
        <row r="30">
          <cell r="D30">
            <v>2007</v>
          </cell>
        </row>
        <row r="31">
          <cell r="D31">
            <v>2008</v>
          </cell>
        </row>
        <row r="32">
          <cell r="D32">
            <v>2009</v>
          </cell>
        </row>
        <row r="33">
          <cell r="D33">
            <v>2010</v>
          </cell>
        </row>
        <row r="34">
          <cell r="D34">
            <v>2011</v>
          </cell>
        </row>
        <row r="35">
          <cell r="D35">
            <v>2012</v>
          </cell>
        </row>
        <row r="36">
          <cell r="D36">
            <v>2013</v>
          </cell>
        </row>
        <row r="37">
          <cell r="D37">
            <v>2014</v>
          </cell>
        </row>
        <row r="38">
          <cell r="D38">
            <v>2015</v>
          </cell>
        </row>
        <row r="39">
          <cell r="D39">
            <v>2016</v>
          </cell>
        </row>
        <row r="40">
          <cell r="D40">
            <v>2017</v>
          </cell>
        </row>
        <row r="41">
          <cell r="D41">
            <v>2018</v>
          </cell>
        </row>
        <row r="42">
          <cell r="D42">
            <v>2019</v>
          </cell>
        </row>
        <row r="43">
          <cell r="D43">
            <v>2020</v>
          </cell>
        </row>
        <row r="44">
          <cell r="D44">
            <v>2021</v>
          </cell>
        </row>
        <row r="45">
          <cell r="D45">
            <v>2022</v>
          </cell>
        </row>
        <row r="46">
          <cell r="D46">
            <v>2023</v>
          </cell>
        </row>
        <row r="47">
          <cell r="D47">
            <v>2015</v>
          </cell>
        </row>
        <row r="48">
          <cell r="D48">
            <v>2021</v>
          </cell>
        </row>
        <row r="49">
          <cell r="D49">
            <v>2022</v>
          </cell>
        </row>
        <row r="50">
          <cell r="D50">
            <v>2023</v>
          </cell>
        </row>
        <row r="51">
          <cell r="D51">
            <v>2024</v>
          </cell>
        </row>
        <row r="52">
          <cell r="D52">
            <v>2025</v>
          </cell>
        </row>
        <row r="53">
          <cell r="D53">
            <v>2026</v>
          </cell>
        </row>
      </sheetData>
      <sheetData sheetId="8"/>
      <sheetData sheetId="9"/>
      <sheetData sheetId="10"/>
      <sheetData sheetId="11"/>
      <sheetData sheetId="12">
        <row r="3">
          <cell r="A3">
            <v>0</v>
          </cell>
          <cell r="B3">
            <v>1.0000000000000001E-9</v>
          </cell>
          <cell r="C3">
            <v>1.0000000000000001E-9</v>
          </cell>
          <cell r="D3">
            <v>1.0000000000000001E-9</v>
          </cell>
          <cell r="E3">
            <v>1.0000000000000001E-9</v>
          </cell>
          <cell r="F3">
            <v>1.0000000000000001E-9</v>
          </cell>
          <cell r="G3">
            <v>1.0000000000000001E-9</v>
          </cell>
          <cell r="H3">
            <v>1.0000000000000001E-9</v>
          </cell>
          <cell r="I3">
            <v>1.0000000000000001E-9</v>
          </cell>
          <cell r="J3">
            <v>1.0000000000000001E-9</v>
          </cell>
          <cell r="K3">
            <v>1.0000000000000001E-9</v>
          </cell>
          <cell r="L3">
            <v>1.0000000000000001E-9</v>
          </cell>
          <cell r="M3">
            <v>1.0000000000000001E-9</v>
          </cell>
          <cell r="N3">
            <v>1.0000000000000001E-9</v>
          </cell>
          <cell r="O3">
            <v>1.0000000000000001E-9</v>
          </cell>
          <cell r="P3">
            <v>1.0000000000000001E-9</v>
          </cell>
          <cell r="Q3">
            <v>1.0000000000000001E-9</v>
          </cell>
          <cell r="R3">
            <v>1.0000000000000001E-9</v>
          </cell>
          <cell r="S3">
            <v>1.0000000000000001E-9</v>
          </cell>
          <cell r="T3">
            <v>1.0000000000000001E-9</v>
          </cell>
          <cell r="U3">
            <v>1.0000000000000001E-9</v>
          </cell>
          <cell r="V3">
            <v>1.0000000000000001E-9</v>
          </cell>
          <cell r="W3">
            <v>1.0000000000000001E-9</v>
          </cell>
          <cell r="X3">
            <v>1.0000000000000001E-9</v>
          </cell>
          <cell r="Y3">
            <v>1.0000000000000001E-9</v>
          </cell>
          <cell r="Z3">
            <v>1.0000000000000001E-9</v>
          </cell>
          <cell r="AA3">
            <v>1.0000000000000001E-9</v>
          </cell>
          <cell r="AB3">
            <v>1.0000000000000001E-9</v>
          </cell>
          <cell r="AC3">
            <v>1.0000000000000001E-9</v>
          </cell>
          <cell r="AD3">
            <v>1.0000000000000001E-9</v>
          </cell>
          <cell r="AE3">
            <v>1.0000000000000001E-9</v>
          </cell>
          <cell r="AF3">
            <v>1.0000000000000001E-9</v>
          </cell>
          <cell r="AG3">
            <v>1.0000000000000001E-9</v>
          </cell>
          <cell r="AH3">
            <v>1.0000000000000001E-9</v>
          </cell>
          <cell r="AI3">
            <v>1.0000000000000001E-9</v>
          </cell>
          <cell r="AJ3">
            <v>1.0000000000000001E-9</v>
          </cell>
          <cell r="AK3">
            <v>1.0000000000000001E-9</v>
          </cell>
          <cell r="AL3">
            <v>1.0000000000000001E-9</v>
          </cell>
          <cell r="AM3">
            <v>1.0000000000000001E-9</v>
          </cell>
          <cell r="AN3">
            <v>1.0000000000000001E-9</v>
          </cell>
          <cell r="AO3">
            <v>1.0000000000000001E-9</v>
          </cell>
        </row>
        <row r="4">
          <cell r="A4">
            <v>3</v>
          </cell>
          <cell r="B4">
            <v>0.33333333333333331</v>
          </cell>
          <cell r="C4">
            <v>0.44444444444444448</v>
          </cell>
          <cell r="D4">
            <v>0.14814814814814817</v>
          </cell>
          <cell r="E4">
            <v>7.407407407407407E-2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0.11520000000000001</v>
          </cell>
          <cell r="F5">
            <v>0.11520000000000001</v>
          </cell>
          <cell r="G5">
            <v>5.7600000000000096E-2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>
            <v>7</v>
          </cell>
          <cell r="B6">
            <v>0.14285714285714285</v>
          </cell>
          <cell r="C6">
            <v>0.24489795918367349</v>
          </cell>
          <cell r="D6">
            <v>0.1749271137026239</v>
          </cell>
          <cell r="E6">
            <v>0.12494793835901707</v>
          </cell>
          <cell r="F6">
            <v>8.9200000000000002E-2</v>
          </cell>
          <cell r="G6">
            <v>8.9200000000000002E-2</v>
          </cell>
          <cell r="H6">
            <v>8.9200000000000002E-2</v>
          </cell>
          <cell r="I6">
            <v>4.4769845897542737E-2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>
            <v>10</v>
          </cell>
          <cell r="B7">
            <v>0.1</v>
          </cell>
          <cell r="C7">
            <v>0.18</v>
          </cell>
          <cell r="D7">
            <v>0.14399999999999999</v>
          </cell>
          <cell r="E7">
            <v>0.1152</v>
          </cell>
          <cell r="F7">
            <v>9.2159999999999992E-2</v>
          </cell>
          <cell r="G7">
            <v>7.3727999999999988E-2</v>
          </cell>
          <cell r="H7">
            <v>6.5535999999999983E-2</v>
          </cell>
          <cell r="I7">
            <v>6.5535999999999983E-2</v>
          </cell>
          <cell r="J7">
            <v>6.5535999999999983E-2</v>
          </cell>
          <cell r="K7">
            <v>6.5535999999999983E-2</v>
          </cell>
          <cell r="L7">
            <v>3.2767999999999908E-2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>
            <v>15</v>
          </cell>
          <cell r="B8">
            <v>0.05</v>
          </cell>
          <cell r="C8">
            <v>9.5000000000000001E-2</v>
          </cell>
          <cell r="D8">
            <v>8.5500000000000007E-2</v>
          </cell>
          <cell r="E8">
            <v>7.6999999999999999E-2</v>
          </cell>
          <cell r="F8">
            <v>6.9199999999999998E-2</v>
          </cell>
          <cell r="G8">
            <v>6.2300000000000001E-2</v>
          </cell>
          <cell r="H8">
            <v>5.91E-2</v>
          </cell>
          <cell r="I8">
            <v>5.91E-2</v>
          </cell>
          <cell r="J8">
            <v>5.91E-2</v>
          </cell>
          <cell r="K8">
            <v>5.91E-2</v>
          </cell>
          <cell r="L8">
            <v>5.91E-2</v>
          </cell>
          <cell r="M8">
            <v>5.91E-2</v>
          </cell>
          <cell r="N8">
            <v>5.91E-2</v>
          </cell>
          <cell r="O8">
            <v>5.91E-2</v>
          </cell>
          <cell r="P8">
            <v>5.91E-2</v>
          </cell>
          <cell r="Q8">
            <v>2.9100000000000001E-2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>
            <v>20</v>
          </cell>
          <cell r="B9">
            <v>3.7499999999999999E-2</v>
          </cell>
          <cell r="C9">
            <v>7.22E-2</v>
          </cell>
          <cell r="D9">
            <v>6.6799999999999998E-2</v>
          </cell>
          <cell r="E9">
            <v>6.1800000000000001E-2</v>
          </cell>
          <cell r="F9">
            <v>5.7099999999999998E-2</v>
          </cell>
          <cell r="G9">
            <v>5.28E-2</v>
          </cell>
          <cell r="H9">
            <v>4.8899999999999999E-2</v>
          </cell>
          <cell r="I9">
            <v>4.4699999999999997E-2</v>
          </cell>
          <cell r="J9">
            <v>4.4699999999999997E-2</v>
          </cell>
          <cell r="K9">
            <v>4.4699999999999997E-2</v>
          </cell>
          <cell r="L9">
            <v>4.4699999999999997E-2</v>
          </cell>
          <cell r="M9">
            <v>4.4699999999999997E-2</v>
          </cell>
          <cell r="N9">
            <v>4.4699999999999997E-2</v>
          </cell>
          <cell r="O9">
            <v>4.4699999999999997E-2</v>
          </cell>
          <cell r="P9">
            <v>4.4699999999999997E-2</v>
          </cell>
          <cell r="Q9">
            <v>4.4699999999999997E-2</v>
          </cell>
          <cell r="R9">
            <v>4.4699999999999997E-2</v>
          </cell>
          <cell r="S9">
            <v>4.4699999999999997E-2</v>
          </cell>
          <cell r="T9">
            <v>4.4699999999999997E-2</v>
          </cell>
          <cell r="U9">
            <v>4.4699999999999997E-2</v>
          </cell>
          <cell r="V9">
            <v>2.18E-2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>
            <v>40</v>
          </cell>
          <cell r="B10">
            <v>2.5000000000000001E-2</v>
          </cell>
          <cell r="C10">
            <v>2.5000000000000001E-2</v>
          </cell>
          <cell r="D10">
            <v>2.5000000000000001E-2</v>
          </cell>
          <cell r="E10">
            <v>2.5000000000000001E-2</v>
          </cell>
          <cell r="F10">
            <v>2.5000000000000001E-2</v>
          </cell>
          <cell r="G10">
            <v>2.5000000000000001E-2</v>
          </cell>
          <cell r="H10">
            <v>2.5000000000000001E-2</v>
          </cell>
          <cell r="I10">
            <v>2.5000000000000001E-2</v>
          </cell>
          <cell r="J10">
            <v>2.5000000000000001E-2</v>
          </cell>
          <cell r="K10">
            <v>2.5000000000000001E-2</v>
          </cell>
          <cell r="L10">
            <v>2.5000000000000001E-2</v>
          </cell>
          <cell r="M10">
            <v>2.5000000000000001E-2</v>
          </cell>
          <cell r="N10">
            <v>2.5000000000000001E-2</v>
          </cell>
          <cell r="O10">
            <v>2.5000000000000001E-2</v>
          </cell>
          <cell r="P10">
            <v>2.5000000000000001E-2</v>
          </cell>
          <cell r="Q10">
            <v>2.5000000000000001E-2</v>
          </cell>
          <cell r="R10">
            <v>2.5000000000000001E-2</v>
          </cell>
          <cell r="S10">
            <v>2.5000000000000001E-2</v>
          </cell>
          <cell r="T10">
            <v>2.5000000000000001E-2</v>
          </cell>
          <cell r="U10">
            <v>2.5000000000000001E-2</v>
          </cell>
          <cell r="V10">
            <v>2.5000000000000001E-2</v>
          </cell>
          <cell r="W10">
            <v>2.5000000000000001E-2</v>
          </cell>
          <cell r="X10">
            <v>2.5000000000000001E-2</v>
          </cell>
          <cell r="Y10">
            <v>2.5000000000000001E-2</v>
          </cell>
          <cell r="Z10">
            <v>2.5000000000000001E-2</v>
          </cell>
          <cell r="AA10">
            <v>2.5000000000000001E-2</v>
          </cell>
          <cell r="AB10">
            <v>2.5000000000000001E-2</v>
          </cell>
          <cell r="AC10">
            <v>2.5000000000000001E-2</v>
          </cell>
          <cell r="AD10">
            <v>2.5000000000000001E-2</v>
          </cell>
          <cell r="AE10">
            <v>2.5000000000000001E-2</v>
          </cell>
          <cell r="AF10">
            <v>2.5000000000000001E-2</v>
          </cell>
          <cell r="AG10">
            <v>2.5000000000000001E-2</v>
          </cell>
          <cell r="AH10">
            <v>2.5000000000000001E-2</v>
          </cell>
          <cell r="AI10">
            <v>2.5000000000000001E-2</v>
          </cell>
          <cell r="AJ10">
            <v>2.5000000000000001E-2</v>
          </cell>
          <cell r="AK10">
            <v>2.5000000000000001E-2</v>
          </cell>
          <cell r="AL10">
            <v>2.5000000000000001E-2</v>
          </cell>
          <cell r="AM10">
            <v>2.5000000000000001E-2</v>
          </cell>
          <cell r="AN10">
            <v>2.5000000000000001E-2</v>
          </cell>
          <cell r="AO10">
            <v>2.5000000000000001E-2</v>
          </cell>
        </row>
      </sheetData>
      <sheetData sheetId="1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SAPCHKREQ"/>
      <sheetName val="Macros"/>
      <sheetName val="E220"/>
      <sheetName val="E220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QTD Attach A"/>
      <sheetName val="YTD Attach A"/>
      <sheetName val="Footnotes"/>
      <sheetName val="Strings"/>
      <sheetName val="ZZCOOM_M03_Q005"/>
      <sheetName val="ZZCOOM_M03_Q005SKF"/>
      <sheetName val="ZZCOOM_M03_Q005ORDERS"/>
      <sheetName val="Revision History"/>
      <sheetName val="Grap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CR Rates"/>
      <sheetName val="Lvl FCR"/>
      <sheetName val="LvlFCR Land"/>
      <sheetName val="Backup"/>
      <sheetName val="A&amp;G and O&amp;M"/>
      <sheetName val="Tariff"/>
    </sheetNames>
    <sheetDataSet>
      <sheetData sheetId="0"/>
      <sheetData sheetId="1"/>
      <sheetData sheetId="2" refreshError="1">
        <row r="10">
          <cell r="G10">
            <v>35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Account Summary"/>
      <sheetName val="BC detail"/>
    </sheetNames>
    <sheetDataSet>
      <sheetData sheetId="0" refreshError="1"/>
      <sheetData sheetId="1" refreshError="1">
        <row r="8">
          <cell r="C8">
            <v>2</v>
          </cell>
        </row>
        <row r="24">
          <cell r="F24">
            <v>8.7599999999999997E-2</v>
          </cell>
        </row>
        <row r="39">
          <cell r="F39">
            <v>0.62073339999999999</v>
          </cell>
        </row>
        <row r="40">
          <cell r="F40">
            <v>0.62073339999999999</v>
          </cell>
        </row>
        <row r="41">
          <cell r="F41">
            <v>0.62073339999999999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"/>
      <sheetName val="Option Analysis"/>
      <sheetName val="Virtual 49 Back-Up"/>
      <sheetName val="Sch 40 Back-Up"/>
      <sheetName val="East Roll-Up"/>
      <sheetName val="West Roll-Up"/>
      <sheetName val="RedWest Roll-Up"/>
      <sheetName val="Other Roll-Up"/>
      <sheetName val="Account Detail"/>
      <sheetName val="COS"/>
    </sheetNames>
    <sheetDataSet>
      <sheetData sheetId="0" refreshError="1"/>
      <sheetData sheetId="1" refreshError="1"/>
      <sheetData sheetId="2" refreshError="1"/>
      <sheetData sheetId="3" refreshError="1">
        <row r="20">
          <cell r="B20">
            <v>0.13120000000000001</v>
          </cell>
        </row>
        <row r="21">
          <cell r="B21">
            <v>3.8233999999999997E-2</v>
          </cell>
        </row>
        <row r="54">
          <cell r="E54">
            <v>0.23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"/>
      <sheetName val="Table"/>
      <sheetName val="Rlfwd"/>
      <sheetName val="Verify"/>
      <sheetName val="JHS-19"/>
      <sheetName val="JHS-20"/>
      <sheetName val="JHS-20.01(A)"/>
      <sheetName val="JHS-21"/>
      <sheetName val="JHS-22"/>
      <sheetName val="JHS-23"/>
      <sheetName val="JHS-24 Unit Cost"/>
      <sheetName val="JHS-25 Ex A-1"/>
      <sheetName val="JHS-25 Ex A-2"/>
      <sheetName val="JHS-25 Ex A-3"/>
      <sheetName val="JHS-25 Ex A-4"/>
      <sheetName val="JHS-25 Ex A-5"/>
      <sheetName val="Diffs Categorized"/>
      <sheetName val="PSE Proposal Categorized"/>
      <sheetName val="DEM RY PC"/>
      <sheetName val="LSR Power Costs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O&amp;M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/>
      <sheetData sheetId="3"/>
      <sheetData sheetId="4">
        <row r="2">
          <cell r="AR2" t="str">
            <v>Docket Number UE-111048</v>
          </cell>
        </row>
      </sheetData>
      <sheetData sheetId="5"/>
      <sheetData sheetId="6"/>
      <sheetData sheetId="7">
        <row r="7">
          <cell r="A7" t="str">
            <v>FOR THE TWELVE MONTHS ENDED DECEMBER 31, 2010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 refreshError="1"/>
      <sheetData sheetId="1" refreshError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st=West"/>
      <sheetName val="East=West (5 yr)"/>
      <sheetName val="EstFT"/>
      <sheetName val="Est"/>
      <sheetName val="Summary"/>
      <sheetName val="Summary (II)"/>
      <sheetName val="Consolidated"/>
      <sheetName val="Table 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Load Source Data"/>
    </sheetNames>
    <sheetDataSet>
      <sheetData sheetId="0" refreshError="1">
        <row r="3">
          <cell r="E3" t="str">
            <v>PAGE 3.02</v>
          </cell>
          <cell r="AJ3" t="str">
            <v>PAGE 2.16</v>
          </cell>
        </row>
        <row r="4">
          <cell r="A4" t="str">
            <v>PUGET SOUND ENERGY-ELECTRIC ONLY</v>
          </cell>
          <cell r="AF4" t="str">
            <v>PUGET SOUND ENERGY-ELECTRIC ONLY</v>
          </cell>
        </row>
        <row r="5">
          <cell r="A5" t="str">
            <v>PROFORMA SALES FOR RESALE - SECONDARY</v>
          </cell>
          <cell r="AF5" t="str">
            <v>MERGER COST RESTATEMENT</v>
          </cell>
        </row>
        <row r="6">
          <cell r="A6" t="str">
            <v>FOR THE TWELVE MONTHS ENDED JUNE 30, 2001</v>
          </cell>
          <cell r="AF6" t="str">
            <v>FOR THE TWELVE MONTHS ENDED JUNE 30, 2001</v>
          </cell>
        </row>
        <row r="7">
          <cell r="A7" t="str">
            <v>GENERAL RATE INCREASE</v>
          </cell>
          <cell r="AF7" t="str">
            <v>GENERAL RATE INCREASE</v>
          </cell>
        </row>
        <row r="9">
          <cell r="AF9" t="str">
            <v>LINE</v>
          </cell>
        </row>
        <row r="10">
          <cell r="A10" t="str">
            <v>NO.</v>
          </cell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12">
            <v>1</v>
          </cell>
          <cell r="B12" t="str">
            <v>PROFORMA SALES FOR RESALE - OTHER UTILITIES</v>
          </cell>
          <cell r="AF12">
            <v>1</v>
          </cell>
          <cell r="AG12" t="str">
            <v>OPERATING EXPENSES</v>
          </cell>
        </row>
        <row r="13">
          <cell r="A13">
            <v>2</v>
          </cell>
          <cell r="B13" t="str">
            <v>RESTATED SALES FOR RESALE - OTHER UTIL. - in revenue adj.</v>
          </cell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14">
            <v>3</v>
          </cell>
          <cell r="B14" t="str">
            <v>INCREASE (DECREASE) REVENUES - OTHER UTILITIES</v>
          </cell>
          <cell r="E14">
            <v>0</v>
          </cell>
          <cell r="AF14">
            <v>3</v>
          </cell>
        </row>
        <row r="15">
          <cell r="A15">
            <v>4</v>
          </cell>
          <cell r="AF15">
            <v>4</v>
          </cell>
        </row>
        <row r="16">
          <cell r="A16">
            <v>5</v>
          </cell>
          <cell r="B16" t="str">
            <v>PROFORMA REV. - WHEELING FOR OTHERS</v>
          </cell>
          <cell r="AF16">
            <v>5</v>
          </cell>
        </row>
        <row r="17">
          <cell r="A17">
            <v>6</v>
          </cell>
          <cell r="B17" t="str">
            <v>RESTATED REV. - WHEELING FOR OTHERS - in revenue adj.</v>
          </cell>
          <cell r="AF17">
            <v>6</v>
          </cell>
        </row>
        <row r="18">
          <cell r="A18">
            <v>7</v>
          </cell>
          <cell r="B18" t="str">
            <v>INCREASE (DECREASE) OTHER OPERATING REVENUES</v>
          </cell>
          <cell r="E18">
            <v>0</v>
          </cell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19">
            <v>8</v>
          </cell>
          <cell r="B19" t="str">
            <v>INCREASE (DECREASE) REVENUE</v>
          </cell>
          <cell r="E19">
            <v>0</v>
          </cell>
          <cell r="AF19">
            <v>8</v>
          </cell>
        </row>
        <row r="20">
          <cell r="A20">
            <v>9</v>
          </cell>
          <cell r="AF20">
            <v>9</v>
          </cell>
        </row>
        <row r="21">
          <cell r="A21">
            <v>10</v>
          </cell>
          <cell r="B21" t="str">
            <v>STATE UTILITY TAX</v>
          </cell>
          <cell r="AF21">
            <v>10</v>
          </cell>
        </row>
        <row r="22">
          <cell r="A22">
            <v>11</v>
          </cell>
          <cell r="B22" t="str">
            <v>(APPLICABLE TO LINE 7)</v>
          </cell>
          <cell r="C22">
            <v>0</v>
          </cell>
          <cell r="D22">
            <v>0</v>
          </cell>
          <cell r="AF22">
            <v>11</v>
          </cell>
        </row>
        <row r="23">
          <cell r="A23">
            <v>12</v>
          </cell>
          <cell r="B23" t="str">
            <v>INCREASE (DECREASE) STATE UTILITY TAX</v>
          </cell>
          <cell r="E23">
            <v>0</v>
          </cell>
          <cell r="AF23">
            <v>12</v>
          </cell>
        </row>
        <row r="24">
          <cell r="A24">
            <v>13</v>
          </cell>
          <cell r="B24" t="str">
            <v>INCREASE (DECREASE) INCOME</v>
          </cell>
          <cell r="E24">
            <v>0</v>
          </cell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25">
            <v>14</v>
          </cell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26">
            <v>15</v>
          </cell>
          <cell r="B26" t="str">
            <v>INCREASE (DECREASE) FIT @</v>
          </cell>
          <cell r="D26">
            <v>0</v>
          </cell>
          <cell r="E26">
            <v>0</v>
          </cell>
          <cell r="AF26">
            <v>15</v>
          </cell>
        </row>
        <row r="27">
          <cell r="A27">
            <v>16</v>
          </cell>
          <cell r="B27" t="str">
            <v>INCREASE (DECREASE) NOI</v>
          </cell>
          <cell r="E27">
            <v>0</v>
          </cell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  <sheetName val="Load &amp; Price Develop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9100F4"/>
    </sheetNames>
    <sheetDataSet>
      <sheetData sheetId="0">
        <row r="1">
          <cell r="A1" t="str">
            <v>Classcd</v>
          </cell>
          <cell r="B1" t="str">
            <v>Class</v>
          </cell>
          <cell r="C1" t="str">
            <v>Analysis</v>
          </cell>
          <cell r="D1" t="str">
            <v>statistic</v>
          </cell>
          <cell r="E1" t="str">
            <v>Alias</v>
          </cell>
          <cell r="F1" t="str">
            <v>Annual</v>
          </cell>
          <cell r="G1" t="str">
            <v>Month1</v>
          </cell>
          <cell r="H1" t="str">
            <v>Month2</v>
          </cell>
          <cell r="I1" t="str">
            <v>Month3</v>
          </cell>
          <cell r="J1" t="str">
            <v>Month4</v>
          </cell>
          <cell r="K1" t="str">
            <v>Month5</v>
          </cell>
          <cell r="L1" t="str">
            <v>Month6</v>
          </cell>
          <cell r="M1" t="str">
            <v>Month7</v>
          </cell>
          <cell r="N1" t="str">
            <v>Month8</v>
          </cell>
          <cell r="O1" t="str">
            <v>Month9</v>
          </cell>
          <cell r="P1" t="str">
            <v>Month10</v>
          </cell>
          <cell r="Q1" t="str">
            <v>Month11</v>
          </cell>
          <cell r="R1" t="str">
            <v>Month12</v>
          </cell>
          <cell r="S1" t="str">
            <v>Uom</v>
          </cell>
          <cell r="T1" t="str">
            <v>Module</v>
          </cell>
          <cell r="U1" t="str">
            <v>Last_Change</v>
          </cell>
          <cell r="V1" t="str">
            <v>_LABEL_</v>
          </cell>
        </row>
        <row r="2">
          <cell r="D2" t="str">
            <v>Year</v>
          </cell>
          <cell r="G2">
            <v>2005</v>
          </cell>
          <cell r="H2">
            <v>2005</v>
          </cell>
          <cell r="I2">
            <v>2005</v>
          </cell>
          <cell r="J2">
            <v>2006</v>
          </cell>
          <cell r="K2">
            <v>2006</v>
          </cell>
          <cell r="L2">
            <v>2006</v>
          </cell>
          <cell r="M2">
            <v>2006</v>
          </cell>
          <cell r="N2">
            <v>2006</v>
          </cell>
          <cell r="O2">
            <v>2006</v>
          </cell>
          <cell r="P2">
            <v>2006</v>
          </cell>
          <cell r="Q2">
            <v>2006</v>
          </cell>
          <cell r="R2">
            <v>2006</v>
          </cell>
        </row>
        <row r="3">
          <cell r="D3" t="str">
            <v>Month</v>
          </cell>
          <cell r="G3">
            <v>10</v>
          </cell>
          <cell r="H3">
            <v>11</v>
          </cell>
          <cell r="I3">
            <v>12</v>
          </cell>
          <cell r="J3">
            <v>1</v>
          </cell>
          <cell r="K3">
            <v>2</v>
          </cell>
          <cell r="L3">
            <v>3</v>
          </cell>
          <cell r="M3">
            <v>4</v>
          </cell>
          <cell r="N3">
            <v>5</v>
          </cell>
          <cell r="O3">
            <v>6</v>
          </cell>
          <cell r="P3">
            <v>7</v>
          </cell>
          <cell r="Q3">
            <v>8</v>
          </cell>
          <cell r="R3">
            <v>9</v>
          </cell>
        </row>
        <row r="4">
          <cell r="A4">
            <v>991</v>
          </cell>
          <cell r="B4" t="str">
            <v>R991</v>
          </cell>
          <cell r="C4" t="str">
            <v>HourlyLoad</v>
          </cell>
          <cell r="D4" t="str">
            <v>PopN</v>
          </cell>
          <cell r="E4" t="str">
            <v>Accounts in Population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  <cell r="S4" t="str">
            <v>Accounts</v>
          </cell>
          <cell r="T4" t="str">
            <v>M7100</v>
          </cell>
          <cell r="U4">
            <v>39072.409803240742</v>
          </cell>
        </row>
        <row r="5">
          <cell r="A5">
            <v>991</v>
          </cell>
          <cell r="B5" t="str">
            <v>R991</v>
          </cell>
          <cell r="C5" t="str">
            <v>HourlyLoadGen_ADJ</v>
          </cell>
          <cell r="D5" t="str">
            <v>Totalx</v>
          </cell>
          <cell r="E5" t="str">
            <v>Total Energy Use</v>
          </cell>
          <cell r="F5">
            <v>153115281.74003071</v>
          </cell>
          <cell r="G5">
            <v>12545745.004299102</v>
          </cell>
          <cell r="H5">
            <v>11892086.008524956</v>
          </cell>
          <cell r="I5">
            <v>12551910.269065348</v>
          </cell>
          <cell r="J5">
            <v>12547210.15061702</v>
          </cell>
          <cell r="K5">
            <v>11234263.085919837</v>
          </cell>
          <cell r="L5">
            <v>12346924.553129328</v>
          </cell>
          <cell r="M5">
            <v>12065748.577041971</v>
          </cell>
          <cell r="N5">
            <v>12835801.86012632</v>
          </cell>
          <cell r="O5">
            <v>13021893.507662972</v>
          </cell>
          <cell r="P5">
            <v>14508360.795146713</v>
          </cell>
          <cell r="Q5">
            <v>14336712.161630616</v>
          </cell>
          <cell r="R5">
            <v>13228625.766866531</v>
          </cell>
          <cell r="S5" t="str">
            <v>kWh</v>
          </cell>
          <cell r="T5" t="str">
            <v>M7400</v>
          </cell>
          <cell r="U5">
            <v>39079.352719907409</v>
          </cell>
        </row>
        <row r="6">
          <cell r="A6">
            <v>991</v>
          </cell>
          <cell r="B6" t="str">
            <v>R991</v>
          </cell>
          <cell r="C6" t="str">
            <v>HourlyLoadGen_ADJ</v>
          </cell>
          <cell r="D6" t="str">
            <v>TotalxperSite</v>
          </cell>
          <cell r="E6" t="str">
            <v>Energy Use per Account</v>
          </cell>
          <cell r="F6">
            <v>153115281.74003071</v>
          </cell>
          <cell r="G6">
            <v>12545745.004299102</v>
          </cell>
          <cell r="H6">
            <v>11892086.008524956</v>
          </cell>
          <cell r="I6">
            <v>12551910.269065348</v>
          </cell>
          <cell r="J6">
            <v>12547210.15061702</v>
          </cell>
          <cell r="K6">
            <v>11234263.085919837</v>
          </cell>
          <cell r="L6">
            <v>12346924.553129328</v>
          </cell>
          <cell r="M6">
            <v>12065748.577041971</v>
          </cell>
          <cell r="N6">
            <v>12835801.86012632</v>
          </cell>
          <cell r="O6">
            <v>13021893.507662972</v>
          </cell>
          <cell r="P6">
            <v>14508360.795146713</v>
          </cell>
          <cell r="Q6">
            <v>14336712.161630616</v>
          </cell>
          <cell r="R6">
            <v>13228625.766866531</v>
          </cell>
          <cell r="S6" t="str">
            <v>kWh</v>
          </cell>
          <cell r="T6" t="str">
            <v>M7400</v>
          </cell>
          <cell r="U6">
            <v>39079.352719907409</v>
          </cell>
        </row>
        <row r="7">
          <cell r="A7">
            <v>991</v>
          </cell>
          <cell r="B7" t="str">
            <v>R991</v>
          </cell>
          <cell r="C7" t="str">
            <v>HourlyLoad</v>
          </cell>
          <cell r="D7" t="str">
            <v>Days</v>
          </cell>
          <cell r="E7" t="str">
            <v>Number of Days</v>
          </cell>
          <cell r="F7">
            <v>365</v>
          </cell>
          <cell r="G7">
            <v>31</v>
          </cell>
          <cell r="H7">
            <v>30</v>
          </cell>
          <cell r="I7">
            <v>31</v>
          </cell>
          <cell r="J7">
            <v>31</v>
          </cell>
          <cell r="K7">
            <v>28</v>
          </cell>
          <cell r="L7">
            <v>31</v>
          </cell>
          <cell r="M7">
            <v>30</v>
          </cell>
          <cell r="N7">
            <v>31</v>
          </cell>
          <cell r="O7">
            <v>30</v>
          </cell>
          <cell r="P7">
            <v>31</v>
          </cell>
          <cell r="Q7">
            <v>31</v>
          </cell>
          <cell r="R7">
            <v>30</v>
          </cell>
          <cell r="S7" t="str">
            <v>Days</v>
          </cell>
          <cell r="T7" t="str">
            <v>M7100</v>
          </cell>
          <cell r="U7">
            <v>39072.409803240742</v>
          </cell>
        </row>
        <row r="8">
          <cell r="A8">
            <v>991</v>
          </cell>
          <cell r="B8" t="str">
            <v>R991</v>
          </cell>
          <cell r="C8" t="str">
            <v>HourlyLoad</v>
          </cell>
          <cell r="D8" t="str">
            <v>Samn_min</v>
          </cell>
          <cell r="E8" t="str">
            <v>Minimum Number of Accounts in Sample with Valid Data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1</v>
          </cell>
          <cell r="S8" t="str">
            <v>Accounts</v>
          </cell>
          <cell r="T8" t="str">
            <v>M7100</v>
          </cell>
          <cell r="U8">
            <v>39072.409768518519</v>
          </cell>
        </row>
        <row r="9">
          <cell r="A9">
            <v>991</v>
          </cell>
          <cell r="B9" t="str">
            <v>R991</v>
          </cell>
          <cell r="C9" t="str">
            <v>HourlyLoad</v>
          </cell>
          <cell r="D9" t="str">
            <v>Samn_max</v>
          </cell>
          <cell r="E9" t="str">
            <v>Maximum Number of Accounts in Sample with Valid Data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  <cell r="S9" t="str">
            <v>Accounts</v>
          </cell>
          <cell r="T9" t="str">
            <v>M7100</v>
          </cell>
          <cell r="U9">
            <v>39072.409768518519</v>
          </cell>
        </row>
        <row r="10">
          <cell r="A10">
            <v>991</v>
          </cell>
          <cell r="B10" t="str">
            <v>R991</v>
          </cell>
          <cell r="C10" t="str">
            <v>SysPk_MonthlyPeaks_ADJ</v>
          </cell>
          <cell r="D10" t="str">
            <v>Date</v>
          </cell>
          <cell r="E10" t="str">
            <v>Day of System Peak Demand</v>
          </cell>
          <cell r="F10">
            <v>38701</v>
          </cell>
          <cell r="G10">
            <v>38652</v>
          </cell>
          <cell r="H10">
            <v>38685</v>
          </cell>
          <cell r="I10">
            <v>38701</v>
          </cell>
          <cell r="J10">
            <v>38720</v>
          </cell>
          <cell r="K10">
            <v>38765</v>
          </cell>
          <cell r="L10">
            <v>38785</v>
          </cell>
          <cell r="M10">
            <v>38824</v>
          </cell>
          <cell r="N10">
            <v>38839</v>
          </cell>
          <cell r="O10">
            <v>38894</v>
          </cell>
          <cell r="P10">
            <v>38922</v>
          </cell>
          <cell r="Q10">
            <v>38957</v>
          </cell>
          <cell r="R10">
            <v>38980</v>
          </cell>
          <cell r="S10" t="str">
            <v>Date</v>
          </cell>
          <cell r="T10" t="str">
            <v>M8100</v>
          </cell>
          <cell r="U10">
            <v>39079.35297453704</v>
          </cell>
        </row>
        <row r="11">
          <cell r="A11">
            <v>991</v>
          </cell>
          <cell r="B11" t="str">
            <v>R991</v>
          </cell>
          <cell r="C11" t="str">
            <v>SysPk_MonthlyPeaks_ADJ</v>
          </cell>
          <cell r="D11" t="str">
            <v>Interval</v>
          </cell>
          <cell r="E11" t="str">
            <v>Hour of System Peak Demand</v>
          </cell>
          <cell r="F11">
            <v>19</v>
          </cell>
          <cell r="G11">
            <v>8</v>
          </cell>
          <cell r="H11">
            <v>18</v>
          </cell>
          <cell r="I11">
            <v>19</v>
          </cell>
          <cell r="J11">
            <v>18</v>
          </cell>
          <cell r="K11">
            <v>8</v>
          </cell>
          <cell r="L11">
            <v>19</v>
          </cell>
          <cell r="M11">
            <v>8</v>
          </cell>
          <cell r="N11">
            <v>8</v>
          </cell>
          <cell r="O11">
            <v>17</v>
          </cell>
          <cell r="P11">
            <v>15</v>
          </cell>
          <cell r="Q11">
            <v>17</v>
          </cell>
          <cell r="R11">
            <v>20</v>
          </cell>
          <cell r="S11" t="str">
            <v>Hour</v>
          </cell>
          <cell r="T11" t="str">
            <v>M8100</v>
          </cell>
          <cell r="U11">
            <v>39079.35297453704</v>
          </cell>
        </row>
        <row r="12">
          <cell r="A12">
            <v>991</v>
          </cell>
          <cell r="B12" t="str">
            <v>R991</v>
          </cell>
          <cell r="C12" t="str">
            <v>SysPk_MonthlyPeaks_ADJ</v>
          </cell>
          <cell r="D12" t="str">
            <v>Totalx</v>
          </cell>
          <cell r="E12" t="str">
            <v>Total Energy Use</v>
          </cell>
          <cell r="F12">
            <v>153115281.74003074</v>
          </cell>
          <cell r="G12">
            <v>12545745.004299102</v>
          </cell>
          <cell r="H12">
            <v>11892086.008524956</v>
          </cell>
          <cell r="I12">
            <v>12551910.269065348</v>
          </cell>
          <cell r="J12">
            <v>12547210.15061702</v>
          </cell>
          <cell r="K12">
            <v>11234263.085919837</v>
          </cell>
          <cell r="L12">
            <v>12346924.553129328</v>
          </cell>
          <cell r="M12">
            <v>12065748.577041971</v>
          </cell>
          <cell r="N12">
            <v>12835801.86012632</v>
          </cell>
          <cell r="O12">
            <v>13021893.507662972</v>
          </cell>
          <cell r="P12">
            <v>14508360.795146713</v>
          </cell>
          <cell r="Q12">
            <v>14336712.161630616</v>
          </cell>
          <cell r="R12">
            <v>13228625.766866531</v>
          </cell>
          <cell r="S12" t="str">
            <v>kWh</v>
          </cell>
          <cell r="T12" t="str">
            <v>M8100</v>
          </cell>
          <cell r="U12">
            <v>39079.35297453704</v>
          </cell>
        </row>
        <row r="13">
          <cell r="A13">
            <v>991</v>
          </cell>
          <cell r="B13" t="str">
            <v>R991</v>
          </cell>
          <cell r="C13" t="str">
            <v>SysPk_MonthlyPeaks_ADJ</v>
          </cell>
          <cell r="D13" t="str">
            <v>Peaky</v>
          </cell>
          <cell r="E13" t="str">
            <v>Total Demand at System Peak Hour</v>
          </cell>
          <cell r="F13">
            <v>17331.294827407579</v>
          </cell>
          <cell r="G13">
            <v>17685.502987854223</v>
          </cell>
          <cell r="H13">
            <v>17273.049375596591</v>
          </cell>
          <cell r="I13">
            <v>17331.294827407579</v>
          </cell>
          <cell r="J13">
            <v>17722.567617858265</v>
          </cell>
          <cell r="K13">
            <v>17394.12120981569</v>
          </cell>
          <cell r="L13">
            <v>16728.319336669625</v>
          </cell>
          <cell r="M13">
            <v>17193.220956460773</v>
          </cell>
          <cell r="N13">
            <v>16895.019620371633</v>
          </cell>
          <cell r="O13">
            <v>21183.780955073926</v>
          </cell>
          <cell r="P13">
            <v>23054.5302227756</v>
          </cell>
          <cell r="Q13">
            <v>21427.99200081755</v>
          </cell>
          <cell r="R13">
            <v>17686.852500484631</v>
          </cell>
          <cell r="S13" t="str">
            <v>kW</v>
          </cell>
          <cell r="T13" t="str">
            <v>M8100</v>
          </cell>
          <cell r="U13">
            <v>39079.35297453704</v>
          </cell>
        </row>
        <row r="14">
          <cell r="A14">
            <v>991</v>
          </cell>
          <cell r="B14" t="str">
            <v>R991</v>
          </cell>
          <cell r="C14" t="str">
            <v>SysPk_MonthlyPeaks_ADJ</v>
          </cell>
          <cell r="D14" t="str">
            <v>ErrBndforPeaky</v>
          </cell>
          <cell r="E14" t="str">
            <v>Error Bound for Total Demand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 t="str">
            <v>kW</v>
          </cell>
          <cell r="T14" t="str">
            <v>M8100</v>
          </cell>
          <cell r="U14">
            <v>39079.35297453704</v>
          </cell>
        </row>
        <row r="15">
          <cell r="A15">
            <v>991</v>
          </cell>
          <cell r="B15" t="str">
            <v>R991</v>
          </cell>
          <cell r="C15" t="str">
            <v>SysPk_MonthlyPeaks_ADJ</v>
          </cell>
          <cell r="D15" t="str">
            <v>TotalxperSite</v>
          </cell>
          <cell r="E15" t="str">
            <v>Energy Use per Account</v>
          </cell>
          <cell r="F15">
            <v>153115281.74003074</v>
          </cell>
          <cell r="G15">
            <v>12545745.004299102</v>
          </cell>
          <cell r="H15">
            <v>11892086.008524956</v>
          </cell>
          <cell r="I15">
            <v>12551910.269065348</v>
          </cell>
          <cell r="J15">
            <v>12547210.15061702</v>
          </cell>
          <cell r="K15">
            <v>11234263.085919837</v>
          </cell>
          <cell r="L15">
            <v>12346924.553129328</v>
          </cell>
          <cell r="M15">
            <v>12065748.577041971</v>
          </cell>
          <cell r="N15">
            <v>12835801.86012632</v>
          </cell>
          <cell r="O15">
            <v>13021893.507662972</v>
          </cell>
          <cell r="P15">
            <v>14508360.795146713</v>
          </cell>
          <cell r="Q15">
            <v>14336712.161630616</v>
          </cell>
          <cell r="R15">
            <v>13228625.766866531</v>
          </cell>
          <cell r="S15" t="str">
            <v>kWh</v>
          </cell>
          <cell r="T15" t="str">
            <v>M8100</v>
          </cell>
          <cell r="U15">
            <v>39079.35297453704</v>
          </cell>
        </row>
        <row r="16">
          <cell r="A16">
            <v>991</v>
          </cell>
          <cell r="B16" t="str">
            <v>R991</v>
          </cell>
          <cell r="C16" t="str">
            <v>SysPk_MonthlyPeaks_ADJ</v>
          </cell>
          <cell r="D16" t="str">
            <v>PeakyperSite</v>
          </cell>
          <cell r="E16" t="str">
            <v>Demand per Account at System Peak Hour</v>
          </cell>
          <cell r="F16">
            <v>17331.294827407579</v>
          </cell>
          <cell r="G16">
            <v>17685.502987854223</v>
          </cell>
          <cell r="H16">
            <v>17273.049375596591</v>
          </cell>
          <cell r="I16">
            <v>17331.294827407579</v>
          </cell>
          <cell r="J16">
            <v>17722.567617858265</v>
          </cell>
          <cell r="K16">
            <v>17394.12120981569</v>
          </cell>
          <cell r="L16">
            <v>16728.319336669625</v>
          </cell>
          <cell r="M16">
            <v>17193.220956460773</v>
          </cell>
          <cell r="N16">
            <v>16895.019620371633</v>
          </cell>
          <cell r="O16">
            <v>21183.780955073926</v>
          </cell>
          <cell r="P16">
            <v>23054.5302227756</v>
          </cell>
          <cell r="Q16">
            <v>21427.99200081755</v>
          </cell>
          <cell r="R16">
            <v>17686.852500484631</v>
          </cell>
          <cell r="S16" t="str">
            <v>kW</v>
          </cell>
          <cell r="T16" t="str">
            <v>M8100</v>
          </cell>
          <cell r="U16">
            <v>39079.35297453704</v>
          </cell>
        </row>
        <row r="17">
          <cell r="A17">
            <v>991</v>
          </cell>
          <cell r="B17" t="str">
            <v>R991</v>
          </cell>
          <cell r="C17" t="str">
            <v>SysPk_MonthlyPeaks_ADJ</v>
          </cell>
          <cell r="D17" t="str">
            <v>ErrBndperSite</v>
          </cell>
          <cell r="E17" t="str">
            <v>Error Bound for Demand per Account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>kW</v>
          </cell>
          <cell r="T17" t="str">
            <v>M8100</v>
          </cell>
          <cell r="U17">
            <v>39079.35297453704</v>
          </cell>
        </row>
        <row r="18">
          <cell r="A18">
            <v>991</v>
          </cell>
          <cell r="B18" t="str">
            <v>R991</v>
          </cell>
          <cell r="C18" t="str">
            <v>SysPk_MonthlyPeaks_ADJ</v>
          </cell>
          <cell r="D18" t="str">
            <v>RelPrec</v>
          </cell>
          <cell r="E18" t="str">
            <v>Relative Precision of Demand at System Peak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>None</v>
          </cell>
          <cell r="T18" t="str">
            <v>M8100</v>
          </cell>
          <cell r="U18">
            <v>39079.35297453704</v>
          </cell>
        </row>
        <row r="19">
          <cell r="A19">
            <v>991</v>
          </cell>
          <cell r="B19" t="str">
            <v>R991</v>
          </cell>
          <cell r="C19" t="str">
            <v>SysPk_MonthlyPeaks_ADJ</v>
          </cell>
          <cell r="D19" t="str">
            <v>Days</v>
          </cell>
          <cell r="E19" t="str">
            <v>Number of Days</v>
          </cell>
          <cell r="F19">
            <v>365</v>
          </cell>
          <cell r="G19">
            <v>31</v>
          </cell>
          <cell r="H19">
            <v>30</v>
          </cell>
          <cell r="I19">
            <v>31</v>
          </cell>
          <cell r="J19">
            <v>31</v>
          </cell>
          <cell r="K19">
            <v>28</v>
          </cell>
          <cell r="L19">
            <v>31</v>
          </cell>
          <cell r="M19">
            <v>30</v>
          </cell>
          <cell r="N19">
            <v>31</v>
          </cell>
          <cell r="O19">
            <v>30</v>
          </cell>
          <cell r="P19">
            <v>31</v>
          </cell>
          <cell r="Q19">
            <v>31</v>
          </cell>
          <cell r="R19">
            <v>30</v>
          </cell>
          <cell r="S19" t="str">
            <v>Days</v>
          </cell>
          <cell r="T19" t="str">
            <v>M8100</v>
          </cell>
          <cell r="U19">
            <v>39079.35297453704</v>
          </cell>
        </row>
        <row r="20">
          <cell r="A20">
            <v>991</v>
          </cell>
          <cell r="B20" t="str">
            <v>R991</v>
          </cell>
          <cell r="C20" t="str">
            <v>SysPk_MonthlyPeaks_ADJ</v>
          </cell>
          <cell r="D20" t="str">
            <v>Load_Factor</v>
          </cell>
          <cell r="E20" t="str">
            <v>Load Factor at System Peak</v>
          </cell>
          <cell r="F20">
            <v>1.008517460161243</v>
          </cell>
          <cell r="G20">
            <v>0.95346796193639172</v>
          </cell>
          <cell r="H20">
            <v>0.95621715446991584</v>
          </cell>
          <cell r="I20">
            <v>0.97343258561161239</v>
          </cell>
          <cell r="J20">
            <v>0.95158501499190484</v>
          </cell>
          <cell r="K20">
            <v>0.96110940012493828</v>
          </cell>
          <cell r="L20">
            <v>0.99204997025998576</v>
          </cell>
          <cell r="M20">
            <v>0.9746855564305007</v>
          </cell>
          <cell r="N20">
            <v>1.0211542953288977</v>
          </cell>
          <cell r="O20">
            <v>0.85376464397190266</v>
          </cell>
          <cell r="P20">
            <v>0.84584178255988796</v>
          </cell>
          <cell r="Q20">
            <v>0.89928045567959103</v>
          </cell>
          <cell r="R20">
            <v>1.03879937611097</v>
          </cell>
          <cell r="S20" t="str">
            <v>None</v>
          </cell>
          <cell r="T20" t="str">
            <v>M8100</v>
          </cell>
          <cell r="U20">
            <v>39079.35297453704</v>
          </cell>
        </row>
        <row r="21">
          <cell r="A21">
            <v>991</v>
          </cell>
          <cell r="B21" t="str">
            <v>R991</v>
          </cell>
          <cell r="C21" t="str">
            <v>SysPk_MonthlyPeaks_ADJ</v>
          </cell>
          <cell r="D21" t="str">
            <v>Error_Ratio</v>
          </cell>
          <cell r="E21" t="str">
            <v>Error Ratio</v>
          </cell>
          <cell r="F21">
            <v>1.9565117849395946E-16</v>
          </cell>
          <cell r="G21">
            <v>2.6202888769341823E-16</v>
          </cell>
          <cell r="H21">
            <v>2.9694259538944611E-16</v>
          </cell>
          <cell r="I21">
            <v>1.9565117849395946E-16</v>
          </cell>
          <cell r="J21">
            <v>2.5345523921829229E-16</v>
          </cell>
          <cell r="K21">
            <v>2.8412075779085842E-16</v>
          </cell>
          <cell r="L21">
            <v>2.0208988812169792E-16</v>
          </cell>
          <cell r="M21">
            <v>2.9893354420977753E-16</v>
          </cell>
          <cell r="N21">
            <v>3.0002272629321725E-16</v>
          </cell>
          <cell r="O21">
            <v>1.8029527835654372E-16</v>
          </cell>
          <cell r="P21">
            <v>2.5801788935394208E-16</v>
          </cell>
          <cell r="Q21">
            <v>1.3680898893573561E-16</v>
          </cell>
          <cell r="R21">
            <v>2.4719526814613612E-16</v>
          </cell>
          <cell r="S21" t="str">
            <v>None</v>
          </cell>
          <cell r="T21" t="str">
            <v>M8100</v>
          </cell>
          <cell r="U21">
            <v>39079.35297453704</v>
          </cell>
        </row>
        <row r="22">
          <cell r="A22">
            <v>991</v>
          </cell>
          <cell r="B22" t="str">
            <v>R991</v>
          </cell>
          <cell r="C22" t="str">
            <v>ClassPeak_ADJ</v>
          </cell>
          <cell r="D22" t="str">
            <v>Date</v>
          </cell>
          <cell r="E22" t="str">
            <v>Day of Class Peak Demand</v>
          </cell>
          <cell r="F22">
            <v>38920</v>
          </cell>
          <cell r="G22">
            <v>38639</v>
          </cell>
          <cell r="H22">
            <v>38685</v>
          </cell>
          <cell r="I22">
            <v>38706</v>
          </cell>
          <cell r="J22">
            <v>38722</v>
          </cell>
          <cell r="K22">
            <v>38771</v>
          </cell>
          <cell r="L22">
            <v>38803</v>
          </cell>
          <cell r="M22">
            <v>38831</v>
          </cell>
          <cell r="N22">
            <v>38855</v>
          </cell>
          <cell r="O22">
            <v>38894</v>
          </cell>
          <cell r="P22">
            <v>38920</v>
          </cell>
          <cell r="Q22">
            <v>38956</v>
          </cell>
          <cell r="R22">
            <v>38962</v>
          </cell>
          <cell r="S22" t="str">
            <v>Date</v>
          </cell>
          <cell r="T22" t="str">
            <v>M8200</v>
          </cell>
          <cell r="U22">
            <v>39079.353009259263</v>
          </cell>
        </row>
        <row r="23">
          <cell r="A23">
            <v>991</v>
          </cell>
          <cell r="B23" t="str">
            <v>R991</v>
          </cell>
          <cell r="C23" t="str">
            <v>ClassPeak_ADJ</v>
          </cell>
          <cell r="D23" t="str">
            <v>Interval</v>
          </cell>
          <cell r="E23" t="str">
            <v>Hour of Class Peak Demand</v>
          </cell>
          <cell r="F23">
            <v>22</v>
          </cell>
          <cell r="G23">
            <v>15</v>
          </cell>
          <cell r="H23">
            <v>8</v>
          </cell>
          <cell r="I23">
            <v>8</v>
          </cell>
          <cell r="J23">
            <v>8</v>
          </cell>
          <cell r="K23">
            <v>8</v>
          </cell>
          <cell r="L23">
            <v>15</v>
          </cell>
          <cell r="M23">
            <v>13</v>
          </cell>
          <cell r="N23">
            <v>15</v>
          </cell>
          <cell r="O23">
            <v>13</v>
          </cell>
          <cell r="P23">
            <v>22</v>
          </cell>
          <cell r="Q23">
            <v>22</v>
          </cell>
          <cell r="R23">
            <v>15</v>
          </cell>
          <cell r="S23" t="str">
            <v>Hour</v>
          </cell>
          <cell r="T23" t="str">
            <v>M8200</v>
          </cell>
          <cell r="U23">
            <v>39079.353009259263</v>
          </cell>
        </row>
        <row r="24">
          <cell r="A24">
            <v>991</v>
          </cell>
          <cell r="B24" t="str">
            <v>R991</v>
          </cell>
          <cell r="C24" t="str">
            <v>ClassPeak_ADJ</v>
          </cell>
          <cell r="D24" t="str">
            <v>Totalx</v>
          </cell>
          <cell r="E24" t="str">
            <v>Total Energy Use</v>
          </cell>
          <cell r="F24">
            <v>153115281.74003074</v>
          </cell>
          <cell r="G24">
            <v>12545745.004299102</v>
          </cell>
          <cell r="H24">
            <v>11892086.008524956</v>
          </cell>
          <cell r="I24">
            <v>12551910.269065348</v>
          </cell>
          <cell r="J24">
            <v>12547210.15061702</v>
          </cell>
          <cell r="K24">
            <v>11234263.085919837</v>
          </cell>
          <cell r="L24">
            <v>12346924.553129328</v>
          </cell>
          <cell r="M24">
            <v>12065748.577041971</v>
          </cell>
          <cell r="N24">
            <v>12835801.86012632</v>
          </cell>
          <cell r="O24">
            <v>13021893.507662972</v>
          </cell>
          <cell r="P24">
            <v>14508360.795146713</v>
          </cell>
          <cell r="Q24">
            <v>14336712.161630616</v>
          </cell>
          <cell r="R24">
            <v>13228625.766866531</v>
          </cell>
          <cell r="S24" t="str">
            <v>kWh</v>
          </cell>
          <cell r="T24" t="str">
            <v>M8200</v>
          </cell>
          <cell r="U24">
            <v>39079.353009259263</v>
          </cell>
        </row>
        <row r="25">
          <cell r="A25">
            <v>991</v>
          </cell>
          <cell r="B25" t="str">
            <v>R991</v>
          </cell>
          <cell r="C25" t="str">
            <v>ClassPeak_ADJ</v>
          </cell>
          <cell r="D25" t="str">
            <v>Peaky</v>
          </cell>
          <cell r="E25" t="str">
            <v>Total Demand at Class Peak Hour</v>
          </cell>
          <cell r="F25">
            <v>24484.155817025512</v>
          </cell>
          <cell r="G25">
            <v>18578.430319027029</v>
          </cell>
          <cell r="H25">
            <v>18090.655866902605</v>
          </cell>
          <cell r="I25">
            <v>18850.425054878178</v>
          </cell>
          <cell r="J25">
            <v>18494.560352613735</v>
          </cell>
          <cell r="K25">
            <v>18493.847134821845</v>
          </cell>
          <cell r="L25">
            <v>18256.964624630153</v>
          </cell>
          <cell r="M25">
            <v>18911.339312270986</v>
          </cell>
          <cell r="N25">
            <v>20079.933025764567</v>
          </cell>
          <cell r="O25">
            <v>22313.736658129827</v>
          </cell>
          <cell r="P25">
            <v>24484.155817025512</v>
          </cell>
          <cell r="Q25">
            <v>21672.440463183608</v>
          </cell>
          <cell r="R25">
            <v>21369.900480369884</v>
          </cell>
          <cell r="S25" t="str">
            <v>kW</v>
          </cell>
          <cell r="T25" t="str">
            <v>M8200</v>
          </cell>
          <cell r="U25">
            <v>39079.353009259263</v>
          </cell>
        </row>
        <row r="26">
          <cell r="A26">
            <v>991</v>
          </cell>
          <cell r="B26" t="str">
            <v>R991</v>
          </cell>
          <cell r="C26" t="str">
            <v>ClassPeak_ADJ</v>
          </cell>
          <cell r="D26" t="str">
            <v>ErrBndforPeaky</v>
          </cell>
          <cell r="E26" t="str">
            <v>Error Bound for Total Demand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 t="str">
            <v>kW</v>
          </cell>
          <cell r="T26" t="str">
            <v>M8200</v>
          </cell>
          <cell r="U26">
            <v>39079.353009259263</v>
          </cell>
        </row>
        <row r="27">
          <cell r="A27">
            <v>991</v>
          </cell>
          <cell r="B27" t="str">
            <v>R991</v>
          </cell>
          <cell r="C27" t="str">
            <v>ClassPeak_ADJ</v>
          </cell>
          <cell r="D27" t="str">
            <v>TotalxperSite</v>
          </cell>
          <cell r="E27" t="str">
            <v>Energy Use per Account</v>
          </cell>
          <cell r="F27">
            <v>153115281.74003074</v>
          </cell>
          <cell r="G27">
            <v>12545745.004299102</v>
          </cell>
          <cell r="H27">
            <v>11892086.008524956</v>
          </cell>
          <cell r="I27">
            <v>12551910.269065348</v>
          </cell>
          <cell r="J27">
            <v>12547210.15061702</v>
          </cell>
          <cell r="K27">
            <v>11234263.085919837</v>
          </cell>
          <cell r="L27">
            <v>12346924.553129328</v>
          </cell>
          <cell r="M27">
            <v>12065748.577041971</v>
          </cell>
          <cell r="N27">
            <v>12835801.86012632</v>
          </cell>
          <cell r="O27">
            <v>13021893.507662972</v>
          </cell>
          <cell r="P27">
            <v>14508360.795146713</v>
          </cell>
          <cell r="Q27">
            <v>14336712.161630616</v>
          </cell>
          <cell r="R27">
            <v>13228625.766866531</v>
          </cell>
          <cell r="S27" t="str">
            <v>kWh</v>
          </cell>
          <cell r="T27" t="str">
            <v>M8200</v>
          </cell>
          <cell r="U27">
            <v>39079.353009259263</v>
          </cell>
        </row>
        <row r="28">
          <cell r="A28">
            <v>991</v>
          </cell>
          <cell r="B28" t="str">
            <v>R991</v>
          </cell>
          <cell r="C28" t="str">
            <v>ClassPeak_ADJ</v>
          </cell>
          <cell r="D28" t="str">
            <v>PeakyperSite</v>
          </cell>
          <cell r="E28" t="str">
            <v>Demand per Account at Class Peak Hour</v>
          </cell>
          <cell r="F28">
            <v>24484.155817025512</v>
          </cell>
          <cell r="G28">
            <v>18578.430319027029</v>
          </cell>
          <cell r="H28">
            <v>18090.655866902605</v>
          </cell>
          <cell r="I28">
            <v>18850.425054878178</v>
          </cell>
          <cell r="J28">
            <v>18494.560352613735</v>
          </cell>
          <cell r="K28">
            <v>18493.847134821845</v>
          </cell>
          <cell r="L28">
            <v>18256.964624630153</v>
          </cell>
          <cell r="M28">
            <v>18911.339312270986</v>
          </cell>
          <cell r="N28">
            <v>20079.933025764567</v>
          </cell>
          <cell r="O28">
            <v>22313.736658129827</v>
          </cell>
          <cell r="P28">
            <v>24484.155817025512</v>
          </cell>
          <cell r="Q28">
            <v>21672.440463183608</v>
          </cell>
          <cell r="R28">
            <v>21369.900480369884</v>
          </cell>
          <cell r="S28" t="str">
            <v>kW</v>
          </cell>
          <cell r="T28" t="str">
            <v>M8200</v>
          </cell>
          <cell r="U28">
            <v>39079.353009259263</v>
          </cell>
        </row>
        <row r="29">
          <cell r="A29">
            <v>991</v>
          </cell>
          <cell r="B29" t="str">
            <v>R991</v>
          </cell>
          <cell r="C29" t="str">
            <v>ClassPeak_ADJ</v>
          </cell>
          <cell r="D29" t="str">
            <v>ErrBndperSite</v>
          </cell>
          <cell r="E29" t="str">
            <v>Error Bound for Demand per Account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 t="str">
            <v>kW</v>
          </cell>
          <cell r="T29" t="str">
            <v>M8200</v>
          </cell>
          <cell r="U29">
            <v>39079.353009259263</v>
          </cell>
        </row>
        <row r="30">
          <cell r="A30">
            <v>991</v>
          </cell>
          <cell r="B30" t="str">
            <v>R991</v>
          </cell>
          <cell r="C30" t="str">
            <v>ClassPeak_ADJ</v>
          </cell>
          <cell r="D30" t="str">
            <v>RelPrec</v>
          </cell>
          <cell r="E30" t="str">
            <v>Relative Precision of Demand at Class Peak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None</v>
          </cell>
          <cell r="T30" t="str">
            <v>M8200</v>
          </cell>
          <cell r="U30">
            <v>39079.353009259263</v>
          </cell>
        </row>
        <row r="31">
          <cell r="A31">
            <v>991</v>
          </cell>
          <cell r="B31" t="str">
            <v>R991</v>
          </cell>
          <cell r="C31" t="str">
            <v>ClassPeak_ADJ</v>
          </cell>
          <cell r="D31" t="str">
            <v>Days</v>
          </cell>
          <cell r="E31" t="str">
            <v>Number of Days</v>
          </cell>
          <cell r="F31">
            <v>365</v>
          </cell>
          <cell r="G31">
            <v>31</v>
          </cell>
          <cell r="H31">
            <v>30</v>
          </cell>
          <cell r="I31">
            <v>31</v>
          </cell>
          <cell r="J31">
            <v>31</v>
          </cell>
          <cell r="K31">
            <v>28</v>
          </cell>
          <cell r="L31">
            <v>31</v>
          </cell>
          <cell r="M31">
            <v>30</v>
          </cell>
          <cell r="N31">
            <v>31</v>
          </cell>
          <cell r="O31">
            <v>30</v>
          </cell>
          <cell r="P31">
            <v>31</v>
          </cell>
          <cell r="Q31">
            <v>31</v>
          </cell>
          <cell r="R31">
            <v>30</v>
          </cell>
          <cell r="S31" t="str">
            <v>Days</v>
          </cell>
          <cell r="T31" t="str">
            <v>M8200</v>
          </cell>
          <cell r="U31">
            <v>39079.353009259263</v>
          </cell>
        </row>
        <row r="32">
          <cell r="A32">
            <v>991</v>
          </cell>
          <cell r="B32" t="str">
            <v>R991</v>
          </cell>
          <cell r="C32" t="str">
            <v>ClassPeak_ADJ</v>
          </cell>
          <cell r="D32" t="str">
            <v>Load_Factor</v>
          </cell>
          <cell r="E32" t="str">
            <v>Load Factor at Class Peak</v>
          </cell>
          <cell r="F32">
            <v>0.71388670988968672</v>
          </cell>
          <cell r="G32">
            <v>0.90764182980408215</v>
          </cell>
          <cell r="H32">
            <v>0.91300095720516583</v>
          </cell>
          <cell r="I32">
            <v>0.89498497178314962</v>
          </cell>
          <cell r="J32">
            <v>0.91186432393086503</v>
          </cell>
          <cell r="K32">
            <v>0.90395758544953864</v>
          </cell>
          <cell r="L32">
            <v>0.90898618919676155</v>
          </cell>
          <cell r="M32">
            <v>0.88613417897413405</v>
          </cell>
          <cell r="N32">
            <v>0.85918722103663936</v>
          </cell>
          <cell r="O32">
            <v>0.81053045853250172</v>
          </cell>
          <cell r="P32">
            <v>0.79645322817923336</v>
          </cell>
          <cell r="Q32">
            <v>0.88913726368420132</v>
          </cell>
          <cell r="R32">
            <v>0.85976494648383917</v>
          </cell>
          <cell r="S32" t="str">
            <v>None</v>
          </cell>
          <cell r="T32" t="str">
            <v>M8200</v>
          </cell>
          <cell r="U32">
            <v>39079.353009259263</v>
          </cell>
        </row>
        <row r="33">
          <cell r="A33">
            <v>991</v>
          </cell>
          <cell r="B33" t="str">
            <v>R991</v>
          </cell>
          <cell r="C33" t="str">
            <v>ClassPeak_ADJ</v>
          </cell>
          <cell r="D33" t="str">
            <v>Error_Ratio</v>
          </cell>
          <cell r="E33" t="str">
            <v>Error Ratio</v>
          </cell>
          <cell r="F33">
            <v>2.3777988262206278E-16</v>
          </cell>
          <cell r="G33">
            <v>1.6889866967753024E-16</v>
          </cell>
          <cell r="H33">
            <v>2.2714406826872931E-16</v>
          </cell>
          <cell r="I33">
            <v>1.1659686060349963E-16</v>
          </cell>
          <cell r="J33">
            <v>2.5836130224494336E-16</v>
          </cell>
          <cell r="K33">
            <v>2.1079478318564526E-16</v>
          </cell>
          <cell r="L33">
            <v>2.4138375483570123E-16</v>
          </cell>
          <cell r="M33">
            <v>1.4514257542538933E-16</v>
          </cell>
          <cell r="N33">
            <v>3.0634183112727132E-16</v>
          </cell>
          <cell r="O33">
            <v>1.9716186829516641E-16</v>
          </cell>
          <cell r="P33">
            <v>2.3777988262206278E-16</v>
          </cell>
          <cell r="Q33">
            <v>2.2726721383552293E-16</v>
          </cell>
          <cell r="R33">
            <v>1.9555809273867622E-16</v>
          </cell>
          <cell r="S33" t="str">
            <v>None</v>
          </cell>
          <cell r="T33" t="str">
            <v>M8200</v>
          </cell>
          <cell r="U33">
            <v>39079.353009259263</v>
          </cell>
        </row>
        <row r="34">
          <cell r="A34">
            <v>991</v>
          </cell>
          <cell r="B34" t="str">
            <v>R991</v>
          </cell>
          <cell r="C34" t="str">
            <v>Periods:OnPeak_ADJ</v>
          </cell>
          <cell r="D34" t="str">
            <v>Intervals</v>
          </cell>
          <cell r="E34" t="str">
            <v>Number of Hours in Period</v>
          </cell>
          <cell r="F34">
            <v>4864</v>
          </cell>
          <cell r="G34">
            <v>416</v>
          </cell>
          <cell r="H34">
            <v>368</v>
          </cell>
          <cell r="I34">
            <v>416</v>
          </cell>
          <cell r="J34">
            <v>400</v>
          </cell>
          <cell r="K34">
            <v>368</v>
          </cell>
          <cell r="L34">
            <v>432</v>
          </cell>
          <cell r="M34">
            <v>400</v>
          </cell>
          <cell r="N34">
            <v>416</v>
          </cell>
          <cell r="O34">
            <v>416</v>
          </cell>
          <cell r="P34">
            <v>400</v>
          </cell>
          <cell r="Q34">
            <v>432</v>
          </cell>
          <cell r="R34">
            <v>400</v>
          </cell>
          <cell r="S34" t="str">
            <v>Hours</v>
          </cell>
          <cell r="T34" t="str">
            <v>M8300</v>
          </cell>
          <cell r="U34">
            <v>39079.353055555555</v>
          </cell>
        </row>
        <row r="35">
          <cell r="A35">
            <v>991</v>
          </cell>
          <cell r="B35" t="str">
            <v>R991</v>
          </cell>
          <cell r="C35" t="str">
            <v>Periods:OnPeak_ADJ</v>
          </cell>
          <cell r="D35" t="str">
            <v>Totalx</v>
          </cell>
          <cell r="E35" t="str">
            <v>Total Energy Use in Period</v>
          </cell>
          <cell r="F35">
            <v>86825130.085919037</v>
          </cell>
          <cell r="G35">
            <v>7164096.6865193127</v>
          </cell>
          <cell r="H35">
            <v>6194084.635725623</v>
          </cell>
          <cell r="I35">
            <v>7155649.398380911</v>
          </cell>
          <cell r="J35">
            <v>6884413.8348092912</v>
          </cell>
          <cell r="K35">
            <v>6268916.265413072</v>
          </cell>
          <cell r="L35">
            <v>7301854.8307890221</v>
          </cell>
          <cell r="M35">
            <v>6851630.3499744767</v>
          </cell>
          <cell r="N35">
            <v>7344085.2580618896</v>
          </cell>
          <cell r="O35">
            <v>7698961.67066989</v>
          </cell>
          <cell r="P35">
            <v>7975083.2270771535</v>
          </cell>
          <cell r="Q35">
            <v>8476631.3107456248</v>
          </cell>
          <cell r="R35">
            <v>7509722.61775277</v>
          </cell>
          <cell r="S35" t="str">
            <v>kWh</v>
          </cell>
          <cell r="T35" t="str">
            <v>M8300</v>
          </cell>
          <cell r="U35">
            <v>39079.353055555555</v>
          </cell>
        </row>
        <row r="36">
          <cell r="A36">
            <v>991</v>
          </cell>
          <cell r="B36" t="str">
            <v>R991</v>
          </cell>
          <cell r="C36" t="str">
            <v>Periods:OnPeak_ADJ</v>
          </cell>
          <cell r="D36" t="str">
            <v>Peaky</v>
          </cell>
          <cell r="E36" t="str">
            <v>Total Demand at Class Peak Hour in Period</v>
          </cell>
          <cell r="F36">
            <v>24484.155817025512</v>
          </cell>
          <cell r="G36">
            <v>18578.430319027029</v>
          </cell>
          <cell r="H36">
            <v>18090.655866902605</v>
          </cell>
          <cell r="I36">
            <v>18850.425054878178</v>
          </cell>
          <cell r="J36">
            <v>18494.560352613735</v>
          </cell>
          <cell r="K36">
            <v>18493.847134821845</v>
          </cell>
          <cell r="L36">
            <v>18256.964624630153</v>
          </cell>
          <cell r="M36">
            <v>18911.339312270986</v>
          </cell>
          <cell r="N36">
            <v>20079.933025764567</v>
          </cell>
          <cell r="O36">
            <v>22313.736658129827</v>
          </cell>
          <cell r="P36">
            <v>24484.155817025512</v>
          </cell>
          <cell r="Q36">
            <v>21427.99200081755</v>
          </cell>
          <cell r="R36">
            <v>21369.900480369884</v>
          </cell>
          <cell r="S36" t="str">
            <v>kW</v>
          </cell>
          <cell r="T36" t="str">
            <v>M8300</v>
          </cell>
          <cell r="U36">
            <v>39079.353055555555</v>
          </cell>
        </row>
        <row r="37">
          <cell r="A37">
            <v>991</v>
          </cell>
          <cell r="B37" t="str">
            <v>R991</v>
          </cell>
          <cell r="C37" t="str">
            <v>Periods:OnPeak_ADJ</v>
          </cell>
          <cell r="D37" t="str">
            <v>TotalxperSite</v>
          </cell>
          <cell r="E37" t="str">
            <v>Energy Use per Account in Period</v>
          </cell>
          <cell r="F37">
            <v>86825130.085919037</v>
          </cell>
          <cell r="G37">
            <v>7164096.6865193127</v>
          </cell>
          <cell r="H37">
            <v>6194084.635725623</v>
          </cell>
          <cell r="I37">
            <v>7155649.398380911</v>
          </cell>
          <cell r="J37">
            <v>6884413.8348092912</v>
          </cell>
          <cell r="K37">
            <v>6268916.265413072</v>
          </cell>
          <cell r="L37">
            <v>7301854.8307890221</v>
          </cell>
          <cell r="M37">
            <v>6851630.3499744767</v>
          </cell>
          <cell r="N37">
            <v>7344085.2580618896</v>
          </cell>
          <cell r="O37">
            <v>7698961.67066989</v>
          </cell>
          <cell r="P37">
            <v>7975083.2270771535</v>
          </cell>
          <cell r="Q37">
            <v>8476631.3107456248</v>
          </cell>
          <cell r="R37">
            <v>7509722.61775277</v>
          </cell>
          <cell r="S37" t="str">
            <v>kWh</v>
          </cell>
          <cell r="T37" t="str">
            <v>M8300</v>
          </cell>
          <cell r="U37">
            <v>39079.353055555555</v>
          </cell>
        </row>
        <row r="38">
          <cell r="A38">
            <v>991</v>
          </cell>
          <cell r="B38" t="str">
            <v>R991</v>
          </cell>
          <cell r="C38" t="str">
            <v>Periods:OnPeak_ADJ</v>
          </cell>
          <cell r="D38" t="str">
            <v>PeakyperSite</v>
          </cell>
          <cell r="E38" t="str">
            <v>Demand per Account at Class Peak Hour in Period</v>
          </cell>
          <cell r="F38">
            <v>24484.155817025512</v>
          </cell>
          <cell r="G38">
            <v>18578.430319027029</v>
          </cell>
          <cell r="H38">
            <v>18090.655866902605</v>
          </cell>
          <cell r="I38">
            <v>18850.425054878178</v>
          </cell>
          <cell r="J38">
            <v>18494.560352613735</v>
          </cell>
          <cell r="K38">
            <v>18493.847134821845</v>
          </cell>
          <cell r="L38">
            <v>18256.964624630153</v>
          </cell>
          <cell r="M38">
            <v>18911.339312270986</v>
          </cell>
          <cell r="N38">
            <v>20079.933025764567</v>
          </cell>
          <cell r="O38">
            <v>22313.736658129827</v>
          </cell>
          <cell r="P38">
            <v>24484.155817025512</v>
          </cell>
          <cell r="Q38">
            <v>21427.99200081755</v>
          </cell>
          <cell r="R38">
            <v>21369.900480369884</v>
          </cell>
          <cell r="S38" t="str">
            <v>kW</v>
          </cell>
          <cell r="T38" t="str">
            <v>M8300</v>
          </cell>
          <cell r="U38">
            <v>39079.353055555555</v>
          </cell>
        </row>
        <row r="39">
          <cell r="A39">
            <v>991</v>
          </cell>
          <cell r="B39" t="str">
            <v>R991</v>
          </cell>
          <cell r="C39" t="str">
            <v>Periods:OnPeak_ADJ</v>
          </cell>
          <cell r="D39" t="str">
            <v>Load_Factor</v>
          </cell>
          <cell r="E39" t="str">
            <v>Load Factor in Period</v>
          </cell>
          <cell r="F39">
            <v>0.7290658259779137</v>
          </cell>
          <cell r="G39">
            <v>0.92695593599391479</v>
          </cell>
          <cell r="H39">
            <v>0.93041135995016477</v>
          </cell>
          <cell r="I39">
            <v>0.91250357668291104</v>
          </cell>
          <cell r="J39">
            <v>0.93059982280632514</v>
          </cell>
          <cell r="K39">
            <v>0.92112249134161739</v>
          </cell>
          <cell r="L39">
            <v>0.9258078812912176</v>
          </cell>
          <cell r="M39">
            <v>0.90575688966786516</v>
          </cell>
          <cell r="N39">
            <v>0.87918874422829962</v>
          </cell>
          <cell r="O39">
            <v>0.82940476013486775</v>
          </cell>
          <cell r="P39">
            <v>0.81431061853596065</v>
          </cell>
          <cell r="Q39">
            <v>0.91571024186906802</v>
          </cell>
          <cell r="R39">
            <v>0.87853972748388609</v>
          </cell>
          <cell r="S39" t="str">
            <v>None</v>
          </cell>
          <cell r="T39" t="str">
            <v>M8300</v>
          </cell>
          <cell r="U39">
            <v>39079.353055555555</v>
          </cell>
        </row>
        <row r="40">
          <cell r="A40">
            <v>991</v>
          </cell>
          <cell r="B40" t="str">
            <v>R991</v>
          </cell>
          <cell r="C40" t="str">
            <v>Periods:OffPeak_ADJ</v>
          </cell>
          <cell r="D40" t="str">
            <v>Intervals</v>
          </cell>
          <cell r="E40" t="str">
            <v>Number of Hours in Period</v>
          </cell>
          <cell r="F40">
            <v>3896</v>
          </cell>
          <cell r="G40">
            <v>328</v>
          </cell>
          <cell r="H40">
            <v>352</v>
          </cell>
          <cell r="I40">
            <v>328</v>
          </cell>
          <cell r="J40">
            <v>344</v>
          </cell>
          <cell r="K40">
            <v>304</v>
          </cell>
          <cell r="L40">
            <v>312</v>
          </cell>
          <cell r="M40">
            <v>320</v>
          </cell>
          <cell r="N40">
            <v>328</v>
          </cell>
          <cell r="O40">
            <v>304</v>
          </cell>
          <cell r="P40">
            <v>344</v>
          </cell>
          <cell r="Q40">
            <v>312</v>
          </cell>
          <cell r="R40">
            <v>320</v>
          </cell>
          <cell r="S40" t="str">
            <v>Hours</v>
          </cell>
          <cell r="T40" t="str">
            <v>M8300</v>
          </cell>
          <cell r="U40">
            <v>39079.353055555555</v>
          </cell>
        </row>
        <row r="41">
          <cell r="A41">
            <v>991</v>
          </cell>
          <cell r="B41" t="str">
            <v>R991</v>
          </cell>
          <cell r="C41" t="str">
            <v>Periods:OffPeak_ADJ</v>
          </cell>
          <cell r="D41" t="str">
            <v>Totalx</v>
          </cell>
          <cell r="E41" t="str">
            <v>Total Energy Use in Period</v>
          </cell>
          <cell r="F41">
            <v>66290151.654111698</v>
          </cell>
          <cell r="G41">
            <v>5381648.3177797906</v>
          </cell>
          <cell r="H41">
            <v>5698001.372799336</v>
          </cell>
          <cell r="I41">
            <v>5396260.8706844347</v>
          </cell>
          <cell r="J41">
            <v>5662796.3158077355</v>
          </cell>
          <cell r="K41">
            <v>4965346.8205067711</v>
          </cell>
          <cell r="L41">
            <v>5045069.7223403007</v>
          </cell>
          <cell r="M41">
            <v>5214118.2270674957</v>
          </cell>
          <cell r="N41">
            <v>5491716.6020644307</v>
          </cell>
          <cell r="O41">
            <v>5322931.8369930834</v>
          </cell>
          <cell r="P41">
            <v>6533277.5680695651</v>
          </cell>
          <cell r="Q41">
            <v>5860080.8508849964</v>
          </cell>
          <cell r="R41">
            <v>5718903.1491137603</v>
          </cell>
          <cell r="S41" t="str">
            <v>kWh</v>
          </cell>
          <cell r="T41" t="str">
            <v>M8300</v>
          </cell>
          <cell r="U41">
            <v>39079.353055555555</v>
          </cell>
        </row>
        <row r="42">
          <cell r="A42">
            <v>991</v>
          </cell>
          <cell r="B42" t="str">
            <v>R991</v>
          </cell>
          <cell r="C42" t="str">
            <v>Periods:OffPeak_ADJ</v>
          </cell>
          <cell r="D42" t="str">
            <v>Peaky</v>
          </cell>
          <cell r="E42" t="str">
            <v>Total Demand at Class Peak Hour in Period</v>
          </cell>
          <cell r="F42">
            <v>24236.278862679465</v>
          </cell>
          <cell r="G42">
            <v>18176.178785607062</v>
          </cell>
          <cell r="H42">
            <v>17489.764880840063</v>
          </cell>
          <cell r="I42">
            <v>18222.680723358724</v>
          </cell>
          <cell r="J42">
            <v>17835.358038063172</v>
          </cell>
          <cell r="K42">
            <v>18078.239405404984</v>
          </cell>
          <cell r="L42">
            <v>17862.998005719164</v>
          </cell>
          <cell r="M42">
            <v>18107.82081551075</v>
          </cell>
          <cell r="N42">
            <v>18935.07891603035</v>
          </cell>
          <cell r="O42">
            <v>20740.005111072387</v>
          </cell>
          <cell r="P42">
            <v>24236.278862679465</v>
          </cell>
          <cell r="Q42">
            <v>21672.440463183608</v>
          </cell>
          <cell r="R42">
            <v>21208.049264180016</v>
          </cell>
          <cell r="S42" t="str">
            <v>kW</v>
          </cell>
          <cell r="T42" t="str">
            <v>M8300</v>
          </cell>
          <cell r="U42">
            <v>39079.353055555555</v>
          </cell>
        </row>
        <row r="43">
          <cell r="A43">
            <v>991</v>
          </cell>
          <cell r="B43" t="str">
            <v>R991</v>
          </cell>
          <cell r="C43" t="str">
            <v>Periods:OffPeak_ADJ</v>
          </cell>
          <cell r="D43" t="str">
            <v>TotalxperSite</v>
          </cell>
          <cell r="E43" t="str">
            <v>Energy Use per Account in Period</v>
          </cell>
          <cell r="F43">
            <v>66290151.654111698</v>
          </cell>
          <cell r="G43">
            <v>5381648.3177797906</v>
          </cell>
          <cell r="H43">
            <v>5698001.372799336</v>
          </cell>
          <cell r="I43">
            <v>5396260.8706844347</v>
          </cell>
          <cell r="J43">
            <v>5662796.3158077355</v>
          </cell>
          <cell r="K43">
            <v>4965346.8205067711</v>
          </cell>
          <cell r="L43">
            <v>5045069.7223403007</v>
          </cell>
          <cell r="M43">
            <v>5214118.2270674957</v>
          </cell>
          <cell r="N43">
            <v>5491716.6020644307</v>
          </cell>
          <cell r="O43">
            <v>5322931.8369930834</v>
          </cell>
          <cell r="P43">
            <v>6533277.5680695651</v>
          </cell>
          <cell r="Q43">
            <v>5860080.8508849964</v>
          </cell>
          <cell r="R43">
            <v>5718903.1491137603</v>
          </cell>
          <cell r="S43" t="str">
            <v>kWh</v>
          </cell>
          <cell r="T43" t="str">
            <v>M8300</v>
          </cell>
          <cell r="U43">
            <v>39079.353055555555</v>
          </cell>
        </row>
        <row r="44">
          <cell r="A44">
            <v>991</v>
          </cell>
          <cell r="B44" t="str">
            <v>R991</v>
          </cell>
          <cell r="C44" t="str">
            <v>Periods:OffPeak_ADJ</v>
          </cell>
          <cell r="D44" t="str">
            <v>PeakyperSite</v>
          </cell>
          <cell r="E44" t="str">
            <v>Demand per Account at Class Peak Hour in Period</v>
          </cell>
          <cell r="F44">
            <v>24236.278862679465</v>
          </cell>
          <cell r="G44">
            <v>18176.178785607062</v>
          </cell>
          <cell r="H44">
            <v>17489.764880840063</v>
          </cell>
          <cell r="I44">
            <v>18222.680723358724</v>
          </cell>
          <cell r="J44">
            <v>17835.358038063172</v>
          </cell>
          <cell r="K44">
            <v>18078.239405404984</v>
          </cell>
          <cell r="L44">
            <v>17862.998005719164</v>
          </cell>
          <cell r="M44">
            <v>18107.82081551075</v>
          </cell>
          <cell r="N44">
            <v>18935.07891603035</v>
          </cell>
          <cell r="O44">
            <v>20740.005111072387</v>
          </cell>
          <cell r="P44">
            <v>24236.278862679465</v>
          </cell>
          <cell r="Q44">
            <v>21672.440463183608</v>
          </cell>
          <cell r="R44">
            <v>21208.049264180016</v>
          </cell>
          <cell r="S44" t="str">
            <v>kW</v>
          </cell>
          <cell r="T44" t="str">
            <v>M8300</v>
          </cell>
          <cell r="U44">
            <v>39079.353055555555</v>
          </cell>
        </row>
        <row r="45">
          <cell r="A45">
            <v>991</v>
          </cell>
          <cell r="B45" t="str">
            <v>R991</v>
          </cell>
          <cell r="C45" t="str">
            <v>Periods:OffPeak_ADJ</v>
          </cell>
          <cell r="D45" t="str">
            <v>Load_Factor</v>
          </cell>
          <cell r="E45" t="str">
            <v>Load Factor in Period</v>
          </cell>
          <cell r="F45">
            <v>0.70204366295888054</v>
          </cell>
          <cell r="G45">
            <v>0.90269052571530273</v>
          </cell>
          <cell r="H45">
            <v>0.92554153873911882</v>
          </cell>
          <cell r="I45">
            <v>0.90283175672164795</v>
          </cell>
          <cell r="J45">
            <v>0.9229765481569866</v>
          </cell>
          <cell r="K45">
            <v>0.9034827636009799</v>
          </cell>
          <cell r="L45">
            <v>0.90522852091984052</v>
          </cell>
          <cell r="M45">
            <v>0.89983878378279236</v>
          </cell>
          <cell r="N45">
            <v>0.88423388649062162</v>
          </cell>
          <cell r="O45">
            <v>0.84424493180511972</v>
          </cell>
          <cell r="P45">
            <v>0.78362219139736822</v>
          </cell>
          <cell r="Q45">
            <v>0.86664491945011601</v>
          </cell>
          <cell r="R45">
            <v>0.84267874514820373</v>
          </cell>
          <cell r="S45" t="str">
            <v>None</v>
          </cell>
          <cell r="T45" t="str">
            <v>M8300</v>
          </cell>
          <cell r="U45">
            <v>39079.353055555555</v>
          </cell>
        </row>
        <row r="46">
          <cell r="A46">
            <v>991</v>
          </cell>
          <cell r="B46" t="str">
            <v>R991</v>
          </cell>
          <cell r="C46" t="str">
            <v>Weekday_ADJ</v>
          </cell>
          <cell r="D46" t="str">
            <v>Date</v>
          </cell>
          <cell r="E46" t="str">
            <v>Day of Peak Demand on Weekdays</v>
          </cell>
          <cell r="F46">
            <v>38919</v>
          </cell>
          <cell r="G46">
            <v>38639</v>
          </cell>
          <cell r="H46">
            <v>38685</v>
          </cell>
          <cell r="I46">
            <v>38706</v>
          </cell>
          <cell r="J46">
            <v>38722</v>
          </cell>
          <cell r="K46">
            <v>38771</v>
          </cell>
          <cell r="L46">
            <v>38803</v>
          </cell>
          <cell r="M46">
            <v>38831</v>
          </cell>
          <cell r="N46">
            <v>38855</v>
          </cell>
          <cell r="O46">
            <v>38894</v>
          </cell>
          <cell r="P46">
            <v>38919</v>
          </cell>
          <cell r="Q46">
            <v>38957</v>
          </cell>
          <cell r="R46">
            <v>38961</v>
          </cell>
          <cell r="S46" t="str">
            <v>Date</v>
          </cell>
          <cell r="T46" t="str">
            <v>M8500</v>
          </cell>
          <cell r="U46">
            <v>39079.353125000001</v>
          </cell>
        </row>
        <row r="47">
          <cell r="A47">
            <v>991</v>
          </cell>
          <cell r="B47" t="str">
            <v>R991</v>
          </cell>
          <cell r="C47" t="str">
            <v>Weekday_ADJ</v>
          </cell>
          <cell r="D47" t="str">
            <v>Interval</v>
          </cell>
          <cell r="E47" t="str">
            <v>Hour of Peak Demand on Weekday or Weekend</v>
          </cell>
          <cell r="F47">
            <v>18</v>
          </cell>
          <cell r="G47">
            <v>15</v>
          </cell>
          <cell r="H47">
            <v>8</v>
          </cell>
          <cell r="I47">
            <v>8</v>
          </cell>
          <cell r="J47">
            <v>8</v>
          </cell>
          <cell r="K47">
            <v>8</v>
          </cell>
          <cell r="L47">
            <v>15</v>
          </cell>
          <cell r="M47">
            <v>13</v>
          </cell>
          <cell r="N47">
            <v>15</v>
          </cell>
          <cell r="O47">
            <v>13</v>
          </cell>
          <cell r="P47">
            <v>18</v>
          </cell>
          <cell r="Q47">
            <v>17</v>
          </cell>
          <cell r="R47">
            <v>18</v>
          </cell>
          <cell r="S47" t="str">
            <v>Hour</v>
          </cell>
          <cell r="T47" t="str">
            <v>M8500</v>
          </cell>
          <cell r="U47">
            <v>39079.353125000001</v>
          </cell>
        </row>
        <row r="48">
          <cell r="A48">
            <v>991</v>
          </cell>
          <cell r="B48" t="str">
            <v>R991</v>
          </cell>
          <cell r="C48" t="str">
            <v>Weekday_ADJ</v>
          </cell>
          <cell r="D48" t="str">
            <v>Totalx</v>
          </cell>
          <cell r="E48" t="str">
            <v>Total Energy Use on Weekday or Weekend</v>
          </cell>
          <cell r="F48">
            <v>106478901.72826916</v>
          </cell>
          <cell r="G48">
            <v>8578174.3617786281</v>
          </cell>
          <cell r="H48">
            <v>8007422.1454710253</v>
          </cell>
          <cell r="I48">
            <v>8576441.6726468652</v>
          </cell>
          <cell r="J48">
            <v>8583146.9885001592</v>
          </cell>
          <cell r="K48">
            <v>7683477.6789534651</v>
          </cell>
          <cell r="L48">
            <v>9241679.058541717</v>
          </cell>
          <cell r="M48">
            <v>8155509.5712680127</v>
          </cell>
          <cell r="N48">
            <v>9219122.7111523282</v>
          </cell>
          <cell r="O48">
            <v>9647244.2027414627</v>
          </cell>
          <cell r="P48">
            <v>9333124.8592539541</v>
          </cell>
          <cell r="Q48">
            <v>10576323.495895073</v>
          </cell>
          <cell r="R48">
            <v>8877234.9820664227</v>
          </cell>
          <cell r="S48" t="str">
            <v>kWh</v>
          </cell>
          <cell r="T48" t="str">
            <v>M8500</v>
          </cell>
          <cell r="U48">
            <v>39079.353125000001</v>
          </cell>
        </row>
        <row r="49">
          <cell r="A49">
            <v>991</v>
          </cell>
          <cell r="B49" t="str">
            <v>R991</v>
          </cell>
          <cell r="C49" t="str">
            <v>Weekday_ADJ</v>
          </cell>
          <cell r="D49" t="str">
            <v>Peaky</v>
          </cell>
          <cell r="E49" t="str">
            <v>Peak Demand on Weekday or Weekend</v>
          </cell>
          <cell r="F49">
            <v>24462.824791317526</v>
          </cell>
          <cell r="G49">
            <v>18578.430319027029</v>
          </cell>
          <cell r="H49">
            <v>18090.655866902605</v>
          </cell>
          <cell r="I49">
            <v>18850.425054878178</v>
          </cell>
          <cell r="J49">
            <v>18494.560352613735</v>
          </cell>
          <cell r="K49">
            <v>18493.847134821845</v>
          </cell>
          <cell r="L49">
            <v>18256.964624630153</v>
          </cell>
          <cell r="M49">
            <v>18911.339312270986</v>
          </cell>
          <cell r="N49">
            <v>20079.933025764567</v>
          </cell>
          <cell r="O49">
            <v>22313.736658129827</v>
          </cell>
          <cell r="P49">
            <v>24462.824791317526</v>
          </cell>
          <cell r="Q49">
            <v>21427.99200081755</v>
          </cell>
          <cell r="R49">
            <v>21163.346760408695</v>
          </cell>
          <cell r="S49" t="str">
            <v>kW</v>
          </cell>
          <cell r="T49" t="str">
            <v>M8500</v>
          </cell>
          <cell r="U49">
            <v>39079.353125000001</v>
          </cell>
        </row>
        <row r="50">
          <cell r="A50">
            <v>991</v>
          </cell>
          <cell r="B50" t="str">
            <v>R991</v>
          </cell>
          <cell r="C50" t="str">
            <v>Weekday_ADJ</v>
          </cell>
          <cell r="D50" t="str">
            <v>ErrBndforPeaky</v>
          </cell>
          <cell r="E50" t="str">
            <v>Error Bound for Peak Demand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>kW</v>
          </cell>
          <cell r="T50" t="str">
            <v>M8500</v>
          </cell>
          <cell r="U50">
            <v>39079.353125000001</v>
          </cell>
        </row>
        <row r="51">
          <cell r="A51">
            <v>991</v>
          </cell>
          <cell r="B51" t="str">
            <v>R991</v>
          </cell>
          <cell r="C51" t="str">
            <v>Weekday_ADJ</v>
          </cell>
          <cell r="D51" t="str">
            <v>TotalxperSite</v>
          </cell>
          <cell r="E51" t="str">
            <v>Energy Use per Account on Weekday or Weekend</v>
          </cell>
          <cell r="F51">
            <v>106478901.72826916</v>
          </cell>
          <cell r="G51">
            <v>8578174.3617786281</v>
          </cell>
          <cell r="H51">
            <v>8007422.1454710253</v>
          </cell>
          <cell r="I51">
            <v>8576441.6726468652</v>
          </cell>
          <cell r="J51">
            <v>8583146.9885001592</v>
          </cell>
          <cell r="K51">
            <v>7683477.6789534651</v>
          </cell>
          <cell r="L51">
            <v>9241679.058541717</v>
          </cell>
          <cell r="M51">
            <v>8155509.5712680127</v>
          </cell>
          <cell r="N51">
            <v>9219122.7111523282</v>
          </cell>
          <cell r="O51">
            <v>9647244.2027414627</v>
          </cell>
          <cell r="P51">
            <v>9333124.8592539541</v>
          </cell>
          <cell r="Q51">
            <v>10576323.495895073</v>
          </cell>
          <cell r="R51">
            <v>8877234.9820664227</v>
          </cell>
          <cell r="S51" t="str">
            <v>kWh</v>
          </cell>
          <cell r="T51" t="str">
            <v>M8500</v>
          </cell>
          <cell r="U51">
            <v>39079.353125000001</v>
          </cell>
        </row>
        <row r="52">
          <cell r="A52">
            <v>991</v>
          </cell>
          <cell r="B52" t="str">
            <v>R991</v>
          </cell>
          <cell r="C52" t="str">
            <v>Weekday_ADJ</v>
          </cell>
          <cell r="D52" t="str">
            <v>PeakyperSite</v>
          </cell>
          <cell r="E52" t="str">
            <v>Peak Demand per Account on Weekday or Weekend</v>
          </cell>
          <cell r="F52">
            <v>24462.824791317526</v>
          </cell>
          <cell r="G52">
            <v>18578.430319027029</v>
          </cell>
          <cell r="H52">
            <v>18090.655866902605</v>
          </cell>
          <cell r="I52">
            <v>18850.425054878178</v>
          </cell>
          <cell r="J52">
            <v>18494.560352613735</v>
          </cell>
          <cell r="K52">
            <v>18493.847134821845</v>
          </cell>
          <cell r="L52">
            <v>18256.964624630153</v>
          </cell>
          <cell r="M52">
            <v>18911.339312270986</v>
          </cell>
          <cell r="N52">
            <v>20079.933025764567</v>
          </cell>
          <cell r="O52">
            <v>22313.736658129827</v>
          </cell>
          <cell r="P52">
            <v>24462.824791317526</v>
          </cell>
          <cell r="Q52">
            <v>21427.99200081755</v>
          </cell>
          <cell r="R52">
            <v>21163.346760408695</v>
          </cell>
          <cell r="S52" t="str">
            <v>kW</v>
          </cell>
          <cell r="T52" t="str">
            <v>M8500</v>
          </cell>
          <cell r="U52">
            <v>39079.353125000001</v>
          </cell>
        </row>
        <row r="53">
          <cell r="A53">
            <v>991</v>
          </cell>
          <cell r="B53" t="str">
            <v>R991</v>
          </cell>
          <cell r="C53" t="str">
            <v>Weekday_ADJ</v>
          </cell>
          <cell r="D53" t="str">
            <v>ErrBndperSite</v>
          </cell>
          <cell r="E53" t="str">
            <v>Error Bound for Demand per Account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>kW</v>
          </cell>
          <cell r="T53" t="str">
            <v>M8500</v>
          </cell>
          <cell r="U53">
            <v>39079.353125000001</v>
          </cell>
        </row>
        <row r="54">
          <cell r="A54">
            <v>991</v>
          </cell>
          <cell r="B54" t="str">
            <v>R991</v>
          </cell>
          <cell r="C54" t="str">
            <v>Weekday_ADJ</v>
          </cell>
          <cell r="D54" t="str">
            <v>RelPrec</v>
          </cell>
          <cell r="E54" t="str">
            <v>Relative Precision of Demand per Account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None</v>
          </cell>
          <cell r="T54" t="str">
            <v>M8500</v>
          </cell>
          <cell r="U54">
            <v>39079.353125000001</v>
          </cell>
        </row>
        <row r="55">
          <cell r="A55">
            <v>991</v>
          </cell>
          <cell r="B55" t="str">
            <v>R991</v>
          </cell>
          <cell r="C55" t="str">
            <v>Weekday_ADJ</v>
          </cell>
          <cell r="D55" t="str">
            <v>Days</v>
          </cell>
          <cell r="E55" t="str">
            <v>Number of Days</v>
          </cell>
          <cell r="F55">
            <v>252</v>
          </cell>
          <cell r="G55">
            <v>21</v>
          </cell>
          <cell r="H55">
            <v>20</v>
          </cell>
          <cell r="I55">
            <v>21</v>
          </cell>
          <cell r="J55">
            <v>21</v>
          </cell>
          <cell r="K55">
            <v>19</v>
          </cell>
          <cell r="L55">
            <v>23</v>
          </cell>
          <cell r="M55">
            <v>20</v>
          </cell>
          <cell r="N55">
            <v>22</v>
          </cell>
          <cell r="O55">
            <v>22</v>
          </cell>
          <cell r="P55">
            <v>20</v>
          </cell>
          <cell r="Q55">
            <v>23</v>
          </cell>
          <cell r="R55">
            <v>20</v>
          </cell>
          <cell r="S55" t="str">
            <v>Days</v>
          </cell>
          <cell r="T55" t="str">
            <v>M8500</v>
          </cell>
          <cell r="U55">
            <v>39079.353125000001</v>
          </cell>
        </row>
        <row r="56">
          <cell r="A56">
            <v>991</v>
          </cell>
          <cell r="B56" t="str">
            <v>R991</v>
          </cell>
          <cell r="C56" t="str">
            <v>Weekday_ADJ</v>
          </cell>
          <cell r="D56" t="str">
            <v>Load_Factor</v>
          </cell>
          <cell r="E56" t="str">
            <v>Load Factor on Weekday or Weekend</v>
          </cell>
          <cell r="F56">
            <v>0.71968951515038049</v>
          </cell>
          <cell r="G56">
            <v>0.91612622452393544</v>
          </cell>
          <cell r="H56">
            <v>0.92214066711930309</v>
          </cell>
          <cell r="I56">
            <v>0.90272496778984612</v>
          </cell>
          <cell r="J56">
            <v>0.92081418665378889</v>
          </cell>
          <cell r="K56">
            <v>0.91109933099667362</v>
          </cell>
          <cell r="L56">
            <v>0.91702933930849262</v>
          </cell>
          <cell r="M56">
            <v>0.89843689331495347</v>
          </cell>
          <cell r="N56">
            <v>0.86954770505505286</v>
          </cell>
          <cell r="O56">
            <v>0.81883622265787126</v>
          </cell>
          <cell r="P56">
            <v>0.79483911973840848</v>
          </cell>
          <cell r="Q56">
            <v>0.89415780687300184</v>
          </cell>
          <cell r="R56">
            <v>0.87388066525327601</v>
          </cell>
          <cell r="S56" t="str">
            <v>None</v>
          </cell>
          <cell r="T56" t="str">
            <v>M8500</v>
          </cell>
          <cell r="U56">
            <v>39079.353125000001</v>
          </cell>
        </row>
        <row r="57">
          <cell r="A57">
            <v>991</v>
          </cell>
          <cell r="B57" t="str">
            <v>R991</v>
          </cell>
          <cell r="C57" t="str">
            <v>Weekday_ADJ</v>
          </cell>
          <cell r="D57" t="str">
            <v>Error_Ratio</v>
          </cell>
          <cell r="E57" t="str">
            <v>Error Ratio</v>
          </cell>
          <cell r="F57">
            <v>2.4564002597965902E-16</v>
          </cell>
          <cell r="G57">
            <v>1.6889866967753024E-16</v>
          </cell>
          <cell r="H57">
            <v>2.2714406826872931E-16</v>
          </cell>
          <cell r="I57">
            <v>1.1659686060349963E-16</v>
          </cell>
          <cell r="J57">
            <v>2.5836130224494336E-16</v>
          </cell>
          <cell r="K57">
            <v>2.1079478318564526E-16</v>
          </cell>
          <cell r="L57">
            <v>2.4138375483570123E-16</v>
          </cell>
          <cell r="M57">
            <v>1.4514257542538933E-16</v>
          </cell>
          <cell r="N57">
            <v>3.0634183112727132E-16</v>
          </cell>
          <cell r="O57">
            <v>1.9716186829516641E-16</v>
          </cell>
          <cell r="P57">
            <v>2.4564002597965902E-16</v>
          </cell>
          <cell r="Q57">
            <v>1.3680898893573561E-16</v>
          </cell>
          <cell r="R57">
            <v>1.2344928728506192E-16</v>
          </cell>
          <cell r="S57" t="str">
            <v>None</v>
          </cell>
          <cell r="T57" t="str">
            <v>M8500</v>
          </cell>
          <cell r="U57">
            <v>39079.353125000001</v>
          </cell>
        </row>
        <row r="58">
          <cell r="A58">
            <v>991</v>
          </cell>
          <cell r="B58" t="str">
            <v>R991</v>
          </cell>
          <cell r="C58" t="str">
            <v>Weekend_ADJ</v>
          </cell>
          <cell r="D58" t="str">
            <v>Date</v>
          </cell>
          <cell r="E58" t="str">
            <v>Day of Peak Demand on Weekdays</v>
          </cell>
          <cell r="F58">
            <v>38920</v>
          </cell>
          <cell r="G58">
            <v>38647</v>
          </cell>
          <cell r="H58">
            <v>38668</v>
          </cell>
          <cell r="I58">
            <v>38712</v>
          </cell>
          <cell r="J58">
            <v>38731</v>
          </cell>
          <cell r="K58">
            <v>38773</v>
          </cell>
          <cell r="L58">
            <v>38794</v>
          </cell>
          <cell r="M58">
            <v>38830</v>
          </cell>
          <cell r="N58">
            <v>38866</v>
          </cell>
          <cell r="O58">
            <v>38893</v>
          </cell>
          <cell r="P58">
            <v>38920</v>
          </cell>
          <cell r="Q58">
            <v>38956</v>
          </cell>
          <cell r="R58">
            <v>38962</v>
          </cell>
          <cell r="S58" t="str">
            <v>Date</v>
          </cell>
          <cell r="T58" t="str">
            <v>M8500</v>
          </cell>
          <cell r="U58">
            <v>39079.353125000001</v>
          </cell>
        </row>
        <row r="59">
          <cell r="A59">
            <v>991</v>
          </cell>
          <cell r="B59" t="str">
            <v>R991</v>
          </cell>
          <cell r="C59" t="str">
            <v>Weekend_ADJ</v>
          </cell>
          <cell r="D59" t="str">
            <v>Interval</v>
          </cell>
          <cell r="E59" t="str">
            <v>Hour of Peak Demand on Weekday or Weekend</v>
          </cell>
          <cell r="F59">
            <v>22</v>
          </cell>
          <cell r="G59">
            <v>7</v>
          </cell>
          <cell r="H59">
            <v>7</v>
          </cell>
          <cell r="I59">
            <v>8</v>
          </cell>
          <cell r="J59">
            <v>8</v>
          </cell>
          <cell r="K59">
            <v>7</v>
          </cell>
          <cell r="L59">
            <v>6</v>
          </cell>
          <cell r="M59">
            <v>22</v>
          </cell>
          <cell r="N59">
            <v>22</v>
          </cell>
          <cell r="O59">
            <v>18</v>
          </cell>
          <cell r="P59">
            <v>22</v>
          </cell>
          <cell r="Q59">
            <v>22</v>
          </cell>
          <cell r="R59">
            <v>15</v>
          </cell>
          <cell r="S59" t="str">
            <v>Hour</v>
          </cell>
          <cell r="T59" t="str">
            <v>M8500</v>
          </cell>
          <cell r="U59">
            <v>39079.353125000001</v>
          </cell>
        </row>
        <row r="60">
          <cell r="A60">
            <v>991</v>
          </cell>
          <cell r="B60" t="str">
            <v>R991</v>
          </cell>
          <cell r="C60" t="str">
            <v>Weekend_ADJ</v>
          </cell>
          <cell r="D60" t="str">
            <v>Totalx</v>
          </cell>
          <cell r="E60" t="str">
            <v>Total Energy Use on Weekday or Weekend</v>
          </cell>
          <cell r="F60">
            <v>46636380.011761598</v>
          </cell>
          <cell r="G60">
            <v>3967570.6425204752</v>
          </cell>
          <cell r="H60">
            <v>3884663.8630539314</v>
          </cell>
          <cell r="I60">
            <v>3975468.5964184846</v>
          </cell>
          <cell r="J60">
            <v>3964063.1621168596</v>
          </cell>
          <cell r="K60">
            <v>3550785.4069663752</v>
          </cell>
          <cell r="L60">
            <v>3105245.4945876095</v>
          </cell>
          <cell r="M60">
            <v>3910239.0057739578</v>
          </cell>
          <cell r="N60">
            <v>3616679.1489739954</v>
          </cell>
          <cell r="O60">
            <v>3374649.3049215125</v>
          </cell>
          <cell r="P60">
            <v>5175235.9358927617</v>
          </cell>
          <cell r="Q60">
            <v>3760388.6657355423</v>
          </cell>
          <cell r="R60">
            <v>4351390.7848001067</v>
          </cell>
          <cell r="S60" t="str">
            <v>kWh</v>
          </cell>
          <cell r="T60" t="str">
            <v>M8500</v>
          </cell>
          <cell r="U60">
            <v>39079.353125000001</v>
          </cell>
        </row>
        <row r="61">
          <cell r="A61">
            <v>991</v>
          </cell>
          <cell r="B61" t="str">
            <v>R991</v>
          </cell>
          <cell r="C61" t="str">
            <v>Weekend_ADJ</v>
          </cell>
          <cell r="D61" t="str">
            <v>Peaky</v>
          </cell>
          <cell r="E61" t="str">
            <v>Peak Demand on Weekday or Weekend</v>
          </cell>
          <cell r="F61">
            <v>24484.155817025512</v>
          </cell>
          <cell r="G61">
            <v>17931.189258491759</v>
          </cell>
          <cell r="H61">
            <v>17441.625491441861</v>
          </cell>
          <cell r="I61">
            <v>18222.680723358724</v>
          </cell>
          <cell r="J61">
            <v>18311.718325660859</v>
          </cell>
          <cell r="K61">
            <v>17759.422892702543</v>
          </cell>
          <cell r="L61">
            <v>17306.89350032495</v>
          </cell>
          <cell r="M61">
            <v>17943.53561218625</v>
          </cell>
          <cell r="N61">
            <v>18388.645593658253</v>
          </cell>
          <cell r="O61">
            <v>20569.106781631748</v>
          </cell>
          <cell r="P61">
            <v>24484.155817025512</v>
          </cell>
          <cell r="Q61">
            <v>21672.440463183608</v>
          </cell>
          <cell r="R61">
            <v>21369.900480369884</v>
          </cell>
          <cell r="S61" t="str">
            <v>kW</v>
          </cell>
          <cell r="T61" t="str">
            <v>M8500</v>
          </cell>
          <cell r="U61">
            <v>39079.353125000001</v>
          </cell>
        </row>
        <row r="62">
          <cell r="A62">
            <v>991</v>
          </cell>
          <cell r="B62" t="str">
            <v>R991</v>
          </cell>
          <cell r="C62" t="str">
            <v>Weekend_ADJ</v>
          </cell>
          <cell r="D62" t="str">
            <v>ErrBndforPeaky</v>
          </cell>
          <cell r="E62" t="str">
            <v>Error Bound for Peak Demand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 t="str">
            <v>kW</v>
          </cell>
          <cell r="T62" t="str">
            <v>M8500</v>
          </cell>
          <cell r="U62">
            <v>39079.353125000001</v>
          </cell>
        </row>
        <row r="63">
          <cell r="A63">
            <v>991</v>
          </cell>
          <cell r="B63" t="str">
            <v>R991</v>
          </cell>
          <cell r="C63" t="str">
            <v>Weekend_ADJ</v>
          </cell>
          <cell r="D63" t="str">
            <v>TotalxperSite</v>
          </cell>
          <cell r="E63" t="str">
            <v>Energy Use per Account on Weekday or Weekend</v>
          </cell>
          <cell r="F63">
            <v>46636380.011761598</v>
          </cell>
          <cell r="G63">
            <v>3967570.6425204752</v>
          </cell>
          <cell r="H63">
            <v>3884663.8630539314</v>
          </cell>
          <cell r="I63">
            <v>3975468.5964184846</v>
          </cell>
          <cell r="J63">
            <v>3964063.1621168596</v>
          </cell>
          <cell r="K63">
            <v>3550785.4069663752</v>
          </cell>
          <cell r="L63">
            <v>3105245.4945876095</v>
          </cell>
          <cell r="M63">
            <v>3910239.0057739578</v>
          </cell>
          <cell r="N63">
            <v>3616679.1489739954</v>
          </cell>
          <cell r="O63">
            <v>3374649.3049215125</v>
          </cell>
          <cell r="P63">
            <v>5175235.9358927617</v>
          </cell>
          <cell r="Q63">
            <v>3760388.6657355423</v>
          </cell>
          <cell r="R63">
            <v>4351390.7848001067</v>
          </cell>
          <cell r="S63" t="str">
            <v>kWh</v>
          </cell>
          <cell r="T63" t="str">
            <v>M8500</v>
          </cell>
          <cell r="U63">
            <v>39079.353125000001</v>
          </cell>
        </row>
        <row r="64">
          <cell r="A64">
            <v>991</v>
          </cell>
          <cell r="B64" t="str">
            <v>R991</v>
          </cell>
          <cell r="C64" t="str">
            <v>Weekend_ADJ</v>
          </cell>
          <cell r="D64" t="str">
            <v>PeakyperSite</v>
          </cell>
          <cell r="E64" t="str">
            <v>Peak Demand per Account on Weekday or Weekend</v>
          </cell>
          <cell r="F64">
            <v>24484.155817025512</v>
          </cell>
          <cell r="G64">
            <v>17931.189258491759</v>
          </cell>
          <cell r="H64">
            <v>17441.625491441861</v>
          </cell>
          <cell r="I64">
            <v>18222.680723358724</v>
          </cell>
          <cell r="J64">
            <v>18311.718325660859</v>
          </cell>
          <cell r="K64">
            <v>17759.422892702543</v>
          </cell>
          <cell r="L64">
            <v>17306.89350032495</v>
          </cell>
          <cell r="M64">
            <v>17943.53561218625</v>
          </cell>
          <cell r="N64">
            <v>18388.645593658253</v>
          </cell>
          <cell r="O64">
            <v>20569.106781631748</v>
          </cell>
          <cell r="P64">
            <v>24484.155817025512</v>
          </cell>
          <cell r="Q64">
            <v>21672.440463183608</v>
          </cell>
          <cell r="R64">
            <v>21369.900480369884</v>
          </cell>
          <cell r="S64" t="str">
            <v>kW</v>
          </cell>
          <cell r="T64" t="str">
            <v>M8500</v>
          </cell>
          <cell r="U64">
            <v>39079.353125000001</v>
          </cell>
        </row>
        <row r="65">
          <cell r="A65">
            <v>991</v>
          </cell>
          <cell r="B65" t="str">
            <v>R991</v>
          </cell>
          <cell r="C65" t="str">
            <v>Weekend_ADJ</v>
          </cell>
          <cell r="D65" t="str">
            <v>ErrBndperSite</v>
          </cell>
          <cell r="E65" t="str">
            <v>Error Bound for Demand per Account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 t="str">
            <v>kW</v>
          </cell>
          <cell r="T65" t="str">
            <v>M8500</v>
          </cell>
          <cell r="U65">
            <v>39079.353125000001</v>
          </cell>
        </row>
        <row r="66">
          <cell r="A66">
            <v>991</v>
          </cell>
          <cell r="B66" t="str">
            <v>R991</v>
          </cell>
          <cell r="C66" t="str">
            <v>Weekend_ADJ</v>
          </cell>
          <cell r="D66" t="str">
            <v>RelPrec</v>
          </cell>
          <cell r="E66" t="str">
            <v>Relative Precision of Demand per Account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>None</v>
          </cell>
          <cell r="T66" t="str">
            <v>M8500</v>
          </cell>
          <cell r="U66">
            <v>39079.353125000001</v>
          </cell>
        </row>
        <row r="67">
          <cell r="A67">
            <v>991</v>
          </cell>
          <cell r="B67" t="str">
            <v>R991</v>
          </cell>
          <cell r="C67" t="str">
            <v>Weekend_ADJ</v>
          </cell>
          <cell r="D67" t="str">
            <v>Days</v>
          </cell>
          <cell r="E67" t="str">
            <v>Number of Days</v>
          </cell>
          <cell r="F67">
            <v>113</v>
          </cell>
          <cell r="G67">
            <v>10</v>
          </cell>
          <cell r="H67">
            <v>10</v>
          </cell>
          <cell r="I67">
            <v>10</v>
          </cell>
          <cell r="J67">
            <v>10</v>
          </cell>
          <cell r="K67">
            <v>9</v>
          </cell>
          <cell r="L67">
            <v>8</v>
          </cell>
          <cell r="M67">
            <v>10</v>
          </cell>
          <cell r="N67">
            <v>9</v>
          </cell>
          <cell r="O67">
            <v>8</v>
          </cell>
          <cell r="P67">
            <v>11</v>
          </cell>
          <cell r="Q67">
            <v>8</v>
          </cell>
          <cell r="R67">
            <v>10</v>
          </cell>
          <cell r="S67" t="str">
            <v>Days</v>
          </cell>
          <cell r="T67" t="str">
            <v>M8500</v>
          </cell>
          <cell r="U67">
            <v>39079.353125000001</v>
          </cell>
        </row>
        <row r="68">
          <cell r="A68">
            <v>991</v>
          </cell>
          <cell r="B68" t="str">
            <v>R991</v>
          </cell>
          <cell r="C68" t="str">
            <v>Weekend_ADJ</v>
          </cell>
          <cell r="D68" t="str">
            <v>Load_Factor</v>
          </cell>
          <cell r="E68" t="str">
            <v>Load Factor on Weekday or Weekend</v>
          </cell>
          <cell r="F68">
            <v>0.70234421977144978</v>
          </cell>
          <cell r="G68">
            <v>0.92194355352121393</v>
          </cell>
          <cell r="H68">
            <v>0.92801553601374298</v>
          </cell>
          <cell r="I68">
            <v>0.90900195951103357</v>
          </cell>
          <cell r="J68">
            <v>0.90198688885509037</v>
          </cell>
          <cell r="K68">
            <v>0.92563938748836516</v>
          </cell>
          <cell r="L68">
            <v>0.93449200558957257</v>
          </cell>
          <cell r="M68">
            <v>0.9079962208224498</v>
          </cell>
          <cell r="N68">
            <v>0.91055563954792818</v>
          </cell>
          <cell r="O68">
            <v>0.8544998404514359</v>
          </cell>
          <cell r="P68">
            <v>0.80064702129549403</v>
          </cell>
          <cell r="Q68">
            <v>0.90369876282785089</v>
          </cell>
          <cell r="R68">
            <v>0.84842673709790206</v>
          </cell>
          <cell r="S68" t="str">
            <v>None</v>
          </cell>
          <cell r="T68" t="str">
            <v>M8500</v>
          </cell>
          <cell r="U68">
            <v>39079.353125000001</v>
          </cell>
        </row>
        <row r="69">
          <cell r="A69">
            <v>991</v>
          </cell>
          <cell r="B69" t="str">
            <v>R991</v>
          </cell>
          <cell r="C69" t="str">
            <v>Weekend_ADJ</v>
          </cell>
          <cell r="D69" t="str">
            <v>Error_Ratio</v>
          </cell>
          <cell r="E69" t="str">
            <v>Error Ratio</v>
          </cell>
          <cell r="F69">
            <v>2.3777988262206278E-16</v>
          </cell>
          <cell r="G69">
            <v>2.1245752333245714E-16</v>
          </cell>
          <cell r="H69">
            <v>2.9248644535228274E-16</v>
          </cell>
          <cell r="I69">
            <v>1.9731227068767947E-16</v>
          </cell>
          <cell r="J69">
            <v>2.5720753800867939E-16</v>
          </cell>
          <cell r="K69">
            <v>2.7050346018665975E-16</v>
          </cell>
          <cell r="L69">
            <v>2.1795271120952108E-16</v>
          </cell>
          <cell r="M69">
            <v>2.2243758013366944E-16</v>
          </cell>
          <cell r="N69">
            <v>2.6737311025729495E-16</v>
          </cell>
          <cell r="O69">
            <v>1.4145579134524904E-16</v>
          </cell>
          <cell r="P69">
            <v>2.3777988262206278E-16</v>
          </cell>
          <cell r="Q69">
            <v>2.2726721383552293E-16</v>
          </cell>
          <cell r="R69">
            <v>1.9555809273867622E-16</v>
          </cell>
          <cell r="S69" t="str">
            <v>None</v>
          </cell>
          <cell r="T69" t="str">
            <v>M8500</v>
          </cell>
          <cell r="U69">
            <v>39079.353125000001</v>
          </cell>
        </row>
        <row r="70">
          <cell r="A70">
            <v>991</v>
          </cell>
          <cell r="B70" t="str">
            <v>R991</v>
          </cell>
          <cell r="C70" t="str">
            <v>NonCoinPeak_ADJ</v>
          </cell>
          <cell r="D70" t="str">
            <v>Totalx</v>
          </cell>
          <cell r="E70" t="str">
            <v>Total Energy Use</v>
          </cell>
          <cell r="F70">
            <v>153115281.74003071</v>
          </cell>
          <cell r="G70">
            <v>12545745.004299102</v>
          </cell>
          <cell r="H70">
            <v>11892086.008524956</v>
          </cell>
          <cell r="I70">
            <v>12551910.269065348</v>
          </cell>
          <cell r="J70">
            <v>12547210.15061702</v>
          </cell>
          <cell r="K70">
            <v>11234263.085919837</v>
          </cell>
          <cell r="L70">
            <v>12346924.553129328</v>
          </cell>
          <cell r="M70">
            <v>12065748.577041971</v>
          </cell>
          <cell r="N70">
            <v>12835801.86012632</v>
          </cell>
          <cell r="O70">
            <v>13021893.507662972</v>
          </cell>
          <cell r="P70">
            <v>14508360.795146713</v>
          </cell>
          <cell r="Q70">
            <v>14336712.161630616</v>
          </cell>
          <cell r="R70">
            <v>13228625.766866531</v>
          </cell>
          <cell r="S70" t="str">
            <v>kWh</v>
          </cell>
          <cell r="T70" t="str">
            <v>M8600</v>
          </cell>
          <cell r="U70">
            <v>39079.353136574071</v>
          </cell>
        </row>
        <row r="71">
          <cell r="A71">
            <v>991</v>
          </cell>
          <cell r="B71" t="str">
            <v>R991</v>
          </cell>
          <cell r="C71" t="str">
            <v>NonCoinPeak_ADJ</v>
          </cell>
          <cell r="D71" t="str">
            <v>Peaky</v>
          </cell>
          <cell r="E71" t="str">
            <v>Sum of Each Customer's Individual Peak Demand</v>
          </cell>
          <cell r="F71">
            <v>24604.983539447923</v>
          </cell>
          <cell r="G71">
            <v>18619.292003551422</v>
          </cell>
          <cell r="H71">
            <v>18091.675733591092</v>
          </cell>
          <cell r="I71">
            <v>18856.210024879252</v>
          </cell>
          <cell r="J71">
            <v>18461.460872140156</v>
          </cell>
          <cell r="K71">
            <v>18532.376116359497</v>
          </cell>
          <cell r="L71">
            <v>18193.504614598314</v>
          </cell>
          <cell r="M71">
            <v>18832.951465334419</v>
          </cell>
          <cell r="N71">
            <v>20067.534495888071</v>
          </cell>
          <cell r="O71">
            <v>22349.007096454236</v>
          </cell>
          <cell r="P71">
            <v>24604.983539447923</v>
          </cell>
          <cell r="Q71">
            <v>21571.641660095749</v>
          </cell>
          <cell r="R71">
            <v>21438.216441278288</v>
          </cell>
          <cell r="S71" t="str">
            <v>kW</v>
          </cell>
          <cell r="T71" t="str">
            <v>M8600</v>
          </cell>
          <cell r="U71">
            <v>39079.353136574071</v>
          </cell>
        </row>
        <row r="72">
          <cell r="A72">
            <v>991</v>
          </cell>
          <cell r="B72" t="str">
            <v>R991</v>
          </cell>
          <cell r="C72" t="str">
            <v>NonCoinPeak_ADJ</v>
          </cell>
          <cell r="D72" t="str">
            <v>ErrBndforPeaky</v>
          </cell>
          <cell r="E72" t="str">
            <v>Error Bound for Total Demand</v>
          </cell>
          <cell r="F72">
            <v>3.5801219053250772E-12</v>
          </cell>
          <cell r="G72">
            <v>4.5048070058721414E-12</v>
          </cell>
          <cell r="H72">
            <v>3.0921685432288131E-12</v>
          </cell>
          <cell r="I72">
            <v>2.8522356745737438E-12</v>
          </cell>
          <cell r="J72">
            <v>2.127045318751119E-12</v>
          </cell>
          <cell r="K72">
            <v>3.3887147853867635E-12</v>
          </cell>
          <cell r="L72">
            <v>2.6796996791363912E-12</v>
          </cell>
          <cell r="M72">
            <v>2.0704319452482376E-12</v>
          </cell>
          <cell r="N72">
            <v>3.1460860418029856E-12</v>
          </cell>
          <cell r="O72">
            <v>5.6909919745039446E-12</v>
          </cell>
          <cell r="P72">
            <v>3.5801219053250772E-12</v>
          </cell>
          <cell r="Q72">
            <v>4.9684974936100284E-12</v>
          </cell>
          <cell r="R72">
            <v>6.2005123360298782E-14</v>
          </cell>
          <cell r="S72" t="str">
            <v>kW</v>
          </cell>
          <cell r="T72" t="str">
            <v>M8600</v>
          </cell>
          <cell r="U72">
            <v>39079.353136574071</v>
          </cell>
        </row>
        <row r="73">
          <cell r="A73">
            <v>991</v>
          </cell>
          <cell r="B73" t="str">
            <v>R991</v>
          </cell>
          <cell r="C73" t="str">
            <v>NonCoinPeak_ADJ</v>
          </cell>
          <cell r="D73" t="str">
            <v>TotalxperSite</v>
          </cell>
          <cell r="E73" t="str">
            <v>Energy Use per Account</v>
          </cell>
          <cell r="F73">
            <v>153115281.74003071</v>
          </cell>
          <cell r="G73">
            <v>12545745.004299102</v>
          </cell>
          <cell r="H73">
            <v>11892086.008524956</v>
          </cell>
          <cell r="I73">
            <v>12551910.269065348</v>
          </cell>
          <cell r="J73">
            <v>12547210.15061702</v>
          </cell>
          <cell r="K73">
            <v>11234263.085919837</v>
          </cell>
          <cell r="L73">
            <v>12346924.553129328</v>
          </cell>
          <cell r="M73">
            <v>12065748.577041971</v>
          </cell>
          <cell r="N73">
            <v>12835801.86012632</v>
          </cell>
          <cell r="O73">
            <v>13021893.507662972</v>
          </cell>
          <cell r="P73">
            <v>14508360.795146713</v>
          </cell>
          <cell r="Q73">
            <v>14336712.161630616</v>
          </cell>
          <cell r="R73">
            <v>13228625.766866531</v>
          </cell>
          <cell r="S73" t="str">
            <v>kWh</v>
          </cell>
          <cell r="T73" t="str">
            <v>M8600</v>
          </cell>
          <cell r="U73">
            <v>39079.353136574071</v>
          </cell>
        </row>
        <row r="74">
          <cell r="A74">
            <v>991</v>
          </cell>
          <cell r="B74" t="str">
            <v>R991</v>
          </cell>
          <cell r="C74" t="str">
            <v>NonCoinPeak_ADJ</v>
          </cell>
          <cell r="D74" t="str">
            <v>PeakyperSite</v>
          </cell>
          <cell r="E74" t="str">
            <v>Average Customer Peak Demand per Account</v>
          </cell>
          <cell r="F74">
            <v>24604.983539447923</v>
          </cell>
          <cell r="G74">
            <v>18619.292003551422</v>
          </cell>
          <cell r="H74">
            <v>18091.675733591092</v>
          </cell>
          <cell r="I74">
            <v>18856.210024879252</v>
          </cell>
          <cell r="J74">
            <v>18461.460872140156</v>
          </cell>
          <cell r="K74">
            <v>18532.376116359497</v>
          </cell>
          <cell r="L74">
            <v>18193.504614598314</v>
          </cell>
          <cell r="M74">
            <v>18832.951465334419</v>
          </cell>
          <cell r="N74">
            <v>20067.534495888071</v>
          </cell>
          <cell r="O74">
            <v>22349.007096454236</v>
          </cell>
          <cell r="P74">
            <v>24604.983539447923</v>
          </cell>
          <cell r="Q74">
            <v>21571.641660095749</v>
          </cell>
          <cell r="R74">
            <v>21438.216441278288</v>
          </cell>
          <cell r="S74" t="str">
            <v>kW</v>
          </cell>
          <cell r="T74" t="str">
            <v>M8600</v>
          </cell>
          <cell r="U74">
            <v>39079.353136574071</v>
          </cell>
        </row>
        <row r="75">
          <cell r="A75">
            <v>991</v>
          </cell>
          <cell r="B75" t="str">
            <v>R991</v>
          </cell>
          <cell r="C75" t="str">
            <v>NonCoinPeak_ADJ</v>
          </cell>
          <cell r="D75" t="str">
            <v>ErrBndperSite</v>
          </cell>
          <cell r="E75" t="str">
            <v>Error Bound for Demand per Account</v>
          </cell>
          <cell r="F75">
            <v>3.5801219053250772E-12</v>
          </cell>
          <cell r="G75">
            <v>4.5048070058721414E-12</v>
          </cell>
          <cell r="H75">
            <v>3.0921685432288131E-12</v>
          </cell>
          <cell r="I75">
            <v>2.8522356745737438E-12</v>
          </cell>
          <cell r="J75">
            <v>2.127045318751119E-12</v>
          </cell>
          <cell r="K75">
            <v>3.3887147853867635E-12</v>
          </cell>
          <cell r="L75">
            <v>2.6796996791363912E-12</v>
          </cell>
          <cell r="M75">
            <v>2.0704319452482376E-12</v>
          </cell>
          <cell r="N75">
            <v>3.1460860418029856E-12</v>
          </cell>
          <cell r="O75">
            <v>5.6909919745039446E-12</v>
          </cell>
          <cell r="P75">
            <v>3.5801219053250772E-12</v>
          </cell>
          <cell r="Q75">
            <v>4.9684974936100284E-12</v>
          </cell>
          <cell r="R75">
            <v>6.2005123360298782E-14</v>
          </cell>
          <cell r="S75" t="str">
            <v>kW</v>
          </cell>
          <cell r="T75" t="str">
            <v>M8600</v>
          </cell>
          <cell r="U75">
            <v>39079.353136574071</v>
          </cell>
        </row>
        <row r="76">
          <cell r="A76">
            <v>991</v>
          </cell>
          <cell r="B76" t="str">
            <v>R991</v>
          </cell>
          <cell r="C76" t="str">
            <v>NonCoinPeak_ADJ</v>
          </cell>
          <cell r="D76" t="str">
            <v>RelPrec</v>
          </cell>
          <cell r="E76" t="str">
            <v>Relative Precision of Demand per Account</v>
          </cell>
          <cell r="F76">
            <v>1.4550393417598711E-16</v>
          </cell>
          <cell r="G76">
            <v>2.4194298070049601E-16</v>
          </cell>
          <cell r="H76">
            <v>1.7091664634954385E-16</v>
          </cell>
          <cell r="I76">
            <v>1.5126240484224816E-16</v>
          </cell>
          <cell r="J76">
            <v>1.1521543898841739E-16</v>
          </cell>
          <cell r="K76">
            <v>1.8285376705663598E-16</v>
          </cell>
          <cell r="L76">
            <v>1.4728881190852162E-16</v>
          </cell>
          <cell r="M76">
            <v>1.0993666866604823E-16</v>
          </cell>
          <cell r="N76">
            <v>1.5677491634299335E-16</v>
          </cell>
          <cell r="O76">
            <v>2.5464182591838028E-16</v>
          </cell>
          <cell r="P76">
            <v>1.4550393417598711E-16</v>
          </cell>
          <cell r="Q76">
            <v>2.3032542315965651E-16</v>
          </cell>
          <cell r="R76">
            <v>2.8922706107636267E-18</v>
          </cell>
          <cell r="S76" t="str">
            <v>None</v>
          </cell>
          <cell r="T76" t="str">
            <v>M8600</v>
          </cell>
          <cell r="U76">
            <v>39079.353136574071</v>
          </cell>
        </row>
        <row r="77">
          <cell r="A77">
            <v>991</v>
          </cell>
          <cell r="B77" t="str">
            <v>R991</v>
          </cell>
          <cell r="C77" t="str">
            <v>NonCoinPeak_ADJ</v>
          </cell>
          <cell r="D77" t="str">
            <v>Days</v>
          </cell>
          <cell r="E77" t="str">
            <v>Number of Days</v>
          </cell>
          <cell r="F77">
            <v>365</v>
          </cell>
          <cell r="G77">
            <v>31</v>
          </cell>
          <cell r="H77">
            <v>30</v>
          </cell>
          <cell r="I77">
            <v>31</v>
          </cell>
          <cell r="J77">
            <v>31</v>
          </cell>
          <cell r="K77">
            <v>28</v>
          </cell>
          <cell r="L77">
            <v>31</v>
          </cell>
          <cell r="M77">
            <v>30</v>
          </cell>
          <cell r="N77">
            <v>31</v>
          </cell>
          <cell r="O77">
            <v>30</v>
          </cell>
          <cell r="P77">
            <v>31</v>
          </cell>
          <cell r="Q77">
            <v>31</v>
          </cell>
          <cell r="R77">
            <v>30</v>
          </cell>
          <cell r="S77" t="str">
            <v>Days</v>
          </cell>
          <cell r="T77" t="str">
            <v>M8600</v>
          </cell>
          <cell r="U77">
            <v>39079.353136574071</v>
          </cell>
        </row>
        <row r="78">
          <cell r="A78">
            <v>991</v>
          </cell>
          <cell r="B78" t="str">
            <v>R991</v>
          </cell>
          <cell r="C78" t="str">
            <v>NonCoinPeak_ADJ</v>
          </cell>
          <cell r="D78" t="str">
            <v>Load_Factor</v>
          </cell>
          <cell r="E78" t="str">
            <v>Load Factor based on Peak Customer Demand</v>
          </cell>
          <cell r="F78">
            <v>0.7103810255601154</v>
          </cell>
          <cell r="G78">
            <v>0.90564992946203249</v>
          </cell>
          <cell r="H78">
            <v>0.91294948937672804</v>
          </cell>
          <cell r="I78">
            <v>0.89471039586326184</v>
          </cell>
          <cell r="J78">
            <v>0.9134992018851904</v>
          </cell>
          <cell r="K78">
            <v>0.90207824925962288</v>
          </cell>
          <cell r="L78">
            <v>0.91215678628111563</v>
          </cell>
          <cell r="M78">
            <v>0.88982250953212128</v>
          </cell>
          <cell r="N78">
            <v>0.85971806145610941</v>
          </cell>
          <cell r="O78">
            <v>0.80925130709528814</v>
          </cell>
          <cell r="P78">
            <v>0.79254208434844853</v>
          </cell>
          <cell r="Q78">
            <v>0.89329197630980428</v>
          </cell>
          <cell r="R78">
            <v>0.85702518179141296</v>
          </cell>
          <cell r="S78" t="str">
            <v>None</v>
          </cell>
          <cell r="T78" t="str">
            <v>M8600</v>
          </cell>
          <cell r="U78">
            <v>39079.353136574071</v>
          </cell>
        </row>
        <row r="79">
          <cell r="A79">
            <v>991</v>
          </cell>
          <cell r="B79" t="str">
            <v>R991</v>
          </cell>
          <cell r="C79" t="str">
            <v>NonCoinPeak_ADJ</v>
          </cell>
          <cell r="D79" t="str">
            <v>Error_Ratio</v>
          </cell>
          <cell r="E79" t="str">
            <v>Error Ratio</v>
          </cell>
          <cell r="F79">
            <v>9.9549711261695899E-17</v>
          </cell>
          <cell r="G79">
            <v>1.6553060236431261E-16</v>
          </cell>
          <cell r="H79">
            <v>1.1693637625863218E-16</v>
          </cell>
          <cell r="I79">
            <v>1.0348949540142836E-16</v>
          </cell>
          <cell r="J79">
            <v>7.8827172262668344E-17</v>
          </cell>
          <cell r="K79">
            <v>1.2510341948269879E-16</v>
          </cell>
          <cell r="L79">
            <v>1.0077087455131754E-16</v>
          </cell>
          <cell r="M79">
            <v>7.5215585645545893E-17</v>
          </cell>
          <cell r="N79">
            <v>1.0726100117777547E-16</v>
          </cell>
          <cell r="O79">
            <v>1.7421879613691767E-16</v>
          </cell>
          <cell r="P79">
            <v>9.9549711261695899E-17</v>
          </cell>
          <cell r="Q79">
            <v>1.5758219529679034E-16</v>
          </cell>
          <cell r="R79">
            <v>1.9788104412624521E-18</v>
          </cell>
          <cell r="S79" t="str">
            <v>None</v>
          </cell>
          <cell r="T79" t="str">
            <v>M8600</v>
          </cell>
          <cell r="U79">
            <v>39079.353136574071</v>
          </cell>
        </row>
        <row r="80">
          <cell r="A80">
            <v>991</v>
          </cell>
          <cell r="B80" t="str">
            <v>R991</v>
          </cell>
          <cell r="C80" t="str">
            <v>CCSP_MonthlyPeaks_ADJ</v>
          </cell>
          <cell r="D80" t="str">
            <v>Totalx</v>
          </cell>
          <cell r="E80" t="str">
            <v>Total Energy Use</v>
          </cell>
          <cell r="F80">
            <v>153115281.74003071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kWh</v>
          </cell>
          <cell r="T80" t="str">
            <v>M8700</v>
          </cell>
          <cell r="U80">
            <v>39079.353159722225</v>
          </cell>
        </row>
        <row r="81">
          <cell r="A81">
            <v>991</v>
          </cell>
          <cell r="B81" t="str">
            <v>R991</v>
          </cell>
          <cell r="C81" t="str">
            <v>CCSP_MonthlyPeaks_ADJ</v>
          </cell>
          <cell r="D81" t="str">
            <v>Peaky</v>
          </cell>
          <cell r="E81" t="str">
            <v>Total of Average Demand per Hour during Monthly Peak Hours</v>
          </cell>
          <cell r="F81">
            <v>18464.687634265505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>kW</v>
          </cell>
          <cell r="T81" t="str">
            <v>M8700</v>
          </cell>
          <cell r="U81">
            <v>39079.353159722225</v>
          </cell>
        </row>
        <row r="82">
          <cell r="A82">
            <v>991</v>
          </cell>
          <cell r="B82" t="str">
            <v>R991</v>
          </cell>
          <cell r="C82" t="str">
            <v>CCSP_MonthlyPeaks_ADJ</v>
          </cell>
          <cell r="D82" t="str">
            <v>ErrBndforPeaky</v>
          </cell>
          <cell r="E82" t="str">
            <v>Error Bound for Total of Average Demand per Hour</v>
          </cell>
          <cell r="F82">
            <v>2.563615048724222E-12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 t="str">
            <v>kW</v>
          </cell>
          <cell r="T82" t="str">
            <v>M8700</v>
          </cell>
          <cell r="U82">
            <v>39079.353159722225</v>
          </cell>
        </row>
        <row r="83">
          <cell r="A83">
            <v>991</v>
          </cell>
          <cell r="B83" t="str">
            <v>R991</v>
          </cell>
          <cell r="C83" t="str">
            <v>CCSP_MonthlyPeaks_ADJ</v>
          </cell>
          <cell r="D83" t="str">
            <v>TotalxperSite</v>
          </cell>
          <cell r="E83" t="str">
            <v>Energy Use per Account</v>
          </cell>
          <cell r="F83">
            <v>153115281.74003071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 t="str">
            <v>kWh</v>
          </cell>
          <cell r="T83" t="str">
            <v>M8700</v>
          </cell>
          <cell r="U83">
            <v>39079.353159722225</v>
          </cell>
        </row>
        <row r="84">
          <cell r="A84">
            <v>991</v>
          </cell>
          <cell r="B84" t="str">
            <v>R991</v>
          </cell>
          <cell r="C84" t="str">
            <v>CCSP_MonthlyPeaks_ADJ</v>
          </cell>
          <cell r="D84" t="str">
            <v>PeakyperSite</v>
          </cell>
          <cell r="E84" t="str">
            <v>Average Demand per Account per Hour during Monthly Peak Hour</v>
          </cell>
          <cell r="F84">
            <v>18464.687634265505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 t="str">
            <v>kW</v>
          </cell>
          <cell r="T84" t="str">
            <v>M8700</v>
          </cell>
          <cell r="U84">
            <v>39079.353159722225</v>
          </cell>
        </row>
        <row r="85">
          <cell r="A85">
            <v>991</v>
          </cell>
          <cell r="B85" t="str">
            <v>R991</v>
          </cell>
          <cell r="C85" t="str">
            <v>CCSP_MonthlyPeaks_ADJ</v>
          </cell>
          <cell r="D85" t="str">
            <v>ErrBndperSite</v>
          </cell>
          <cell r="E85" t="str">
            <v>Error Bound for Average Demand per Account</v>
          </cell>
          <cell r="F85">
            <v>2.563615048724222E-12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 t="str">
            <v>kW</v>
          </cell>
          <cell r="T85" t="str">
            <v>M8700</v>
          </cell>
          <cell r="U85">
            <v>39079.353159722225</v>
          </cell>
        </row>
        <row r="86">
          <cell r="A86">
            <v>991</v>
          </cell>
          <cell r="B86" t="str">
            <v>R991</v>
          </cell>
          <cell r="C86" t="str">
            <v>CCSP_MonthlyPeaks_ADJ</v>
          </cell>
          <cell r="D86" t="str">
            <v>RelPrec</v>
          </cell>
          <cell r="E86" t="str">
            <v>Relative Precision of Demand per Hour during Monthly Peak Ho</v>
          </cell>
          <cell r="F86">
            <v>1.3883879865732689E-16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 t="str">
            <v>None</v>
          </cell>
          <cell r="T86" t="str">
            <v>M8700</v>
          </cell>
          <cell r="U86">
            <v>39079.353159722225</v>
          </cell>
        </row>
        <row r="87">
          <cell r="A87">
            <v>991</v>
          </cell>
          <cell r="B87" t="str">
            <v>R991</v>
          </cell>
          <cell r="C87" t="str">
            <v>CCSP_MonthlyPeaks_ADJ</v>
          </cell>
          <cell r="D87" t="str">
            <v>Days</v>
          </cell>
          <cell r="E87" t="str">
            <v>Number of Days</v>
          </cell>
          <cell r="F87">
            <v>365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str">
            <v>Days</v>
          </cell>
          <cell r="T87" t="str">
            <v>M8700</v>
          </cell>
          <cell r="U87">
            <v>39079.353159722225</v>
          </cell>
        </row>
        <row r="88">
          <cell r="A88">
            <v>991</v>
          </cell>
          <cell r="B88" t="str">
            <v>R991</v>
          </cell>
          <cell r="C88" t="str">
            <v>CCSP_MonthlyPeaks_ADJ</v>
          </cell>
          <cell r="D88" t="str">
            <v>Load_Factor</v>
          </cell>
          <cell r="E88" t="str">
            <v>Load Factor based on Demand during Monthly Peak Hours</v>
          </cell>
          <cell r="F88">
            <v>0.94661300460921971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 t="str">
            <v>None</v>
          </cell>
          <cell r="T88" t="str">
            <v>M8700</v>
          </cell>
          <cell r="U88">
            <v>39079.353159722225</v>
          </cell>
        </row>
        <row r="89">
          <cell r="A89">
            <v>991</v>
          </cell>
          <cell r="B89" t="str">
            <v>R991</v>
          </cell>
          <cell r="C89" t="str">
            <v>CCSP_MonthlyPeaks_ADJ</v>
          </cell>
          <cell r="D89" t="str">
            <v>Error_Ratio</v>
          </cell>
          <cell r="E89" t="str">
            <v>Error Ratio</v>
          </cell>
          <cell r="F89">
            <v>9.4989612456393605E-17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 t="str">
            <v>None</v>
          </cell>
          <cell r="T89" t="str">
            <v>M8700</v>
          </cell>
          <cell r="U89">
            <v>39079.353159722225</v>
          </cell>
        </row>
        <row r="90">
          <cell r="A90">
            <v>991</v>
          </cell>
          <cell r="B90" t="str">
            <v>R991</v>
          </cell>
          <cell r="C90" t="str">
            <v>PkHrs_Annualpeaks_ADJ</v>
          </cell>
          <cell r="D90" t="str">
            <v>Totalx</v>
          </cell>
          <cell r="E90" t="str">
            <v>Total Energy Use</v>
          </cell>
          <cell r="F90">
            <v>153115281.74003071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>kWh</v>
          </cell>
          <cell r="T90" t="str">
            <v>M8800</v>
          </cell>
          <cell r="U90">
            <v>39079.353194444448</v>
          </cell>
        </row>
        <row r="91">
          <cell r="A91">
            <v>991</v>
          </cell>
          <cell r="B91" t="str">
            <v>R991</v>
          </cell>
          <cell r="C91" t="str">
            <v>PkHrs_Annualpeaks_ADJ</v>
          </cell>
          <cell r="D91" t="str">
            <v>Peaky</v>
          </cell>
          <cell r="E91" t="str">
            <v>Total of Average Demand per Hour during System Peak Hours</v>
          </cell>
          <cell r="F91">
            <v>17196.966929560305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 t="str">
            <v>kW</v>
          </cell>
          <cell r="T91" t="str">
            <v>M8800</v>
          </cell>
          <cell r="U91">
            <v>39079.353194444448</v>
          </cell>
        </row>
        <row r="92">
          <cell r="A92">
            <v>991</v>
          </cell>
          <cell r="B92" t="str">
            <v>R991</v>
          </cell>
          <cell r="C92" t="str">
            <v>PkHrs_Annualpeaks_ADJ</v>
          </cell>
          <cell r="D92" t="str">
            <v>ErrBndforPeaky</v>
          </cell>
          <cell r="E92" t="str">
            <v>Error Bound for Total of Average Demand per Hour</v>
          </cell>
          <cell r="F92">
            <v>1.8069260204562268E-11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 t="str">
            <v>kW</v>
          </cell>
          <cell r="T92" t="str">
            <v>M8800</v>
          </cell>
          <cell r="U92">
            <v>39079.353194444448</v>
          </cell>
        </row>
        <row r="93">
          <cell r="A93">
            <v>991</v>
          </cell>
          <cell r="B93" t="str">
            <v>R991</v>
          </cell>
          <cell r="C93" t="str">
            <v>PkHrs_Annualpeaks_ADJ</v>
          </cell>
          <cell r="D93" t="str">
            <v>TotalxperSite</v>
          </cell>
          <cell r="E93" t="str">
            <v>Energy Use per Account</v>
          </cell>
          <cell r="F93">
            <v>153115281.74003071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 t="str">
            <v>kWh</v>
          </cell>
          <cell r="T93" t="str">
            <v>M8800</v>
          </cell>
          <cell r="U93">
            <v>39079.353194444448</v>
          </cell>
        </row>
        <row r="94">
          <cell r="A94">
            <v>991</v>
          </cell>
          <cell r="B94" t="str">
            <v>R991</v>
          </cell>
          <cell r="C94" t="str">
            <v>PkHrs_Annualpeaks_ADJ</v>
          </cell>
          <cell r="D94" t="str">
            <v>PeakyperSite</v>
          </cell>
          <cell r="E94" t="str">
            <v>Average Demand per Account per Hour during System Peak Hours</v>
          </cell>
          <cell r="F94">
            <v>17196.966929560305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 t="str">
            <v>kW</v>
          </cell>
          <cell r="T94" t="str">
            <v>M8800</v>
          </cell>
          <cell r="U94">
            <v>39079.353194444448</v>
          </cell>
        </row>
        <row r="95">
          <cell r="A95">
            <v>991</v>
          </cell>
          <cell r="B95" t="str">
            <v>R991</v>
          </cell>
          <cell r="C95" t="str">
            <v>PkHrs_Annualpeaks_ADJ</v>
          </cell>
          <cell r="D95" t="str">
            <v>ErrBndperSite</v>
          </cell>
          <cell r="E95" t="str">
            <v>Error Bound for Average Demand per Account</v>
          </cell>
          <cell r="F95">
            <v>1.8069260204562268E-11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 t="str">
            <v>kW</v>
          </cell>
          <cell r="T95" t="str">
            <v>M8800</v>
          </cell>
          <cell r="U95">
            <v>39079.353194444448</v>
          </cell>
        </row>
        <row r="96">
          <cell r="A96">
            <v>991</v>
          </cell>
          <cell r="B96" t="str">
            <v>R991</v>
          </cell>
          <cell r="C96" t="str">
            <v>PkHrs_Annualpeaks_ADJ</v>
          </cell>
          <cell r="D96" t="str">
            <v>RelPrec</v>
          </cell>
          <cell r="E96" t="str">
            <v>Relative Precision of Demand per Hour during System Peak Hou</v>
          </cell>
          <cell r="F96">
            <v>1.0507236699689498E-15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 t="str">
            <v>None</v>
          </cell>
          <cell r="T96" t="str">
            <v>M8800</v>
          </cell>
          <cell r="U96">
            <v>39079.353194444448</v>
          </cell>
        </row>
        <row r="97">
          <cell r="A97">
            <v>991</v>
          </cell>
          <cell r="B97" t="str">
            <v>R991</v>
          </cell>
          <cell r="C97" t="str">
            <v>PkHrs_Annualpeaks_ADJ</v>
          </cell>
          <cell r="D97" t="str">
            <v>Days</v>
          </cell>
          <cell r="E97" t="str">
            <v>Number of Days</v>
          </cell>
          <cell r="F97">
            <v>365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 t="str">
            <v>Days</v>
          </cell>
          <cell r="T97" t="str">
            <v>M8800</v>
          </cell>
          <cell r="U97">
            <v>39079.353194444448</v>
          </cell>
        </row>
        <row r="98">
          <cell r="A98">
            <v>991</v>
          </cell>
          <cell r="B98" t="str">
            <v>R991</v>
          </cell>
          <cell r="C98" t="str">
            <v>PkHrs_Annualpeaks_ADJ</v>
          </cell>
          <cell r="D98" t="str">
            <v>Load_Factor</v>
          </cell>
          <cell r="E98" t="str">
            <v>Load Factor based on Demand during System Peak Hours</v>
          </cell>
          <cell r="F98">
            <v>1.0163951301550638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 t="str">
            <v>None</v>
          </cell>
          <cell r="T98" t="str">
            <v>M8800</v>
          </cell>
          <cell r="U98">
            <v>39079.353194444448</v>
          </cell>
        </row>
        <row r="99">
          <cell r="A99">
            <v>991</v>
          </cell>
          <cell r="B99" t="str">
            <v>R991</v>
          </cell>
          <cell r="C99" t="str">
            <v>PkHrs_Annualpeaks_ADJ</v>
          </cell>
          <cell r="D99" t="str">
            <v>Error_Ratio</v>
          </cell>
          <cell r="E99" t="str">
            <v>Error Ratio</v>
          </cell>
          <cell r="F99">
            <v>7.188756685762562E-16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 t="str">
            <v>None</v>
          </cell>
          <cell r="T99" t="str">
            <v>M8800</v>
          </cell>
          <cell r="U99">
            <v>39079.353194444448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 refreshError="1"/>
      <sheetData sheetId="1" refreshError="1"/>
      <sheetData sheetId="2" refreshError="1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 refreshError="1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 refreshError="1"/>
      <sheetData sheetId="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Unit Costs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Variables Table"/>
      <sheetName val="Download JAM"/>
      <sheetName val="Functional Allocation Factors"/>
      <sheetName val="Functional  Factor Table"/>
      <sheetName val="Functional Dist Factor Table"/>
      <sheetName val="Functional Study"/>
      <sheetName val="COS Allocation Factors"/>
      <sheetName val="COS Factor Table"/>
      <sheetName val="COS WorkArea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Error Check"/>
      <sheetName val="Message"/>
      <sheetName val="Dialog"/>
      <sheetName val="MacroBuilder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 refreshError="1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 refreshError="1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  <sheetName val="General Inputs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 mthly bal acct - Oct 04 new"/>
      <sheetName val=" mthly bal acct - adjust 11-03"/>
      <sheetName val=" sch 191 &amp; 192 "/>
      <sheetName val="OPUC memo "/>
      <sheetName val=" summary by type &amp; year "/>
      <sheetName val=" annual balance "/>
      <sheetName val="GLSU UPLD"/>
      <sheetName val=" mthly bal acct "/>
      <sheetName val=" deferred costs "/>
      <sheetName val="  NLR  "/>
      <sheetName val=" deferrsl &amp; amort "/>
      <sheetName val=" measures "/>
      <sheetName val="Loans"/>
      <sheetName val=" project costs "/>
      <sheetName val=" sch 191 &amp; 192  with adj"/>
      <sheetName val=" mthly bal acct - adjusted Oct"/>
      <sheetName val=" mthly bal acct - adjusted Nov"/>
      <sheetName val=" mthly bal acct - adjusted"/>
      <sheetName val=" fy04 accrual post 7-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Summary"/>
      <sheetName val="Combined"/>
      <sheetName val="BillSPRD"/>
      <sheetName val="Rate Design"/>
      <sheetName val="DSM-Combined"/>
      <sheetName val="DSM-191"/>
      <sheetName val="DSM-192"/>
      <sheetName val="Decoupling"/>
      <sheetName val="D-R"/>
      <sheetName val="D-C"/>
      <sheetName val="D-I"/>
      <sheetName val="D-T"/>
      <sheetName val="FullSPRD"/>
      <sheetName val="AllowSPD"/>
      <sheetName val="DSM2"/>
      <sheetName val="Decoupling S"/>
      <sheetName val="Table 1"/>
      <sheetName val="Sch 4"/>
      <sheetName val="Sch 25"/>
      <sheetName val="Sch 27"/>
      <sheetName val="Sch 48T"/>
      <sheetName val="Sch 41"/>
      <sheetName val="Sch 47T"/>
      <sheetName val="Sch 6"/>
      <sheetName val="Sch 15"/>
      <sheetName val="Sch 50"/>
      <sheetName val="Sch 51"/>
      <sheetName val="Sch 52"/>
      <sheetName val="Sch 53"/>
      <sheetName val="Sch 5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Sch 40 Feeder OH"/>
      <sheetName val="Sch 40 Substation O&amp;M"/>
      <sheetName val="Sch 40 Substation A&amp;G"/>
      <sheetName val="Account Summary"/>
      <sheetName val="BC detail"/>
    </sheetNames>
    <sheetDataSet>
      <sheetData sheetId="0" refreshError="1"/>
      <sheetData sheetId="1" refreshError="1">
        <row r="25">
          <cell r="F25">
            <v>3.408125E-2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</sheetData>
      <sheetData sheetId="2" refreshError="1">
        <row r="4">
          <cell r="A4" t="str">
            <v>DEM</v>
          </cell>
          <cell r="B4" t="str">
            <v>Demand</v>
          </cell>
          <cell r="C4">
            <v>1</v>
          </cell>
          <cell r="D4">
            <v>1</v>
          </cell>
        </row>
        <row r="5">
          <cell r="A5" t="str">
            <v>NRG</v>
          </cell>
          <cell r="B5" t="str">
            <v>Energy</v>
          </cell>
          <cell r="C5">
            <v>1</v>
          </cell>
          <cell r="E5">
            <v>1</v>
          </cell>
        </row>
        <row r="6">
          <cell r="A6" t="str">
            <v>CUS</v>
          </cell>
          <cell r="B6" t="str">
            <v>Customer</v>
          </cell>
          <cell r="C6">
            <v>1</v>
          </cell>
          <cell r="F6">
            <v>1</v>
          </cell>
        </row>
        <row r="7">
          <cell r="A7" t="str">
            <v>PC1</v>
          </cell>
          <cell r="B7" t="str">
            <v>Peak Credit - No Transportation Top 200</v>
          </cell>
          <cell r="C7">
            <v>1</v>
          </cell>
          <cell r="D7">
            <v>0.13</v>
          </cell>
          <cell r="E7">
            <v>0.87</v>
          </cell>
        </row>
        <row r="8">
          <cell r="A8" t="str">
            <v>OH</v>
          </cell>
          <cell r="B8" t="str">
            <v>Pri / Sec Voltage</v>
          </cell>
          <cell r="C8">
            <v>1</v>
          </cell>
          <cell r="G8">
            <v>0.92</v>
          </cell>
          <cell r="H8">
            <v>0.08</v>
          </cell>
        </row>
        <row r="9">
          <cell r="A9" t="str">
            <v>UG</v>
          </cell>
          <cell r="B9" t="str">
            <v>Pri / Sec Voltage</v>
          </cell>
          <cell r="C9">
            <v>1</v>
          </cell>
          <cell r="G9">
            <v>0.8</v>
          </cell>
          <cell r="H9">
            <v>0.2</v>
          </cell>
        </row>
        <row r="10">
          <cell r="A10" t="str">
            <v>PC2</v>
          </cell>
          <cell r="B10" t="str">
            <v>Peak Credit - All Customers Top 200</v>
          </cell>
          <cell r="C10">
            <v>1</v>
          </cell>
          <cell r="D10">
            <v>0.13</v>
          </cell>
          <cell r="E10">
            <v>0.87</v>
          </cell>
        </row>
        <row r="11">
          <cell r="A11" t="str">
            <v>TFR</v>
          </cell>
          <cell r="B11" t="str">
            <v>Transformers</v>
          </cell>
          <cell r="C11">
            <v>1</v>
          </cell>
          <cell r="D11">
            <v>0</v>
          </cell>
          <cell r="F11">
            <v>1</v>
          </cell>
        </row>
        <row r="12">
          <cell r="A12" t="str">
            <v>PC3</v>
          </cell>
          <cell r="B12" t="str">
            <v>Peak Credit - No Transportation Top 75</v>
          </cell>
          <cell r="C12">
            <v>1</v>
          </cell>
          <cell r="D12">
            <v>0.2</v>
          </cell>
          <cell r="E12">
            <v>0.8</v>
          </cell>
        </row>
        <row r="13">
          <cell r="A13" t="str">
            <v>PC4</v>
          </cell>
          <cell r="B13" t="str">
            <v>Peak Credit - All Customers Top 75</v>
          </cell>
          <cell r="C13">
            <v>1</v>
          </cell>
          <cell r="D13">
            <v>0.2</v>
          </cell>
          <cell r="E13">
            <v>0.8</v>
          </cell>
        </row>
      </sheetData>
      <sheetData sheetId="3" refreshError="1">
        <row r="4">
          <cell r="A4" t="str">
            <v>ENERGY_1</v>
          </cell>
          <cell r="B4" t="str">
            <v>Annual kWhs</v>
          </cell>
          <cell r="C4" t="str">
            <v>NRG</v>
          </cell>
          <cell r="E4">
            <v>0.46156404591758265</v>
          </cell>
          <cell r="F4">
            <v>0.11184030612701876</v>
          </cell>
          <cell r="G4">
            <v>0.1330117764232478</v>
          </cell>
          <cell r="H4">
            <v>8.5947576971571321E-2</v>
          </cell>
          <cell r="I4">
            <v>6.0326706292810998E-2</v>
          </cell>
          <cell r="J4">
            <v>2.4623579678621587E-4</v>
          </cell>
          <cell r="K4">
            <v>7.45924169993033E-3</v>
          </cell>
          <cell r="L4">
            <v>2.2066893850063527E-2</v>
          </cell>
          <cell r="M4">
            <v>2.0268871035032752E-2</v>
          </cell>
          <cell r="N4">
            <v>5.0185465531079488E-3</v>
          </cell>
          <cell r="O4">
            <v>8.1937900590374924E-2</v>
          </cell>
          <cell r="P4">
            <v>3.7871758568948769E-3</v>
          </cell>
          <cell r="Q4">
            <v>6.20252109705236E-3</v>
          </cell>
          <cell r="R4">
            <v>3.2220178852558027E-4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A5" t="str">
            <v/>
          </cell>
          <cell r="B5" t="str">
            <v>Historical Test Year Twelve Months ended September 2005</v>
          </cell>
          <cell r="D5">
            <v>23994289527</v>
          </cell>
          <cell r="E5">
            <v>11074901353</v>
          </cell>
          <cell r="F5">
            <v>2683528686</v>
          </cell>
          <cell r="G5">
            <v>3191523074</v>
          </cell>
          <cell r="H5">
            <v>2062251046</v>
          </cell>
          <cell r="I5">
            <v>1447496457</v>
          </cell>
          <cell r="J5">
            <v>5908253</v>
          </cell>
          <cell r="K5">
            <v>178979205</v>
          </cell>
          <cell r="L5">
            <v>529479440</v>
          </cell>
          <cell r="M5">
            <v>486337160</v>
          </cell>
          <cell r="N5">
            <v>120416459</v>
          </cell>
          <cell r="O5">
            <v>1966041710</v>
          </cell>
          <cell r="P5">
            <v>90870594</v>
          </cell>
          <cell r="Q5">
            <v>148825087</v>
          </cell>
          <cell r="R5">
            <v>7731003</v>
          </cell>
        </row>
        <row r="6">
          <cell r="A6" t="str">
            <v/>
          </cell>
        </row>
        <row r="7">
          <cell r="A7" t="str">
            <v>DEM_1</v>
          </cell>
          <cell r="B7" t="str">
            <v>Annual Kw</v>
          </cell>
          <cell r="C7" t="str">
            <v>DEM</v>
          </cell>
          <cell r="E7">
            <v>0.5484110078399288</v>
          </cell>
          <cell r="F7">
            <v>0.11094322378070802</v>
          </cell>
          <cell r="G7">
            <v>0.11823231839299886</v>
          </cell>
          <cell r="H7">
            <v>6.5240934698380174E-2</v>
          </cell>
          <cell r="I7">
            <v>4.642068306393559E-2</v>
          </cell>
          <cell r="J7">
            <v>7.3706632859891057E-7</v>
          </cell>
          <cell r="K7">
            <v>1.0441772988484567E-2</v>
          </cell>
          <cell r="L7">
            <v>1.5727521319643556E-2</v>
          </cell>
          <cell r="M7">
            <v>1.5063915935128335E-2</v>
          </cell>
          <cell r="N7">
            <v>3.4251472289991377E-3</v>
          </cell>
          <cell r="O7">
            <v>5.8168046209145029E-2</v>
          </cell>
          <cell r="P7">
            <v>3.4020524840363718E-3</v>
          </cell>
          <cell r="Q7">
            <v>4.1494377412356672E-3</v>
          </cell>
          <cell r="R7">
            <v>3.732012510472484E-4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A8" t="str">
            <v/>
          </cell>
          <cell r="B8" t="str">
            <v>Historical Test Year Twelve Months ended September 2005</v>
          </cell>
          <cell r="D8">
            <v>4070190</v>
          </cell>
          <cell r="E8">
            <v>2232137</v>
          </cell>
          <cell r="F8">
            <v>451560</v>
          </cell>
          <cell r="G8">
            <v>481228</v>
          </cell>
          <cell r="H8">
            <v>265543</v>
          </cell>
          <cell r="I8">
            <v>188941</v>
          </cell>
          <cell r="J8">
            <v>3</v>
          </cell>
          <cell r="K8">
            <v>42500</v>
          </cell>
          <cell r="L8">
            <v>64014</v>
          </cell>
          <cell r="M8">
            <v>61313</v>
          </cell>
          <cell r="N8">
            <v>13941</v>
          </cell>
          <cell r="O8">
            <v>236755</v>
          </cell>
          <cell r="P8">
            <v>13847</v>
          </cell>
          <cell r="Q8">
            <v>16889</v>
          </cell>
          <cell r="R8">
            <v>1519</v>
          </cell>
        </row>
        <row r="9">
          <cell r="A9" t="str">
            <v/>
          </cell>
        </row>
        <row r="10">
          <cell r="A10" t="str">
            <v>DIR450.01</v>
          </cell>
          <cell r="B10" t="str">
            <v>Late Payment Interest Rev</v>
          </cell>
          <cell r="C10" t="str">
            <v>CUS</v>
          </cell>
          <cell r="E10">
            <v>0.77637157085197672</v>
          </cell>
          <cell r="F10">
            <v>0.12330309745460201</v>
          </cell>
          <cell r="G10">
            <v>6.2249506966091987E-2</v>
          </cell>
          <cell r="H10">
            <v>1.4418149302683942E-2</v>
          </cell>
          <cell r="I10">
            <v>1.377004827844576E-2</v>
          </cell>
          <cell r="J10">
            <v>0</v>
          </cell>
          <cell r="K10">
            <v>7.2938976892790745E-4</v>
          </cell>
          <cell r="L10">
            <v>1.0611715475256412E-3</v>
          </cell>
          <cell r="M10">
            <v>2.4616352467996976E-3</v>
          </cell>
          <cell r="N10">
            <v>0</v>
          </cell>
          <cell r="O10">
            <v>4.0304196619801941E-3</v>
          </cell>
          <cell r="P10">
            <v>1.6050109209661343E-3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A11" t="str">
            <v/>
          </cell>
          <cell r="B11" t="str">
            <v>Historical Test Year Twelve Months ended September 2005</v>
          </cell>
          <cell r="D11">
            <v>2263536</v>
          </cell>
          <cell r="E11">
            <v>1757345</v>
          </cell>
          <cell r="F11">
            <v>279101</v>
          </cell>
          <cell r="G11">
            <v>140904</v>
          </cell>
          <cell r="H11">
            <v>32636</v>
          </cell>
          <cell r="I11">
            <v>31169</v>
          </cell>
          <cell r="J11">
            <v>0</v>
          </cell>
          <cell r="K11">
            <v>1651</v>
          </cell>
          <cell r="L11">
            <v>2402</v>
          </cell>
          <cell r="M11">
            <v>5572</v>
          </cell>
          <cell r="N11">
            <v>0</v>
          </cell>
          <cell r="O11">
            <v>9123</v>
          </cell>
          <cell r="P11">
            <v>3633</v>
          </cell>
          <cell r="Q11">
            <v>0</v>
          </cell>
          <cell r="R11">
            <v>0</v>
          </cell>
        </row>
        <row r="12">
          <cell r="A12" t="str">
            <v/>
          </cell>
        </row>
        <row r="13">
          <cell r="A13" t="str">
            <v>NCP_360</v>
          </cell>
          <cell r="B13" t="str">
            <v>Allocate Substation Land - 12 NCP</v>
          </cell>
          <cell r="C13" t="str">
            <v>DEM</v>
          </cell>
          <cell r="E13">
            <v>0.38233768229206183</v>
          </cell>
          <cell r="F13">
            <v>0.12994735154862891</v>
          </cell>
          <cell r="G13">
            <v>0.19344954689388996</v>
          </cell>
          <cell r="H13">
            <v>0.14995490120946325</v>
          </cell>
          <cell r="I13">
            <v>8.557293958753813E-2</v>
          </cell>
          <cell r="J13">
            <v>6.8288389456272672E-5</v>
          </cell>
          <cell r="K13">
            <v>7.5340904492364347E-3</v>
          </cell>
          <cell r="L13">
            <v>2.9520501692034538E-2</v>
          </cell>
          <cell r="M13">
            <v>0</v>
          </cell>
          <cell r="N13">
            <v>9.0693936496856198E-3</v>
          </cell>
          <cell r="O13">
            <v>0</v>
          </cell>
          <cell r="P13">
            <v>1.2513136030471796E-2</v>
          </cell>
          <cell r="Q13">
            <v>0</v>
          </cell>
          <cell r="R13">
            <v>3.2168257533221034E-5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/>
          </cell>
          <cell r="B14" t="str">
            <v>Historical Test Year Twelve Months ended September 2005</v>
          </cell>
          <cell r="D14">
            <v>12652224</v>
          </cell>
          <cell r="E14">
            <v>4837422</v>
          </cell>
          <cell r="F14">
            <v>1644123</v>
          </cell>
          <cell r="G14">
            <v>2447567</v>
          </cell>
          <cell r="H14">
            <v>1897263</v>
          </cell>
          <cell r="I14">
            <v>1082688</v>
          </cell>
          <cell r="J14">
            <v>864</v>
          </cell>
          <cell r="K14">
            <v>95323</v>
          </cell>
          <cell r="L14">
            <v>373500</v>
          </cell>
          <cell r="M14">
            <v>0</v>
          </cell>
          <cell r="N14">
            <v>114748</v>
          </cell>
          <cell r="O14">
            <v>0</v>
          </cell>
          <cell r="P14">
            <v>158319</v>
          </cell>
          <cell r="Q14">
            <v>0</v>
          </cell>
          <cell r="R14">
            <v>407</v>
          </cell>
        </row>
        <row r="15">
          <cell r="A15" t="str">
            <v/>
          </cell>
        </row>
        <row r="16">
          <cell r="A16" t="str">
            <v>NCP_361</v>
          </cell>
          <cell r="B16" t="str">
            <v>Allocate Substation Structures - 12 NCP</v>
          </cell>
          <cell r="C16" t="str">
            <v>DEM</v>
          </cell>
          <cell r="E16">
            <v>0.47217309764801435</v>
          </cell>
          <cell r="F16">
            <v>0.12725414213287409</v>
          </cell>
          <cell r="G16">
            <v>0.1534577411331384</v>
          </cell>
          <cell r="H16">
            <v>0.11657275539180251</v>
          </cell>
          <cell r="I16">
            <v>7.9647702985328597E-2</v>
          </cell>
          <cell r="J16">
            <v>0</v>
          </cell>
          <cell r="K16">
            <v>1.2815540073302687E-2</v>
          </cell>
          <cell r="L16">
            <v>1.5693581730566158E-2</v>
          </cell>
          <cell r="M16">
            <v>0</v>
          </cell>
          <cell r="N16">
            <v>6.2513652233414877E-3</v>
          </cell>
          <cell r="O16">
            <v>0</v>
          </cell>
          <cell r="P16">
            <v>1.6118384927210214E-2</v>
          </cell>
          <cell r="Q16">
            <v>0</v>
          </cell>
          <cell r="R16">
            <v>1.5688754421513385E-5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/>
          </cell>
          <cell r="B17" t="str">
            <v>Historical Test Year Twelve Months ended September 2005</v>
          </cell>
          <cell r="D17">
            <v>4143095</v>
          </cell>
          <cell r="E17">
            <v>1956258</v>
          </cell>
          <cell r="F17">
            <v>527226</v>
          </cell>
          <cell r="G17">
            <v>635790</v>
          </cell>
          <cell r="H17">
            <v>482972</v>
          </cell>
          <cell r="I17">
            <v>329988</v>
          </cell>
          <cell r="J17">
            <v>0</v>
          </cell>
          <cell r="K17">
            <v>53096</v>
          </cell>
          <cell r="L17">
            <v>65020</v>
          </cell>
          <cell r="M17">
            <v>0</v>
          </cell>
          <cell r="N17">
            <v>25900</v>
          </cell>
          <cell r="O17">
            <v>0</v>
          </cell>
          <cell r="P17">
            <v>66780</v>
          </cell>
          <cell r="Q17">
            <v>0</v>
          </cell>
          <cell r="R17">
            <v>65</v>
          </cell>
        </row>
        <row r="18">
          <cell r="A18" t="str">
            <v/>
          </cell>
        </row>
        <row r="19">
          <cell r="A19" t="str">
            <v>NCP_362</v>
          </cell>
          <cell r="B19" t="str">
            <v>Allocate Substation Equipment - 12 NCP</v>
          </cell>
          <cell r="C19" t="str">
            <v>DEM</v>
          </cell>
          <cell r="E19">
            <v>0.4976067940089749</v>
          </cell>
          <cell r="F19">
            <v>0.14212694401001752</v>
          </cell>
          <cell r="G19">
            <v>0.14548995691824093</v>
          </cell>
          <cell r="H19">
            <v>9.5623684213414453E-2</v>
          </cell>
          <cell r="I19">
            <v>7.4571975032741988E-2</v>
          </cell>
          <cell r="J19">
            <v>2.7105373593005176E-4</v>
          </cell>
          <cell r="K19">
            <v>1.1564620667195418E-2</v>
          </cell>
          <cell r="L19">
            <v>1.6406467349817228E-2</v>
          </cell>
          <cell r="M19">
            <v>0</v>
          </cell>
          <cell r="N19">
            <v>5.8784719701644788E-3</v>
          </cell>
          <cell r="O19">
            <v>0</v>
          </cell>
          <cell r="P19">
            <v>1.0289717399144581E-2</v>
          </cell>
          <cell r="Q19">
            <v>0</v>
          </cell>
          <cell r="R19">
            <v>1.7031469435844793E-4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 t="str">
            <v/>
          </cell>
          <cell r="B20" t="str">
            <v>Historical Test Year Twelve Months ended September 2005</v>
          </cell>
          <cell r="D20">
            <v>221413661</v>
          </cell>
          <cell r="E20">
            <v>110176942</v>
          </cell>
          <cell r="F20">
            <v>31468847</v>
          </cell>
          <cell r="G20">
            <v>32213464</v>
          </cell>
          <cell r="H20">
            <v>21172390</v>
          </cell>
          <cell r="I20">
            <v>16511254</v>
          </cell>
          <cell r="J20">
            <v>60015</v>
          </cell>
          <cell r="K20">
            <v>2560565</v>
          </cell>
          <cell r="L20">
            <v>3632616</v>
          </cell>
          <cell r="M20">
            <v>0</v>
          </cell>
          <cell r="N20">
            <v>1301574</v>
          </cell>
          <cell r="O20">
            <v>0</v>
          </cell>
          <cell r="P20">
            <v>2278284</v>
          </cell>
          <cell r="Q20">
            <v>0</v>
          </cell>
          <cell r="R20">
            <v>37710</v>
          </cell>
        </row>
        <row r="21">
          <cell r="A21" t="str">
            <v/>
          </cell>
        </row>
        <row r="22">
          <cell r="A22" t="str">
            <v>CUST_1</v>
          </cell>
          <cell r="B22" t="str">
            <v>Ave. No. Cust.</v>
          </cell>
          <cell r="C22" t="str">
            <v>CUS</v>
          </cell>
          <cell r="E22">
            <v>0.88327632852639681</v>
          </cell>
          <cell r="F22">
            <v>0.10452480826031919</v>
          </cell>
          <cell r="G22">
            <v>7.9019087095733333E-3</v>
          </cell>
          <cell r="H22">
            <v>7.0292139293603713E-4</v>
          </cell>
          <cell r="I22">
            <v>4.854923180024324E-4</v>
          </cell>
          <cell r="J22">
            <v>9.9282682618084339E-7</v>
          </cell>
          <cell r="K22">
            <v>1.8962992380054108E-4</v>
          </cell>
          <cell r="L22">
            <v>6.1555263223212286E-5</v>
          </cell>
          <cell r="M22">
            <v>1.7870882871255182E-5</v>
          </cell>
          <cell r="N22">
            <v>1.9856536523616868E-6</v>
          </cell>
          <cell r="O22">
            <v>1.489240239271265E-5</v>
          </cell>
          <cell r="P22">
            <v>2.8126783985703294E-3</v>
          </cell>
          <cell r="Q22">
            <v>9.9282682618084339E-7</v>
          </cell>
          <cell r="R22">
            <v>7.9426146094467471E-6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 t="str">
            <v/>
          </cell>
          <cell r="B23" t="str">
            <v>Historical Test Year Twelve Months ended September 2005</v>
          </cell>
          <cell r="D23">
            <v>1007225</v>
          </cell>
          <cell r="E23">
            <v>889658</v>
          </cell>
          <cell r="F23">
            <v>105280</v>
          </cell>
          <cell r="G23">
            <v>7959</v>
          </cell>
          <cell r="H23">
            <v>708</v>
          </cell>
          <cell r="I23">
            <v>489</v>
          </cell>
          <cell r="J23">
            <v>1</v>
          </cell>
          <cell r="K23">
            <v>191</v>
          </cell>
          <cell r="L23">
            <v>62</v>
          </cell>
          <cell r="M23">
            <v>18</v>
          </cell>
          <cell r="N23">
            <v>2</v>
          </cell>
          <cell r="O23">
            <v>15</v>
          </cell>
          <cell r="P23">
            <v>2833</v>
          </cell>
          <cell r="Q23">
            <v>1</v>
          </cell>
          <cell r="R23">
            <v>8</v>
          </cell>
        </row>
        <row r="24">
          <cell r="A24" t="str">
            <v/>
          </cell>
        </row>
        <row r="25">
          <cell r="A25" t="str">
            <v>CUST_4</v>
          </cell>
          <cell r="B25" t="str">
            <v>Ave. No. Cust Incl. RES &amp; SEC Only</v>
          </cell>
          <cell r="C25" t="str">
            <v>CUS</v>
          </cell>
          <cell r="E25">
            <v>0.88642167446652276</v>
          </cell>
          <cell r="F25">
            <v>0.10489702097641511</v>
          </cell>
          <cell r="G25">
            <v>7.9300473969537225E-3</v>
          </cell>
          <cell r="H25">
            <v>7.0542449516814115E-4</v>
          </cell>
          <cell r="I25">
            <v>0</v>
          </cell>
          <cell r="J25">
            <v>0</v>
          </cell>
          <cell r="K25">
            <v>0</v>
          </cell>
          <cell r="L25">
            <v>4.5832664940302951E-5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/>
          </cell>
          <cell r="B26" t="str">
            <v>Historical Test Year Twelve Months ended September 2005</v>
          </cell>
          <cell r="D26">
            <v>1003651</v>
          </cell>
          <cell r="E26">
            <v>889658</v>
          </cell>
          <cell r="F26">
            <v>105280</v>
          </cell>
          <cell r="G26">
            <v>7959</v>
          </cell>
          <cell r="H26">
            <v>708</v>
          </cell>
          <cell r="I26">
            <v>0</v>
          </cell>
          <cell r="J26">
            <v>0</v>
          </cell>
          <cell r="K26">
            <v>0</v>
          </cell>
          <cell r="L26">
            <v>46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/>
          </cell>
        </row>
        <row r="28">
          <cell r="A28" t="str">
            <v>CUST_5</v>
          </cell>
          <cell r="B28" t="str">
            <v>Wtd. Ave. No. Cust. CAE - NO HV</v>
          </cell>
          <cell r="C28" t="str">
            <v>CUS</v>
          </cell>
          <cell r="E28">
            <v>0.81358028834032914</v>
          </cell>
          <cell r="F28">
            <v>0.12243587680922405</v>
          </cell>
          <cell r="G28">
            <v>1.3615952432809945E-2</v>
          </cell>
          <cell r="H28">
            <v>1.6734148926663091E-2</v>
          </cell>
          <cell r="I28">
            <v>1.5026255069782351E-2</v>
          </cell>
          <cell r="J28">
            <v>1.260921353165674E-5</v>
          </cell>
          <cell r="K28">
            <v>1.0531793925211653E-2</v>
          </cell>
          <cell r="L28">
            <v>1.6041951335739465E-3</v>
          </cell>
          <cell r="M28">
            <v>1.5368770919322601E-3</v>
          </cell>
          <cell r="N28">
            <v>1.6192159453220402E-4</v>
          </cell>
          <cell r="O28">
            <v>1.2145497646038981E-3</v>
          </cell>
          <cell r="P28">
            <v>3.2866638549728221E-3</v>
          </cell>
          <cell r="Q28">
            <v>8.0960797266102012E-5</v>
          </cell>
          <cell r="R28">
            <v>1.7790704556687269E-4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/>
          </cell>
          <cell r="B29" t="str">
            <v>Historical Test Year Twelve Months ended September 2005</v>
          </cell>
          <cell r="D29">
            <v>14513197</v>
          </cell>
          <cell r="E29">
            <v>11807651</v>
          </cell>
          <cell r="F29">
            <v>1776936</v>
          </cell>
          <cell r="G29">
            <v>197611</v>
          </cell>
          <cell r="H29">
            <v>242866</v>
          </cell>
          <cell r="I29">
            <v>218079</v>
          </cell>
          <cell r="J29">
            <v>183</v>
          </cell>
          <cell r="K29">
            <v>152850</v>
          </cell>
          <cell r="L29">
            <v>23282</v>
          </cell>
          <cell r="M29">
            <v>22305</v>
          </cell>
          <cell r="N29">
            <v>2350</v>
          </cell>
          <cell r="O29">
            <v>17627</v>
          </cell>
          <cell r="P29">
            <v>47700</v>
          </cell>
          <cell r="Q29">
            <v>1175</v>
          </cell>
          <cell r="R29">
            <v>2582</v>
          </cell>
        </row>
        <row r="30">
          <cell r="A30" t="str">
            <v/>
          </cell>
        </row>
        <row r="31">
          <cell r="A31" t="str">
            <v>CUST_6</v>
          </cell>
          <cell r="B31" t="str">
            <v>Wtd. Ave. No. Sch. Mtr Reading</v>
          </cell>
          <cell r="C31" t="str">
            <v>CUS</v>
          </cell>
          <cell r="E31">
            <v>0.82591092762824314</v>
          </cell>
          <cell r="F31">
            <v>0.12188538482962462</v>
          </cell>
          <cell r="G31">
            <v>2.9585399772528314E-2</v>
          </cell>
          <cell r="H31">
            <v>3.1372013221438069E-3</v>
          </cell>
          <cell r="I31">
            <v>2.0891769316599977E-3</v>
          </cell>
          <cell r="J31">
            <v>2.492729650803609E-6</v>
          </cell>
          <cell r="K31">
            <v>7.9006055716145736E-4</v>
          </cell>
          <cell r="L31">
            <v>3.0674048919213055E-4</v>
          </cell>
          <cell r="M31">
            <v>9.8620469514387969E-3</v>
          </cell>
          <cell r="N31">
            <v>7.113711454820353E-4</v>
          </cell>
          <cell r="O31">
            <v>5.3352499055794433E-3</v>
          </cell>
          <cell r="P31">
            <v>0</v>
          </cell>
          <cell r="Q31">
            <v>3.5565188720519599E-4</v>
          </cell>
          <cell r="R31">
            <v>2.8295850090203128E-5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 t="str">
            <v/>
          </cell>
          <cell r="B32" t="str">
            <v>Historical Test Year Twelve Months ended September 2005</v>
          </cell>
          <cell r="D32">
            <v>14843166</v>
          </cell>
          <cell r="E32">
            <v>12259133</v>
          </cell>
          <cell r="F32">
            <v>1809165</v>
          </cell>
          <cell r="G32">
            <v>439141</v>
          </cell>
          <cell r="H32">
            <v>46566</v>
          </cell>
          <cell r="I32">
            <v>31010</v>
          </cell>
          <cell r="J32">
            <v>37</v>
          </cell>
          <cell r="K32">
            <v>11727</v>
          </cell>
          <cell r="L32">
            <v>4553</v>
          </cell>
          <cell r="M32">
            <v>146384</v>
          </cell>
          <cell r="N32">
            <v>10559</v>
          </cell>
          <cell r="O32">
            <v>79192</v>
          </cell>
          <cell r="P32">
            <v>0</v>
          </cell>
          <cell r="Q32">
            <v>5279</v>
          </cell>
          <cell r="R32">
            <v>420</v>
          </cell>
        </row>
        <row r="33">
          <cell r="A33" t="str">
            <v/>
          </cell>
        </row>
        <row r="37">
          <cell r="A37" t="str">
            <v>DIR360.01</v>
          </cell>
          <cell r="B37" t="str">
            <v>Direct Assign Substation Land</v>
          </cell>
          <cell r="C37" t="str">
            <v>DEM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0.6133514300746491</v>
          </cell>
          <cell r="M37">
            <v>0.38579609140887705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8.5247851647388042E-4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/>
          </cell>
          <cell r="B38" t="str">
            <v>Historical Test Year Twelve Months ended September 2005</v>
          </cell>
          <cell r="D38">
            <v>655735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402196</v>
          </cell>
          <cell r="M38">
            <v>252980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559</v>
          </cell>
        </row>
        <row r="39">
          <cell r="A39" t="str">
            <v/>
          </cell>
        </row>
        <row r="40">
          <cell r="A40" t="str">
            <v>DIR361.01</v>
          </cell>
          <cell r="B40" t="str">
            <v>Direct Assign Substation Structures</v>
          </cell>
          <cell r="C40" t="str">
            <v>DEM</v>
          </cell>
          <cell r="E40">
            <v>3.2338492433164661E-8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0.23189286153973715</v>
          </cell>
          <cell r="M40">
            <v>0.46422552657656535</v>
          </cell>
          <cell r="N40">
            <v>0</v>
          </cell>
          <cell r="O40">
            <v>0.30359376696254986</v>
          </cell>
          <cell r="P40">
            <v>0</v>
          </cell>
          <cell r="Q40">
            <v>0</v>
          </cell>
          <cell r="R40">
            <v>2.8781258265516552E-4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/>
          </cell>
          <cell r="B41" t="str">
            <v>Historical Test Year Twelve Months ended September 2005</v>
          </cell>
          <cell r="D41">
            <v>309229.01</v>
          </cell>
          <cell r="E41">
            <v>0.01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71708</v>
          </cell>
          <cell r="M41">
            <v>143552</v>
          </cell>
          <cell r="N41">
            <v>0</v>
          </cell>
          <cell r="O41">
            <v>93880</v>
          </cell>
          <cell r="P41">
            <v>0</v>
          </cell>
          <cell r="Q41">
            <v>0</v>
          </cell>
          <cell r="R41">
            <v>89</v>
          </cell>
        </row>
        <row r="42">
          <cell r="A42" t="str">
            <v/>
          </cell>
        </row>
        <row r="43">
          <cell r="A43" t="str">
            <v>DIR362.01</v>
          </cell>
          <cell r="B43" t="str">
            <v>Direct Assign Substation Equipment</v>
          </cell>
          <cell r="C43" t="str">
            <v>DEM</v>
          </cell>
          <cell r="E43">
            <v>4.4294995080024233E-10</v>
          </cell>
          <cell r="F43">
            <v>0</v>
          </cell>
          <cell r="G43">
            <v>0</v>
          </cell>
          <cell r="H43">
            <v>0</v>
          </cell>
          <cell r="I43">
            <v>2.0814705433049266E-2</v>
          </cell>
          <cell r="J43">
            <v>0</v>
          </cell>
          <cell r="K43">
            <v>0</v>
          </cell>
          <cell r="L43">
            <v>0.17673490420953283</v>
          </cell>
          <cell r="M43">
            <v>0.36022856024335115</v>
          </cell>
          <cell r="N43">
            <v>0</v>
          </cell>
          <cell r="O43">
            <v>0.43640288475744426</v>
          </cell>
          <cell r="P43">
            <v>0</v>
          </cell>
          <cell r="Q43">
            <v>3.9307821583964304E-3</v>
          </cell>
          <cell r="R43">
            <v>1.8881627552761928E-3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/>
          </cell>
          <cell r="B44" t="str">
            <v>Historical Test Year Twelve Months ended September 2005</v>
          </cell>
          <cell r="D44">
            <v>22575914.009999998</v>
          </cell>
          <cell r="E44">
            <v>0.01</v>
          </cell>
          <cell r="F44">
            <v>0</v>
          </cell>
          <cell r="G44">
            <v>0</v>
          </cell>
          <cell r="H44">
            <v>0</v>
          </cell>
          <cell r="I44">
            <v>469911</v>
          </cell>
          <cell r="J44">
            <v>0</v>
          </cell>
          <cell r="K44">
            <v>0</v>
          </cell>
          <cell r="L44">
            <v>3989952</v>
          </cell>
          <cell r="M44">
            <v>8132489</v>
          </cell>
          <cell r="N44">
            <v>0</v>
          </cell>
          <cell r="O44">
            <v>9852194</v>
          </cell>
          <cell r="P44">
            <v>0</v>
          </cell>
          <cell r="Q44">
            <v>88741</v>
          </cell>
          <cell r="R44">
            <v>42627</v>
          </cell>
        </row>
        <row r="45">
          <cell r="A45" t="str">
            <v/>
          </cell>
        </row>
        <row r="46">
          <cell r="A46" t="str">
            <v>DIR364.01</v>
          </cell>
          <cell r="B46" t="str">
            <v>Direct Assign OH Dist Lines</v>
          </cell>
          <cell r="C46" t="str">
            <v>DEM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0.85581237225384643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0.14418762774615362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A47" t="str">
            <v/>
          </cell>
          <cell r="B47" t="str">
            <v>Historical Test Year Twelve Months ended September 2005</v>
          </cell>
          <cell r="D47">
            <v>1206005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1032114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173891</v>
          </cell>
          <cell r="R47">
            <v>0</v>
          </cell>
        </row>
        <row r="48">
          <cell r="A48" t="str">
            <v/>
          </cell>
        </row>
        <row r="49">
          <cell r="A49" t="str">
            <v>DIR366.01</v>
          </cell>
          <cell r="B49" t="str">
            <v>Direct Assign OH Dist Lines</v>
          </cell>
          <cell r="C49" t="str">
            <v>DEM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0.83937789880606462</v>
          </cell>
          <cell r="M49">
            <v>0.11810879638070632</v>
          </cell>
          <cell r="N49">
            <v>0</v>
          </cell>
          <cell r="O49">
            <v>0</v>
          </cell>
          <cell r="P49">
            <v>0</v>
          </cell>
          <cell r="Q49">
            <v>4.2513304813229125E-2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/>
          </cell>
          <cell r="B50" t="str">
            <v>Historical Test Year Twelve Months ended September 2005</v>
          </cell>
          <cell r="D50">
            <v>13108414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11002913</v>
          </cell>
          <cell r="M50">
            <v>1548219</v>
          </cell>
          <cell r="N50">
            <v>0</v>
          </cell>
          <cell r="O50">
            <v>0</v>
          </cell>
          <cell r="P50">
            <v>0</v>
          </cell>
          <cell r="Q50">
            <v>557282</v>
          </cell>
          <cell r="R50">
            <v>0</v>
          </cell>
        </row>
        <row r="51">
          <cell r="A51" t="str">
            <v/>
          </cell>
        </row>
        <row r="52">
          <cell r="A52" t="str">
            <v>DIR368.03C</v>
          </cell>
          <cell r="B52" t="str">
            <v>Line Transformers - Customer Related</v>
          </cell>
          <cell r="C52" t="str">
            <v>CUS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0.59684801613529559</v>
          </cell>
          <cell r="J52">
            <v>0</v>
          </cell>
          <cell r="K52">
            <v>4.557735497771543E-2</v>
          </cell>
          <cell r="L52">
            <v>0.34598822362781961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1.1586405259169373E-2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A53" t="str">
            <v/>
          </cell>
          <cell r="B53" t="str">
            <v>Historical Test Year Twelve Months ended September 2005</v>
          </cell>
          <cell r="D53">
            <v>1674133.57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999203.3</v>
          </cell>
          <cell r="J53">
            <v>0</v>
          </cell>
          <cell r="K53">
            <v>76302.58</v>
          </cell>
          <cell r="L53">
            <v>579230.5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19397.189999999999</v>
          </cell>
        </row>
        <row r="54">
          <cell r="A54" t="str">
            <v/>
          </cell>
        </row>
        <row r="55">
          <cell r="A55" t="str">
            <v>DIR368.03</v>
          </cell>
          <cell r="B55" t="str">
            <v>Line Transformers</v>
          </cell>
          <cell r="C55" t="str">
            <v>DEM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0.59684801613529559</v>
          </cell>
          <cell r="J55">
            <v>0</v>
          </cell>
          <cell r="K55">
            <v>4.557735497771543E-2</v>
          </cell>
          <cell r="L55">
            <v>0.34598822362781961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1.1586405259169373E-2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/>
          </cell>
          <cell r="B56" t="str">
            <v>Historical Test Year Twelve Months ended September 2005</v>
          </cell>
          <cell r="D56">
            <v>1674133.57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999203.3</v>
          </cell>
          <cell r="J56">
            <v>0</v>
          </cell>
          <cell r="K56">
            <v>76302.58</v>
          </cell>
          <cell r="L56">
            <v>579230.5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19397.189999999999</v>
          </cell>
        </row>
        <row r="57">
          <cell r="A57" t="str">
            <v/>
          </cell>
        </row>
        <row r="58">
          <cell r="A58" t="str">
            <v>DIR372.00</v>
          </cell>
          <cell r="B58" t="str">
            <v>Leased Wtr. Htrs.</v>
          </cell>
          <cell r="C58" t="str">
            <v>CUS</v>
          </cell>
          <cell r="E58">
            <v>0.97930401824490343</v>
          </cell>
          <cell r="F58">
            <v>1.8958814267068601E-2</v>
          </cell>
          <cell r="G58">
            <v>1.4320019694091309E-3</v>
          </cell>
          <cell r="H58">
            <v>0</v>
          </cell>
          <cell r="I58">
            <v>2.6661340591658807E-4</v>
          </cell>
          <cell r="J58">
            <v>0</v>
          </cell>
          <cell r="K58">
            <v>3.8552112702224411E-5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/>
          </cell>
          <cell r="B59" t="str">
            <v>Historical Test Year Twelve Months ended September 2005</v>
          </cell>
          <cell r="D59">
            <v>2152930</v>
          </cell>
          <cell r="E59">
            <v>2108373</v>
          </cell>
          <cell r="F59">
            <v>40817</v>
          </cell>
          <cell r="G59">
            <v>3083</v>
          </cell>
          <cell r="H59">
            <v>0</v>
          </cell>
          <cell r="I59">
            <v>574</v>
          </cell>
          <cell r="J59">
            <v>0</v>
          </cell>
          <cell r="K59">
            <v>83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 t="str">
            <v/>
          </cell>
        </row>
        <row r="61">
          <cell r="A61" t="str">
            <v>DIR373.00</v>
          </cell>
          <cell r="B61" t="str">
            <v>Str. &amp; Signal Systems</v>
          </cell>
          <cell r="C61" t="str">
            <v>CUS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A62" t="str">
            <v/>
          </cell>
          <cell r="B62" t="str">
            <v>Historical Test Year Twelve Months ended September 2005</v>
          </cell>
          <cell r="D62">
            <v>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</row>
        <row r="63">
          <cell r="A63" t="str">
            <v/>
          </cell>
        </row>
        <row r="64">
          <cell r="A64" t="str">
            <v>UNBILLED</v>
          </cell>
          <cell r="B64" t="str">
            <v>Direct Assignment of Unbilled Revenue</v>
          </cell>
          <cell r="C64" t="str">
            <v>CUS</v>
          </cell>
          <cell r="E64">
            <v>0.1537510342389749</v>
          </cell>
          <cell r="F64">
            <v>4.3938485602228128E-2</v>
          </cell>
          <cell r="G64">
            <v>5.1366878715329523E-2</v>
          </cell>
          <cell r="H64">
            <v>3.093847394883123E-2</v>
          </cell>
          <cell r="I64">
            <v>1.9633384133511674E-2</v>
          </cell>
          <cell r="J64">
            <v>1.385459409276363E-4</v>
          </cell>
          <cell r="K64">
            <v>1.7247027412673976E-3</v>
          </cell>
          <cell r="L64">
            <v>7.9735131236671423E-3</v>
          </cell>
          <cell r="M64">
            <v>6.8198268305220593E-3</v>
          </cell>
          <cell r="N64">
            <v>3.9226628788810669E-2</v>
          </cell>
          <cell r="O64">
            <v>0.6402440998204082</v>
          </cell>
          <cell r="P64">
            <v>4.2444261155214179E-3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A65" t="str">
            <v/>
          </cell>
          <cell r="B65" t="str">
            <v>Historical Test Year Twelve Months ended September 2005</v>
          </cell>
          <cell r="D65">
            <v>-772307</v>
          </cell>
          <cell r="E65">
            <v>-118743</v>
          </cell>
          <cell r="F65">
            <v>-33934</v>
          </cell>
          <cell r="G65">
            <v>-39671</v>
          </cell>
          <cell r="H65">
            <v>-23894</v>
          </cell>
          <cell r="I65">
            <v>-15163</v>
          </cell>
          <cell r="J65">
            <v>-107</v>
          </cell>
          <cell r="K65">
            <v>-1332</v>
          </cell>
          <cell r="L65">
            <v>-6158</v>
          </cell>
          <cell r="M65">
            <v>-5267</v>
          </cell>
          <cell r="N65">
            <v>-30295</v>
          </cell>
          <cell r="O65">
            <v>-494465</v>
          </cell>
          <cell r="P65">
            <v>-3278</v>
          </cell>
          <cell r="Q65">
            <v>0</v>
          </cell>
          <cell r="R65">
            <v>0</v>
          </cell>
        </row>
        <row r="66">
          <cell r="A66" t="str">
            <v/>
          </cell>
        </row>
        <row r="67">
          <cell r="A67" t="str">
            <v>PROFORMA</v>
          </cell>
          <cell r="B67" t="str">
            <v>Proforma Revenue</v>
          </cell>
          <cell r="C67" t="str">
            <v>CUS</v>
          </cell>
          <cell r="E67">
            <v>0.54023264276228622</v>
          </cell>
          <cell r="F67">
            <v>0.1223348905308808</v>
          </cell>
          <cell r="G67">
            <v>0.14147065370057785</v>
          </cell>
          <cell r="H67">
            <v>8.3041137924974806E-2</v>
          </cell>
          <cell r="I67">
            <v>5.4191536612645766E-2</v>
          </cell>
          <cell r="J67">
            <v>1.6303854456289625E-4</v>
          </cell>
          <cell r="K67">
            <v>7.5165275419861559E-3</v>
          </cell>
          <cell r="L67">
            <v>1.9828441954852585E-2</v>
          </cell>
          <cell r="M67">
            <v>1.7563570344598475E-2</v>
          </cell>
          <cell r="N67">
            <v>5.4913096780014417E-4</v>
          </cell>
          <cell r="O67">
            <v>3.3542976835472037E-3</v>
          </cell>
          <cell r="P67">
            <v>8.48064221120454E-3</v>
          </cell>
          <cell r="Q67">
            <v>9.8670778235148446E-4</v>
          </cell>
          <cell r="R67">
            <v>2.8678143773105247E-4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/>
          </cell>
          <cell r="B68" t="str">
            <v>Historical Test Year Twelve Months ended September 2005</v>
          </cell>
          <cell r="D68">
            <v>1616820125</v>
          </cell>
          <cell r="E68">
            <v>873459009</v>
          </cell>
          <cell r="F68">
            <v>197793513</v>
          </cell>
          <cell r="G68">
            <v>228732600</v>
          </cell>
          <cell r="H68">
            <v>134262583</v>
          </cell>
          <cell r="I68">
            <v>87617967</v>
          </cell>
          <cell r="J68">
            <v>263604</v>
          </cell>
          <cell r="K68">
            <v>12152873</v>
          </cell>
          <cell r="L68">
            <v>32059024</v>
          </cell>
          <cell r="M68">
            <v>28397134</v>
          </cell>
          <cell r="N68">
            <v>887846</v>
          </cell>
          <cell r="O68">
            <v>5423296</v>
          </cell>
          <cell r="P68">
            <v>13711673</v>
          </cell>
          <cell r="Q68">
            <v>1595329</v>
          </cell>
          <cell r="R68">
            <v>463674</v>
          </cell>
        </row>
        <row r="69">
          <cell r="A69" t="str">
            <v/>
          </cell>
        </row>
        <row r="70">
          <cell r="A70" t="str">
            <v>DIR451.02</v>
          </cell>
          <cell r="B70" t="str">
            <v>Seasonal Svc. Chgs.</v>
          </cell>
          <cell r="C70" t="str">
            <v>CUS</v>
          </cell>
          <cell r="E70">
            <v>0.66666666666666663</v>
          </cell>
          <cell r="F70">
            <v>0</v>
          </cell>
          <cell r="G70">
            <v>0.33333333333333331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/>
          </cell>
          <cell r="B71" t="str">
            <v>Historical Test Year Twelve Months ended September 2005</v>
          </cell>
          <cell r="D71">
            <v>15</v>
          </cell>
          <cell r="E71">
            <v>10</v>
          </cell>
          <cell r="F71">
            <v>0</v>
          </cell>
          <cell r="G71">
            <v>5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 t="str">
            <v/>
          </cell>
        </row>
        <row r="73">
          <cell r="A73" t="str">
            <v>DIR454.04</v>
          </cell>
          <cell r="B73" t="str">
            <v>Equip. (Transf.) Rentals</v>
          </cell>
          <cell r="C73" t="str">
            <v>CUS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0.18608247472875239</v>
          </cell>
          <cell r="J73">
            <v>0</v>
          </cell>
          <cell r="K73">
            <v>7.379199687406481E-3</v>
          </cell>
          <cell r="L73">
            <v>2.9581580722156012E-2</v>
          </cell>
          <cell r="M73">
            <v>0.37268792038131571</v>
          </cell>
          <cell r="N73">
            <v>0</v>
          </cell>
          <cell r="O73">
            <v>0.40280687371579604</v>
          </cell>
          <cell r="P73">
            <v>0</v>
          </cell>
          <cell r="Q73">
            <v>0</v>
          </cell>
          <cell r="R73">
            <v>1.4619507645733426E-3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/>
          </cell>
          <cell r="B74" t="str">
            <v>Historical Test Year Twelve Months ended September 2005</v>
          </cell>
          <cell r="D74">
            <v>2341392.12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435692.04</v>
          </cell>
          <cell r="J74">
            <v>0</v>
          </cell>
          <cell r="K74">
            <v>17277.599999999999</v>
          </cell>
          <cell r="L74">
            <v>69262.080000000002</v>
          </cell>
          <cell r="M74">
            <v>872608.56</v>
          </cell>
          <cell r="N74">
            <v>0</v>
          </cell>
          <cell r="O74">
            <v>943128.84</v>
          </cell>
          <cell r="P74">
            <v>0</v>
          </cell>
          <cell r="Q74">
            <v>0</v>
          </cell>
          <cell r="R74">
            <v>3423</v>
          </cell>
        </row>
        <row r="75">
          <cell r="A75" t="str">
            <v/>
          </cell>
        </row>
        <row r="76">
          <cell r="A76" t="str">
            <v>DIR451.05</v>
          </cell>
          <cell r="B76" t="str">
            <v>Water Htr. Rentals</v>
          </cell>
          <cell r="C76" t="str">
            <v>CUS</v>
          </cell>
          <cell r="E76">
            <v>0.88884733624138956</v>
          </cell>
          <cell r="F76">
            <v>0.10182153912342941</v>
          </cell>
          <cell r="G76">
            <v>7.6917606525047219E-3</v>
          </cell>
          <cell r="H76">
            <v>0</v>
          </cell>
          <cell r="I76">
            <v>1.4329176928539154E-3</v>
          </cell>
          <cell r="J76">
            <v>0</v>
          </cell>
          <cell r="K76">
            <v>2.0644628982228634E-4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/>
          </cell>
          <cell r="B77" t="str">
            <v>Historical Test Year Twelve Months ended September 2005</v>
          </cell>
          <cell r="D77">
            <v>56528.020000000004</v>
          </cell>
          <cell r="E77">
            <v>50244.78</v>
          </cell>
          <cell r="F77">
            <v>5755.77</v>
          </cell>
          <cell r="G77">
            <v>434.8</v>
          </cell>
          <cell r="H77">
            <v>0</v>
          </cell>
          <cell r="I77">
            <v>81</v>
          </cell>
          <cell r="J77">
            <v>0</v>
          </cell>
          <cell r="K77">
            <v>11.67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/>
          </cell>
        </row>
        <row r="79">
          <cell r="A79" t="str">
            <v>OH_NCP</v>
          </cell>
          <cell r="B79" t="str">
            <v>Allocate Overhead Lines - 12 NCP</v>
          </cell>
          <cell r="C79" t="str">
            <v>DEM</v>
          </cell>
          <cell r="E79">
            <v>0.67850441517067683</v>
          </cell>
          <cell r="F79">
            <v>0.1193320644177162</v>
          </cell>
          <cell r="G79">
            <v>9.9606983278469105E-2</v>
          </cell>
          <cell r="H79">
            <v>3.8059754740595461E-2</v>
          </cell>
          <cell r="I79">
            <v>4.1890607131768585E-2</v>
          </cell>
          <cell r="J79">
            <v>1.4926150268150023E-3</v>
          </cell>
          <cell r="K79">
            <v>1.5026429313879196E-2</v>
          </cell>
          <cell r="L79">
            <v>1.0895704007112099E-3</v>
          </cell>
          <cell r="M79">
            <v>0</v>
          </cell>
          <cell r="N79">
            <v>8.6779943419476879E-6</v>
          </cell>
          <cell r="O79">
            <v>0</v>
          </cell>
          <cell r="P79">
            <v>4.398778909773928E-3</v>
          </cell>
          <cell r="Q79">
            <v>0</v>
          </cell>
          <cell r="R79">
            <v>5.9010361525244277E-4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A80" t="str">
            <v/>
          </cell>
          <cell r="B80" t="str">
            <v>Historical Test Year Twelve Months ended September 2005</v>
          </cell>
          <cell r="D80">
            <v>10371.060000000001</v>
          </cell>
          <cell r="E80">
            <v>7036.81</v>
          </cell>
          <cell r="F80">
            <v>1237.5999999999999</v>
          </cell>
          <cell r="G80">
            <v>1033.03</v>
          </cell>
          <cell r="H80">
            <v>394.72</v>
          </cell>
          <cell r="I80">
            <v>434.45</v>
          </cell>
          <cell r="J80">
            <v>15.48</v>
          </cell>
          <cell r="K80">
            <v>155.84</v>
          </cell>
          <cell r="L80">
            <v>11.3</v>
          </cell>
          <cell r="M80">
            <v>0</v>
          </cell>
          <cell r="N80">
            <v>0.09</v>
          </cell>
          <cell r="O80">
            <v>0</v>
          </cell>
          <cell r="P80">
            <v>45.62</v>
          </cell>
          <cell r="Q80">
            <v>0</v>
          </cell>
          <cell r="R80">
            <v>6.12</v>
          </cell>
        </row>
        <row r="81">
          <cell r="A81" t="str">
            <v/>
          </cell>
        </row>
        <row r="82">
          <cell r="A82" t="str">
            <v>UG_NCP</v>
          </cell>
          <cell r="B82" t="str">
            <v>Allocate Underground Lines - 12 NCP</v>
          </cell>
          <cell r="C82" t="str">
            <v>DEM</v>
          </cell>
          <cell r="E82">
            <v>0.66860465116279089</v>
          </cell>
          <cell r="F82">
            <v>0.11270310970228871</v>
          </cell>
          <cell r="G82">
            <v>0.10752795570990165</v>
          </cell>
          <cell r="H82">
            <v>5.0724192280843489E-2</v>
          </cell>
          <cell r="I82">
            <v>3.3557827818291183E-2</v>
          </cell>
          <cell r="J82">
            <v>4.2586633065666839E-4</v>
          </cell>
          <cell r="K82">
            <v>1.5545218662604108E-2</v>
          </cell>
          <cell r="L82">
            <v>5.3211339459369282E-3</v>
          </cell>
          <cell r="M82">
            <v>0</v>
          </cell>
          <cell r="N82">
            <v>1.1085695720701935E-4</v>
          </cell>
          <cell r="O82">
            <v>0</v>
          </cell>
          <cell r="P82">
            <v>5.2179601441799004E-3</v>
          </cell>
          <cell r="Q82">
            <v>0</v>
          </cell>
          <cell r="R82">
            <v>2.6122728529970893E-4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/>
          </cell>
          <cell r="B83" t="str">
            <v>Historical Test Year Twelve Months ended September 2005</v>
          </cell>
          <cell r="D83">
            <v>9110.8399999999983</v>
          </cell>
          <cell r="E83">
            <v>6091.55</v>
          </cell>
          <cell r="F83">
            <v>1026.82</v>
          </cell>
          <cell r="G83">
            <v>979.67000000000007</v>
          </cell>
          <cell r="H83">
            <v>462.14</v>
          </cell>
          <cell r="I83">
            <v>305.74</v>
          </cell>
          <cell r="J83">
            <v>3.88</v>
          </cell>
          <cell r="K83">
            <v>141.63</v>
          </cell>
          <cell r="L83">
            <v>48.48</v>
          </cell>
          <cell r="M83">
            <v>0</v>
          </cell>
          <cell r="N83">
            <v>1.01</v>
          </cell>
          <cell r="O83">
            <v>0</v>
          </cell>
          <cell r="P83">
            <v>47.54</v>
          </cell>
          <cell r="Q83">
            <v>0</v>
          </cell>
          <cell r="R83">
            <v>2.38</v>
          </cell>
        </row>
        <row r="84">
          <cell r="A84" t="str">
            <v/>
          </cell>
        </row>
        <row r="85">
          <cell r="A85" t="str">
            <v>DIR235.00</v>
          </cell>
          <cell r="B85" t="str">
            <v>Customer Deposits</v>
          </cell>
          <cell r="C85" t="str">
            <v>CUS</v>
          </cell>
          <cell r="E85">
            <v>0.80262092099597404</v>
          </cell>
          <cell r="F85">
            <v>0.12226930454285714</v>
          </cell>
          <cell r="G85">
            <v>5.1959679991550198E-2</v>
          </cell>
          <cell r="H85">
            <v>1.2335830518469927E-2</v>
          </cell>
          <cell r="I85">
            <v>1.0814263951148656E-2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/>
          </cell>
          <cell r="B86" t="str">
            <v>Historical Test Year Twelve Months ended September 2005</v>
          </cell>
          <cell r="D86">
            <v>8634522</v>
          </cell>
          <cell r="E86">
            <v>6930248</v>
          </cell>
          <cell r="F86">
            <v>1055737</v>
          </cell>
          <cell r="G86">
            <v>448647</v>
          </cell>
          <cell r="H86">
            <v>106514</v>
          </cell>
          <cell r="I86">
            <v>93376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/>
          </cell>
        </row>
        <row r="88">
          <cell r="A88" t="str">
            <v>RESID</v>
          </cell>
          <cell r="B88" t="str">
            <v>Residential Allocation Only</v>
          </cell>
          <cell r="C88" t="str">
            <v>CUS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/>
          </cell>
          <cell r="B89" t="str">
            <v>Historical Test Year Twelve Months ended September 2005</v>
          </cell>
          <cell r="D89">
            <v>1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/>
          </cell>
        </row>
        <row r="91">
          <cell r="A91" t="str">
            <v>PROFORMA_RETAIL</v>
          </cell>
          <cell r="B91" t="str">
            <v>Proforma Retail Revenue - No Transportation</v>
          </cell>
          <cell r="C91" t="str">
            <v>CUS</v>
          </cell>
          <cell r="E91">
            <v>0.54304393662276029</v>
          </cell>
          <cell r="F91">
            <v>0.12297150390713425</v>
          </cell>
          <cell r="G91">
            <v>0.14220684686756624</v>
          </cell>
          <cell r="H91">
            <v>8.3473272199611703E-2</v>
          </cell>
          <cell r="I91">
            <v>5.4473541664006239E-2</v>
          </cell>
          <cell r="J91">
            <v>1.6388697396732226E-4</v>
          </cell>
          <cell r="K91">
            <v>7.5556424825843826E-3</v>
          </cell>
          <cell r="L91">
            <v>1.9931626347497608E-2</v>
          </cell>
          <cell r="M91">
            <v>1.7654968667412337E-2</v>
          </cell>
          <cell r="N91">
            <v>0</v>
          </cell>
          <cell r="O91">
            <v>0</v>
          </cell>
          <cell r="P91">
            <v>8.5247742674596574E-3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 t="str">
            <v/>
          </cell>
          <cell r="B92" t="str">
            <v>Historical Test Year Twelve Months ended September 2005</v>
          </cell>
          <cell r="D92">
            <v>1608449980</v>
          </cell>
          <cell r="E92">
            <v>873459009</v>
          </cell>
          <cell r="F92">
            <v>197793513</v>
          </cell>
          <cell r="G92">
            <v>228732600</v>
          </cell>
          <cell r="H92">
            <v>134262583</v>
          </cell>
          <cell r="I92">
            <v>87617967</v>
          </cell>
          <cell r="J92">
            <v>263604</v>
          </cell>
          <cell r="K92">
            <v>12152873</v>
          </cell>
          <cell r="L92">
            <v>32059024</v>
          </cell>
          <cell r="M92">
            <v>28397134</v>
          </cell>
          <cell r="N92">
            <v>0</v>
          </cell>
          <cell r="O92">
            <v>0</v>
          </cell>
          <cell r="P92">
            <v>13711673</v>
          </cell>
          <cell r="Q92">
            <v>0</v>
          </cell>
          <cell r="R92">
            <v>0</v>
          </cell>
        </row>
        <row r="93">
          <cell r="A93" t="str">
            <v/>
          </cell>
        </row>
        <row r="94">
          <cell r="A94" t="str">
            <v>OH_TFMRC</v>
          </cell>
          <cell r="B94" t="str">
            <v>Allocate Overhead Transformers</v>
          </cell>
          <cell r="C94" t="str">
            <v>CUS</v>
          </cell>
          <cell r="E94">
            <v>0.83789404821706592</v>
          </cell>
          <cell r="F94">
            <v>0.13766780913971724</v>
          </cell>
          <cell r="G94">
            <v>2.3098181861595655E-2</v>
          </cell>
          <cell r="H94">
            <v>2.7852109380830493E-4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1.061439687812837E-3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A95" t="str">
            <v/>
          </cell>
          <cell r="B95" t="str">
            <v>Historical Test Year Twelve Months ended September 2005</v>
          </cell>
          <cell r="D95">
            <v>235199421</v>
          </cell>
          <cell r="E95">
            <v>197072195</v>
          </cell>
          <cell r="F95">
            <v>32379389</v>
          </cell>
          <cell r="G95">
            <v>5432679</v>
          </cell>
          <cell r="H95">
            <v>65508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249650</v>
          </cell>
          <cell r="Q95">
            <v>0</v>
          </cell>
          <cell r="R95">
            <v>0</v>
          </cell>
        </row>
        <row r="96">
          <cell r="A96" t="str">
            <v/>
          </cell>
        </row>
        <row r="97">
          <cell r="A97" t="str">
            <v>OH_TFMR</v>
          </cell>
          <cell r="B97" t="str">
            <v>Allocate Overhead Transformers</v>
          </cell>
          <cell r="C97" t="str">
            <v>DEM</v>
          </cell>
          <cell r="E97">
            <v>0.83789404821706592</v>
          </cell>
          <cell r="F97">
            <v>0.13766780913971724</v>
          </cell>
          <cell r="G97">
            <v>2.3098181861595655E-2</v>
          </cell>
          <cell r="H97">
            <v>2.7852109380830493E-4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1.061439687812837E-3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A98" t="str">
            <v/>
          </cell>
          <cell r="B98" t="str">
            <v>Historical Test Year Twelve Months ended September 2005</v>
          </cell>
          <cell r="D98">
            <v>235199421</v>
          </cell>
          <cell r="E98">
            <v>197072195</v>
          </cell>
          <cell r="F98">
            <v>32379389</v>
          </cell>
          <cell r="G98">
            <v>5432679</v>
          </cell>
          <cell r="H98">
            <v>65508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249650</v>
          </cell>
          <cell r="Q98">
            <v>0</v>
          </cell>
          <cell r="R98">
            <v>0</v>
          </cell>
        </row>
        <row r="99">
          <cell r="A99" t="str">
            <v/>
          </cell>
        </row>
        <row r="100">
          <cell r="A100" t="str">
            <v>UG_TFMRC</v>
          </cell>
          <cell r="B100" t="str">
            <v>Allocate Underground Transformers</v>
          </cell>
          <cell r="C100" t="str">
            <v>CUS</v>
          </cell>
          <cell r="E100">
            <v>0.63241112403193611</v>
          </cell>
          <cell r="F100">
            <v>0.17588735914830722</v>
          </cell>
          <cell r="G100">
            <v>0.149112597009986</v>
          </cell>
          <cell r="H100">
            <v>3.9865203927957484E-2</v>
          </cell>
          <cell r="I100">
            <v>0</v>
          </cell>
          <cell r="J100">
            <v>0</v>
          </cell>
          <cell r="K100">
            <v>0</v>
          </cell>
          <cell r="L100">
            <v>2.3679182100649074E-3</v>
          </cell>
          <cell r="M100">
            <v>0</v>
          </cell>
          <cell r="N100">
            <v>0</v>
          </cell>
          <cell r="O100">
            <v>0</v>
          </cell>
          <cell r="P100">
            <v>2.3956549961804866E-4</v>
          </cell>
          <cell r="Q100">
            <v>0</v>
          </cell>
          <cell r="R100">
            <v>1.1623217213027623E-4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/>
          </cell>
          <cell r="B101" t="str">
            <v>Historical Test Year Twelve Months ended September 2005</v>
          </cell>
          <cell r="D101">
            <v>208135145</v>
          </cell>
          <cell r="E101">
            <v>131626981</v>
          </cell>
          <cell r="F101">
            <v>36608341</v>
          </cell>
          <cell r="G101">
            <v>31035572</v>
          </cell>
          <cell r="H101">
            <v>8297350</v>
          </cell>
          <cell r="I101">
            <v>0</v>
          </cell>
          <cell r="J101">
            <v>0</v>
          </cell>
          <cell r="K101">
            <v>0</v>
          </cell>
          <cell r="L101">
            <v>492847</v>
          </cell>
          <cell r="M101">
            <v>0</v>
          </cell>
          <cell r="N101">
            <v>0</v>
          </cell>
          <cell r="O101">
            <v>0</v>
          </cell>
          <cell r="P101">
            <v>49862</v>
          </cell>
          <cell r="Q101">
            <v>0</v>
          </cell>
          <cell r="R101">
            <v>24192</v>
          </cell>
        </row>
        <row r="102">
          <cell r="A102" t="str">
            <v/>
          </cell>
        </row>
        <row r="103">
          <cell r="A103" t="str">
            <v>UG_TFMR</v>
          </cell>
          <cell r="B103" t="str">
            <v>Allocate Underground Transformers</v>
          </cell>
          <cell r="C103" t="str">
            <v>DEM</v>
          </cell>
          <cell r="E103">
            <v>0.63241112403193611</v>
          </cell>
          <cell r="F103">
            <v>0.17588735914830722</v>
          </cell>
          <cell r="G103">
            <v>0.149112597009986</v>
          </cell>
          <cell r="H103">
            <v>3.9865203927957484E-2</v>
          </cell>
          <cell r="I103">
            <v>0</v>
          </cell>
          <cell r="J103">
            <v>0</v>
          </cell>
          <cell r="K103">
            <v>0</v>
          </cell>
          <cell r="L103">
            <v>2.3679182100649074E-3</v>
          </cell>
          <cell r="M103">
            <v>0</v>
          </cell>
          <cell r="N103">
            <v>0</v>
          </cell>
          <cell r="O103">
            <v>0</v>
          </cell>
          <cell r="P103">
            <v>2.3956549961804866E-4</v>
          </cell>
          <cell r="Q103">
            <v>0</v>
          </cell>
          <cell r="R103">
            <v>1.1623217213027623E-4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/>
          </cell>
          <cell r="B104" t="str">
            <v>Historical Test Year Twelve Months ended September 2005</v>
          </cell>
          <cell r="D104">
            <v>208135145</v>
          </cell>
          <cell r="E104">
            <v>131626981</v>
          </cell>
          <cell r="F104">
            <v>36608341</v>
          </cell>
          <cell r="G104">
            <v>31035572</v>
          </cell>
          <cell r="H104">
            <v>8297350</v>
          </cell>
          <cell r="I104">
            <v>0</v>
          </cell>
          <cell r="J104">
            <v>0</v>
          </cell>
          <cell r="K104">
            <v>0</v>
          </cell>
          <cell r="L104">
            <v>492847</v>
          </cell>
          <cell r="M104">
            <v>0</v>
          </cell>
          <cell r="N104">
            <v>0</v>
          </cell>
          <cell r="O104">
            <v>0</v>
          </cell>
          <cell r="P104">
            <v>49862</v>
          </cell>
          <cell r="Q104">
            <v>0</v>
          </cell>
          <cell r="R104">
            <v>24192</v>
          </cell>
        </row>
        <row r="105">
          <cell r="A105" t="str">
            <v/>
          </cell>
        </row>
        <row r="106">
          <cell r="A106" t="str">
            <v>DIR108.09</v>
          </cell>
          <cell r="B106" t="str">
            <v>Dist Accum Depr - Subs &amp; Lines</v>
          </cell>
          <cell r="C106" t="str">
            <v>DEM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5.2637416600764637E-3</v>
          </cell>
          <cell r="J106">
            <v>0</v>
          </cell>
          <cell r="K106">
            <v>0</v>
          </cell>
          <cell r="L106">
            <v>0.44453099339040236</v>
          </cell>
          <cell r="M106">
            <v>0.23934085332917032</v>
          </cell>
          <cell r="N106">
            <v>0</v>
          </cell>
          <cell r="O106">
            <v>0.28983347232394158</v>
          </cell>
          <cell r="P106">
            <v>0</v>
          </cell>
          <cell r="Q106">
            <v>1.9024591142274214E-2</v>
          </cell>
          <cell r="R106">
            <v>2.0063481541350214E-3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/>
          </cell>
          <cell r="B107" t="str">
            <v>Historical Test Year Twelve Months ended September 2005</v>
          </cell>
          <cell r="D107">
            <v>-15399122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-81057</v>
          </cell>
          <cell r="J107">
            <v>0</v>
          </cell>
          <cell r="K107">
            <v>0</v>
          </cell>
          <cell r="L107">
            <v>-6845387</v>
          </cell>
          <cell r="M107">
            <v>-3685639</v>
          </cell>
          <cell r="N107">
            <v>0</v>
          </cell>
          <cell r="O107">
            <v>-4463181</v>
          </cell>
          <cell r="P107">
            <v>0</v>
          </cell>
          <cell r="Q107">
            <v>-292962</v>
          </cell>
          <cell r="R107">
            <v>-30896</v>
          </cell>
        </row>
        <row r="108">
          <cell r="A108" t="str">
            <v/>
          </cell>
        </row>
        <row r="109">
          <cell r="A109" t="str">
            <v>DIR451.06</v>
          </cell>
          <cell r="B109" t="str">
            <v>Acct. Svc. Chgs. Rev.</v>
          </cell>
          <cell r="C109" t="str">
            <v>CUS</v>
          </cell>
          <cell r="E109">
            <v>0.91815628370642788</v>
          </cell>
          <cell r="F109">
            <v>7.8816257864066236E-2</v>
          </cell>
          <cell r="G109">
            <v>2.8095285425570687E-3</v>
          </cell>
          <cell r="H109">
            <v>1.7817240757306358E-4</v>
          </cell>
          <cell r="I109">
            <v>3.9021229757737065E-5</v>
          </cell>
          <cell r="J109">
            <v>0</v>
          </cell>
          <cell r="K109">
            <v>0</v>
          </cell>
          <cell r="L109">
            <v>0</v>
          </cell>
          <cell r="M109">
            <v>4.4174977084230635E-6</v>
          </cell>
          <cell r="N109">
            <v>0</v>
          </cell>
          <cell r="O109">
            <v>0</v>
          </cell>
          <cell r="P109">
            <v>-3.6812480903525531E-6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A110" t="str">
            <v/>
          </cell>
          <cell r="B110" t="str">
            <v>Historical Test Year Twelve Months ended September 2005</v>
          </cell>
          <cell r="D110">
            <v>1358235</v>
          </cell>
          <cell r="E110">
            <v>1247072</v>
          </cell>
          <cell r="F110">
            <v>107051</v>
          </cell>
          <cell r="G110">
            <v>3816</v>
          </cell>
          <cell r="H110">
            <v>242</v>
          </cell>
          <cell r="I110">
            <v>53</v>
          </cell>
          <cell r="J110">
            <v>0</v>
          </cell>
          <cell r="K110">
            <v>0</v>
          </cell>
          <cell r="L110">
            <v>0</v>
          </cell>
          <cell r="M110">
            <v>6</v>
          </cell>
          <cell r="N110">
            <v>0</v>
          </cell>
          <cell r="O110">
            <v>0</v>
          </cell>
          <cell r="P110">
            <v>-5</v>
          </cell>
          <cell r="Q110">
            <v>0</v>
          </cell>
          <cell r="R110">
            <v>0</v>
          </cell>
        </row>
        <row r="111">
          <cell r="A111" t="str">
            <v/>
          </cell>
        </row>
        <row r="112">
          <cell r="A112" t="str">
            <v>SEC24</v>
          </cell>
          <cell r="B112" t="str">
            <v>Secondary Schedule 24 Only</v>
          </cell>
          <cell r="C112" t="str">
            <v>CUS</v>
          </cell>
          <cell r="E112">
            <v>0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/>
          </cell>
          <cell r="B113" t="str">
            <v>Historical Test Year Twelve Months ended September 2005</v>
          </cell>
          <cell r="D113">
            <v>1</v>
          </cell>
          <cell r="E113">
            <v>0</v>
          </cell>
          <cell r="F113">
            <v>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/>
          </cell>
        </row>
        <row r="115">
          <cell r="A115" t="str">
            <v>DEM_1A</v>
          </cell>
          <cell r="B115" t="str">
            <v>200 CP Demand Excl. Interruptible</v>
          </cell>
          <cell r="C115" t="str">
            <v>DEM</v>
          </cell>
          <cell r="E115">
            <v>0.55501262252979222</v>
          </cell>
          <cell r="F115">
            <v>0.11227872654301817</v>
          </cell>
          <cell r="G115">
            <v>0.11965556518921859</v>
          </cell>
          <cell r="H115">
            <v>6.6026286390319502E-2</v>
          </cell>
          <cell r="I115">
            <v>4.6979481955364506E-2</v>
          </cell>
          <cell r="J115">
            <v>7.4593892202377206E-7</v>
          </cell>
          <cell r="K115">
            <v>0</v>
          </cell>
          <cell r="L115">
            <v>1.5916844718143249E-2</v>
          </cell>
          <cell r="M115">
            <v>1.3775005426705659E-2</v>
          </cell>
          <cell r="N115">
            <v>3.466378170644469E-3</v>
          </cell>
          <cell r="O115">
            <v>5.8868256494579385E-2</v>
          </cell>
          <cell r="P115">
            <v>3.4430054177543908E-3</v>
          </cell>
          <cell r="Q115">
            <v>4.1993874846864955E-3</v>
          </cell>
          <cell r="R115">
            <v>3.7769374085136991E-4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</row>
        <row r="116">
          <cell r="A116" t="str">
            <v/>
          </cell>
          <cell r="B116" t="str">
            <v>Historical Test Year Twelve Months ended September 2005</v>
          </cell>
          <cell r="D116">
            <v>4021777</v>
          </cell>
          <cell r="E116">
            <v>2232137</v>
          </cell>
          <cell r="F116">
            <v>451560</v>
          </cell>
          <cell r="G116">
            <v>481228</v>
          </cell>
          <cell r="H116">
            <v>265543</v>
          </cell>
          <cell r="I116">
            <v>188941</v>
          </cell>
          <cell r="J116">
            <v>3</v>
          </cell>
          <cell r="K116">
            <v>0</v>
          </cell>
          <cell r="L116">
            <v>64014</v>
          </cell>
          <cell r="M116">
            <v>55400</v>
          </cell>
          <cell r="N116">
            <v>13941</v>
          </cell>
          <cell r="O116">
            <v>236755</v>
          </cell>
          <cell r="P116">
            <v>13847</v>
          </cell>
          <cell r="Q116">
            <v>16889</v>
          </cell>
          <cell r="R116">
            <v>1519</v>
          </cell>
        </row>
        <row r="117">
          <cell r="A117" t="str">
            <v/>
          </cell>
        </row>
        <row r="118">
          <cell r="A118" t="str">
            <v>DEM_12CP</v>
          </cell>
          <cell r="B118" t="str">
            <v>12 Monthly CP Demand</v>
          </cell>
          <cell r="C118" t="str">
            <v>DEM</v>
          </cell>
          <cell r="E118">
            <v>0.52186887011442418</v>
          </cell>
          <cell r="F118">
            <v>0.11015252524075382</v>
          </cell>
          <cell r="G118">
            <v>0.13078093354233808</v>
          </cell>
          <cell r="H118">
            <v>6.9672550184117818E-2</v>
          </cell>
          <cell r="I118">
            <v>5.2520689205552536E-2</v>
          </cell>
          <cell r="J118">
            <v>8.7952623439857886E-7</v>
          </cell>
          <cell r="K118">
            <v>1.7700025704154201E-2</v>
          </cell>
          <cell r="L118">
            <v>1.6314991766535038E-2</v>
          </cell>
          <cell r="M118">
            <v>1.4606512056215798E-2</v>
          </cell>
          <cell r="N118">
            <v>3.3690252408637563E-3</v>
          </cell>
          <cell r="O118">
            <v>5.4951919598988812E-2</v>
          </cell>
          <cell r="P118">
            <v>3.8584815903065653E-3</v>
          </cell>
          <cell r="Q118">
            <v>3.8844276142213237E-3</v>
          </cell>
          <cell r="R118">
            <v>3.1816861529368592E-4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/>
          </cell>
          <cell r="B119" t="str">
            <v>Historical Test Year Twelve Months ended September 2005</v>
          </cell>
          <cell r="D119">
            <v>4547903</v>
          </cell>
          <cell r="E119">
            <v>2373409</v>
          </cell>
          <cell r="F119">
            <v>500963</v>
          </cell>
          <cell r="G119">
            <v>594779</v>
          </cell>
          <cell r="H119">
            <v>316864</v>
          </cell>
          <cell r="I119">
            <v>238859</v>
          </cell>
          <cell r="J119">
            <v>4</v>
          </cell>
          <cell r="K119">
            <v>80498</v>
          </cell>
          <cell r="L119">
            <v>74199</v>
          </cell>
          <cell r="M119">
            <v>66429</v>
          </cell>
          <cell r="N119">
            <v>15322</v>
          </cell>
          <cell r="O119">
            <v>249916</v>
          </cell>
          <cell r="P119">
            <v>17548</v>
          </cell>
          <cell r="Q119">
            <v>17666</v>
          </cell>
          <cell r="R119">
            <v>1447</v>
          </cell>
        </row>
        <row r="120">
          <cell r="A120" t="str">
            <v/>
          </cell>
        </row>
        <row r="121">
          <cell r="A121" t="str">
            <v>BPAX</v>
          </cell>
          <cell r="B121" t="str">
            <v>BPA Residential Exchange kWh</v>
          </cell>
          <cell r="C121" t="str">
            <v>NRG</v>
          </cell>
          <cell r="E121">
            <v>0.95103584675056285</v>
          </cell>
          <cell r="F121">
            <v>2.5916994088286835E-2</v>
          </cell>
          <cell r="G121">
            <v>1.7676337029349256E-2</v>
          </cell>
          <cell r="H121">
            <v>1.9693832800008583E-3</v>
          </cell>
          <cell r="I121">
            <v>2.6419381960398379E-3</v>
          </cell>
          <cell r="J121">
            <v>5.5009468573624372E-4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2.094059700241021E-4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/>
          </cell>
          <cell r="B122" t="str">
            <v>Historical Test Year Twelve Months ended September 2005</v>
          </cell>
          <cell r="D122">
            <v>10675980249</v>
          </cell>
          <cell r="E122">
            <v>10153239916</v>
          </cell>
          <cell r="F122">
            <v>276689317</v>
          </cell>
          <cell r="G122">
            <v>188712225</v>
          </cell>
          <cell r="H122">
            <v>21025097</v>
          </cell>
          <cell r="I122">
            <v>28205280</v>
          </cell>
          <cell r="J122">
            <v>5872800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2235614</v>
          </cell>
          <cell r="Q122">
            <v>0</v>
          </cell>
          <cell r="R122">
            <v>0</v>
          </cell>
        </row>
        <row r="123">
          <cell r="A123" t="str">
            <v/>
          </cell>
        </row>
        <row r="124">
          <cell r="A124" t="str">
            <v>DIR_RESALE</v>
          </cell>
          <cell r="B124" t="str">
            <v>Firm Resale Allocation Only Excise Tax</v>
          </cell>
          <cell r="C124" t="str">
            <v>CUS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0.69679229155294187</v>
          </cell>
          <cell r="R124">
            <v>0.30320770844705813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/>
          </cell>
          <cell r="B125" t="str">
            <v>Historical Test Year Twelve Months ended September 2005</v>
          </cell>
          <cell r="D125">
            <v>38525.01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26843.93</v>
          </cell>
          <cell r="R125">
            <v>11681.08</v>
          </cell>
        </row>
        <row r="126">
          <cell r="A126" t="str">
            <v/>
          </cell>
        </row>
        <row r="127">
          <cell r="A127" t="str">
            <v>DIR_449</v>
          </cell>
          <cell r="B127" t="str">
            <v>Schedule 449 / 459 Allocation Only</v>
          </cell>
          <cell r="C127" t="str">
            <v>CUS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0.14067913540845697</v>
          </cell>
          <cell r="O127">
            <v>0.859320864591543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A128" t="str">
            <v/>
          </cell>
          <cell r="B128" t="str">
            <v>Historical Test Year Twelve Months ended September 2005</v>
          </cell>
          <cell r="D128">
            <v>6311142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887846</v>
          </cell>
          <cell r="O128">
            <v>5423296</v>
          </cell>
          <cell r="P128">
            <v>0</v>
          </cell>
          <cell r="Q128">
            <v>0</v>
          </cell>
          <cell r="R128">
            <v>0</v>
          </cell>
        </row>
        <row r="129">
          <cell r="A129" t="str">
            <v/>
          </cell>
        </row>
        <row r="130">
          <cell r="A130" t="str">
            <v>DEM_12NCP2</v>
          </cell>
          <cell r="B130" t="str">
            <v>Dist 12 NCP Dem, Excl Dir Assn Transf (No HV, PRI &amp; FR)</v>
          </cell>
          <cell r="C130" t="str">
            <v>DEM</v>
          </cell>
          <cell r="E130">
            <v>0.61690246298523865</v>
          </cell>
          <cell r="F130">
            <v>0.13414853646184971</v>
          </cell>
          <cell r="G130">
            <v>0.15568045398670377</v>
          </cell>
          <cell r="H130">
            <v>8.7402937885279586E-2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5.8656086809282873E-3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A131" t="str">
            <v/>
          </cell>
          <cell r="B131" t="str">
            <v>Historical Test Year Twelve Months ended September 2005</v>
          </cell>
          <cell r="D131">
            <v>4172457</v>
          </cell>
          <cell r="E131">
            <v>2573999</v>
          </cell>
          <cell r="F131">
            <v>559729</v>
          </cell>
          <cell r="G131">
            <v>649570</v>
          </cell>
          <cell r="H131">
            <v>364685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24474</v>
          </cell>
          <cell r="Q131">
            <v>0</v>
          </cell>
          <cell r="R131">
            <v>0</v>
          </cell>
        </row>
        <row r="132">
          <cell r="A132" t="str">
            <v/>
          </cell>
        </row>
        <row r="133">
          <cell r="A133" t="str">
            <v>DIR451.07</v>
          </cell>
          <cell r="B133" t="str">
            <v>NSF Check Charge Revenue</v>
          </cell>
          <cell r="C133" t="str">
            <v>CUS</v>
          </cell>
          <cell r="E133">
            <v>0.94412098369570308</v>
          </cell>
          <cell r="F133">
            <v>5.2278757535697877E-2</v>
          </cell>
          <cell r="G133">
            <v>3.3752425955615559E-3</v>
          </cell>
          <cell r="H133">
            <v>7.5005391012479019E-5</v>
          </cell>
          <cell r="I133">
            <v>7.5005391012479019E-5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7.5005391012479019E-5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A134" t="str">
            <v/>
          </cell>
          <cell r="B134" t="str">
            <v>Historical Test Year Twelve Months ended September 2005</v>
          </cell>
          <cell r="D134">
            <v>213318</v>
          </cell>
          <cell r="E134">
            <v>201398</v>
          </cell>
          <cell r="F134">
            <v>11152</v>
          </cell>
          <cell r="G134">
            <v>720</v>
          </cell>
          <cell r="H134">
            <v>16</v>
          </cell>
          <cell r="I134">
            <v>16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16</v>
          </cell>
          <cell r="Q134">
            <v>0</v>
          </cell>
          <cell r="R134">
            <v>0</v>
          </cell>
        </row>
        <row r="135">
          <cell r="A135" t="str">
            <v/>
          </cell>
        </row>
        <row r="136">
          <cell r="A136" t="str">
            <v>DIR451.03</v>
          </cell>
          <cell r="B136" t="str">
            <v>Connect/Reconnect Revenue</v>
          </cell>
          <cell r="C136" t="str">
            <v>CUS</v>
          </cell>
          <cell r="E136">
            <v>0.97374060348969105</v>
          </cell>
          <cell r="F136">
            <v>2.5135104425604356E-2</v>
          </cell>
          <cell r="G136">
            <v>1.0505353344669281E-3</v>
          </cell>
          <cell r="H136">
            <v>0</v>
          </cell>
          <cell r="I136">
            <v>7.3756750237716017E-5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A137" t="str">
            <v/>
          </cell>
          <cell r="B137" t="str">
            <v>Historical Test Year Twelve Months ended September 2005</v>
          </cell>
          <cell r="D137">
            <v>1003298</v>
          </cell>
          <cell r="E137">
            <v>976952</v>
          </cell>
          <cell r="F137">
            <v>25218</v>
          </cell>
          <cell r="G137">
            <v>1054</v>
          </cell>
          <cell r="H137">
            <v>0</v>
          </cell>
          <cell r="I137">
            <v>74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A138" t="str">
            <v/>
          </cell>
        </row>
        <row r="139">
          <cell r="A139" t="str">
            <v>DEM_12NCP1</v>
          </cell>
          <cell r="B139" t="str">
            <v>12 NCP Distribution Demand (No HV, LFR, Trans)</v>
          </cell>
          <cell r="C139" t="str">
            <v>DEM</v>
          </cell>
          <cell r="E139">
            <v>0.5716406604117813</v>
          </cell>
          <cell r="F139">
            <v>0.12430613034877867</v>
          </cell>
          <cell r="G139">
            <v>0.14425826264255767</v>
          </cell>
          <cell r="H139">
            <v>8.0990231248058167E-2</v>
          </cell>
          <cell r="I139">
            <v>5.4799573690039613E-2</v>
          </cell>
          <cell r="J139">
            <v>4.5771245486446628E-4</v>
          </cell>
          <cell r="K139">
            <v>1.7697770756016164E-2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5.4352521205011869E-3</v>
          </cell>
          <cell r="Q139">
            <v>0</v>
          </cell>
          <cell r="R139">
            <v>4.1440632740276275E-4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A140" t="str">
            <v/>
          </cell>
          <cell r="B140" t="str">
            <v>Historical Test Year Twelve Months ended September 2005</v>
          </cell>
          <cell r="D140">
            <v>4502827</v>
          </cell>
          <cell r="E140">
            <v>2573999</v>
          </cell>
          <cell r="F140">
            <v>559729</v>
          </cell>
          <cell r="G140">
            <v>649570</v>
          </cell>
          <cell r="H140">
            <v>364685</v>
          </cell>
          <cell r="I140">
            <v>246753</v>
          </cell>
          <cell r="J140">
            <v>2061</v>
          </cell>
          <cell r="K140">
            <v>79690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24474</v>
          </cell>
          <cell r="Q140">
            <v>0</v>
          </cell>
          <cell r="R140">
            <v>1866</v>
          </cell>
        </row>
        <row r="141">
          <cell r="A141" t="str">
            <v/>
          </cell>
        </row>
        <row r="142">
          <cell r="A142" t="str">
            <v>OH_SVC</v>
          </cell>
          <cell r="B142" t="str">
            <v>Dist OH Services</v>
          </cell>
          <cell r="C142" t="str">
            <v>CUS</v>
          </cell>
          <cell r="E142">
            <v>0.86817585956139687</v>
          </cell>
          <cell r="F142">
            <v>0.12612575364387879</v>
          </cell>
          <cell r="G142">
            <v>5.6351524555596361E-3</v>
          </cell>
          <cell r="H142">
            <v>6.3234339164674384E-5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A143" t="str">
            <v/>
          </cell>
          <cell r="B143" t="str">
            <v>Historical Test Year Twelve Months ended September 2005</v>
          </cell>
          <cell r="D143">
            <v>411169</v>
          </cell>
          <cell r="E143">
            <v>356967</v>
          </cell>
          <cell r="F143">
            <v>51859</v>
          </cell>
          <cell r="G143">
            <v>2317</v>
          </cell>
          <cell r="H143">
            <v>26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A144" t="str">
            <v/>
          </cell>
        </row>
        <row r="145">
          <cell r="A145" t="str">
            <v>ENERGY_2</v>
          </cell>
          <cell r="B145" t="str">
            <v>Energy - NO RETAIL WHEELING</v>
          </cell>
          <cell r="C145" t="str">
            <v>NRG</v>
          </cell>
          <cell r="E145">
            <v>0.50898010759620138</v>
          </cell>
          <cell r="F145">
            <v>0.1233295607610793</v>
          </cell>
          <cell r="G145">
            <v>0.14667595726803034</v>
          </cell>
          <cell r="H145">
            <v>9.4776894694337671E-2</v>
          </cell>
          <cell r="I145">
            <v>6.6524014882480942E-2</v>
          </cell>
          <cell r="J145">
            <v>2.7153137999111706E-4</v>
          </cell>
          <cell r="K145">
            <v>8.2255229292589604E-3</v>
          </cell>
          <cell r="L145">
            <v>2.4333806121729022E-2</v>
          </cell>
          <cell r="M145">
            <v>2.2351074030810918E-2</v>
          </cell>
          <cell r="N145">
            <v>0</v>
          </cell>
          <cell r="O145">
            <v>0</v>
          </cell>
          <cell r="P145">
            <v>4.1762290459519116E-3</v>
          </cell>
          <cell r="Q145">
            <v>0</v>
          </cell>
          <cell r="R145">
            <v>3.5530129012848063E-4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A146" t="str">
            <v/>
          </cell>
          <cell r="B146" t="str">
            <v>Historical Test Year Twelve Months ended September 2005</v>
          </cell>
          <cell r="D146">
            <v>21759006271</v>
          </cell>
          <cell r="E146">
            <v>11074901353</v>
          </cell>
          <cell r="F146">
            <v>2683528686</v>
          </cell>
          <cell r="G146">
            <v>3191523074</v>
          </cell>
          <cell r="H146">
            <v>2062251046</v>
          </cell>
          <cell r="I146">
            <v>1447496457</v>
          </cell>
          <cell r="J146">
            <v>5908253</v>
          </cell>
          <cell r="K146">
            <v>178979205</v>
          </cell>
          <cell r="L146">
            <v>529479440</v>
          </cell>
          <cell r="M146">
            <v>486337160</v>
          </cell>
          <cell r="N146">
            <v>0</v>
          </cell>
          <cell r="O146">
            <v>0</v>
          </cell>
          <cell r="P146">
            <v>90870594</v>
          </cell>
          <cell r="Q146">
            <v>0</v>
          </cell>
          <cell r="R146">
            <v>7731003</v>
          </cell>
        </row>
        <row r="147">
          <cell r="A147" t="str">
            <v/>
          </cell>
        </row>
        <row r="148">
          <cell r="A148" t="str">
            <v>DEM_2A</v>
          </cell>
          <cell r="B148" t="str">
            <v>200 CP Demand - NO RETAIL WHEELING &amp; INTERRUPT</v>
          </cell>
          <cell r="C148" t="str">
            <v>DEM</v>
          </cell>
          <cell r="E148">
            <v>0.59457188124635074</v>
          </cell>
          <cell r="F148">
            <v>0.12028154127439407</v>
          </cell>
          <cell r="G148">
            <v>0.12818417385152384</v>
          </cell>
          <cell r="H148">
            <v>7.0732397277496722E-2</v>
          </cell>
          <cell r="I148">
            <v>5.0328006665615398E-2</v>
          </cell>
          <cell r="J148">
            <v>7.9910670525108997E-7</v>
          </cell>
          <cell r="K148">
            <v>0</v>
          </cell>
          <cell r="L148">
            <v>1.7051338876647757E-2</v>
          </cell>
          <cell r="M148">
            <v>1.4756837156970128E-2</v>
          </cell>
          <cell r="N148">
            <v>0</v>
          </cell>
          <cell r="O148">
            <v>0</v>
          </cell>
          <cell r="P148">
            <v>3.6884101825372809E-3</v>
          </cell>
          <cell r="Q148">
            <v>0</v>
          </cell>
          <cell r="R148">
            <v>4.0461436175880187E-4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A149" t="str">
            <v/>
          </cell>
          <cell r="B149" t="str">
            <v>Historical Test Year Twelve Months ended September 2005</v>
          </cell>
          <cell r="D149">
            <v>3754192</v>
          </cell>
          <cell r="E149">
            <v>2232137</v>
          </cell>
          <cell r="F149">
            <v>451560</v>
          </cell>
          <cell r="G149">
            <v>481228</v>
          </cell>
          <cell r="H149">
            <v>265543</v>
          </cell>
          <cell r="I149">
            <v>188941</v>
          </cell>
          <cell r="J149">
            <v>3</v>
          </cell>
          <cell r="K149">
            <v>0</v>
          </cell>
          <cell r="L149">
            <v>64014</v>
          </cell>
          <cell r="M149">
            <v>55400</v>
          </cell>
          <cell r="N149">
            <v>0</v>
          </cell>
          <cell r="O149">
            <v>0</v>
          </cell>
          <cell r="P149">
            <v>13847</v>
          </cell>
          <cell r="Q149">
            <v>0</v>
          </cell>
          <cell r="R149">
            <v>1519</v>
          </cell>
        </row>
        <row r="150">
          <cell r="A150" t="str">
            <v/>
          </cell>
        </row>
        <row r="151">
          <cell r="A151" t="str">
            <v>DIR_RESALE_SMALL</v>
          </cell>
          <cell r="B151" t="str">
            <v>Small Firm Resale Allocation Only</v>
          </cell>
          <cell r="C151" t="str">
            <v>CUS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A152" t="str">
            <v/>
          </cell>
          <cell r="B152" t="str">
            <v>Historical Test Year Twelve Months ended September 2005</v>
          </cell>
          <cell r="D152">
            <v>1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</row>
        <row r="153">
          <cell r="A153" t="str">
            <v/>
          </cell>
        </row>
        <row r="154">
          <cell r="A154" t="str">
            <v>DIR_RESALE_LARGE</v>
          </cell>
          <cell r="B154" t="str">
            <v>Large Firm Resale Allocation Only</v>
          </cell>
          <cell r="C154" t="str">
            <v>CUS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A155" t="str">
            <v/>
          </cell>
          <cell r="B155" t="str">
            <v>Historical Test Year Twelve Months ended September 2005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</v>
          </cell>
          <cell r="R155">
            <v>0</v>
          </cell>
        </row>
        <row r="156">
          <cell r="A156" t="str">
            <v/>
          </cell>
        </row>
        <row r="157">
          <cell r="A157" t="str">
            <v>DIR_449_HV</v>
          </cell>
          <cell r="B157" t="str">
            <v>Schedule 449 / 459 HV Allocation Only</v>
          </cell>
          <cell r="C157" t="str">
            <v>DEM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1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A158" t="str">
            <v/>
          </cell>
          <cell r="B158" t="str">
            <v>Historical Test Year Twelve Months ended September 2005</v>
          </cell>
          <cell r="D158">
            <v>1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0</v>
          </cell>
          <cell r="R158">
            <v>0</v>
          </cell>
        </row>
        <row r="159">
          <cell r="A159" t="str">
            <v/>
          </cell>
        </row>
        <row r="160">
          <cell r="A160" t="str">
            <v>DIR_449_ENERGY</v>
          </cell>
          <cell r="B160" t="str">
            <v>Schedule 449 / 459 Energy Allocation</v>
          </cell>
          <cell r="C160" t="str">
            <v>NRG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5.7713334870122673E-2</v>
          </cell>
          <cell r="O160">
            <v>0.94228666512987735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A161" t="str">
            <v/>
          </cell>
          <cell r="B161" t="str">
            <v>Historical Test Year Twelve Months ended September 2005</v>
          </cell>
          <cell r="D161">
            <v>2086458169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120416459</v>
          </cell>
          <cell r="O161">
            <v>1966041710</v>
          </cell>
          <cell r="P161">
            <v>0</v>
          </cell>
          <cell r="Q161">
            <v>0</v>
          </cell>
          <cell r="R161">
            <v>0</v>
          </cell>
        </row>
        <row r="162">
          <cell r="A162" t="str">
            <v/>
          </cell>
        </row>
        <row r="163">
          <cell r="A163" t="str">
            <v>ANCIL</v>
          </cell>
          <cell r="B163" t="str">
            <v>Transportation Ancillary Exp</v>
          </cell>
          <cell r="C163" t="str">
            <v>DEM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4.3665730453056086E-2</v>
          </cell>
          <cell r="O163">
            <v>0.83479950857140728</v>
          </cell>
          <cell r="P163">
            <v>0</v>
          </cell>
          <cell r="Q163">
            <v>0.1215347609755366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A164" t="str">
            <v/>
          </cell>
          <cell r="B164" t="str">
            <v>Historical Test Year Twelve Months ended September 2005</v>
          </cell>
          <cell r="D164">
            <v>972438.33000000007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42462.23</v>
          </cell>
          <cell r="O164">
            <v>811791.04</v>
          </cell>
          <cell r="P164">
            <v>0</v>
          </cell>
          <cell r="Q164">
            <v>118185.06</v>
          </cell>
          <cell r="R164">
            <v>0</v>
          </cell>
        </row>
        <row r="165">
          <cell r="A165" t="str">
            <v/>
          </cell>
        </row>
        <row r="166">
          <cell r="A166" t="str">
            <v>DIR_449_OATT</v>
          </cell>
          <cell r="B166" t="str">
            <v>Transportation OATT Revenue</v>
          </cell>
          <cell r="C166" t="str">
            <v>CUS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5.221404014033313E-2</v>
          </cell>
          <cell r="O166">
            <v>0.94778595985966685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A167" t="str">
            <v/>
          </cell>
          <cell r="B167" t="str">
            <v>Historical Test Year Twelve Months ended September 2005</v>
          </cell>
          <cell r="D167">
            <v>1980000.01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103383.8</v>
          </cell>
          <cell r="O167">
            <v>1876616.21</v>
          </cell>
          <cell r="P167">
            <v>0</v>
          </cell>
          <cell r="Q167">
            <v>0</v>
          </cell>
          <cell r="R167">
            <v>0</v>
          </cell>
        </row>
        <row r="168">
          <cell r="A168" t="str">
            <v/>
          </cell>
        </row>
        <row r="169">
          <cell r="A169" t="str">
            <v>PROFORMA_RETAIL_TAX</v>
          </cell>
          <cell r="B169" t="str">
            <v>Proforma State Revenue</v>
          </cell>
          <cell r="C169" t="str">
            <v>CUS</v>
          </cell>
          <cell r="E169">
            <v>0.54092150046203558</v>
          </cell>
          <cell r="F169">
            <v>0.12249088134783567</v>
          </cell>
          <cell r="G169">
            <v>0.1416510447791175</v>
          </cell>
          <cell r="H169">
            <v>8.3147024764694571E-2</v>
          </cell>
          <cell r="I169">
            <v>5.4260636948874966E-2</v>
          </cell>
          <cell r="J169">
            <v>1.6324643714081197E-4</v>
          </cell>
          <cell r="K169">
            <v>7.5261119644420074E-3</v>
          </cell>
          <cell r="L169">
            <v>1.9853725460204634E-2</v>
          </cell>
          <cell r="M169">
            <v>1.7585965882574675E-2</v>
          </cell>
          <cell r="N169">
            <v>5.4983117187038639E-4</v>
          </cell>
          <cell r="O169">
            <v>3.3585747923400894E-3</v>
          </cell>
          <cell r="P169">
            <v>8.491455988869169E-3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A170" t="str">
            <v/>
          </cell>
          <cell r="B170" t="str">
            <v>Historical Test Year Twelve Months ended September 2005</v>
          </cell>
          <cell r="D170">
            <v>1614761122</v>
          </cell>
          <cell r="E170">
            <v>873459009</v>
          </cell>
          <cell r="F170">
            <v>197793513</v>
          </cell>
          <cell r="G170">
            <v>228732600</v>
          </cell>
          <cell r="H170">
            <v>134262583</v>
          </cell>
          <cell r="I170">
            <v>87617967</v>
          </cell>
          <cell r="J170">
            <v>263604</v>
          </cell>
          <cell r="K170">
            <v>12152873</v>
          </cell>
          <cell r="L170">
            <v>32059024</v>
          </cell>
          <cell r="M170">
            <v>28397134</v>
          </cell>
          <cell r="N170">
            <v>887846</v>
          </cell>
          <cell r="O170">
            <v>5423296</v>
          </cell>
          <cell r="P170">
            <v>13711673</v>
          </cell>
          <cell r="Q170">
            <v>0</v>
          </cell>
          <cell r="R170">
            <v>0</v>
          </cell>
        </row>
        <row r="171">
          <cell r="A171" t="str">
            <v/>
          </cell>
        </row>
        <row r="172">
          <cell r="A172" t="str">
            <v>DIR908.01</v>
          </cell>
          <cell r="B172" t="str">
            <v>Direct Assign A/C 908</v>
          </cell>
          <cell r="C172" t="str">
            <v>CUS</v>
          </cell>
          <cell r="E172">
            <v>0.88217227295718714</v>
          </cell>
          <cell r="F172">
            <v>0.10607200646231199</v>
          </cell>
          <cell r="G172">
            <v>7.9520661531376682E-3</v>
          </cell>
          <cell r="H172">
            <v>7.0587169492250512E-4</v>
          </cell>
          <cell r="I172">
            <v>4.8064703647129583E-4</v>
          </cell>
          <cell r="J172">
            <v>2.5164766307397686E-5</v>
          </cell>
          <cell r="K172">
            <v>1.9502693888233207E-4</v>
          </cell>
          <cell r="L172">
            <v>6.291191576849422E-5</v>
          </cell>
          <cell r="M172">
            <v>1.6357098099808495E-5</v>
          </cell>
          <cell r="N172">
            <v>1.2582383153698843E-6</v>
          </cell>
          <cell r="O172">
            <v>1.2582383153698843E-5</v>
          </cell>
          <cell r="P172">
            <v>2.2950266872346688E-3</v>
          </cell>
          <cell r="Q172">
            <v>1.2582383153698843E-6</v>
          </cell>
          <cell r="R172">
            <v>7.5494298922193058E-6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 t="str">
            <v/>
          </cell>
          <cell r="B173" t="str">
            <v>Historical Test Year Twelve Months ended September 2005</v>
          </cell>
          <cell r="D173">
            <v>794762</v>
          </cell>
          <cell r="E173">
            <v>701117</v>
          </cell>
          <cell r="F173">
            <v>84302</v>
          </cell>
          <cell r="G173">
            <v>6320</v>
          </cell>
          <cell r="H173">
            <v>561</v>
          </cell>
          <cell r="I173">
            <v>382</v>
          </cell>
          <cell r="J173">
            <v>20</v>
          </cell>
          <cell r="K173">
            <v>155</v>
          </cell>
          <cell r="L173">
            <v>50</v>
          </cell>
          <cell r="M173">
            <v>13</v>
          </cell>
          <cell r="N173">
            <v>1</v>
          </cell>
          <cell r="O173">
            <v>10</v>
          </cell>
          <cell r="P173">
            <v>1824</v>
          </cell>
          <cell r="Q173">
            <v>1</v>
          </cell>
          <cell r="R173">
            <v>6</v>
          </cell>
        </row>
        <row r="174">
          <cell r="A174" t="str">
            <v/>
          </cell>
        </row>
        <row r="175">
          <cell r="A175" t="str">
            <v>DIR556.01</v>
          </cell>
          <cell r="B175" t="str">
            <v>Direct Assign A/C 556</v>
          </cell>
          <cell r="C175" t="str">
            <v>DEM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0.11109005936592144</v>
          </cell>
          <cell r="O175">
            <v>0.83333333333333337</v>
          </cell>
          <cell r="P175">
            <v>0</v>
          </cell>
          <cell r="Q175">
            <v>5.5576607300745234E-2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A176" t="str">
            <v/>
          </cell>
          <cell r="B176" t="str">
            <v>Historical Test Year Twelve Months ended September 2005</v>
          </cell>
          <cell r="D176">
            <v>15834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1759</v>
          </cell>
          <cell r="O176">
            <v>13195</v>
          </cell>
          <cell r="P176">
            <v>0</v>
          </cell>
          <cell r="Q176">
            <v>880</v>
          </cell>
          <cell r="R176">
            <v>0</v>
          </cell>
        </row>
        <row r="177">
          <cell r="A177" t="str">
            <v/>
          </cell>
        </row>
        <row r="178">
          <cell r="A178" t="str">
            <v>DIR565.02</v>
          </cell>
          <cell r="B178" t="str">
            <v>Direct Assign A/C 565.02</v>
          </cell>
          <cell r="C178" t="str">
            <v>DEM</v>
          </cell>
          <cell r="E178">
            <v>1.5088871187966442E-7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0.11111444742818488</v>
          </cell>
          <cell r="O178">
            <v>0.83332817796901071</v>
          </cell>
          <cell r="P178">
            <v>0</v>
          </cell>
          <cell r="Q178">
            <v>5.5557223714092441E-2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 t="str">
            <v/>
          </cell>
          <cell r="B179" t="str">
            <v>Historical Test Year Twelve Months ended September 2005</v>
          </cell>
          <cell r="D179">
            <v>66274.010000000009</v>
          </cell>
          <cell r="E179">
            <v>0.01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7364</v>
          </cell>
          <cell r="O179">
            <v>55228</v>
          </cell>
          <cell r="P179">
            <v>0</v>
          </cell>
          <cell r="Q179">
            <v>3682</v>
          </cell>
          <cell r="R179">
            <v>0</v>
          </cell>
        </row>
        <row r="180">
          <cell r="A180" t="str">
            <v/>
          </cell>
        </row>
        <row r="181">
          <cell r="A181" t="str">
            <v>DIR920.01</v>
          </cell>
          <cell r="B181" t="str">
            <v>Direct Assign A/C 920.01</v>
          </cell>
          <cell r="C181" t="str">
            <v>CUS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0.10921295592292486</v>
          </cell>
          <cell r="M181">
            <v>0.45245801924706192</v>
          </cell>
          <cell r="N181">
            <v>4.8704190472052655E-2</v>
          </cell>
          <cell r="O181">
            <v>0.36527273912193425</v>
          </cell>
          <cell r="P181">
            <v>0</v>
          </cell>
          <cell r="Q181">
            <v>2.4352095236026328E-2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A182" t="str">
            <v/>
          </cell>
          <cell r="B182" t="str">
            <v>Historical Test Year Twelve Months ended September 2005</v>
          </cell>
          <cell r="D182">
            <v>230165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25137</v>
          </cell>
          <cell r="M182">
            <v>104140</v>
          </cell>
          <cell r="N182">
            <v>11210</v>
          </cell>
          <cell r="O182">
            <v>84073</v>
          </cell>
          <cell r="P182">
            <v>0</v>
          </cell>
          <cell r="Q182">
            <v>5605</v>
          </cell>
          <cell r="R182">
            <v>0</v>
          </cell>
        </row>
        <row r="183">
          <cell r="A183" t="str">
            <v/>
          </cell>
        </row>
        <row r="184">
          <cell r="A184" t="str">
            <v>DIR450.02</v>
          </cell>
          <cell r="B184" t="str">
            <v>Direct Assign  Disconnect Call - A/C 450.02</v>
          </cell>
          <cell r="C184" t="str">
            <v>CUS</v>
          </cell>
          <cell r="E184">
            <v>0.89279790505829737</v>
          </cell>
          <cell r="F184">
            <v>0.10206489531398476</v>
          </cell>
          <cell r="G184">
            <v>4.1527529087591331E-3</v>
          </cell>
          <cell r="H184">
            <v>3.175634577286396E-5</v>
          </cell>
          <cell r="I184">
            <v>2.222944204100477E-4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7.3039595277587101E-4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 t="str">
            <v/>
          </cell>
          <cell r="B185" t="str">
            <v>Historical Test Year Twelve Months ended September 2005</v>
          </cell>
          <cell r="D185">
            <v>409367</v>
          </cell>
          <cell r="E185">
            <v>365482</v>
          </cell>
          <cell r="F185">
            <v>41782</v>
          </cell>
          <cell r="G185">
            <v>1700</v>
          </cell>
          <cell r="H185">
            <v>13</v>
          </cell>
          <cell r="I185">
            <v>91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299</v>
          </cell>
          <cell r="Q185">
            <v>0</v>
          </cell>
          <cell r="R185">
            <v>0</v>
          </cell>
        </row>
        <row r="186">
          <cell r="A186" t="str">
            <v/>
          </cell>
        </row>
        <row r="187">
          <cell r="A187" t="str">
            <v>DEM_12NCP_P</v>
          </cell>
          <cell r="B187" t="str">
            <v>12 NCP Distribution Demand (No HV)</v>
          </cell>
          <cell r="C187" t="str">
            <v>DMP</v>
          </cell>
          <cell r="E187">
            <v>0.5716406604117813</v>
          </cell>
          <cell r="F187">
            <v>0.12430613034877867</v>
          </cell>
          <cell r="G187">
            <v>0.14425826264255767</v>
          </cell>
          <cell r="H187">
            <v>8.0990231248058167E-2</v>
          </cell>
          <cell r="I187">
            <v>5.4799573690039613E-2</v>
          </cell>
          <cell r="J187">
            <v>4.5771245486446628E-4</v>
          </cell>
          <cell r="K187">
            <v>1.7697770756016164E-2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5.4352521205011869E-3</v>
          </cell>
          <cell r="Q187">
            <v>0</v>
          </cell>
          <cell r="R187">
            <v>4.1440632740276275E-4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A188" t="str">
            <v/>
          </cell>
          <cell r="B188" t="str">
            <v>Historical Test Year Twelve Months ended September 2005</v>
          </cell>
          <cell r="D188">
            <v>4502827</v>
          </cell>
          <cell r="E188">
            <v>2573999</v>
          </cell>
          <cell r="F188">
            <v>559729</v>
          </cell>
          <cell r="G188">
            <v>649570</v>
          </cell>
          <cell r="H188">
            <v>364685</v>
          </cell>
          <cell r="I188">
            <v>246753</v>
          </cell>
          <cell r="J188">
            <v>2061</v>
          </cell>
          <cell r="K188">
            <v>79690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24474</v>
          </cell>
          <cell r="Q188">
            <v>0</v>
          </cell>
          <cell r="R188">
            <v>1866</v>
          </cell>
        </row>
        <row r="189">
          <cell r="A189" t="str">
            <v/>
          </cell>
        </row>
        <row r="190">
          <cell r="A190" t="str">
            <v>DEM_12NCP_S</v>
          </cell>
          <cell r="B190" t="str">
            <v>Dist 12 NCP Dem, Excl Dir Assn Transf (No HV, PRI &amp; FR)</v>
          </cell>
          <cell r="C190" t="str">
            <v>DMS</v>
          </cell>
          <cell r="E190">
            <v>0.61690246298523865</v>
          </cell>
          <cell r="F190">
            <v>0.13414853646184971</v>
          </cell>
          <cell r="G190">
            <v>0.15568045398670377</v>
          </cell>
          <cell r="H190">
            <v>8.7402937885279586E-2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5.8656086809282873E-3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 t="str">
            <v/>
          </cell>
          <cell r="B191" t="str">
            <v>Historical Test Year Twelve Months ended September 2005</v>
          </cell>
          <cell r="D191">
            <v>4172457</v>
          </cell>
          <cell r="E191">
            <v>2573999</v>
          </cell>
          <cell r="F191">
            <v>559729</v>
          </cell>
          <cell r="G191">
            <v>649570</v>
          </cell>
          <cell r="H191">
            <v>364685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24474</v>
          </cell>
          <cell r="Q191">
            <v>0</v>
          </cell>
          <cell r="R191">
            <v>0</v>
          </cell>
        </row>
        <row r="192">
          <cell r="A192" t="str">
            <v/>
          </cell>
        </row>
        <row r="193">
          <cell r="A193" t="str">
            <v>DIR_40</v>
          </cell>
          <cell r="B193" t="str">
            <v>Direct Assignment Schedule 40</v>
          </cell>
          <cell r="C193" t="str">
            <v>CUS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1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A194" t="str">
            <v/>
          </cell>
          <cell r="B194" t="str">
            <v>Historical Test Year Twelve Months ended September 2005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</row>
        <row r="195">
          <cell r="A195" t="str">
            <v/>
          </cell>
        </row>
        <row r="196">
          <cell r="A196" t="str">
            <v>DEM_3B</v>
          </cell>
          <cell r="B196" t="str">
            <v>Top 75 CP - No Interruptibles</v>
          </cell>
          <cell r="C196" t="str">
            <v>DEM</v>
          </cell>
          <cell r="E196">
            <v>0.5550344459005877</v>
          </cell>
          <cell r="F196">
            <v>0.11431287341887425</v>
          </cell>
          <cell r="G196">
            <v>0.12019985625531962</v>
          </cell>
          <cell r="H196">
            <v>6.5487724457653038E-2</v>
          </cell>
          <cell r="I196">
            <v>4.7267476726340386E-2</v>
          </cell>
          <cell r="J196">
            <v>9.5606704611374291E-7</v>
          </cell>
          <cell r="K196">
            <v>0</v>
          </cell>
          <cell r="L196">
            <v>1.5715591087256175E-2</v>
          </cell>
          <cell r="M196">
            <v>1.3644510848612281E-2</v>
          </cell>
          <cell r="N196">
            <v>3.368224203458716E-3</v>
          </cell>
          <cell r="O196">
            <v>5.7168029022371253E-2</v>
          </cell>
          <cell r="P196">
            <v>3.386389477334877E-3</v>
          </cell>
          <cell r="Q196">
            <v>4.0362760519306934E-3</v>
          </cell>
          <cell r="R196">
            <v>3.7764648321492839E-4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A197" t="str">
            <v/>
          </cell>
          <cell r="B197" t="str">
            <v>Historical Test Year Twelve Months ended September 2005</v>
          </cell>
          <cell r="D197">
            <v>4183807</v>
          </cell>
          <cell r="E197">
            <v>2322157</v>
          </cell>
          <cell r="F197">
            <v>478263</v>
          </cell>
          <cell r="G197">
            <v>502893</v>
          </cell>
          <cell r="H197">
            <v>273988</v>
          </cell>
          <cell r="I197">
            <v>197758</v>
          </cell>
          <cell r="J197">
            <v>4</v>
          </cell>
          <cell r="K197">
            <v>0</v>
          </cell>
          <cell r="L197">
            <v>65751</v>
          </cell>
          <cell r="M197">
            <v>57086</v>
          </cell>
          <cell r="N197">
            <v>14092</v>
          </cell>
          <cell r="O197">
            <v>239180</v>
          </cell>
          <cell r="P197">
            <v>14168</v>
          </cell>
          <cell r="Q197">
            <v>16887</v>
          </cell>
          <cell r="R197">
            <v>1580</v>
          </cell>
        </row>
        <row r="198">
          <cell r="A198" t="str">
            <v/>
          </cell>
        </row>
        <row r="199">
          <cell r="A199" t="str">
            <v>DEM_3A</v>
          </cell>
          <cell r="B199" t="str">
            <v>Top 75 CP - No Interruptibles or Transportation</v>
          </cell>
          <cell r="C199" t="str">
            <v>DEM</v>
          </cell>
          <cell r="E199">
            <v>0.59334845647845691</v>
          </cell>
          <cell r="F199">
            <v>0.1222038875238652</v>
          </cell>
          <cell r="G199">
            <v>0.12849724860283807</v>
          </cell>
          <cell r="H199">
            <v>7.0008340044889067E-2</v>
          </cell>
          <cell r="I199">
            <v>5.0530349178055871E-2</v>
          </cell>
          <cell r="J199">
            <v>1.0220643246403356E-6</v>
          </cell>
          <cell r="K199">
            <v>0</v>
          </cell>
          <cell r="L199">
            <v>1.6800437852356676E-2</v>
          </cell>
          <cell r="M199">
            <v>1.4586391009104549E-2</v>
          </cell>
          <cell r="N199">
            <v>0</v>
          </cell>
          <cell r="O199">
            <v>0</v>
          </cell>
          <cell r="P199">
            <v>3.6201518378760687E-3</v>
          </cell>
          <cell r="Q199">
            <v>0</v>
          </cell>
          <cell r="R199">
            <v>4.0371540823293256E-4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A200" t="str">
            <v/>
          </cell>
          <cell r="B200" t="str">
            <v>Historical Test Year Twelve Months ended September 2005</v>
          </cell>
          <cell r="D200">
            <v>3913648</v>
          </cell>
          <cell r="E200">
            <v>2322157</v>
          </cell>
          <cell r="F200">
            <v>478263</v>
          </cell>
          <cell r="G200">
            <v>502893</v>
          </cell>
          <cell r="H200">
            <v>273988</v>
          </cell>
          <cell r="I200">
            <v>197758</v>
          </cell>
          <cell r="J200">
            <v>4</v>
          </cell>
          <cell r="K200">
            <v>0</v>
          </cell>
          <cell r="L200">
            <v>65751</v>
          </cell>
          <cell r="M200">
            <v>57086</v>
          </cell>
          <cell r="N200">
            <v>0</v>
          </cell>
          <cell r="O200">
            <v>0</v>
          </cell>
          <cell r="P200">
            <v>14168</v>
          </cell>
          <cell r="Q200">
            <v>0</v>
          </cell>
          <cell r="R200">
            <v>1580</v>
          </cell>
        </row>
        <row r="201">
          <cell r="A201" t="str">
            <v/>
          </cell>
        </row>
      </sheetData>
      <sheetData sheetId="4" refreshError="1">
        <row r="4">
          <cell r="A4" t="str">
            <v>D361.T</v>
          </cell>
          <cell r="B4" t="str">
            <v>Total Struct and Improvements</v>
          </cell>
          <cell r="C4">
            <v>5822059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273947.40000000002</v>
          </cell>
          <cell r="K4">
            <v>309229</v>
          </cell>
          <cell r="L4">
            <v>4143093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1095789.6000000001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</row>
        <row r="5">
          <cell r="A5" t="str">
            <v/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4.7053353461378532E-2</v>
          </cell>
          <cell r="K5">
            <v>5.3113340143066227E-2</v>
          </cell>
          <cell r="L5">
            <v>0.7116198925500411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0.18821341384551413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</row>
        <row r="6">
          <cell r="A6" t="str">
            <v/>
          </cell>
        </row>
        <row r="7">
          <cell r="A7" t="str">
            <v>D362.T</v>
          </cell>
          <cell r="B7" t="str">
            <v>Total Station Equip</v>
          </cell>
          <cell r="C7">
            <v>339335987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19069282.600000001</v>
          </cell>
          <cell r="K7">
            <v>0</v>
          </cell>
          <cell r="L7">
            <v>0</v>
          </cell>
          <cell r="M7">
            <v>22575914</v>
          </cell>
          <cell r="N7">
            <v>221413660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76277130.400000006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</row>
        <row r="8">
          <cell r="A8" t="str">
            <v/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5.6195874680394574E-2</v>
          </cell>
          <cell r="K8">
            <v>0</v>
          </cell>
          <cell r="L8">
            <v>0</v>
          </cell>
          <cell r="M8">
            <v>6.6529678150522839E-2</v>
          </cell>
          <cell r="N8">
            <v>0.65249094844750433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0.2247834987215783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</row>
        <row r="9">
          <cell r="A9" t="str">
            <v/>
          </cell>
        </row>
        <row r="10">
          <cell r="A10" t="str">
            <v>D364.T</v>
          </cell>
          <cell r="B10" t="str">
            <v>Total OVHD Lines</v>
          </cell>
          <cell r="C10">
            <v>451209396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450003391</v>
          </cell>
          <cell r="P10">
            <v>1206005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</row>
        <row r="11">
          <cell r="A11" t="str">
            <v/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0.99732717223823064</v>
          </cell>
          <cell r="P11">
            <v>2.6728277617693937E-3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</row>
        <row r="12">
          <cell r="A12" t="str">
            <v/>
          </cell>
        </row>
        <row r="13">
          <cell r="A13" t="str">
            <v>D366.T</v>
          </cell>
          <cell r="B13" t="str">
            <v>Total UNGD Lines</v>
          </cell>
          <cell r="C13">
            <v>940340482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927232068</v>
          </cell>
          <cell r="R13">
            <v>13108414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</row>
        <row r="14">
          <cell r="A14" t="str">
            <v/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0.98605992802509168</v>
          </cell>
          <cell r="R14">
            <v>1.394007197490834E-2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</row>
        <row r="15">
          <cell r="A15" t="str">
            <v/>
          </cell>
        </row>
        <row r="16">
          <cell r="A16" t="str">
            <v>D368.T</v>
          </cell>
          <cell r="B16" t="str">
            <v>Total Transformers</v>
          </cell>
          <cell r="C16">
            <v>326103464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115456007</v>
          </cell>
          <cell r="AJ16">
            <v>208973323</v>
          </cell>
          <cell r="AK16">
            <v>1674134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</row>
        <row r="17">
          <cell r="A17" t="str">
            <v/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0.35404716522729118</v>
          </cell>
          <cell r="AJ17">
            <v>0.64081908372491259</v>
          </cell>
          <cell r="AK17">
            <v>5.133751047796291E-3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</row>
        <row r="18">
          <cell r="A18" t="str">
            <v/>
          </cell>
        </row>
        <row r="19">
          <cell r="A19" t="str">
            <v>D370.T</v>
          </cell>
          <cell r="B19" t="str">
            <v>Total Meters</v>
          </cell>
          <cell r="C19">
            <v>121949908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121949908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</row>
        <row r="20">
          <cell r="A20" t="str">
            <v/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</row>
        <row r="21">
          <cell r="A21" t="str">
            <v/>
          </cell>
        </row>
        <row r="22">
          <cell r="A22" t="str">
            <v>D108.05.T</v>
          </cell>
          <cell r="B22" t="str">
            <v>Total Dist Acc Depr - Subs &amp; Lines</v>
          </cell>
          <cell r="C22">
            <v>1720363718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12652224</v>
          </cell>
          <cell r="J22">
            <v>20983856.400000002</v>
          </cell>
          <cell r="K22">
            <v>0</v>
          </cell>
          <cell r="L22">
            <v>4143093</v>
          </cell>
          <cell r="M22">
            <v>0</v>
          </cell>
          <cell r="N22">
            <v>221413660</v>
          </cell>
          <cell r="O22">
            <v>450003391</v>
          </cell>
          <cell r="P22">
            <v>0</v>
          </cell>
          <cell r="Q22">
            <v>927232068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83935425.600000009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7.3543889978735302E-3</v>
          </cell>
          <cell r="J23">
            <v>1.2197337214478503E-2</v>
          </cell>
          <cell r="K23">
            <v>0</v>
          </cell>
          <cell r="L23">
            <v>2.4082657386058637E-3</v>
          </cell>
          <cell r="M23">
            <v>0</v>
          </cell>
          <cell r="N23">
            <v>0.12870165633195479</v>
          </cell>
          <cell r="O23">
            <v>0.26157456489674702</v>
          </cell>
          <cell r="P23">
            <v>0</v>
          </cell>
          <cell r="Q23">
            <v>0.53897443796242628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4.8789348857914014E-2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</row>
        <row r="25">
          <cell r="A25" t="str">
            <v>D108.10.T</v>
          </cell>
          <cell r="B25" t="str">
            <v>Total Dist Acc Depr - Other</v>
          </cell>
          <cell r="C25">
            <v>705188683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1922251.4758986074</v>
          </cell>
          <cell r="P25">
            <v>5151.6164934657127</v>
          </cell>
          <cell r="Q25">
            <v>3960799.5114274989</v>
          </cell>
          <cell r="R25">
            <v>55994.396180427822</v>
          </cell>
          <cell r="S25">
            <v>0</v>
          </cell>
          <cell r="T25">
            <v>0</v>
          </cell>
          <cell r="U25">
            <v>0</v>
          </cell>
          <cell r="V25">
            <v>1255565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115456007</v>
          </cell>
          <cell r="AJ25">
            <v>208973323</v>
          </cell>
          <cell r="AK25">
            <v>1674134</v>
          </cell>
          <cell r="AL25">
            <v>43231546</v>
          </cell>
          <cell r="AM25">
            <v>125725426</v>
          </cell>
          <cell r="AN25">
            <v>121949908</v>
          </cell>
          <cell r="AO25">
            <v>2152931</v>
          </cell>
          <cell r="AP25">
            <v>29334640</v>
          </cell>
          <cell r="AQ25">
            <v>0</v>
          </cell>
          <cell r="AR25">
            <v>0</v>
          </cell>
          <cell r="AS25">
            <v>14843197.701933347</v>
          </cell>
          <cell r="AT25">
            <v>26084483.951444812</v>
          </cell>
          <cell r="AU25">
            <v>7814967.0161784003</v>
          </cell>
          <cell r="AV25">
            <v>371888.33044344105</v>
          </cell>
          <cell r="AW25">
            <v>376469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</row>
        <row r="26">
          <cell r="A26" t="str">
            <v/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2.7258682991352081E-3</v>
          </cell>
          <cell r="P26">
            <v>7.3053022795967259E-6</v>
          </cell>
          <cell r="Q26">
            <v>5.6166521200787601E-3</v>
          </cell>
          <cell r="R26">
            <v>7.9403424261174395E-5</v>
          </cell>
          <cell r="S26">
            <v>0</v>
          </cell>
          <cell r="T26">
            <v>0</v>
          </cell>
          <cell r="U26">
            <v>0</v>
          </cell>
          <cell r="V26">
            <v>1.7804667463728995E-3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0.16372356758311732</v>
          </cell>
          <cell r="AJ26">
            <v>0.29633675077000632</v>
          </cell>
          <cell r="AK26">
            <v>2.3740227833463404E-3</v>
          </cell>
          <cell r="AL26">
            <v>6.1304934469573726E-2</v>
          </cell>
          <cell r="AM26">
            <v>0.17828622187347268</v>
          </cell>
          <cell r="AN26">
            <v>0.1729323100892701</v>
          </cell>
          <cell r="AO26">
            <v>3.0529857496309253E-3</v>
          </cell>
          <cell r="AP26">
            <v>4.1598285263463312E-2</v>
          </cell>
          <cell r="AQ26">
            <v>0</v>
          </cell>
          <cell r="AR26">
            <v>0</v>
          </cell>
          <cell r="AS26">
            <v>2.1048547799700505E-2</v>
          </cell>
          <cell r="AT26">
            <v>3.6989368349583697E-2</v>
          </cell>
          <cell r="AU26">
            <v>1.1082093636177086E-2</v>
          </cell>
          <cell r="AV26">
            <v>5.2736003768716333E-4</v>
          </cell>
          <cell r="AW26">
            <v>5.3385570284314953E-4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</row>
        <row r="27">
          <cell r="A27" t="str">
            <v/>
          </cell>
        </row>
        <row r="28">
          <cell r="A28" t="str">
            <v>D372.T</v>
          </cell>
          <cell r="B28" t="str">
            <v>Leased Property Assignment Factor</v>
          </cell>
          <cell r="C28">
            <v>2152931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2152931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</row>
        <row r="29">
          <cell r="A29" t="str">
            <v/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1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</row>
        <row r="30">
          <cell r="A30" t="str">
            <v/>
          </cell>
        </row>
        <row r="31">
          <cell r="A31" t="str">
            <v>ADJPTDCE.T</v>
          </cell>
          <cell r="B31" t="str">
            <v>Adj Total Prod Trans Dist &amp; Cust Exp</v>
          </cell>
          <cell r="C31">
            <v>186758210</v>
          </cell>
          <cell r="D31">
            <v>0</v>
          </cell>
          <cell r="E31">
            <v>14590907.200000001</v>
          </cell>
          <cell r="F31">
            <v>278602.99666853523</v>
          </cell>
          <cell r="G31">
            <v>535312.60333146469</v>
          </cell>
          <cell r="H31">
            <v>0</v>
          </cell>
          <cell r="I31">
            <v>0</v>
          </cell>
          <cell r="J31">
            <v>276225.11296018958</v>
          </cell>
          <cell r="K31">
            <v>43.517236190581819</v>
          </cell>
          <cell r="L31">
            <v>583.04996181000536</v>
          </cell>
          <cell r="M31">
            <v>326974.23265779892</v>
          </cell>
          <cell r="N31">
            <v>3206805.3403487797</v>
          </cell>
          <cell r="O31">
            <v>28192488.090587143</v>
          </cell>
          <cell r="P31">
            <v>75555.611979129608</v>
          </cell>
          <cell r="Q31">
            <v>13426019.134766128</v>
          </cell>
          <cell r="R31">
            <v>189805.57647240069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31669</v>
          </cell>
          <cell r="AA31">
            <v>82108</v>
          </cell>
          <cell r="AB31">
            <v>5707562.4261067724</v>
          </cell>
          <cell r="AC31">
            <v>58363628.800000004</v>
          </cell>
          <cell r="AD31">
            <v>1114411.9866741409</v>
          </cell>
          <cell r="AE31">
            <v>2141250.4133258588</v>
          </cell>
          <cell r="AF31">
            <v>1104900.4518407583</v>
          </cell>
          <cell r="AG31">
            <v>7939405</v>
          </cell>
          <cell r="AH31">
            <v>0</v>
          </cell>
          <cell r="AI31">
            <v>134565.9152092454</v>
          </cell>
          <cell r="AJ31">
            <v>243561.91760392554</v>
          </cell>
          <cell r="AK31">
            <v>1951.2312936035873</v>
          </cell>
          <cell r="AL31">
            <v>0</v>
          </cell>
          <cell r="AM31">
            <v>2222</v>
          </cell>
          <cell r="AN31">
            <v>5670551.7877452234</v>
          </cell>
          <cell r="AO31">
            <v>31261.988619043648</v>
          </cell>
          <cell r="AP31">
            <v>2973381.6146118571</v>
          </cell>
          <cell r="AQ31">
            <v>0</v>
          </cell>
          <cell r="AR31">
            <v>0</v>
          </cell>
          <cell r="AS31">
            <v>14843197.701933347</v>
          </cell>
          <cell r="AT31">
            <v>13183812.951444812</v>
          </cell>
          <cell r="AU31">
            <v>7814967.0161784003</v>
          </cell>
          <cell r="AV31">
            <v>3898008.3304434409</v>
          </cell>
          <cell r="AW31">
            <v>376469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</row>
        <row r="32">
          <cell r="A32" t="str">
            <v/>
          </cell>
          <cell r="D32">
            <v>0</v>
          </cell>
          <cell r="E32">
            <v>7.8127259840410773E-2</v>
          </cell>
          <cell r="F32">
            <v>1.4917844664956643E-3</v>
          </cell>
          <cell r="G32">
            <v>2.8663404052301886E-3</v>
          </cell>
          <cell r="H32">
            <v>0</v>
          </cell>
          <cell r="I32">
            <v>0</v>
          </cell>
          <cell r="J32">
            <v>1.4790520478868885E-3</v>
          </cell>
          <cell r="K32">
            <v>2.3301377856738839E-7</v>
          </cell>
          <cell r="L32">
            <v>3.1219509000970044E-6</v>
          </cell>
          <cell r="M32">
            <v>1.7507890692344873E-3</v>
          </cell>
          <cell r="N32">
            <v>1.7170893533134526E-2</v>
          </cell>
          <cell r="O32">
            <v>0.1509571551932691</v>
          </cell>
          <cell r="P32">
            <v>4.045638046066602E-4</v>
          </cell>
          <cell r="Q32">
            <v>7.1889846956479861E-2</v>
          </cell>
          <cell r="R32">
            <v>1.0163171754130685E-3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1.6957219712054425E-4</v>
          </cell>
          <cell r="AA32">
            <v>4.3964867729241996E-4</v>
          </cell>
          <cell r="AB32">
            <v>3.0561239723312685E-2</v>
          </cell>
          <cell r="AC32">
            <v>0.31250903936164309</v>
          </cell>
          <cell r="AD32">
            <v>5.9671378659826571E-3</v>
          </cell>
          <cell r="AE32">
            <v>1.1465361620920754E-2</v>
          </cell>
          <cell r="AF32">
            <v>5.9162081915475539E-3</v>
          </cell>
          <cell r="AG32">
            <v>4.2511678603045083E-2</v>
          </cell>
          <cell r="AH32">
            <v>0</v>
          </cell>
          <cell r="AI32">
            <v>7.2053547316203875E-4</v>
          </cell>
          <cell r="AJ32">
            <v>1.3041564148849227E-3</v>
          </cell>
          <cell r="AK32">
            <v>1.0447901024557835E-5</v>
          </cell>
          <cell r="AL32">
            <v>0</v>
          </cell>
          <cell r="AM32">
            <v>1.1897736651042008E-5</v>
          </cell>
          <cell r="AN32">
            <v>3.0363065633072964E-2</v>
          </cell>
          <cell r="AO32">
            <v>1.6739284778454264E-4</v>
          </cell>
          <cell r="AP32">
            <v>1.5921022238389718E-2</v>
          </cell>
          <cell r="AQ32">
            <v>0</v>
          </cell>
          <cell r="AR32">
            <v>0</v>
          </cell>
          <cell r="AS32">
            <v>7.9478153607990501E-2</v>
          </cell>
          <cell r="AT32">
            <v>7.0592949843783642E-2</v>
          </cell>
          <cell r="AU32">
            <v>4.184537331011258E-2</v>
          </cell>
          <cell r="AV32">
            <v>2.0871951655798377E-2</v>
          </cell>
          <cell r="AW32">
            <v>2.0158096396404742E-3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</row>
        <row r="33">
          <cell r="A33" t="str">
            <v/>
          </cell>
        </row>
        <row r="34">
          <cell r="A34" t="str">
            <v>CAE.T</v>
          </cell>
          <cell r="B34" t="str">
            <v>Cust Accts Exp - Total</v>
          </cell>
          <cell r="C34">
            <v>35587389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14843197.701933347</v>
          </cell>
          <cell r="AT34">
            <v>13183812.951444812</v>
          </cell>
          <cell r="AU34">
            <v>7814967.0161784003</v>
          </cell>
          <cell r="AV34">
            <v>-254588.66955655898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</row>
        <row r="35">
          <cell r="A35" t="str">
            <v/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0.41709150682376128</v>
          </cell>
          <cell r="AT35">
            <v>0.37046305789516654</v>
          </cell>
          <cell r="AU35">
            <v>0.2195993366127085</v>
          </cell>
          <cell r="AV35">
            <v>-7.153901331636299E-3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</row>
        <row r="36">
          <cell r="A36" t="str">
            <v/>
          </cell>
        </row>
        <row r="37">
          <cell r="A37" t="str">
            <v>CAES1.T</v>
          </cell>
          <cell r="B37" t="str">
            <v>Cust Accts Exp - Subtotal ID902.00 to ID905.00</v>
          </cell>
          <cell r="C37">
            <v>34823097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14524418</v>
          </cell>
          <cell r="AT37">
            <v>12900671</v>
          </cell>
          <cell r="AU37">
            <v>7647129</v>
          </cell>
          <cell r="AV37">
            <v>-249121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</row>
        <row r="38">
          <cell r="A38" t="str">
            <v/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0.41709150682376123</v>
          </cell>
          <cell r="AT38">
            <v>0.37046305789516654</v>
          </cell>
          <cell r="AU38">
            <v>0.2195993366127085</v>
          </cell>
          <cell r="AV38">
            <v>-7.153901331636299E-3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</row>
        <row r="39">
          <cell r="A39" t="str">
            <v/>
          </cell>
        </row>
        <row r="40">
          <cell r="A40" t="str">
            <v>DES1.T</v>
          </cell>
          <cell r="B40" t="str">
            <v>Dist O&amp;M - ID581.00 to ID587.01 Subtotal</v>
          </cell>
          <cell r="C40">
            <v>17586747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78382.343179462434</v>
          </cell>
          <cell r="K40">
            <v>0</v>
          </cell>
          <cell r="L40">
            <v>0</v>
          </cell>
          <cell r="M40">
            <v>92795.994262418157</v>
          </cell>
          <cell r="N40">
            <v>910098.28984026972</v>
          </cell>
          <cell r="O40">
            <v>3606667.1647617975</v>
          </cell>
          <cell r="P40">
            <v>9665.835238202797</v>
          </cell>
          <cell r="Q40">
            <v>2606314.1593588013</v>
          </cell>
          <cell r="R40">
            <v>36845.840641198731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4469064</v>
          </cell>
          <cell r="AC40">
            <v>0</v>
          </cell>
          <cell r="AD40">
            <v>0</v>
          </cell>
          <cell r="AE40">
            <v>0</v>
          </cell>
          <cell r="AF40">
            <v>313529.37271784974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4217179</v>
          </cell>
          <cell r="AO40">
            <v>5017</v>
          </cell>
          <cell r="AP40">
            <v>1241188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</row>
        <row r="41">
          <cell r="A41" t="str">
            <v/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4.4568983211882469E-3</v>
          </cell>
          <cell r="K41">
            <v>0</v>
          </cell>
          <cell r="L41">
            <v>0</v>
          </cell>
          <cell r="M41">
            <v>5.2764729180682568E-3</v>
          </cell>
          <cell r="N41">
            <v>5.1749097763234421E-2</v>
          </cell>
          <cell r="O41">
            <v>0.20507869731461978</v>
          </cell>
          <cell r="P41">
            <v>5.4960904584587457E-4</v>
          </cell>
          <cell r="Q41">
            <v>0.14819762627840163</v>
          </cell>
          <cell r="R41">
            <v>2.0950913003524034E-3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0.25411544272513842</v>
          </cell>
          <cell r="AC41">
            <v>0</v>
          </cell>
          <cell r="AD41">
            <v>0</v>
          </cell>
          <cell r="AE41">
            <v>0</v>
          </cell>
          <cell r="AF41">
            <v>1.7827593284752988E-2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0.23979301004330136</v>
          </cell>
          <cell r="AO41">
            <v>2.852716309616554E-4</v>
          </cell>
          <cell r="AP41">
            <v>7.057518937413497E-2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</row>
        <row r="42">
          <cell r="A42" t="str">
            <v/>
          </cell>
        </row>
        <row r="43">
          <cell r="A43" t="str">
            <v>DES2.T</v>
          </cell>
          <cell r="B43" t="str">
            <v>Dist O&amp;M - ID591.00 to ID597.00 Subtotal</v>
          </cell>
          <cell r="C43">
            <v>39493252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178632.84775025709</v>
          </cell>
          <cell r="K43">
            <v>43.499825577171244</v>
          </cell>
          <cell r="L43">
            <v>582.81669199848363</v>
          </cell>
          <cell r="M43">
            <v>211435.84118047581</v>
          </cell>
          <cell r="N43">
            <v>2073660.6035506632</v>
          </cell>
          <cell r="O43">
            <v>23695705.723914292</v>
          </cell>
          <cell r="P43">
            <v>63504.276085708996</v>
          </cell>
          <cell r="Q43">
            <v>10179253.420531576</v>
          </cell>
          <cell r="R43">
            <v>143905.5794684228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714531.39100102836</v>
          </cell>
          <cell r="AG43">
            <v>0</v>
          </cell>
          <cell r="AH43">
            <v>0</v>
          </cell>
          <cell r="AI43">
            <v>134512.07734330907</v>
          </cell>
          <cell r="AJ43">
            <v>243464.47202235486</v>
          </cell>
          <cell r="AK43">
            <v>1950.4506343361015</v>
          </cell>
          <cell r="AL43">
            <v>0</v>
          </cell>
          <cell r="AM43">
            <v>0</v>
          </cell>
          <cell r="AN43">
            <v>423505</v>
          </cell>
          <cell r="AO43">
            <v>0</v>
          </cell>
          <cell r="AP43">
            <v>1428564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</row>
        <row r="44">
          <cell r="A44" t="str">
            <v/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4.5231232857263085E-3</v>
          </cell>
          <cell r="K44">
            <v>1.1014495736428907E-6</v>
          </cell>
          <cell r="L44">
            <v>1.47573740445199E-5</v>
          </cell>
          <cell r="M44">
            <v>5.3537207110844103E-3</v>
          </cell>
          <cell r="N44">
            <v>5.250670680527051E-2</v>
          </cell>
          <cell r="O44">
            <v>0.59999378435369899</v>
          </cell>
          <cell r="P44">
            <v>1.6079778916587824E-3</v>
          </cell>
          <cell r="Q44">
            <v>0.25774665050453621</v>
          </cell>
          <cell r="R44">
            <v>3.6438017175294351E-3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1.8092493142905234E-2</v>
          </cell>
          <cell r="AG44">
            <v>0</v>
          </cell>
          <cell r="AH44">
            <v>0</v>
          </cell>
          <cell r="AI44">
            <v>3.4059509037976683E-3</v>
          </cell>
          <cell r="AJ44">
            <v>6.1647106706319062E-3</v>
          </cell>
          <cell r="AK44">
            <v>4.9386934110569105E-5</v>
          </cell>
          <cell r="AL44">
            <v>0</v>
          </cell>
          <cell r="AM44">
            <v>0</v>
          </cell>
          <cell r="AN44">
            <v>1.0723477519653231E-2</v>
          </cell>
          <cell r="AO44">
            <v>0</v>
          </cell>
          <cell r="AP44">
            <v>3.6172356735778559E-2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</row>
        <row r="45">
          <cell r="A45" t="str">
            <v/>
          </cell>
        </row>
        <row r="46">
          <cell r="A46" t="str">
            <v>DP.T</v>
          </cell>
          <cell r="B46" t="str">
            <v>Total Distribution Plant</v>
          </cell>
          <cell r="C46">
            <v>2413916693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655736</v>
          </cell>
          <cell r="I46">
            <v>12652224</v>
          </cell>
          <cell r="J46">
            <v>20983856.400000002</v>
          </cell>
          <cell r="K46">
            <v>309229</v>
          </cell>
          <cell r="L46">
            <v>4143093</v>
          </cell>
          <cell r="M46">
            <v>22575914</v>
          </cell>
          <cell r="N46">
            <v>221413660</v>
          </cell>
          <cell r="O46">
            <v>451925642.47589862</v>
          </cell>
          <cell r="P46">
            <v>1211156.6164934656</v>
          </cell>
          <cell r="Q46">
            <v>931192867.51142752</v>
          </cell>
          <cell r="R46">
            <v>13164408.396180429</v>
          </cell>
          <cell r="S46">
            <v>0</v>
          </cell>
          <cell r="T46">
            <v>0</v>
          </cell>
          <cell r="U46">
            <v>0</v>
          </cell>
          <cell r="V46">
            <v>1255565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83935425.600000009</v>
          </cell>
          <cell r="AG46">
            <v>0</v>
          </cell>
          <cell r="AH46">
            <v>0</v>
          </cell>
          <cell r="AI46">
            <v>115456007</v>
          </cell>
          <cell r="AJ46">
            <v>208973323</v>
          </cell>
          <cell r="AK46">
            <v>1674134</v>
          </cell>
          <cell r="AL46">
            <v>43231546</v>
          </cell>
          <cell r="AM46">
            <v>125725426</v>
          </cell>
          <cell r="AN46">
            <v>121949908</v>
          </cell>
          <cell r="AO46">
            <v>2152931</v>
          </cell>
          <cell r="AP46">
            <v>29334640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</row>
        <row r="47">
          <cell r="A47" t="str">
            <v/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2.7164814838123328E-4</v>
          </cell>
          <cell r="I47">
            <v>5.2413672918744754E-3</v>
          </cell>
          <cell r="J47">
            <v>8.6928668503142917E-3</v>
          </cell>
          <cell r="K47">
            <v>1.281025981123202E-4</v>
          </cell>
          <cell r="L47">
            <v>1.7163363640569514E-3</v>
          </cell>
          <cell r="M47">
            <v>9.3523998013132752E-3</v>
          </cell>
          <cell r="N47">
            <v>9.1723819899032444E-2</v>
          </cell>
          <cell r="O47">
            <v>0.18721675184003486</v>
          </cell>
          <cell r="P47">
            <v>5.0173919423385238E-4</v>
          </cell>
          <cell r="Q47">
            <v>0.38576015080045994</v>
          </cell>
          <cell r="R47">
            <v>5.4535471063915575E-3</v>
          </cell>
          <cell r="S47">
            <v>0</v>
          </cell>
          <cell r="T47">
            <v>0</v>
          </cell>
          <cell r="U47">
            <v>0</v>
          </cell>
          <cell r="V47">
            <v>5.2013601117261094E-4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3.4771467401257167E-2</v>
          </cell>
          <cell r="AG47">
            <v>0</v>
          </cell>
          <cell r="AH47">
            <v>0</v>
          </cell>
          <cell r="AI47">
            <v>4.782932540083313E-2</v>
          </cell>
          <cell r="AJ47">
            <v>8.6570229869983334E-2</v>
          </cell>
          <cell r="AK47">
            <v>6.9353429008330741E-4</v>
          </cell>
          <cell r="AL47">
            <v>1.7909294933567951E-2</v>
          </cell>
          <cell r="AM47">
            <v>5.2083581162757221E-2</v>
          </cell>
          <cell r="AN47">
            <v>5.0519518073526164E-2</v>
          </cell>
          <cell r="AO47">
            <v>8.9188289150291737E-4</v>
          </cell>
          <cell r="AP47">
            <v>1.215230007111103E-2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</row>
        <row r="48">
          <cell r="A48" t="str">
            <v/>
          </cell>
        </row>
        <row r="49">
          <cell r="A49" t="str">
            <v>EPIS.T</v>
          </cell>
          <cell r="B49" t="str">
            <v>Total Elec Plant In Service</v>
          </cell>
          <cell r="C49">
            <v>5051680542</v>
          </cell>
          <cell r="D49">
            <v>0</v>
          </cell>
          <cell r="E49">
            <v>365118611.05329591</v>
          </cell>
          <cell r="F49">
            <v>36376444.498803161</v>
          </cell>
          <cell r="G49">
            <v>69894327.905468881</v>
          </cell>
          <cell r="H49">
            <v>712182.87643389963</v>
          </cell>
          <cell r="I49">
            <v>13741349.081956793</v>
          </cell>
          <cell r="J49">
            <v>22790182.649157427</v>
          </cell>
          <cell r="K49">
            <v>335847.96121728612</v>
          </cell>
          <cell r="L49">
            <v>4499737.5316791432</v>
          </cell>
          <cell r="M49">
            <v>24519287.29037958</v>
          </cell>
          <cell r="N49">
            <v>240473326.55299917</v>
          </cell>
          <cell r="O49">
            <v>490828174.74215776</v>
          </cell>
          <cell r="P49">
            <v>1315415.0495721842</v>
          </cell>
          <cell r="Q49">
            <v>1011351542.2350147</v>
          </cell>
          <cell r="R49">
            <v>14297623.18698738</v>
          </cell>
          <cell r="S49">
            <v>0</v>
          </cell>
          <cell r="T49">
            <v>0</v>
          </cell>
          <cell r="U49">
            <v>0</v>
          </cell>
          <cell r="V49">
            <v>1363646.1826859119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1460474444.2131836</v>
          </cell>
          <cell r="AD49">
            <v>145505777.99521264</v>
          </cell>
          <cell r="AE49">
            <v>279577311.62187552</v>
          </cell>
          <cell r="AF49">
            <v>91160730.596629709</v>
          </cell>
          <cell r="AG49">
            <v>0</v>
          </cell>
          <cell r="AH49">
            <v>0</v>
          </cell>
          <cell r="AI49">
            <v>125394657.55552912</v>
          </cell>
          <cell r="AJ49">
            <v>226962104.06640843</v>
          </cell>
          <cell r="AK49">
            <v>1818246.318115507</v>
          </cell>
          <cell r="AL49">
            <v>46952991.421798475</v>
          </cell>
          <cell r="AM49">
            <v>136548085.70759785</v>
          </cell>
          <cell r="AN49">
            <v>132447564.66060948</v>
          </cell>
          <cell r="AO49">
            <v>2338258.9827975156</v>
          </cell>
          <cell r="AP49">
            <v>34683691.763724253</v>
          </cell>
          <cell r="AQ49">
            <v>0</v>
          </cell>
          <cell r="AR49">
            <v>0</v>
          </cell>
          <cell r="AS49">
            <v>25986855.673212785</v>
          </cell>
          <cell r="AT49">
            <v>23081673.590267211</v>
          </cell>
          <cell r="AU49">
            <v>13682120.525410384</v>
          </cell>
          <cell r="AV49">
            <v>7448328.5098183705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</row>
        <row r="50">
          <cell r="D50">
            <v>0</v>
          </cell>
          <cell r="E50">
            <v>7.2276662789278953E-2</v>
          </cell>
          <cell r="F50">
            <v>7.2008600299181711E-3</v>
          </cell>
          <cell r="G50">
            <v>1.3835856666779086E-2</v>
          </cell>
          <cell r="H50">
            <v>1.4097939695765894E-4</v>
          </cell>
          <cell r="I50">
            <v>2.7201540096825848E-3</v>
          </cell>
          <cell r="J50">
            <v>4.5114061468611031E-3</v>
          </cell>
          <cell r="K50">
            <v>6.6482422715574422E-5</v>
          </cell>
          <cell r="L50">
            <v>8.9074071376209034E-4</v>
          </cell>
          <cell r="M50">
            <v>4.8536892003610745E-3</v>
          </cell>
          <cell r="N50">
            <v>4.7602639270968999E-2</v>
          </cell>
          <cell r="O50">
            <v>9.7161364552128829E-2</v>
          </cell>
          <cell r="P50">
            <v>2.6039157437524762E-4</v>
          </cell>
          <cell r="Q50">
            <v>0.20020100911500091</v>
          </cell>
          <cell r="R50">
            <v>2.8302706531254328E-3</v>
          </cell>
          <cell r="S50">
            <v>0</v>
          </cell>
          <cell r="T50">
            <v>0</v>
          </cell>
          <cell r="U50">
            <v>0</v>
          </cell>
          <cell r="V50">
            <v>2.6993911656694616E-4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0.28910665115711581</v>
          </cell>
          <cell r="AD50">
            <v>2.8803440119672685E-2</v>
          </cell>
          <cell r="AE50">
            <v>5.5343426667116342E-2</v>
          </cell>
          <cell r="AF50">
            <v>1.8045624587444412E-2</v>
          </cell>
          <cell r="AG50">
            <v>0</v>
          </cell>
          <cell r="AH50">
            <v>0</v>
          </cell>
          <cell r="AI50">
            <v>2.4822364857197479E-2</v>
          </cell>
          <cell r="AJ50">
            <v>4.4928039724489853E-2</v>
          </cell>
          <cell r="AK50">
            <v>3.5992899847852396E-4</v>
          </cell>
          <cell r="AL50">
            <v>9.2945290248320836E-3</v>
          </cell>
          <cell r="AM50">
            <v>2.7030229756677644E-2</v>
          </cell>
          <cell r="AN50">
            <v>2.6218515513685363E-2</v>
          </cell>
          <cell r="AO50">
            <v>4.6286754741458382E-4</v>
          </cell>
          <cell r="AP50">
            <v>6.8657729789842782E-3</v>
          </cell>
          <cell r="AQ50">
            <v>0</v>
          </cell>
          <cell r="AR50">
            <v>0</v>
          </cell>
          <cell r="AS50">
            <v>5.1442001245241816E-3</v>
          </cell>
          <cell r="AT50">
            <v>4.5691079232672528E-3</v>
          </cell>
          <cell r="AU50">
            <v>2.7084294843382011E-3</v>
          </cell>
          <cell r="AV50">
            <v>1.4744258762786925E-3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</row>
        <row r="52">
          <cell r="A52" t="str">
            <v>GP.T</v>
          </cell>
          <cell r="B52" t="str">
            <v>Total General Plant</v>
          </cell>
          <cell r="C52">
            <v>228124597</v>
          </cell>
          <cell r="D52">
            <v>0</v>
          </cell>
          <cell r="E52">
            <v>12473829.62728172</v>
          </cell>
          <cell r="F52">
            <v>804955.83202498453</v>
          </cell>
          <cell r="G52">
            <v>1546656.020074334</v>
          </cell>
          <cell r="H52">
            <v>30275.404930507848</v>
          </cell>
          <cell r="I52">
            <v>584154.60623099783</v>
          </cell>
          <cell r="J52">
            <v>968827.01195851481</v>
          </cell>
          <cell r="K52">
            <v>14277.137737223531</v>
          </cell>
          <cell r="L52">
            <v>191287.07016200505</v>
          </cell>
          <cell r="M52">
            <v>1042332.4905546152</v>
          </cell>
          <cell r="N52">
            <v>10222693.604813198</v>
          </cell>
          <cell r="O52">
            <v>20865457.782457795</v>
          </cell>
          <cell r="P52">
            <v>55919.237312887293</v>
          </cell>
          <cell r="Q52">
            <v>42993279.509298265</v>
          </cell>
          <cell r="R52">
            <v>607802.21745479864</v>
          </cell>
          <cell r="S52">
            <v>0</v>
          </cell>
          <cell r="T52">
            <v>0</v>
          </cell>
          <cell r="U52">
            <v>0</v>
          </cell>
          <cell r="V52">
            <v>57969.577378050133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49895318.509126879</v>
          </cell>
          <cell r="AD52">
            <v>3219823.3280999381</v>
          </cell>
          <cell r="AE52">
            <v>6186624.080297336</v>
          </cell>
          <cell r="AF52">
            <v>3875308.0478340592</v>
          </cell>
          <cell r="AG52">
            <v>0</v>
          </cell>
          <cell r="AH52">
            <v>0</v>
          </cell>
          <cell r="AI52">
            <v>5330616.8390702168</v>
          </cell>
          <cell r="AJ52">
            <v>9648321.8452224806</v>
          </cell>
          <cell r="AK52">
            <v>77294.95522272808</v>
          </cell>
          <cell r="AL52">
            <v>1996005.3450197591</v>
          </cell>
          <cell r="AM52">
            <v>5804757.0702395476</v>
          </cell>
          <cell r="AN52">
            <v>5630440.9792022686</v>
          </cell>
          <cell r="AO52">
            <v>99401.066606749038</v>
          </cell>
          <cell r="AP52">
            <v>2999707.824896493</v>
          </cell>
          <cell r="AQ52">
            <v>0</v>
          </cell>
          <cell r="AR52">
            <v>0</v>
          </cell>
          <cell r="AS52">
            <v>15141176.77634568</v>
          </cell>
          <cell r="AT52">
            <v>13448479.666756785</v>
          </cell>
          <cell r="AU52">
            <v>7971853.4691386316</v>
          </cell>
          <cell r="AV52">
            <v>4339750.0672505433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</row>
        <row r="53">
          <cell r="A53" t="str">
            <v/>
          </cell>
          <cell r="D53">
            <v>0</v>
          </cell>
          <cell r="E53">
            <v>5.4679897702051478E-2</v>
          </cell>
          <cell r="F53">
            <v>3.5285797437484769E-3</v>
          </cell>
          <cell r="G53">
            <v>6.7798739829635028E-3</v>
          </cell>
          <cell r="H53">
            <v>1.3271433825484346E-4</v>
          </cell>
          <cell r="I53">
            <v>2.560682249582222E-3</v>
          </cell>
          <cell r="J53">
            <v>4.2469204316381319E-3</v>
          </cell>
          <cell r="K53">
            <v>6.2584823929457859E-5</v>
          </cell>
          <cell r="L53">
            <v>8.385201450328702E-4</v>
          </cell>
          <cell r="M53">
            <v>4.5691367974432639E-3</v>
          </cell>
          <cell r="N53">
            <v>4.4811886746316962E-2</v>
          </cell>
          <cell r="O53">
            <v>9.1465181996388562E-2</v>
          </cell>
          <cell r="P53">
            <v>2.4512585687060871E-4</v>
          </cell>
          <cell r="Q53">
            <v>0.18846402393556125</v>
          </cell>
          <cell r="R53">
            <v>2.6643431942360808E-3</v>
          </cell>
          <cell r="S53">
            <v>0</v>
          </cell>
          <cell r="T53">
            <v>0</v>
          </cell>
          <cell r="U53">
            <v>0</v>
          </cell>
          <cell r="V53">
            <v>2.5411366481471585E-4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0.21871959080820591</v>
          </cell>
          <cell r="AD53">
            <v>1.4114318974993907E-2</v>
          </cell>
          <cell r="AE53">
            <v>2.7119495931854011E-2</v>
          </cell>
          <cell r="AF53">
            <v>1.6987681726552527E-2</v>
          </cell>
          <cell r="AG53">
            <v>0</v>
          </cell>
          <cell r="AH53">
            <v>0</v>
          </cell>
          <cell r="AI53">
            <v>2.3367128793526006E-2</v>
          </cell>
          <cell r="AJ53">
            <v>4.2294088283792039E-2</v>
          </cell>
          <cell r="AK53">
            <v>3.3882779954117826E-4</v>
          </cell>
          <cell r="AL53">
            <v>8.7496279281964462E-3</v>
          </cell>
          <cell r="AM53">
            <v>2.5445555396376426E-2</v>
          </cell>
          <cell r="AN53">
            <v>2.4681428715914701E-2</v>
          </cell>
          <cell r="AO53">
            <v>4.3573147268617001E-4</v>
          </cell>
          <cell r="AP53">
            <v>1.3149427393384034E-2</v>
          </cell>
          <cell r="AQ53">
            <v>0</v>
          </cell>
          <cell r="AR53">
            <v>0</v>
          </cell>
          <cell r="AS53">
            <v>6.6372399011167038E-2</v>
          </cell>
          <cell r="AT53">
            <v>5.895234377885513E-2</v>
          </cell>
          <cell r="AU53">
            <v>3.4945172830874664E-2</v>
          </cell>
          <cell r="AV53">
            <v>1.9023595545247334E-2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</row>
        <row r="54">
          <cell r="A54" t="str">
            <v/>
          </cell>
        </row>
        <row r="55">
          <cell r="A55" t="str">
            <v>LINE.T</v>
          </cell>
          <cell r="B55" t="str">
            <v>Total Distribution OH &amp; UG Lines</v>
          </cell>
          <cell r="C55">
            <v>1391549878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450003391</v>
          </cell>
          <cell r="P55">
            <v>1206005</v>
          </cell>
          <cell r="Q55">
            <v>927232068</v>
          </cell>
          <cell r="R55">
            <v>13108414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</row>
        <row r="56">
          <cell r="A56" t="str">
            <v/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0.3233828683501922</v>
          </cell>
          <cell r="P56">
            <v>8.6666314953318547E-4</v>
          </cell>
          <cell r="Q56">
            <v>0.66633045833230276</v>
          </cell>
          <cell r="R56">
            <v>9.4200101679718599E-3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</row>
        <row r="57">
          <cell r="A57" t="str">
            <v/>
          </cell>
        </row>
        <row r="58">
          <cell r="A58" t="str">
            <v>POWER.T</v>
          </cell>
          <cell r="B58" t="str">
            <v>Sales of Electricity - Non Firm</v>
          </cell>
          <cell r="C58">
            <v>968420020.98000026</v>
          </cell>
          <cell r="D58">
            <v>0</v>
          </cell>
          <cell r="E58">
            <v>190797182.13400003</v>
          </cell>
          <cell r="F58">
            <v>278602.99666853523</v>
          </cell>
          <cell r="G58">
            <v>535312.60333146469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2342772.31</v>
          </cell>
          <cell r="Z58">
            <v>31669</v>
          </cell>
          <cell r="AA58">
            <v>82108</v>
          </cell>
          <cell r="AB58">
            <v>0</v>
          </cell>
          <cell r="AC58">
            <v>763188728.53600013</v>
          </cell>
          <cell r="AD58">
            <v>1114411.9866741409</v>
          </cell>
          <cell r="AE58">
            <v>2141250.4133258588</v>
          </cell>
          <cell r="AF58">
            <v>0</v>
          </cell>
          <cell r="AG58">
            <v>7939405</v>
          </cell>
          <cell r="AH58">
            <v>-31422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</row>
        <row r="59">
          <cell r="D59">
            <v>0</v>
          </cell>
          <cell r="E59">
            <v>0.19701903926038344</v>
          </cell>
          <cell r="F59">
            <v>2.8768818346671597E-4</v>
          </cell>
          <cell r="G59">
            <v>5.527690379529234E-4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2.4191696363621367E-3</v>
          </cell>
          <cell r="Z59">
            <v>3.2701719619501782E-5</v>
          </cell>
          <cell r="AA59">
            <v>8.4785525103983457E-5</v>
          </cell>
          <cell r="AB59">
            <v>0</v>
          </cell>
          <cell r="AC59">
            <v>0.78807615704153378</v>
          </cell>
          <cell r="AD59">
            <v>1.1507527338668639E-3</v>
          </cell>
          <cell r="AE59">
            <v>2.2110761518116936E-3</v>
          </cell>
          <cell r="AF59">
            <v>0</v>
          </cell>
          <cell r="AG59">
            <v>8.1983073748988135E-3</v>
          </cell>
          <cell r="AH59">
            <v>-3.2446664999967948E-5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</row>
        <row r="61">
          <cell r="A61" t="str">
            <v>PP.T</v>
          </cell>
          <cell r="B61" t="str">
            <v>Total Production Plant</v>
          </cell>
          <cell r="C61">
            <v>1718411998</v>
          </cell>
          <cell r="D61">
            <v>0</v>
          </cell>
          <cell r="E61">
            <v>343682399.60000002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1374729598.4000001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</row>
        <row r="62">
          <cell r="D62">
            <v>0</v>
          </cell>
          <cell r="E62">
            <v>0.2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0.8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</row>
        <row r="64">
          <cell r="A64" t="str">
            <v>PTDGP.T</v>
          </cell>
          <cell r="B64" t="str">
            <v>Total Prod, Trans, Dist &amp; Gen Plant</v>
          </cell>
          <cell r="C64">
            <v>4870994604</v>
          </cell>
          <cell r="D64">
            <v>0</v>
          </cell>
          <cell r="E64">
            <v>356156229.22728175</v>
          </cell>
          <cell r="F64">
            <v>35756575.032024987</v>
          </cell>
          <cell r="G64">
            <v>68703300.020074338</v>
          </cell>
          <cell r="H64">
            <v>686011.40493050788</v>
          </cell>
          <cell r="I64">
            <v>13236378.606230998</v>
          </cell>
          <cell r="J64">
            <v>21952683.411958516</v>
          </cell>
          <cell r="K64">
            <v>323506.13773722353</v>
          </cell>
          <cell r="L64">
            <v>4334380.0701620048</v>
          </cell>
          <cell r="M64">
            <v>23618246.490554616</v>
          </cell>
          <cell r="N64">
            <v>231636353.60481319</v>
          </cell>
          <cell r="O64">
            <v>472791100.25835639</v>
          </cell>
          <cell r="P64">
            <v>1267075.8538063529</v>
          </cell>
          <cell r="Q64">
            <v>974186147.02072573</v>
          </cell>
          <cell r="R64">
            <v>13772210.613635227</v>
          </cell>
          <cell r="S64">
            <v>0</v>
          </cell>
          <cell r="T64">
            <v>0</v>
          </cell>
          <cell r="U64">
            <v>0</v>
          </cell>
          <cell r="V64">
            <v>1313534.5773780502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1424624916.909127</v>
          </cell>
          <cell r="AD64">
            <v>143026300.12809995</v>
          </cell>
          <cell r="AE64">
            <v>274813200.08029735</v>
          </cell>
          <cell r="AF64">
            <v>87810733.647834063</v>
          </cell>
          <cell r="AG64">
            <v>0</v>
          </cell>
          <cell r="AH64">
            <v>0</v>
          </cell>
          <cell r="AI64">
            <v>120786623.83907022</v>
          </cell>
          <cell r="AJ64">
            <v>218621644.84522247</v>
          </cell>
          <cell r="AK64">
            <v>1751428.9552227282</v>
          </cell>
          <cell r="AL64">
            <v>45227551.345019758</v>
          </cell>
          <cell r="AM64">
            <v>131530183.07023954</v>
          </cell>
          <cell r="AN64">
            <v>127580348.97920227</v>
          </cell>
          <cell r="AO64">
            <v>2252332.0666067488</v>
          </cell>
          <cell r="AP64">
            <v>32334347.824896492</v>
          </cell>
          <cell r="AQ64">
            <v>0</v>
          </cell>
          <cell r="AR64">
            <v>0</v>
          </cell>
          <cell r="AS64">
            <v>15141176.77634568</v>
          </cell>
          <cell r="AT64">
            <v>13448479.666756785</v>
          </cell>
          <cell r="AU64">
            <v>7971853.4691386316</v>
          </cell>
          <cell r="AV64">
            <v>4339750.0672505433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</row>
        <row r="65">
          <cell r="D65">
            <v>0</v>
          </cell>
          <cell r="E65">
            <v>7.3117763040593531E-2</v>
          </cell>
          <cell r="F65">
            <v>7.3407133324808315E-3</v>
          </cell>
          <cell r="G65">
            <v>1.4104573214607145E-2</v>
          </cell>
          <cell r="H65">
            <v>1.4083600182335736E-4</v>
          </cell>
          <cell r="I65">
            <v>2.717387244765463E-3</v>
          </cell>
          <cell r="J65">
            <v>4.5068174359978235E-3</v>
          </cell>
          <cell r="K65">
            <v>6.6414801090431164E-5</v>
          </cell>
          <cell r="L65">
            <v>8.8983470985631267E-4</v>
          </cell>
          <cell r="M65">
            <v>4.8487523412897252E-3</v>
          </cell>
          <cell r="N65">
            <v>4.7554220941775693E-2</v>
          </cell>
          <cell r="O65">
            <v>9.7062538289429887E-2</v>
          </cell>
          <cell r="P65">
            <v>2.6012672088896301E-4</v>
          </cell>
          <cell r="Q65">
            <v>0.19999737758295527</v>
          </cell>
          <cell r="R65">
            <v>2.8273918846729289E-3</v>
          </cell>
          <cell r="S65">
            <v>0</v>
          </cell>
          <cell r="T65">
            <v>0</v>
          </cell>
          <cell r="U65">
            <v>0</v>
          </cell>
          <cell r="V65">
            <v>2.6966455193758415E-4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0.29247105216237412</v>
          </cell>
          <cell r="AD65">
            <v>2.9362853329923326E-2</v>
          </cell>
          <cell r="AE65">
            <v>5.641829285842858E-2</v>
          </cell>
          <cell r="AF65">
            <v>1.8027269743991294E-2</v>
          </cell>
          <cell r="AG65">
            <v>0</v>
          </cell>
          <cell r="AH65">
            <v>0</v>
          </cell>
          <cell r="AI65">
            <v>2.4797117151368172E-2</v>
          </cell>
          <cell r="AJ65">
            <v>4.4882341825156838E-2</v>
          </cell>
          <cell r="AK65">
            <v>3.5956290195527556E-4</v>
          </cell>
          <cell r="AL65">
            <v>9.2850752304014985E-3</v>
          </cell>
          <cell r="AM65">
            <v>2.7002736353316549E-2</v>
          </cell>
          <cell r="AN65">
            <v>2.6191847733609656E-2</v>
          </cell>
          <cell r="AO65">
            <v>4.6239674844992889E-4</v>
          </cell>
          <cell r="AP65">
            <v>6.638140760481223E-3</v>
          </cell>
          <cell r="AQ65">
            <v>0</v>
          </cell>
          <cell r="AR65">
            <v>0</v>
          </cell>
          <cell r="AS65">
            <v>3.1084363681930451E-3</v>
          </cell>
          <cell r="AT65">
            <v>2.7609309309669654E-3</v>
          </cell>
          <cell r="AU65">
            <v>1.6365966537085148E-3</v>
          </cell>
          <cell r="AV65">
            <v>8.9093715351004383E-4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</row>
        <row r="67">
          <cell r="A67" t="str">
            <v>PTDP.T</v>
          </cell>
          <cell r="B67" t="str">
            <v>Prod Trans Dist Allocation Factor</v>
          </cell>
          <cell r="C67">
            <v>4642870007</v>
          </cell>
          <cell r="D67">
            <v>0</v>
          </cell>
          <cell r="E67">
            <v>343682399.60000002</v>
          </cell>
          <cell r="F67">
            <v>34951619.200000003</v>
          </cell>
          <cell r="G67">
            <v>67156644</v>
          </cell>
          <cell r="H67">
            <v>655736</v>
          </cell>
          <cell r="I67">
            <v>12652224</v>
          </cell>
          <cell r="J67">
            <v>20983856.400000002</v>
          </cell>
          <cell r="K67">
            <v>309229</v>
          </cell>
          <cell r="L67">
            <v>4143093</v>
          </cell>
          <cell r="M67">
            <v>22575914</v>
          </cell>
          <cell r="N67">
            <v>221413660</v>
          </cell>
          <cell r="O67">
            <v>451925642.47589862</v>
          </cell>
          <cell r="P67">
            <v>1211156.6164934656</v>
          </cell>
          <cell r="Q67">
            <v>931192867.51142752</v>
          </cell>
          <cell r="R67">
            <v>13164408.396180429</v>
          </cell>
          <cell r="S67">
            <v>0</v>
          </cell>
          <cell r="T67">
            <v>0</v>
          </cell>
          <cell r="U67">
            <v>0</v>
          </cell>
          <cell r="V67">
            <v>1255565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1374729598.4000001</v>
          </cell>
          <cell r="AD67">
            <v>139806476.80000001</v>
          </cell>
          <cell r="AE67">
            <v>268626576</v>
          </cell>
          <cell r="AF67">
            <v>83935425.600000009</v>
          </cell>
          <cell r="AG67">
            <v>0</v>
          </cell>
          <cell r="AH67">
            <v>0</v>
          </cell>
          <cell r="AI67">
            <v>115456007</v>
          </cell>
          <cell r="AJ67">
            <v>208973323</v>
          </cell>
          <cell r="AK67">
            <v>1674134</v>
          </cell>
          <cell r="AL67">
            <v>43231546</v>
          </cell>
          <cell r="AM67">
            <v>125725426</v>
          </cell>
          <cell r="AN67">
            <v>121949908</v>
          </cell>
          <cell r="AO67">
            <v>2152931</v>
          </cell>
          <cell r="AP67">
            <v>29334640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</row>
        <row r="68">
          <cell r="D68">
            <v>0</v>
          </cell>
          <cell r="E68">
            <v>7.4023696352005147E-2</v>
          </cell>
          <cell r="F68">
            <v>7.5280202002864305E-3</v>
          </cell>
          <cell r="G68">
            <v>1.446446786120411E-2</v>
          </cell>
          <cell r="H68">
            <v>1.4123505482844763E-4</v>
          </cell>
          <cell r="I68">
            <v>2.725086849497055E-3</v>
          </cell>
          <cell r="J68">
            <v>4.5195873174055899E-3</v>
          </cell>
          <cell r="K68">
            <v>6.6602984691317889E-5</v>
          </cell>
          <cell r="L68">
            <v>8.9235601982254678E-4</v>
          </cell>
          <cell r="M68">
            <v>4.8624910811550966E-3</v>
          </cell>
          <cell r="N68">
            <v>4.7688963866353622E-2</v>
          </cell>
          <cell r="O68">
            <v>9.733756099019264E-2</v>
          </cell>
          <cell r="P68">
            <v>2.6086377922867086E-4</v>
          </cell>
          <cell r="Q68">
            <v>0.2005640619072856</v>
          </cell>
          <cell r="R68">
            <v>2.8354031830166698E-3</v>
          </cell>
          <cell r="S68">
            <v>0</v>
          </cell>
          <cell r="T68">
            <v>0</v>
          </cell>
          <cell r="U68">
            <v>0</v>
          </cell>
          <cell r="V68">
            <v>2.7042863532836362E-4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0.29609478540802059</v>
          </cell>
          <cell r="AD68">
            <v>3.0112080801145722E-2</v>
          </cell>
          <cell r="AE68">
            <v>5.7857871444816439E-2</v>
          </cell>
          <cell r="AF68">
            <v>1.807834926962236E-2</v>
          </cell>
          <cell r="AG68">
            <v>0</v>
          </cell>
          <cell r="AH68">
            <v>0</v>
          </cell>
          <cell r="AI68">
            <v>2.4867378760535692E-2</v>
          </cell>
          <cell r="AJ68">
            <v>4.5009514090408174E-2</v>
          </cell>
          <cell r="AK68">
            <v>3.605817086146991E-4</v>
          </cell>
          <cell r="AL68">
            <v>9.3113841082822293E-3</v>
          </cell>
          <cell r="AM68">
            <v>2.7079247493564385E-2</v>
          </cell>
          <cell r="AN68">
            <v>2.6266061254383081E-2</v>
          </cell>
          <cell r="AO68">
            <v>4.6370693057398797E-4</v>
          </cell>
          <cell r="AP68">
            <v>6.3182126477313626E-3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</row>
        <row r="70">
          <cell r="A70" t="str">
            <v>RB.T</v>
          </cell>
          <cell r="B70" t="str">
            <v>Total Ratebase</v>
          </cell>
          <cell r="C70">
            <v>2973018832</v>
          </cell>
          <cell r="D70">
            <v>0</v>
          </cell>
          <cell r="E70">
            <v>251959233.5977357</v>
          </cell>
          <cell r="F70">
            <v>20196163.925389327</v>
          </cell>
          <cell r="G70">
            <v>36970828.203112632</v>
          </cell>
          <cell r="H70">
            <v>644804.85132929159</v>
          </cell>
          <cell r="I70">
            <v>7705208.9858028647</v>
          </cell>
          <cell r="J70">
            <v>12779176.126669664</v>
          </cell>
          <cell r="K70">
            <v>304074.13863461127</v>
          </cell>
          <cell r="L70">
            <v>2523145.1334261033</v>
          </cell>
          <cell r="M70">
            <v>22199572.496237621</v>
          </cell>
          <cell r="N70">
            <v>134840998.9114562</v>
          </cell>
          <cell r="O70">
            <v>275198976.94900107</v>
          </cell>
          <cell r="P70">
            <v>1188974.1199953721</v>
          </cell>
          <cell r="Q70">
            <v>567047541.44376349</v>
          </cell>
          <cell r="R70">
            <v>12923300.483982256</v>
          </cell>
          <cell r="S70">
            <v>0</v>
          </cell>
          <cell r="T70">
            <v>0</v>
          </cell>
          <cell r="U70">
            <v>0</v>
          </cell>
          <cell r="V70">
            <v>749027.01174798422</v>
          </cell>
          <cell r="W70">
            <v>-15399122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1007836934.3909428</v>
          </cell>
          <cell r="AD70">
            <v>80784655.701557308</v>
          </cell>
          <cell r="AE70">
            <v>147883312.81245053</v>
          </cell>
          <cell r="AF70">
            <v>51116704.506678656</v>
          </cell>
          <cell r="AG70">
            <v>0</v>
          </cell>
          <cell r="AH70">
            <v>0</v>
          </cell>
          <cell r="AI70">
            <v>68877093.508949637</v>
          </cell>
          <cell r="AJ70">
            <v>124666316.48838276</v>
          </cell>
          <cell r="AK70">
            <v>998730.91977372731</v>
          </cell>
          <cell r="AL70">
            <v>25790457.454313807</v>
          </cell>
          <cell r="AM70">
            <v>75003476.632051945</v>
          </cell>
          <cell r="AN70">
            <v>72751132.097646549</v>
          </cell>
          <cell r="AO70">
            <v>1284364.7867132318</v>
          </cell>
          <cell r="AP70">
            <v>18970403.101879254</v>
          </cell>
          <cell r="AQ70">
            <v>-10291319</v>
          </cell>
          <cell r="AR70">
            <v>-41895870</v>
          </cell>
          <cell r="AS70">
            <v>7790270.2810167633</v>
          </cell>
          <cell r="AT70">
            <v>1929844.1233757623</v>
          </cell>
          <cell r="AU70">
            <v>4101589.5978621263</v>
          </cell>
          <cell r="AV70">
            <v>3734434.9708235646</v>
          </cell>
          <cell r="AW70">
            <v>-145604.75270267981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</row>
        <row r="71">
          <cell r="D71">
            <v>0</v>
          </cell>
          <cell r="E71">
            <v>8.4748616754720812E-2</v>
          </cell>
          <cell r="F71">
            <v>6.7931503520961643E-3</v>
          </cell>
          <cell r="G71">
            <v>1.243545039310825E-2</v>
          </cell>
          <cell r="H71">
            <v>2.1688555901124934E-4</v>
          </cell>
          <cell r="I71">
            <v>2.5917121354456542E-3</v>
          </cell>
          <cell r="J71">
            <v>4.2983838477985339E-3</v>
          </cell>
          <cell r="K71">
            <v>1.0227790532697549E-4</v>
          </cell>
          <cell r="L71">
            <v>8.4868118098288027E-4</v>
          </cell>
          <cell r="M71">
            <v>7.4670137495575816E-3</v>
          </cell>
          <cell r="N71">
            <v>4.5354909111270707E-2</v>
          </cell>
          <cell r="O71">
            <v>9.2565500758658187E-2</v>
          </cell>
          <cell r="P71">
            <v>3.9992148963130823E-4</v>
          </cell>
          <cell r="Q71">
            <v>0.19073123094289349</v>
          </cell>
          <cell r="R71">
            <v>4.3468612929331947E-3</v>
          </cell>
          <cell r="S71">
            <v>0</v>
          </cell>
          <cell r="T71">
            <v>0</v>
          </cell>
          <cell r="U71">
            <v>0</v>
          </cell>
          <cell r="V71">
            <v>2.5194156312965602E-4</v>
          </cell>
          <cell r="W71">
            <v>-5.1796247754141373E-3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0.33899446701888325</v>
          </cell>
          <cell r="AD71">
            <v>2.7172601408384657E-2</v>
          </cell>
          <cell r="AE71">
            <v>4.9741801572432999E-2</v>
          </cell>
          <cell r="AF71">
            <v>1.7193535391194135E-2</v>
          </cell>
          <cell r="AG71">
            <v>0</v>
          </cell>
          <cell r="AH71">
            <v>0</v>
          </cell>
          <cell r="AI71">
            <v>2.316739227064191E-2</v>
          </cell>
          <cell r="AJ71">
            <v>4.1932568723258852E-2</v>
          </cell>
          <cell r="AK71">
            <v>3.3593158207540316E-4</v>
          </cell>
          <cell r="AL71">
            <v>8.6748382407534665E-3</v>
          </cell>
          <cell r="AM71">
            <v>2.5228052989356896E-2</v>
          </cell>
          <cell r="AN71">
            <v>2.4470457877559301E-2</v>
          </cell>
          <cell r="AO71">
            <v>4.3200694623559376E-4</v>
          </cell>
          <cell r="AP71">
            <v>6.3808553439661676E-3</v>
          </cell>
          <cell r="AQ71">
            <v>-3.4615720859988148E-3</v>
          </cell>
          <cell r="AR71">
            <v>-1.4092029807902676E-2</v>
          </cell>
          <cell r="AS71">
            <v>2.6203232206827689E-3</v>
          </cell>
          <cell r="AT71">
            <v>6.4911937408668326E-4</v>
          </cell>
          <cell r="AU71">
            <v>1.3796043111852466E-3</v>
          </cell>
          <cell r="AV71">
            <v>1.2561087506840134E-3</v>
          </cell>
          <cell r="AW71">
            <v>-4.8975388630393916E-5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</row>
        <row r="73">
          <cell r="A73" t="str">
            <v>REVFAC1.T</v>
          </cell>
          <cell r="B73" t="str">
            <v>REVFAC1 = (OME.T+DAE.T+RRB.T)</v>
          </cell>
          <cell r="C73">
            <v>1592039735.6632004</v>
          </cell>
          <cell r="D73">
            <v>0</v>
          </cell>
          <cell r="E73">
            <v>234242090.75526002</v>
          </cell>
          <cell r="F73">
            <v>2821553.4865771062</v>
          </cell>
          <cell r="G73">
            <v>5260567.1551483767</v>
          </cell>
          <cell r="H73">
            <v>84552.045161032322</v>
          </cell>
          <cell r="I73">
            <v>1216217.5559488628</v>
          </cell>
          <cell r="J73">
            <v>2351056.5207784288</v>
          </cell>
          <cell r="K73">
            <v>39925.279570566876</v>
          </cell>
          <cell r="L73">
            <v>398967.07619737729</v>
          </cell>
          <cell r="M73">
            <v>3306287.892228052</v>
          </cell>
          <cell r="N73">
            <v>25160691.552714482</v>
          </cell>
          <cell r="O73">
            <v>77523739.233483508</v>
          </cell>
          <cell r="P73">
            <v>247338.48219280259</v>
          </cell>
          <cell r="Q73">
            <v>105739816.2267805</v>
          </cell>
          <cell r="R73">
            <v>1925017.2540084319</v>
          </cell>
          <cell r="S73">
            <v>0</v>
          </cell>
          <cell r="T73">
            <v>0</v>
          </cell>
          <cell r="U73">
            <v>0</v>
          </cell>
          <cell r="V73">
            <v>119324.75617583763</v>
          </cell>
          <cell r="W73">
            <v>-1349956.6272855455</v>
          </cell>
          <cell r="X73">
            <v>5160</v>
          </cell>
          <cell r="Y73">
            <v>2343138.3835877138</v>
          </cell>
          <cell r="Z73">
            <v>38291.600816686652</v>
          </cell>
          <cell r="AA73">
            <v>99278.371904907239</v>
          </cell>
          <cell r="AB73">
            <v>6900232.348460651</v>
          </cell>
          <cell r="AC73">
            <v>936968363.02104008</v>
          </cell>
          <cell r="AD73">
            <v>11286213.946308425</v>
          </cell>
          <cell r="AE73">
            <v>21042268.620593507</v>
          </cell>
          <cell r="AF73">
            <v>9404226.0831137151</v>
          </cell>
          <cell r="AG73">
            <v>9620328.2434559371</v>
          </cell>
          <cell r="AH73">
            <v>-31426.909894241126</v>
          </cell>
          <cell r="AI73">
            <v>11135243.304518219</v>
          </cell>
          <cell r="AJ73">
            <v>20154592.699179981</v>
          </cell>
          <cell r="AK73">
            <v>161463.13993317215</v>
          </cell>
          <cell r="AL73">
            <v>4108583.5345478002</v>
          </cell>
          <cell r="AM73">
            <v>11951216.103431126</v>
          </cell>
          <cell r="AN73">
            <v>18445204.862559341</v>
          </cell>
          <cell r="AO73">
            <v>242402.05148214812</v>
          </cell>
          <cell r="AP73">
            <v>6928934.9687620653</v>
          </cell>
          <cell r="AQ73">
            <v>-902183.53277282009</v>
          </cell>
          <cell r="AR73">
            <v>-3672781.3028816623</v>
          </cell>
          <cell r="AS73">
            <v>22469506.787084579</v>
          </cell>
          <cell r="AT73">
            <v>19520140.492228191</v>
          </cell>
          <cell r="AU73">
            <v>11830230.785647405</v>
          </cell>
          <cell r="AV73">
            <v>6141029.6575404666</v>
          </cell>
          <cell r="AW73">
            <v>442372.757612827</v>
          </cell>
          <cell r="AX73">
            <v>230164</v>
          </cell>
          <cell r="AY73">
            <v>6090353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</row>
        <row r="74">
          <cell r="D74">
            <v>0</v>
          </cell>
          <cell r="E74">
            <v>0.14713331929349185</v>
          </cell>
          <cell r="F74">
            <v>1.7722883564848485E-3</v>
          </cell>
          <cell r="G74">
            <v>3.3042938799244027E-3</v>
          </cell>
          <cell r="H74">
            <v>5.3109255546194166E-5</v>
          </cell>
          <cell r="I74">
            <v>7.6393668367970714E-4</v>
          </cell>
          <cell r="J74">
            <v>1.4767574377149842E-3</v>
          </cell>
          <cell r="K74">
            <v>2.5078067259379736E-5</v>
          </cell>
          <cell r="L74">
            <v>2.5060120502028708E-4</v>
          </cell>
          <cell r="M74">
            <v>2.0767621675289046E-3</v>
          </cell>
          <cell r="N74">
            <v>1.5804060030092919E-2</v>
          </cell>
          <cell r="O74">
            <v>4.8694600704290353E-2</v>
          </cell>
          <cell r="P74">
            <v>1.5535949050277199E-4</v>
          </cell>
          <cell r="Q74">
            <v>6.6417824793005037E-2</v>
          </cell>
          <cell r="R74">
            <v>1.2091515122934556E-3</v>
          </cell>
          <cell r="S74">
            <v>0</v>
          </cell>
          <cell r="T74">
            <v>0</v>
          </cell>
          <cell r="U74">
            <v>0</v>
          </cell>
          <cell r="V74">
            <v>7.4950865548673119E-5</v>
          </cell>
          <cell r="W74">
            <v>-8.479415413103306E-4</v>
          </cell>
          <cell r="X74">
            <v>3.2411251330046009E-6</v>
          </cell>
          <cell r="Y74">
            <v>1.471783857587968E-3</v>
          </cell>
          <cell r="Z74">
            <v>2.4051912749988879E-5</v>
          </cell>
          <cell r="AA74">
            <v>6.2359229911777662E-5</v>
          </cell>
          <cell r="AB74">
            <v>4.3342086217378253E-3</v>
          </cell>
          <cell r="AC74">
            <v>0.58853327717396742</v>
          </cell>
          <cell r="AD74">
            <v>7.0891534259393939E-3</v>
          </cell>
          <cell r="AE74">
            <v>1.3217175519697611E-2</v>
          </cell>
          <cell r="AF74">
            <v>5.907029750859937E-3</v>
          </cell>
          <cell r="AG74">
            <v>6.0427689258951631E-3</v>
          </cell>
          <cell r="AH74">
            <v>-1.9740028587382923E-5</v>
          </cell>
          <cell r="AI74">
            <v>6.9943249876734895E-3</v>
          </cell>
          <cell r="AJ74">
            <v>1.2659604058678929E-2</v>
          </cell>
          <cell r="AK74">
            <v>1.0141903893241145E-4</v>
          </cell>
          <cell r="AL74">
            <v>2.5807041385410372E-3</v>
          </cell>
          <cell r="AM74">
            <v>7.5068579230232434E-3</v>
          </cell>
          <cell r="AN74">
            <v>1.1585894779740263E-2</v>
          </cell>
          <cell r="AO74">
            <v>1.5225879483540027E-4</v>
          </cell>
          <cell r="AP74">
            <v>4.3522374558544923E-3</v>
          </cell>
          <cell r="AQ74">
            <v>-5.666840547776874E-4</v>
          </cell>
          <cell r="AR74">
            <v>-2.3069658505424687E-3</v>
          </cell>
          <cell r="AS74">
            <v>1.4113659529813428E-2</v>
          </cell>
          <cell r="AT74">
            <v>1.2261088749833641E-2</v>
          </cell>
          <cell r="AU74">
            <v>7.4308640171718158E-3</v>
          </cell>
          <cell r="AV74">
            <v>3.8573344119343109E-3</v>
          </cell>
          <cell r="AW74">
            <v>2.7786539977819495E-4</v>
          </cell>
          <cell r="AX74">
            <v>1.4457176843272692E-4</v>
          </cell>
          <cell r="AY74">
            <v>3.8255031351104593E-3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</row>
        <row r="76">
          <cell r="A76" t="str">
            <v>SW.T</v>
          </cell>
          <cell r="B76" t="str">
            <v>Salary &amp; Wages - Total</v>
          </cell>
          <cell r="C76">
            <v>57795545</v>
          </cell>
          <cell r="D76">
            <v>0</v>
          </cell>
          <cell r="E76">
            <v>3102669.6763198031</v>
          </cell>
          <cell r="F76">
            <v>207396.12854266498</v>
          </cell>
          <cell r="G76">
            <v>398494.49869029212</v>
          </cell>
          <cell r="H76">
            <v>7430.296585170363</v>
          </cell>
          <cell r="I76">
            <v>143365.28234230011</v>
          </cell>
          <cell r="J76">
            <v>237772.93995239743</v>
          </cell>
          <cell r="K76">
            <v>3503.945463930067</v>
          </cell>
          <cell r="L76">
            <v>46946.346959665534</v>
          </cell>
          <cell r="M76">
            <v>255812.91358305753</v>
          </cell>
          <cell r="N76">
            <v>2508889.4948699959</v>
          </cell>
          <cell r="O76">
            <v>5120874.1902832724</v>
          </cell>
          <cell r="P76">
            <v>13723.89631137819</v>
          </cell>
          <cell r="Q76">
            <v>10551562.189059559</v>
          </cell>
          <cell r="R76">
            <v>149168.96243599177</v>
          </cell>
          <cell r="S76">
            <v>0</v>
          </cell>
          <cell r="T76">
            <v>0</v>
          </cell>
          <cell r="U76">
            <v>0</v>
          </cell>
          <cell r="V76">
            <v>14227.097996692919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12410678.705279212</v>
          </cell>
          <cell r="AD76">
            <v>829584.51417065994</v>
          </cell>
          <cell r="AE76">
            <v>1593977.9947611685</v>
          </cell>
          <cell r="AF76">
            <v>951091.75980958971</v>
          </cell>
          <cell r="AG76">
            <v>0</v>
          </cell>
          <cell r="AH76">
            <v>0</v>
          </cell>
          <cell r="AI76">
            <v>1308258.7726608049</v>
          </cell>
          <cell r="AJ76">
            <v>2367925.1532302685</v>
          </cell>
          <cell r="AK76">
            <v>18970.000340560229</v>
          </cell>
          <cell r="AL76">
            <v>489866.66679187282</v>
          </cell>
          <cell r="AM76">
            <v>1424623.9393244984</v>
          </cell>
          <cell r="AN76">
            <v>1381842.6698766577</v>
          </cell>
          <cell r="AO76">
            <v>24395.360110482598</v>
          </cell>
          <cell r="AP76">
            <v>792587.60424805409</v>
          </cell>
          <cell r="AQ76">
            <v>0</v>
          </cell>
          <cell r="AR76">
            <v>0</v>
          </cell>
          <cell r="AS76">
            <v>4234921.0966917733</v>
          </cell>
          <cell r="AT76">
            <v>3761481.098890142</v>
          </cell>
          <cell r="AU76">
            <v>2229692.6411249982</v>
          </cell>
          <cell r="AV76">
            <v>1213809.1632930867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</row>
        <row r="77">
          <cell r="A77" t="str">
            <v/>
          </cell>
          <cell r="D77">
            <v>0</v>
          </cell>
          <cell r="E77">
            <v>5.3683543884218123E-2</v>
          </cell>
          <cell r="F77">
            <v>3.5884448973128461E-3</v>
          </cell>
          <cell r="G77">
            <v>6.8948999216166592E-3</v>
          </cell>
          <cell r="H77">
            <v>1.2856175307578402E-4</v>
          </cell>
          <cell r="I77">
            <v>2.4805593985193861E-3</v>
          </cell>
          <cell r="J77">
            <v>4.1140357782316513E-3</v>
          </cell>
          <cell r="K77">
            <v>6.0626566700427638E-5</v>
          </cell>
          <cell r="L77">
            <v>8.1228314327108663E-4</v>
          </cell>
          <cell r="M77">
            <v>4.4261701067626847E-3</v>
          </cell>
          <cell r="N77">
            <v>4.3409738499221626E-2</v>
          </cell>
          <cell r="O77">
            <v>8.8603268474815353E-2</v>
          </cell>
          <cell r="P77">
            <v>2.3745595463072784E-4</v>
          </cell>
          <cell r="Q77">
            <v>0.18256705061020809</v>
          </cell>
          <cell r="R77">
            <v>2.5809768285080066E-3</v>
          </cell>
          <cell r="S77">
            <v>0</v>
          </cell>
          <cell r="T77">
            <v>0</v>
          </cell>
          <cell r="U77">
            <v>0</v>
          </cell>
          <cell r="V77">
            <v>2.4616253721100682E-4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0.21473417553687249</v>
          </cell>
          <cell r="AD77">
            <v>1.4353779589251384E-2</v>
          </cell>
          <cell r="AE77">
            <v>2.7579599686466637E-2</v>
          </cell>
          <cell r="AF77">
            <v>1.6456143112926605E-2</v>
          </cell>
          <cell r="AG77">
            <v>0</v>
          </cell>
          <cell r="AH77">
            <v>0</v>
          </cell>
          <cell r="AI77">
            <v>2.2635979514697972E-2</v>
          </cell>
          <cell r="AJ77">
            <v>4.0970721069076663E-2</v>
          </cell>
          <cell r="AK77">
            <v>3.2822599632134674E-4</v>
          </cell>
          <cell r="AL77">
            <v>8.4758551336763556E-3</v>
          </cell>
          <cell r="AM77">
            <v>2.4649372876828109E-2</v>
          </cell>
          <cell r="AN77">
            <v>2.3909155452667807E-2</v>
          </cell>
          <cell r="AO77">
            <v>4.2209758746080859E-4</v>
          </cell>
          <cell r="AP77">
            <v>1.3713645303423543E-2</v>
          </cell>
          <cell r="AQ77">
            <v>0</v>
          </cell>
          <cell r="AR77">
            <v>0</v>
          </cell>
          <cell r="AS77">
            <v>7.3274178774363541E-2</v>
          </cell>
          <cell r="AT77">
            <v>6.5082543972725615E-2</v>
          </cell>
          <cell r="AU77">
            <v>3.8578970768854214E-2</v>
          </cell>
          <cell r="AV77">
            <v>2.1001777270083476E-2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</row>
        <row r="78">
          <cell r="A78" t="str">
            <v/>
          </cell>
        </row>
        <row r="79">
          <cell r="A79" t="str">
            <v>SWPTD.T</v>
          </cell>
          <cell r="B79" t="str">
            <v>Salary &amp; Wages - PTD Subtotal</v>
          </cell>
          <cell r="C79">
            <v>28577582.000000007</v>
          </cell>
          <cell r="D79">
            <v>0</v>
          </cell>
          <cell r="E79">
            <v>1820737</v>
          </cell>
          <cell r="F79">
            <v>77026.8608847508</v>
          </cell>
          <cell r="G79">
            <v>148000.73911524919</v>
          </cell>
          <cell r="H79">
            <v>4984.40640744349</v>
          </cell>
          <cell r="I79">
            <v>96172.585269087402</v>
          </cell>
          <cell r="J79">
            <v>159503.31885550602</v>
          </cell>
          <cell r="K79">
            <v>2350.5237000368184</v>
          </cell>
          <cell r="L79">
            <v>31492.642307017264</v>
          </cell>
          <cell r="M79">
            <v>171604.93002594518</v>
          </cell>
          <cell r="N79">
            <v>1683018.2658867505</v>
          </cell>
          <cell r="O79">
            <v>3435195.0602756063</v>
          </cell>
          <cell r="P79">
            <v>9206.2915558511468</v>
          </cell>
          <cell r="Q79">
            <v>7078220.0388412969</v>
          </cell>
          <cell r="R79">
            <v>100065.82155032604</v>
          </cell>
          <cell r="S79">
            <v>0</v>
          </cell>
          <cell r="T79">
            <v>0</v>
          </cell>
          <cell r="U79">
            <v>0</v>
          </cell>
          <cell r="V79">
            <v>9543.8503162275447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7282948</v>
          </cell>
          <cell r="AD79">
            <v>308107.4435390032</v>
          </cell>
          <cell r="AE79">
            <v>592002.95646099676</v>
          </cell>
          <cell r="AF79">
            <v>638013.27542202407</v>
          </cell>
          <cell r="AG79">
            <v>0</v>
          </cell>
          <cell r="AH79">
            <v>0</v>
          </cell>
          <cell r="AI79">
            <v>877608.76491246547</v>
          </cell>
          <cell r="AJ79">
            <v>1588456.2844589255</v>
          </cell>
          <cell r="AK79">
            <v>12725.493546974698</v>
          </cell>
          <cell r="AL79">
            <v>328613.33659595932</v>
          </cell>
          <cell r="AM79">
            <v>955669.07861237205</v>
          </cell>
          <cell r="AN79">
            <v>926970.46192727587</v>
          </cell>
          <cell r="AO79">
            <v>16364.944232410178</v>
          </cell>
          <cell r="AP79">
            <v>222979.62530049914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</row>
        <row r="80">
          <cell r="A80" t="str">
            <v/>
          </cell>
          <cell r="D80">
            <v>0</v>
          </cell>
          <cell r="E80">
            <v>6.3712073330766741E-2</v>
          </cell>
          <cell r="F80">
            <v>2.6953596313624706E-3</v>
          </cell>
          <cell r="G80">
            <v>5.1789104870821178E-3</v>
          </cell>
          <cell r="H80">
            <v>1.744166601444268E-4</v>
          </cell>
          <cell r="I80">
            <v>3.3653156963765296E-3</v>
          </cell>
          <cell r="J80">
            <v>5.5814140907899761E-3</v>
          </cell>
          <cell r="K80">
            <v>8.2250615186295955E-5</v>
          </cell>
          <cell r="L80">
            <v>1.1020051418981934E-3</v>
          </cell>
          <cell r="M80">
            <v>6.0048792800575339E-3</v>
          </cell>
          <cell r="N80">
            <v>5.8892955530203711E-2</v>
          </cell>
          <cell r="O80">
            <v>0.1202059383567023</v>
          </cell>
          <cell r="P80">
            <v>3.2215082283207672E-4</v>
          </cell>
          <cell r="Q80">
            <v>0.24768435757935348</v>
          </cell>
          <cell r="R80">
            <v>3.5015496255185628E-3</v>
          </cell>
          <cell r="S80">
            <v>0</v>
          </cell>
          <cell r="T80">
            <v>0</v>
          </cell>
          <cell r="U80">
            <v>0</v>
          </cell>
          <cell r="V80">
            <v>3.3396283549208403E-4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0.25484829332306697</v>
          </cell>
          <cell r="AD80">
            <v>1.0781438525449882E-2</v>
          </cell>
          <cell r="AE80">
            <v>2.0715641948328471E-2</v>
          </cell>
          <cell r="AF80">
            <v>2.2325656363159904E-2</v>
          </cell>
          <cell r="AG80">
            <v>0</v>
          </cell>
          <cell r="AH80">
            <v>0</v>
          </cell>
          <cell r="AI80">
            <v>3.070969282539248E-2</v>
          </cell>
          <cell r="AJ80">
            <v>5.5583998830234307E-2</v>
          </cell>
          <cell r="AK80">
            <v>4.4529637066476426E-4</v>
          </cell>
          <cell r="AL80">
            <v>1.1498990243329867E-2</v>
          </cell>
          <cell r="AM80">
            <v>3.3441215516847152E-2</v>
          </cell>
          <cell r="AN80">
            <v>3.2436980215025737E-2</v>
          </cell>
          <cell r="AO80">
            <v>5.7264971656489948E-4</v>
          </cell>
          <cell r="AP80">
            <v>7.8026064381688798E-3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</row>
        <row r="81">
          <cell r="A81" t="str">
            <v/>
          </cell>
        </row>
        <row r="82">
          <cell r="A82" t="str">
            <v>TDP.T</v>
          </cell>
          <cell r="B82" t="str">
            <v>Total Transmission &amp; Distribution Plant</v>
          </cell>
          <cell r="C82">
            <v>2924458009</v>
          </cell>
          <cell r="D82">
            <v>0</v>
          </cell>
          <cell r="E82">
            <v>0</v>
          </cell>
          <cell r="F82">
            <v>34951619.200000003</v>
          </cell>
          <cell r="G82">
            <v>67156644</v>
          </cell>
          <cell r="H82">
            <v>655736</v>
          </cell>
          <cell r="I82">
            <v>12652224</v>
          </cell>
          <cell r="J82">
            <v>20983856.400000002</v>
          </cell>
          <cell r="K82">
            <v>309229</v>
          </cell>
          <cell r="L82">
            <v>4143093</v>
          </cell>
          <cell r="M82">
            <v>22575914</v>
          </cell>
          <cell r="N82">
            <v>221413660</v>
          </cell>
          <cell r="O82">
            <v>451925642.47589862</v>
          </cell>
          <cell r="P82">
            <v>1211156.6164934656</v>
          </cell>
          <cell r="Q82">
            <v>931192867.51142752</v>
          </cell>
          <cell r="R82">
            <v>13164408.396180429</v>
          </cell>
          <cell r="S82">
            <v>0</v>
          </cell>
          <cell r="T82">
            <v>0</v>
          </cell>
          <cell r="U82">
            <v>0</v>
          </cell>
          <cell r="V82">
            <v>1255565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139806476.80000001</v>
          </cell>
          <cell r="AE82">
            <v>268626576</v>
          </cell>
          <cell r="AF82">
            <v>83935425.600000009</v>
          </cell>
          <cell r="AG82">
            <v>0</v>
          </cell>
          <cell r="AH82">
            <v>0</v>
          </cell>
          <cell r="AI82">
            <v>115456007</v>
          </cell>
          <cell r="AJ82">
            <v>208973323</v>
          </cell>
          <cell r="AK82">
            <v>1674134</v>
          </cell>
          <cell r="AL82">
            <v>43231546</v>
          </cell>
          <cell r="AM82">
            <v>125725426</v>
          </cell>
          <cell r="AN82">
            <v>121949908</v>
          </cell>
          <cell r="AO82">
            <v>2152931</v>
          </cell>
          <cell r="AP82">
            <v>29334640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</row>
        <row r="83">
          <cell r="D83">
            <v>0</v>
          </cell>
          <cell r="E83">
            <v>0</v>
          </cell>
          <cell r="F83">
            <v>1.1951486084750279E-2</v>
          </cell>
          <cell r="G83">
            <v>2.2963791510538321E-2</v>
          </cell>
          <cell r="H83">
            <v>2.2422479583634875E-4</v>
          </cell>
          <cell r="I83">
            <v>4.3263483220011591E-3</v>
          </cell>
          <cell r="J83">
            <v>7.1752975544262642E-3</v>
          </cell>
          <cell r="K83">
            <v>1.0573890924347342E-4</v>
          </cell>
          <cell r="L83">
            <v>1.4167045610672675E-3</v>
          </cell>
          <cell r="M83">
            <v>7.7196916250884011E-3</v>
          </cell>
          <cell r="N83">
            <v>7.5711006729657582E-2</v>
          </cell>
          <cell r="O83">
            <v>0.1545331275351195</v>
          </cell>
          <cell r="P83">
            <v>4.141473779982955E-4</v>
          </cell>
          <cell r="Q83">
            <v>0.3184155370484677</v>
          </cell>
          <cell r="R83">
            <v>4.5014865508983372E-3</v>
          </cell>
          <cell r="S83">
            <v>0</v>
          </cell>
          <cell r="T83">
            <v>0</v>
          </cell>
          <cell r="U83">
            <v>0</v>
          </cell>
          <cell r="V83">
            <v>4.293325450856217E-4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4.7805944339001115E-2</v>
          </cell>
          <cell r="AE83">
            <v>9.1855166042153283E-2</v>
          </cell>
          <cell r="AF83">
            <v>2.8701190217705057E-2</v>
          </cell>
          <cell r="AG83">
            <v>0</v>
          </cell>
          <cell r="AH83">
            <v>0</v>
          </cell>
          <cell r="AI83">
            <v>3.9479454533005741E-2</v>
          </cell>
          <cell r="AJ83">
            <v>7.1457111832991277E-2</v>
          </cell>
          <cell r="AK83">
            <v>5.7245957878275695E-4</v>
          </cell>
          <cell r="AL83">
            <v>1.4782754912860846E-2</v>
          </cell>
          <cell r="AM83">
            <v>4.2991017690485155E-2</v>
          </cell>
          <cell r="AN83">
            <v>4.1700003085939331E-2</v>
          </cell>
          <cell r="AO83">
            <v>7.3618119780635228E-4</v>
          </cell>
          <cell r="AP83">
            <v>1.0030795419090594E-2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</row>
        <row r="85">
          <cell r="A85" t="str">
            <v>IBFIT.T</v>
          </cell>
          <cell r="B85" t="str">
            <v>Total Income Before FIT</v>
          </cell>
          <cell r="C85">
            <v>11</v>
          </cell>
          <cell r="D85">
            <v>9.9999999999999998E-17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1</v>
          </cell>
          <cell r="AR85">
            <v>1</v>
          </cell>
          <cell r="AS85">
            <v>1</v>
          </cell>
          <cell r="AT85">
            <v>1</v>
          </cell>
          <cell r="AU85">
            <v>1</v>
          </cell>
          <cell r="AV85">
            <v>1</v>
          </cell>
          <cell r="AW85">
            <v>1</v>
          </cell>
          <cell r="AX85">
            <v>1</v>
          </cell>
          <cell r="AY85">
            <v>1</v>
          </cell>
          <cell r="AZ85">
            <v>1</v>
          </cell>
          <cell r="BA85">
            <v>1</v>
          </cell>
          <cell r="BB85">
            <v>1</v>
          </cell>
          <cell r="BC85">
            <v>1</v>
          </cell>
          <cell r="BD85">
            <v>1</v>
          </cell>
          <cell r="BE85">
            <v>1</v>
          </cell>
          <cell r="BF85">
            <v>1</v>
          </cell>
          <cell r="BG85">
            <v>1</v>
          </cell>
          <cell r="BH85">
            <v>1</v>
          </cell>
          <cell r="BI85">
            <v>1</v>
          </cell>
          <cell r="BJ85">
            <v>1</v>
          </cell>
          <cell r="BK85">
            <v>1</v>
          </cell>
          <cell r="BL85">
            <v>1</v>
          </cell>
          <cell r="BM85">
            <v>1</v>
          </cell>
          <cell r="BN85">
            <v>1</v>
          </cell>
          <cell r="BO85">
            <v>1</v>
          </cell>
          <cell r="BP85">
            <v>1</v>
          </cell>
          <cell r="BQ85">
            <v>1</v>
          </cell>
          <cell r="BR85">
            <v>1</v>
          </cell>
          <cell r="BS85">
            <v>1</v>
          </cell>
          <cell r="BT85">
            <v>1</v>
          </cell>
          <cell r="BU85">
            <v>1</v>
          </cell>
          <cell r="BV85">
            <v>1</v>
          </cell>
          <cell r="BW85">
            <v>1</v>
          </cell>
          <cell r="BX85">
            <v>1</v>
          </cell>
          <cell r="BY85">
            <v>1</v>
          </cell>
        </row>
        <row r="86">
          <cell r="A86" t="str">
            <v/>
          </cell>
          <cell r="D86">
            <v>9.0909090909090904E-18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9.0909090909090912E-2</v>
          </cell>
          <cell r="AR86">
            <v>9.0909090909090912E-2</v>
          </cell>
          <cell r="AS86">
            <v>9.0909090909090912E-2</v>
          </cell>
          <cell r="AT86">
            <v>9.0909090909090912E-2</v>
          </cell>
          <cell r="AU86">
            <v>9.0909090909090912E-2</v>
          </cell>
          <cell r="AV86">
            <v>9.0909090909090912E-2</v>
          </cell>
          <cell r="AW86">
            <v>9.0909090909090912E-2</v>
          </cell>
          <cell r="AX86">
            <v>9.0909090909090912E-2</v>
          </cell>
          <cell r="AY86">
            <v>9.0909090909090912E-2</v>
          </cell>
          <cell r="AZ86">
            <v>9.0909090909090912E-2</v>
          </cell>
          <cell r="BA86">
            <v>9.0909090909090912E-2</v>
          </cell>
          <cell r="BB86">
            <v>9.0909090909090912E-2</v>
          </cell>
          <cell r="BC86">
            <v>9.0909090909090912E-2</v>
          </cell>
          <cell r="BD86">
            <v>9.0909090909090912E-2</v>
          </cell>
          <cell r="BE86">
            <v>9.0909090909090912E-2</v>
          </cell>
          <cell r="BF86">
            <v>9.0909090909090912E-2</v>
          </cell>
          <cell r="BG86">
            <v>9.0909090909090912E-2</v>
          </cell>
          <cell r="BH86">
            <v>9.0909090909090912E-2</v>
          </cell>
          <cell r="BI86">
            <v>9.0909090909090912E-2</v>
          </cell>
          <cell r="BJ86">
            <v>9.0909090909090912E-2</v>
          </cell>
          <cell r="BK86">
            <v>9.0909090909090912E-2</v>
          </cell>
          <cell r="BL86">
            <v>9.0909090909090912E-2</v>
          </cell>
          <cell r="BM86">
            <v>9.0909090909090912E-2</v>
          </cell>
          <cell r="BN86">
            <v>9.0909090909090912E-2</v>
          </cell>
          <cell r="BO86">
            <v>9.0909090909090912E-2</v>
          </cell>
          <cell r="BP86">
            <v>9.0909090909090912E-2</v>
          </cell>
          <cell r="BQ86">
            <v>9.0909090909090912E-2</v>
          </cell>
          <cell r="BR86">
            <v>9.0909090909090912E-2</v>
          </cell>
          <cell r="BS86">
            <v>9.0909090909090912E-2</v>
          </cell>
          <cell r="BT86">
            <v>9.0909090909090912E-2</v>
          </cell>
          <cell r="BU86">
            <v>9.0909090909090912E-2</v>
          </cell>
          <cell r="BV86">
            <v>9.0909090909090912E-2</v>
          </cell>
          <cell r="BW86">
            <v>9.0909090909090912E-2</v>
          </cell>
          <cell r="BX86">
            <v>9.0909090909090912E-2</v>
          </cell>
          <cell r="BY86">
            <v>9.0909090909090912E-2</v>
          </cell>
        </row>
        <row r="87">
          <cell r="A87" t="str">
            <v/>
          </cell>
        </row>
        <row r="88">
          <cell r="A88" t="str">
            <v>EBFIT.T</v>
          </cell>
          <cell r="B88" t="str">
            <v>Total Expenses Before FIT</v>
          </cell>
          <cell r="C88">
            <v>1440764037.9799998</v>
          </cell>
          <cell r="D88">
            <v>0</v>
          </cell>
          <cell r="E88">
            <v>215376495.03318271</v>
          </cell>
          <cell r="F88">
            <v>1353598.5359734497</v>
          </cell>
          <cell r="G88">
            <v>2600597.5602930393</v>
          </cell>
          <cell r="H88">
            <v>34075.517751004729</v>
          </cell>
          <cell r="I88">
            <v>656882.76386775542</v>
          </cell>
          <cell r="J88">
            <v>1423625.3200400972</v>
          </cell>
          <cell r="K88">
            <v>16121.824916692543</v>
          </cell>
          <cell r="L88">
            <v>215807.98342274057</v>
          </cell>
          <cell r="M88">
            <v>1568738.3866049557</v>
          </cell>
          <cell r="N88">
            <v>15375036.044922194</v>
          </cell>
          <cell r="O88">
            <v>57570579.838935532</v>
          </cell>
          <cell r="P88">
            <v>154345.23633954048</v>
          </cell>
          <cell r="Q88">
            <v>64588835.304331452</v>
          </cell>
          <cell r="R88">
            <v>913716.9763252961</v>
          </cell>
          <cell r="S88">
            <v>0</v>
          </cell>
          <cell r="T88">
            <v>0</v>
          </cell>
          <cell r="U88">
            <v>0</v>
          </cell>
          <cell r="V88">
            <v>65184.922368263957</v>
          </cell>
          <cell r="W88">
            <v>-1930.8572091346769</v>
          </cell>
          <cell r="X88">
            <v>5163.5827494453988</v>
          </cell>
          <cell r="Y88">
            <v>2344765.2978792433</v>
          </cell>
          <cell r="Z88">
            <v>38318.187873196228</v>
          </cell>
          <cell r="AA88">
            <v>99347.303984729413</v>
          </cell>
          <cell r="AB88">
            <v>6905023.3956737462</v>
          </cell>
          <cell r="AC88">
            <v>861505980.13273084</v>
          </cell>
          <cell r="AD88">
            <v>5414394.1438937988</v>
          </cell>
          <cell r="AE88">
            <v>10402390.241172157</v>
          </cell>
          <cell r="AF88">
            <v>7399012.2801603889</v>
          </cell>
          <cell r="AG88">
            <v>9627007.938354928</v>
          </cell>
          <cell r="AH88">
            <v>-31448.730581061704</v>
          </cell>
          <cell r="AI88">
            <v>6156905.1016732007</v>
          </cell>
          <cell r="AJ88">
            <v>11143888.93158501</v>
          </cell>
          <cell r="AK88">
            <v>89276.29175227377</v>
          </cell>
          <cell r="AL88">
            <v>2244443.7124880296</v>
          </cell>
          <cell r="AM88">
            <v>6529950.5161018856</v>
          </cell>
          <cell r="AN88">
            <v>13191497.3380227</v>
          </cell>
          <cell r="AO88">
            <v>149594.12991362545</v>
          </cell>
          <cell r="AP88">
            <v>5579029.5414827019</v>
          </cell>
          <cell r="AQ88">
            <v>-1290.4026270234547</v>
          </cell>
          <cell r="AR88">
            <v>-5253.2178537496638</v>
          </cell>
          <cell r="AS88">
            <v>22179338.608226512</v>
          </cell>
          <cell r="AT88">
            <v>19699189.569579199</v>
          </cell>
          <cell r="AU88">
            <v>11677456.781523954</v>
          </cell>
          <cell r="AV88">
            <v>5926114.4922700524</v>
          </cell>
          <cell r="AW88">
            <v>455434.88719609275</v>
          </cell>
          <cell r="AX88">
            <v>230323.81006654084</v>
          </cell>
          <cell r="AY88">
            <v>69857948.712642074</v>
          </cell>
          <cell r="AZ88">
            <v>38525.01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</row>
        <row r="89">
          <cell r="A89" t="str">
            <v/>
          </cell>
          <cell r="D89">
            <v>0</v>
          </cell>
          <cell r="E89">
            <v>0.14948769496991879</v>
          </cell>
          <cell r="F89">
            <v>9.3950050132514471E-4</v>
          </cell>
          <cell r="G89">
            <v>1.8050128207941431E-3</v>
          </cell>
          <cell r="H89">
            <v>2.3651005197755882E-5</v>
          </cell>
          <cell r="I89">
            <v>4.5592667956144119E-4</v>
          </cell>
          <cell r="J89">
            <v>9.8810442411935017E-4</v>
          </cell>
          <cell r="K89">
            <v>1.1189774655463979E-5</v>
          </cell>
          <cell r="L89">
            <v>1.4978718078312859E-4</v>
          </cell>
          <cell r="M89">
            <v>1.0888239470526904E-3</v>
          </cell>
          <cell r="N89">
            <v>1.067144628795602E-2</v>
          </cell>
          <cell r="O89">
            <v>3.9958368144482177E-2</v>
          </cell>
          <cell r="P89">
            <v>1.0712735206518463E-4</v>
          </cell>
          <cell r="Q89">
            <v>4.4829572089325045E-2</v>
          </cell>
          <cell r="R89">
            <v>6.3418918867961084E-4</v>
          </cell>
          <cell r="S89">
            <v>0</v>
          </cell>
          <cell r="T89">
            <v>0</v>
          </cell>
          <cell r="U89">
            <v>0</v>
          </cell>
          <cell r="V89">
            <v>4.5243301921704984E-5</v>
          </cell>
          <cell r="W89">
            <v>-1.3401619961599017E-6</v>
          </cell>
          <cell r="X89">
            <v>3.5839197907000216E-6</v>
          </cell>
          <cell r="Y89">
            <v>1.6274457413350517E-3</v>
          </cell>
          <cell r="Z89">
            <v>2.659574146986597E-5</v>
          </cell>
          <cell r="AA89">
            <v>6.8954597259394195E-5</v>
          </cell>
          <cell r="AB89">
            <v>4.7926122624179484E-3</v>
          </cell>
          <cell r="AC89">
            <v>0.59795077987967515</v>
          </cell>
          <cell r="AD89">
            <v>3.7580020053005789E-3</v>
          </cell>
          <cell r="AE89">
            <v>7.2200512831765724E-3</v>
          </cell>
          <cell r="AF89">
            <v>5.1354781804063181E-3</v>
          </cell>
          <cell r="AG89">
            <v>6.6818768962697882E-3</v>
          </cell>
          <cell r="AH89">
            <v>-2.1827814792735868E-5</v>
          </cell>
          <cell r="AI89">
            <v>4.2733611746066285E-3</v>
          </cell>
          <cell r="AJ89">
            <v>7.7347078618155421E-3</v>
          </cell>
          <cell r="AK89">
            <v>6.1964547558698204E-5</v>
          </cell>
          <cell r="AL89">
            <v>1.5578149185586393E-3</v>
          </cell>
          <cell r="AM89">
            <v>4.5322831108812918E-3</v>
          </cell>
          <cell r="AN89">
            <v>9.1559040830291871E-3</v>
          </cell>
          <cell r="AO89">
            <v>1.03829722265529E-4</v>
          </cell>
          <cell r="AP89">
            <v>3.8722715131790015E-3</v>
          </cell>
          <cell r="AQ89">
            <v>-8.956377262390885E-7</v>
          </cell>
          <cell r="AR89">
            <v>-3.646133381504201E-6</v>
          </cell>
          <cell r="AS89">
            <v>1.5394150619779974E-2</v>
          </cell>
          <cell r="AT89">
            <v>1.3672738248796196E-2</v>
          </cell>
          <cell r="AU89">
            <v>8.1050445969599195E-3</v>
          </cell>
          <cell r="AV89">
            <v>4.1131749100141802E-3</v>
          </cell>
          <cell r="AW89">
            <v>3.161065068188598E-4</v>
          </cell>
          <cell r="AX89">
            <v>1.5986227029199219E-4</v>
          </cell>
          <cell r="AY89">
            <v>4.848673819662052E-2</v>
          </cell>
          <cell r="AZ89">
            <v>2.6739291781611496E-5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</row>
        <row r="90">
          <cell r="A90" t="str">
            <v/>
          </cell>
        </row>
        <row r="91">
          <cell r="A91" t="str">
            <v>TP.T</v>
          </cell>
          <cell r="B91" t="str">
            <v>Total Transmission Plant</v>
          </cell>
          <cell r="C91">
            <v>510541316</v>
          </cell>
          <cell r="D91">
            <v>0</v>
          </cell>
          <cell r="E91">
            <v>0</v>
          </cell>
          <cell r="F91">
            <v>34951619.200000003</v>
          </cell>
          <cell r="G91">
            <v>67156644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139806476.80000001</v>
          </cell>
          <cell r="AE91">
            <v>268626576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</row>
        <row r="92">
          <cell r="D92">
            <v>0</v>
          </cell>
          <cell r="E92">
            <v>0</v>
          </cell>
          <cell r="F92">
            <v>6.8459923035886092E-2</v>
          </cell>
          <cell r="G92">
            <v>0.13154007696411391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0.27383969214354437</v>
          </cell>
          <cell r="AE92">
            <v>0.52616030785645562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1"/>
      <sheetName val="Electric WC"/>
      <sheetName val="Gas WC"/>
      <sheetName val="Combined WC"/>
      <sheetName val="BS"/>
      <sheetName val="Electric Rate Base"/>
      <sheetName val="Gas Rate Base"/>
      <sheetName val="Electric WC-sources"/>
      <sheetName val="Gas WC-sources"/>
      <sheetName val="Electric Rate Base-sources"/>
      <sheetName val="Gas Rate Base-sources"/>
      <sheetName val="Sep03"/>
      <sheetName val="JulAug03"/>
      <sheetName val="Jun03"/>
      <sheetName val="AprMay03"/>
      <sheetName val="FebMar03"/>
      <sheetName val="Jan03"/>
      <sheetName val="Dec02"/>
      <sheetName val="OctNov02"/>
      <sheetName val="Sep02"/>
      <sheetName val="JulAug02"/>
      <sheetName val="Jun02"/>
      <sheetName val="AprMay02"/>
      <sheetName val="Mar02"/>
      <sheetName val="JanFeb02"/>
      <sheetName val="Dec01"/>
      <sheetName val="OctNov01"/>
      <sheetName val="WC comparison"/>
      <sheetName val="Extract Review"/>
      <sheetName val="Proced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AB10">
            <v>3908379967.46</v>
          </cell>
          <cell r="AN10">
            <v>3899156234.7366662</v>
          </cell>
          <cell r="AO10">
            <v>18</v>
          </cell>
          <cell r="AP10">
            <v>4</v>
          </cell>
        </row>
        <row r="11">
          <cell r="AB11">
            <v>1676897416.1199999</v>
          </cell>
          <cell r="AN11">
            <v>1633292456.7583332</v>
          </cell>
          <cell r="AO11" t="str">
            <v>53</v>
          </cell>
        </row>
        <row r="12">
          <cell r="AB12">
            <v>373101802.13999999</v>
          </cell>
          <cell r="AN12">
            <v>370185426.19333333</v>
          </cell>
          <cell r="AO12" t="str">
            <v>28/54</v>
          </cell>
          <cell r="AP12">
            <v>5</v>
          </cell>
        </row>
        <row r="13">
          <cell r="AB13">
            <v>0</v>
          </cell>
          <cell r="AN13">
            <v>0</v>
          </cell>
          <cell r="AO13" t="str">
            <v>18</v>
          </cell>
          <cell r="AP13" t="str">
            <v>4</v>
          </cell>
        </row>
        <row r="14">
          <cell r="AB14">
            <v>0</v>
          </cell>
          <cell r="AN14">
            <v>0</v>
          </cell>
          <cell r="AO14" t="str">
            <v>18</v>
          </cell>
          <cell r="AP14" t="str">
            <v>4</v>
          </cell>
        </row>
        <row r="15">
          <cell r="AB15">
            <v>0</v>
          </cell>
          <cell r="AN15">
            <v>0</v>
          </cell>
          <cell r="AO15" t="str">
            <v>18</v>
          </cell>
          <cell r="AP15" t="str">
            <v>4</v>
          </cell>
        </row>
        <row r="16">
          <cell r="AB16">
            <v>0</v>
          </cell>
          <cell r="AN16">
            <v>0</v>
          </cell>
          <cell r="AO16" t="str">
            <v>18</v>
          </cell>
          <cell r="AP16" t="str">
            <v>4</v>
          </cell>
        </row>
        <row r="17">
          <cell r="AB17">
            <v>0</v>
          </cell>
          <cell r="AN17">
            <v>0</v>
          </cell>
          <cell r="AO17" t="str">
            <v>18</v>
          </cell>
          <cell r="AP17" t="str">
            <v>4</v>
          </cell>
        </row>
        <row r="18">
          <cell r="AB18">
            <v>0</v>
          </cell>
          <cell r="AN18">
            <v>0</v>
          </cell>
          <cell r="AO18" t="str">
            <v>18</v>
          </cell>
          <cell r="AP18" t="str">
            <v>4</v>
          </cell>
        </row>
        <row r="19">
          <cell r="AB19">
            <v>159350590.19</v>
          </cell>
          <cell r="AN19">
            <v>159671484.9941667</v>
          </cell>
          <cell r="AO19" t="str">
            <v>18</v>
          </cell>
          <cell r="AP19" t="str">
            <v>4</v>
          </cell>
        </row>
        <row r="20">
          <cell r="AB20">
            <v>0</v>
          </cell>
          <cell r="AN20">
            <v>0</v>
          </cell>
          <cell r="AO20" t="str">
            <v>18</v>
          </cell>
          <cell r="AP20" t="str">
            <v>4</v>
          </cell>
        </row>
        <row r="21">
          <cell r="AB21">
            <v>6472729.8300000001</v>
          </cell>
          <cell r="AN21">
            <v>6772283.6800000006</v>
          </cell>
          <cell r="AO21" t="str">
            <v>19</v>
          </cell>
          <cell r="AP21">
            <v>14</v>
          </cell>
        </row>
        <row r="22">
          <cell r="AB22">
            <v>22339.93</v>
          </cell>
          <cell r="AN22">
            <v>1087695.7925</v>
          </cell>
          <cell r="AO22" t="str">
            <v>53</v>
          </cell>
        </row>
        <row r="23">
          <cell r="AB23">
            <v>0</v>
          </cell>
          <cell r="AN23">
            <v>0</v>
          </cell>
          <cell r="AO23" t="str">
            <v>29/57</v>
          </cell>
          <cell r="AP23">
            <v>15</v>
          </cell>
        </row>
        <row r="24">
          <cell r="AB24">
            <v>97883456.430000007</v>
          </cell>
          <cell r="AN24">
            <v>83909888.509583339</v>
          </cell>
          <cell r="AO24" t="str">
            <v>43</v>
          </cell>
        </row>
        <row r="25">
          <cell r="AB25">
            <v>32727175.100000001</v>
          </cell>
          <cell r="AN25">
            <v>24020721.867083337</v>
          </cell>
          <cell r="AO25" t="str">
            <v>58</v>
          </cell>
        </row>
        <row r="26">
          <cell r="AB26">
            <v>11531074.140000001</v>
          </cell>
          <cell r="AN26">
            <v>9591058.5233333334</v>
          </cell>
          <cell r="AO26" t="str">
            <v>44/59</v>
          </cell>
        </row>
        <row r="27">
          <cell r="AB27">
            <v>4440409.72</v>
          </cell>
          <cell r="AN27">
            <v>2843517.26125</v>
          </cell>
          <cell r="AO27" t="str">
            <v>44/59</v>
          </cell>
        </row>
        <row r="28">
          <cell r="AB28">
            <v>199221.43</v>
          </cell>
          <cell r="AN28">
            <v>24118.188750000001</v>
          </cell>
          <cell r="AO28" t="str">
            <v>43</v>
          </cell>
        </row>
        <row r="29">
          <cell r="AB29">
            <v>0</v>
          </cell>
          <cell r="AN29">
            <v>0</v>
          </cell>
          <cell r="AO29" t="str">
            <v>43</v>
          </cell>
        </row>
        <row r="30">
          <cell r="AB30">
            <v>4679511</v>
          </cell>
          <cell r="AN30">
            <v>3738085.9166666665</v>
          </cell>
          <cell r="AO30" t="str">
            <v>43</v>
          </cell>
        </row>
        <row r="31">
          <cell r="AB31">
            <v>661860</v>
          </cell>
          <cell r="AN31">
            <v>3989117.7083333335</v>
          </cell>
          <cell r="AO31" t="str">
            <v>58</v>
          </cell>
        </row>
        <row r="32">
          <cell r="AB32">
            <v>-1654810063.96</v>
          </cell>
          <cell r="AN32">
            <v>-1640346898.7474997</v>
          </cell>
          <cell r="AO32" t="str">
            <v>24</v>
          </cell>
          <cell r="AP32">
            <v>17</v>
          </cell>
        </row>
        <row r="33">
          <cell r="AB33">
            <v>-528465119.70999998</v>
          </cell>
          <cell r="AN33">
            <v>-513210444.23708326</v>
          </cell>
          <cell r="AO33" t="str">
            <v>61</v>
          </cell>
        </row>
        <row r="34">
          <cell r="AB34">
            <v>-30146922.460000001</v>
          </cell>
          <cell r="AN34">
            <v>-32186693.927916672</v>
          </cell>
          <cell r="AO34" t="str">
            <v>30/62</v>
          </cell>
          <cell r="AP34">
            <v>18</v>
          </cell>
        </row>
        <row r="35">
          <cell r="AB35">
            <v>20321734.579999998</v>
          </cell>
          <cell r="AN35">
            <v>22635835.908749998</v>
          </cell>
          <cell r="AO35" t="str">
            <v>24</v>
          </cell>
          <cell r="AP35">
            <v>17</v>
          </cell>
        </row>
        <row r="36">
          <cell r="AB36">
            <v>18159663.66</v>
          </cell>
          <cell r="AN36">
            <v>18910570.395833332</v>
          </cell>
          <cell r="AO36" t="str">
            <v>61</v>
          </cell>
        </row>
        <row r="37">
          <cell r="AB37">
            <v>3943576.01</v>
          </cell>
          <cell r="AN37">
            <v>3533454.0866666664</v>
          </cell>
          <cell r="AO37" t="str">
            <v>30/62</v>
          </cell>
          <cell r="AP37">
            <v>18</v>
          </cell>
        </row>
        <row r="38">
          <cell r="AB38">
            <v>-4330592.3</v>
          </cell>
          <cell r="AN38">
            <v>-4605907.9933333332</v>
          </cell>
          <cell r="AO38" t="str">
            <v>24</v>
          </cell>
          <cell r="AP38">
            <v>17</v>
          </cell>
        </row>
        <row r="39">
          <cell r="AB39">
            <v>1439827.66</v>
          </cell>
          <cell r="AN39">
            <v>398163.80791666667</v>
          </cell>
          <cell r="AO39" t="str">
            <v>61</v>
          </cell>
        </row>
        <row r="40">
          <cell r="AB40">
            <v>0</v>
          </cell>
          <cell r="AN40">
            <v>3113429.9708333332</v>
          </cell>
          <cell r="AO40" t="str">
            <v>24</v>
          </cell>
          <cell r="AP40">
            <v>17</v>
          </cell>
        </row>
        <row r="41">
          <cell r="AB41">
            <v>0</v>
          </cell>
          <cell r="AN41">
            <v>3115699.4562500003</v>
          </cell>
          <cell r="AO41" t="str">
            <v>61</v>
          </cell>
        </row>
        <row r="42">
          <cell r="AB42">
            <v>0</v>
          </cell>
          <cell r="AN42">
            <v>176298.33499999999</v>
          </cell>
          <cell r="AO42" t="str">
            <v>30/62</v>
          </cell>
          <cell r="AP42">
            <v>18</v>
          </cell>
        </row>
        <row r="43">
          <cell r="AB43">
            <v>0</v>
          </cell>
          <cell r="AN43">
            <v>-487236.82</v>
          </cell>
          <cell r="AO43" t="str">
            <v>24</v>
          </cell>
          <cell r="AP43">
            <v>17</v>
          </cell>
        </row>
        <row r="44">
          <cell r="AB44">
            <v>0</v>
          </cell>
          <cell r="AN44">
            <v>-82542.285000000018</v>
          </cell>
          <cell r="AO44" t="str">
            <v>61</v>
          </cell>
        </row>
        <row r="45">
          <cell r="AB45">
            <v>0</v>
          </cell>
          <cell r="AN45">
            <v>-3152272.2174999993</v>
          </cell>
          <cell r="AO45" t="str">
            <v>24</v>
          </cell>
          <cell r="AP45">
            <v>17</v>
          </cell>
        </row>
        <row r="46">
          <cell r="AB46">
            <v>0</v>
          </cell>
          <cell r="AN46">
            <v>-1184736.531666667</v>
          </cell>
          <cell r="AO46" t="str">
            <v>61</v>
          </cell>
        </row>
        <row r="47">
          <cell r="AB47">
            <v>0</v>
          </cell>
          <cell r="AN47">
            <v>1702574.0900000005</v>
          </cell>
          <cell r="AO47" t="str">
            <v>30/62</v>
          </cell>
          <cell r="AP47">
            <v>18</v>
          </cell>
        </row>
        <row r="48">
          <cell r="AB48">
            <v>0</v>
          </cell>
          <cell r="AN48">
            <v>0</v>
          </cell>
          <cell r="AO48" t="str">
            <v>24</v>
          </cell>
          <cell r="AP48" t="str">
            <v>17</v>
          </cell>
        </row>
        <row r="49">
          <cell r="AB49">
            <v>0</v>
          </cell>
          <cell r="AN49">
            <v>0</v>
          </cell>
          <cell r="AO49" t="str">
            <v>24</v>
          </cell>
          <cell r="AP49" t="str">
            <v>17</v>
          </cell>
        </row>
        <row r="50">
          <cell r="AB50">
            <v>0</v>
          </cell>
          <cell r="AN50">
            <v>0</v>
          </cell>
          <cell r="AO50" t="str">
            <v>24</v>
          </cell>
          <cell r="AP50" t="str">
            <v>17</v>
          </cell>
        </row>
        <row r="51">
          <cell r="AB51">
            <v>0</v>
          </cell>
          <cell r="AN51">
            <v>0</v>
          </cell>
          <cell r="AO51" t="str">
            <v>24</v>
          </cell>
          <cell r="AP51" t="str">
            <v>17</v>
          </cell>
        </row>
        <row r="52">
          <cell r="AB52">
            <v>-82346006.150000006</v>
          </cell>
          <cell r="AN52">
            <v>-80246014.890833333</v>
          </cell>
          <cell r="AO52" t="str">
            <v>24</v>
          </cell>
          <cell r="AP52" t="str">
            <v>17</v>
          </cell>
        </row>
        <row r="53">
          <cell r="AB53">
            <v>0</v>
          </cell>
          <cell r="AN53">
            <v>0</v>
          </cell>
          <cell r="AO53" t="str">
            <v>24</v>
          </cell>
          <cell r="AP53" t="str">
            <v>17</v>
          </cell>
        </row>
        <row r="54">
          <cell r="AB54">
            <v>-13639797.619999999</v>
          </cell>
          <cell r="AN54">
            <v>-17367913.756250001</v>
          </cell>
          <cell r="AO54" t="str">
            <v>24</v>
          </cell>
          <cell r="AP54">
            <v>19</v>
          </cell>
        </row>
        <row r="55">
          <cell r="AB55">
            <v>-13819670.73</v>
          </cell>
          <cell r="AN55">
            <v>-13223254.255416663</v>
          </cell>
          <cell r="AO55" t="str">
            <v>61</v>
          </cell>
        </row>
        <row r="56">
          <cell r="AB56">
            <v>-95712880.370000005</v>
          </cell>
          <cell r="AN56">
            <v>-81381462.303749993</v>
          </cell>
          <cell r="AO56" t="str">
            <v>30/62</v>
          </cell>
          <cell r="AP56">
            <v>20</v>
          </cell>
        </row>
        <row r="57">
          <cell r="AB57">
            <v>197297.82</v>
          </cell>
          <cell r="AN57">
            <v>197297.82000000004</v>
          </cell>
          <cell r="AO57" t="str">
            <v>24</v>
          </cell>
          <cell r="AP57">
            <v>19</v>
          </cell>
        </row>
        <row r="58">
          <cell r="AB58">
            <v>-214508.51</v>
          </cell>
          <cell r="AN58">
            <v>-214508.51</v>
          </cell>
          <cell r="AO58" t="str">
            <v>61</v>
          </cell>
        </row>
        <row r="59">
          <cell r="AB59">
            <v>0</v>
          </cell>
          <cell r="AN59">
            <v>3888461.8937500007</v>
          </cell>
          <cell r="AO59" t="str">
            <v>24</v>
          </cell>
          <cell r="AP59">
            <v>19</v>
          </cell>
        </row>
        <row r="60">
          <cell r="AB60">
            <v>0</v>
          </cell>
          <cell r="AN60">
            <v>299322.71250000002</v>
          </cell>
          <cell r="AO60" t="str">
            <v>61</v>
          </cell>
        </row>
        <row r="61">
          <cell r="AB61">
            <v>0</v>
          </cell>
          <cell r="AN61">
            <v>-2985532.4537499999</v>
          </cell>
          <cell r="AO61" t="str">
            <v>30/62</v>
          </cell>
          <cell r="AP61">
            <v>20</v>
          </cell>
        </row>
        <row r="62">
          <cell r="AB62">
            <v>946172.25</v>
          </cell>
          <cell r="AN62">
            <v>946172.25</v>
          </cell>
          <cell r="AO62" t="str">
            <v>18</v>
          </cell>
          <cell r="AP62">
            <v>6</v>
          </cell>
        </row>
        <row r="63">
          <cell r="AB63">
            <v>317009.90999999997</v>
          </cell>
          <cell r="AN63">
            <v>317009.91000000003</v>
          </cell>
          <cell r="AO63" t="str">
            <v>53</v>
          </cell>
        </row>
        <row r="64">
          <cell r="AB64">
            <v>302358.01</v>
          </cell>
          <cell r="AN64">
            <v>302358.00999999995</v>
          </cell>
          <cell r="AO64" t="str">
            <v>18</v>
          </cell>
          <cell r="AP64">
            <v>6</v>
          </cell>
        </row>
        <row r="65">
          <cell r="AB65">
            <v>0</v>
          </cell>
          <cell r="AN65">
            <v>0</v>
          </cell>
          <cell r="AO65" t="str">
            <v>18</v>
          </cell>
          <cell r="AP65" t="str">
            <v>6</v>
          </cell>
        </row>
        <row r="66">
          <cell r="AB66">
            <v>76622596.840000004</v>
          </cell>
          <cell r="AN66">
            <v>76622596.840000018</v>
          </cell>
          <cell r="AO66" t="str">
            <v>18</v>
          </cell>
          <cell r="AP66" t="str">
            <v>6</v>
          </cell>
        </row>
        <row r="67">
          <cell r="AB67">
            <v>-557739</v>
          </cell>
          <cell r="AN67">
            <v>-544839</v>
          </cell>
          <cell r="AO67" t="str">
            <v>24</v>
          </cell>
          <cell r="AP67">
            <v>21</v>
          </cell>
        </row>
        <row r="68">
          <cell r="AB68">
            <v>-317009.90999999997</v>
          </cell>
          <cell r="AN68">
            <v>-317009.91000000003</v>
          </cell>
          <cell r="AO68" t="str">
            <v>61</v>
          </cell>
        </row>
        <row r="69">
          <cell r="AB69">
            <v>-212799.25</v>
          </cell>
          <cell r="AN69">
            <v>-207199.27000000002</v>
          </cell>
          <cell r="AO69" t="str">
            <v>24</v>
          </cell>
          <cell r="AP69">
            <v>21</v>
          </cell>
        </row>
        <row r="70">
          <cell r="AB70">
            <v>0</v>
          </cell>
          <cell r="AN70">
            <v>0</v>
          </cell>
          <cell r="AO70" t="str">
            <v>24</v>
          </cell>
          <cell r="AP70" t="str">
            <v>21</v>
          </cell>
        </row>
        <row r="71">
          <cell r="AB71">
            <v>-25996413.66</v>
          </cell>
          <cell r="AN71">
            <v>-24669963.66</v>
          </cell>
          <cell r="AO71" t="str">
            <v>24</v>
          </cell>
          <cell r="AP71" t="str">
            <v>21</v>
          </cell>
        </row>
        <row r="72">
          <cell r="AB72">
            <v>3445395.81</v>
          </cell>
          <cell r="AN72">
            <v>3246533.9704166669</v>
          </cell>
          <cell r="AO72" t="str">
            <v>60</v>
          </cell>
        </row>
        <row r="73">
          <cell r="AB73">
            <v>0</v>
          </cell>
          <cell r="AN73">
            <v>0</v>
          </cell>
          <cell r="AO73" t="str">
            <v>28/54</v>
          </cell>
          <cell r="AP73">
            <v>5</v>
          </cell>
        </row>
        <row r="74">
          <cell r="AB74">
            <v>-318365.5</v>
          </cell>
          <cell r="AN74">
            <v>-654955.22791666666</v>
          </cell>
          <cell r="AO74">
            <v>39</v>
          </cell>
        </row>
        <row r="75">
          <cell r="AB75">
            <v>2810570.27</v>
          </cell>
          <cell r="AN75">
            <v>2868151.7229166664</v>
          </cell>
          <cell r="AO75">
            <v>39</v>
          </cell>
        </row>
        <row r="76">
          <cell r="AB76">
            <v>-423343.57</v>
          </cell>
          <cell r="AN76">
            <v>-423291.69708333333</v>
          </cell>
          <cell r="AO76" t="str">
            <v>39</v>
          </cell>
        </row>
        <row r="77">
          <cell r="AB77">
            <v>0</v>
          </cell>
          <cell r="AN77">
            <v>0</v>
          </cell>
          <cell r="AO77" t="str">
            <v>40</v>
          </cell>
        </row>
        <row r="78">
          <cell r="AB78">
            <v>74954526.069999993</v>
          </cell>
          <cell r="AN78">
            <v>117880815.76083332</v>
          </cell>
          <cell r="AO78">
            <v>40</v>
          </cell>
        </row>
        <row r="79">
          <cell r="AB79">
            <v>13367583</v>
          </cell>
          <cell r="AN79">
            <v>13123277.291666666</v>
          </cell>
          <cell r="AO79" t="str">
            <v>33a</v>
          </cell>
        </row>
        <row r="80">
          <cell r="AB80">
            <v>0</v>
          </cell>
          <cell r="AN80">
            <v>0</v>
          </cell>
          <cell r="AO80" t="str">
            <v>41</v>
          </cell>
        </row>
        <row r="81">
          <cell r="AB81">
            <v>100000</v>
          </cell>
          <cell r="AN81">
            <v>100000</v>
          </cell>
          <cell r="AO81">
            <v>41</v>
          </cell>
        </row>
        <row r="82">
          <cell r="AB82">
            <v>40670863.939999998</v>
          </cell>
          <cell r="AN82">
            <v>37362672.052500002</v>
          </cell>
          <cell r="AO82">
            <v>41</v>
          </cell>
        </row>
        <row r="83">
          <cell r="AB83">
            <v>-100000</v>
          </cell>
          <cell r="AN83">
            <v>-79166.666666666672</v>
          </cell>
          <cell r="AO83" t="str">
            <v>41</v>
          </cell>
        </row>
        <row r="84">
          <cell r="AB84">
            <v>0</v>
          </cell>
          <cell r="AN84">
            <v>0</v>
          </cell>
          <cell r="AO84">
            <v>41</v>
          </cell>
        </row>
        <row r="85">
          <cell r="AB85">
            <v>0</v>
          </cell>
          <cell r="AN85">
            <v>0</v>
          </cell>
          <cell r="AO85">
            <v>41</v>
          </cell>
        </row>
        <row r="86">
          <cell r="AB86">
            <v>0</v>
          </cell>
          <cell r="AN86">
            <v>0</v>
          </cell>
          <cell r="AO86">
            <v>41</v>
          </cell>
        </row>
        <row r="87">
          <cell r="AB87">
            <v>0</v>
          </cell>
          <cell r="AN87">
            <v>0</v>
          </cell>
          <cell r="AO87">
            <v>41</v>
          </cell>
        </row>
        <row r="88">
          <cell r="AB88">
            <v>0</v>
          </cell>
          <cell r="AN88">
            <v>0</v>
          </cell>
          <cell r="AO88">
            <v>41</v>
          </cell>
        </row>
        <row r="89">
          <cell r="AB89">
            <v>0</v>
          </cell>
          <cell r="AN89">
            <v>640.41666666666663</v>
          </cell>
          <cell r="AO89">
            <v>41</v>
          </cell>
        </row>
        <row r="90">
          <cell r="AB90">
            <v>0</v>
          </cell>
          <cell r="AN90">
            <v>83856.875</v>
          </cell>
          <cell r="AO90">
            <v>41</v>
          </cell>
        </row>
        <row r="91">
          <cell r="AB91">
            <v>0</v>
          </cell>
          <cell r="AN91">
            <v>0</v>
          </cell>
          <cell r="AO91">
            <v>41</v>
          </cell>
        </row>
        <row r="92">
          <cell r="AB92">
            <v>0</v>
          </cell>
          <cell r="AN92">
            <v>69889.993749999994</v>
          </cell>
          <cell r="AO92">
            <v>41</v>
          </cell>
        </row>
        <row r="93">
          <cell r="AB93">
            <v>0</v>
          </cell>
          <cell r="AN93">
            <v>0</v>
          </cell>
          <cell r="AO93">
            <v>41</v>
          </cell>
        </row>
        <row r="94">
          <cell r="AB94">
            <v>-620534.82999999996</v>
          </cell>
          <cell r="AN94">
            <v>-308356.22291666671</v>
          </cell>
          <cell r="AO94">
            <v>41</v>
          </cell>
        </row>
        <row r="95">
          <cell r="AB95">
            <v>608000</v>
          </cell>
          <cell r="AN95">
            <v>608000</v>
          </cell>
          <cell r="AO95">
            <v>41</v>
          </cell>
        </row>
        <row r="96">
          <cell r="AB96">
            <v>0</v>
          </cell>
          <cell r="AN96">
            <v>0</v>
          </cell>
          <cell r="AO96">
            <v>41</v>
          </cell>
        </row>
        <row r="97">
          <cell r="AB97">
            <v>0</v>
          </cell>
          <cell r="AN97">
            <v>0</v>
          </cell>
          <cell r="AO97">
            <v>41</v>
          </cell>
        </row>
        <row r="98">
          <cell r="AB98">
            <v>0</v>
          </cell>
          <cell r="AN98">
            <v>0</v>
          </cell>
          <cell r="AO98">
            <v>41</v>
          </cell>
        </row>
        <row r="99">
          <cell r="AB99">
            <v>0</v>
          </cell>
          <cell r="AN99">
            <v>0</v>
          </cell>
          <cell r="AO99">
            <v>41</v>
          </cell>
        </row>
        <row r="100">
          <cell r="AB100">
            <v>0</v>
          </cell>
          <cell r="AN100">
            <v>0</v>
          </cell>
          <cell r="AO100">
            <v>41</v>
          </cell>
        </row>
        <row r="101">
          <cell r="AB101">
            <v>37033.53</v>
          </cell>
          <cell r="AN101">
            <v>39357.335416666669</v>
          </cell>
          <cell r="AO101">
            <v>41</v>
          </cell>
        </row>
        <row r="102">
          <cell r="AB102">
            <v>0</v>
          </cell>
          <cell r="AN102">
            <v>0</v>
          </cell>
          <cell r="AO102">
            <v>41</v>
          </cell>
        </row>
        <row r="103">
          <cell r="AB103">
            <v>2118566.46</v>
          </cell>
          <cell r="AN103">
            <v>1812152.0066666666</v>
          </cell>
          <cell r="AO103">
            <v>41</v>
          </cell>
        </row>
        <row r="104">
          <cell r="AB104">
            <v>0</v>
          </cell>
          <cell r="AN104">
            <v>0</v>
          </cell>
          <cell r="AO104">
            <v>41</v>
          </cell>
        </row>
        <row r="105">
          <cell r="AB105">
            <v>0</v>
          </cell>
          <cell r="AN105">
            <v>0</v>
          </cell>
          <cell r="AO105">
            <v>41</v>
          </cell>
        </row>
        <row r="106">
          <cell r="AB106">
            <v>0</v>
          </cell>
          <cell r="AN106">
            <v>134.84583333333333</v>
          </cell>
          <cell r="AO106">
            <v>41</v>
          </cell>
        </row>
        <row r="107">
          <cell r="AB107">
            <v>97111.88</v>
          </cell>
          <cell r="AN107">
            <v>98444.434166666659</v>
          </cell>
          <cell r="AO107">
            <v>41</v>
          </cell>
        </row>
        <row r="108">
          <cell r="AB108">
            <v>1524606.12</v>
          </cell>
          <cell r="AN108">
            <v>1881863.5720833335</v>
          </cell>
          <cell r="AO108">
            <v>41</v>
          </cell>
        </row>
        <row r="109">
          <cell r="AB109">
            <v>0</v>
          </cell>
          <cell r="AN109">
            <v>905.625</v>
          </cell>
          <cell r="AO109" t="str">
            <v>41</v>
          </cell>
        </row>
        <row r="110">
          <cell r="AB110">
            <v>0</v>
          </cell>
          <cell r="AN110">
            <v>0</v>
          </cell>
          <cell r="AO110" t="str">
            <v>41</v>
          </cell>
        </row>
        <row r="111">
          <cell r="AB111">
            <v>0</v>
          </cell>
          <cell r="AN111">
            <v>0</v>
          </cell>
          <cell r="AO111" t="str">
            <v>41</v>
          </cell>
        </row>
        <row r="112">
          <cell r="AB112">
            <v>0</v>
          </cell>
          <cell r="AN112">
            <v>0</v>
          </cell>
          <cell r="AO112" t="str">
            <v>41</v>
          </cell>
        </row>
        <row r="113">
          <cell r="AB113">
            <v>1599514</v>
          </cell>
          <cell r="AN113">
            <v>1574230.5337499997</v>
          </cell>
          <cell r="AO113" t="str">
            <v>41</v>
          </cell>
        </row>
        <row r="114">
          <cell r="AB114">
            <v>0</v>
          </cell>
          <cell r="AN114">
            <v>0</v>
          </cell>
          <cell r="AO114" t="str">
            <v>41</v>
          </cell>
        </row>
        <row r="115">
          <cell r="AB115">
            <v>94054.44</v>
          </cell>
          <cell r="AN115">
            <v>95175.521666666682</v>
          </cell>
          <cell r="AO115" t="str">
            <v>41</v>
          </cell>
        </row>
        <row r="116">
          <cell r="AB116">
            <v>0</v>
          </cell>
          <cell r="AN116">
            <v>22176.08083333333</v>
          </cell>
          <cell r="AO116" t="str">
            <v>41</v>
          </cell>
        </row>
        <row r="117">
          <cell r="AB117">
            <v>9013.6</v>
          </cell>
          <cell r="AN117">
            <v>9198.9258333333328</v>
          </cell>
          <cell r="AO117" t="str">
            <v>41</v>
          </cell>
        </row>
        <row r="118">
          <cell r="AB118">
            <v>75308.08</v>
          </cell>
          <cell r="AN118">
            <v>76825.60291666667</v>
          </cell>
          <cell r="AO118" t="str">
            <v>41</v>
          </cell>
        </row>
        <row r="119">
          <cell r="AB119">
            <v>33054</v>
          </cell>
          <cell r="AN119">
            <v>31676.75</v>
          </cell>
          <cell r="AO119" t="str">
            <v>41</v>
          </cell>
        </row>
        <row r="120">
          <cell r="AB120">
            <v>-1599514</v>
          </cell>
          <cell r="AN120">
            <v>-1247018.3233333332</v>
          </cell>
          <cell r="AO120" t="str">
            <v>41</v>
          </cell>
        </row>
        <row r="121">
          <cell r="AB121">
            <v>0</v>
          </cell>
          <cell r="AN121">
            <v>145833.33333333334</v>
          </cell>
          <cell r="AO121" t="str">
            <v>41</v>
          </cell>
        </row>
        <row r="122">
          <cell r="AB122">
            <v>41862.910000000003</v>
          </cell>
          <cell r="AN122">
            <v>8739.6104166666664</v>
          </cell>
          <cell r="AO122" t="str">
            <v>41</v>
          </cell>
        </row>
        <row r="123">
          <cell r="AB123">
            <v>0</v>
          </cell>
          <cell r="AN123">
            <v>0</v>
          </cell>
          <cell r="AO123" t="str">
            <v>65a</v>
          </cell>
        </row>
        <row r="124">
          <cell r="AB124">
            <v>1234200789.6900001</v>
          </cell>
          <cell r="AN124">
            <v>1234237589.2425003</v>
          </cell>
          <cell r="AO124" t="str">
            <v>65a</v>
          </cell>
        </row>
        <row r="125">
          <cell r="AB125">
            <v>-18082718.420000002</v>
          </cell>
          <cell r="AN125">
            <v>-18124051.317083333</v>
          </cell>
          <cell r="AO125" t="str">
            <v>65a</v>
          </cell>
        </row>
        <row r="126">
          <cell r="AB126">
            <v>-90774.61</v>
          </cell>
          <cell r="AN126">
            <v>-106146.49708333334</v>
          </cell>
          <cell r="AO126" t="str">
            <v>65a</v>
          </cell>
        </row>
        <row r="127">
          <cell r="AB127">
            <v>0</v>
          </cell>
          <cell r="AN127">
            <v>0</v>
          </cell>
          <cell r="AO127" t="str">
            <v>65a</v>
          </cell>
        </row>
        <row r="128">
          <cell r="AB128">
            <v>0</v>
          </cell>
          <cell r="AN128">
            <v>0</v>
          </cell>
          <cell r="AO128" t="str">
            <v>65a</v>
          </cell>
        </row>
        <row r="129">
          <cell r="AB129">
            <v>0</v>
          </cell>
          <cell r="AN129">
            <v>0</v>
          </cell>
          <cell r="AO129" t="str">
            <v>65a</v>
          </cell>
        </row>
        <row r="130">
          <cell r="AB130">
            <v>0</v>
          </cell>
          <cell r="AN130">
            <v>0</v>
          </cell>
          <cell r="AO130" t="str">
            <v>65a</v>
          </cell>
        </row>
        <row r="131">
          <cell r="AB131">
            <v>0</v>
          </cell>
          <cell r="AN131">
            <v>0</v>
          </cell>
          <cell r="AO131" t="str">
            <v>65a</v>
          </cell>
        </row>
        <row r="132">
          <cell r="AB132">
            <v>0</v>
          </cell>
          <cell r="AN132">
            <v>0</v>
          </cell>
          <cell r="AO132" t="str">
            <v>65a</v>
          </cell>
        </row>
        <row r="133">
          <cell r="AB133">
            <v>0</v>
          </cell>
          <cell r="AN133">
            <v>0</v>
          </cell>
          <cell r="AO133" t="str">
            <v>65a</v>
          </cell>
        </row>
        <row r="134">
          <cell r="AB134">
            <v>428.61</v>
          </cell>
          <cell r="AN134">
            <v>-1261.3045833333329</v>
          </cell>
          <cell r="AO134" t="str">
            <v>65a</v>
          </cell>
        </row>
        <row r="135">
          <cell r="AB135">
            <v>-25163.57</v>
          </cell>
          <cell r="AN135">
            <v>-25163.570000000003</v>
          </cell>
          <cell r="AO135" t="str">
            <v>65a</v>
          </cell>
        </row>
        <row r="136">
          <cell r="AB136">
            <v>0</v>
          </cell>
          <cell r="AN136">
            <v>0</v>
          </cell>
          <cell r="AO136" t="str">
            <v>65a</v>
          </cell>
        </row>
        <row r="137">
          <cell r="AB137">
            <v>0</v>
          </cell>
          <cell r="AN137">
            <v>0</v>
          </cell>
          <cell r="AO137" t="str">
            <v>65a</v>
          </cell>
        </row>
        <row r="138">
          <cell r="AB138">
            <v>-1226371867.3900001</v>
          </cell>
          <cell r="AN138">
            <v>-1226371867.3899999</v>
          </cell>
          <cell r="AO138" t="str">
            <v>65a</v>
          </cell>
        </row>
        <row r="139">
          <cell r="AB139">
            <v>0</v>
          </cell>
          <cell r="AN139">
            <v>0</v>
          </cell>
          <cell r="AO139" t="str">
            <v>65a</v>
          </cell>
        </row>
        <row r="140">
          <cell r="AB140">
            <v>-8424.89</v>
          </cell>
          <cell r="AN140">
            <v>-8647.8016666666663</v>
          </cell>
          <cell r="AO140" t="str">
            <v>65a</v>
          </cell>
        </row>
        <row r="141">
          <cell r="AB141">
            <v>0</v>
          </cell>
          <cell r="AN141">
            <v>0</v>
          </cell>
          <cell r="AO141" t="str">
            <v>65a</v>
          </cell>
        </row>
        <row r="142">
          <cell r="AB142">
            <v>0</v>
          </cell>
          <cell r="AN142">
            <v>0</v>
          </cell>
          <cell r="AO142" t="str">
            <v>65a</v>
          </cell>
        </row>
        <row r="143">
          <cell r="AB143">
            <v>0</v>
          </cell>
          <cell r="AN143">
            <v>0</v>
          </cell>
          <cell r="AO143" t="str">
            <v>65a</v>
          </cell>
        </row>
        <row r="144">
          <cell r="AB144">
            <v>0</v>
          </cell>
          <cell r="AN144">
            <v>0</v>
          </cell>
          <cell r="AO144" t="str">
            <v>65a</v>
          </cell>
        </row>
        <row r="145">
          <cell r="AB145">
            <v>0</v>
          </cell>
          <cell r="AN145">
            <v>0</v>
          </cell>
          <cell r="AO145" t="str">
            <v>65a</v>
          </cell>
        </row>
        <row r="146">
          <cell r="AB146">
            <v>0</v>
          </cell>
          <cell r="AN146">
            <v>16.125</v>
          </cell>
          <cell r="AO146" t="str">
            <v>65a</v>
          </cell>
        </row>
        <row r="147">
          <cell r="AB147">
            <v>4448.38</v>
          </cell>
          <cell r="AN147">
            <v>17074.78875</v>
          </cell>
          <cell r="AO147" t="str">
            <v>65a</v>
          </cell>
        </row>
        <row r="148">
          <cell r="AB148">
            <v>0</v>
          </cell>
          <cell r="AN148">
            <v>0</v>
          </cell>
          <cell r="AO148" t="str">
            <v>65a</v>
          </cell>
        </row>
        <row r="149">
          <cell r="AB149">
            <v>1649926.64</v>
          </cell>
          <cell r="AN149">
            <v>1061816.1187500001</v>
          </cell>
          <cell r="AO149" t="str">
            <v>65a</v>
          </cell>
        </row>
        <row r="150">
          <cell r="AB150">
            <v>-396322.94</v>
          </cell>
          <cell r="AN150">
            <v>-337554.16541666671</v>
          </cell>
          <cell r="AO150" t="str">
            <v>65a</v>
          </cell>
        </row>
        <row r="151">
          <cell r="AB151">
            <v>-205809.09</v>
          </cell>
          <cell r="AN151">
            <v>-355523.27750000003</v>
          </cell>
          <cell r="AO151" t="str">
            <v>65a</v>
          </cell>
        </row>
        <row r="152">
          <cell r="AB152">
            <v>0</v>
          </cell>
          <cell r="AN152">
            <v>0</v>
          </cell>
          <cell r="AO152" t="str">
            <v>65a</v>
          </cell>
        </row>
        <row r="153">
          <cell r="AB153">
            <v>0</v>
          </cell>
          <cell r="AN153">
            <v>0</v>
          </cell>
          <cell r="AO153" t="str">
            <v>65a</v>
          </cell>
        </row>
        <row r="154">
          <cell r="AB154">
            <v>10095990.51</v>
          </cell>
          <cell r="AN154">
            <v>10498553.943333335</v>
          </cell>
          <cell r="AO154" t="str">
            <v>65a</v>
          </cell>
        </row>
        <row r="155">
          <cell r="AB155">
            <v>0</v>
          </cell>
          <cell r="AN155">
            <v>52993.567500000005</v>
          </cell>
          <cell r="AO155" t="str">
            <v>65a</v>
          </cell>
        </row>
        <row r="156">
          <cell r="AB156">
            <v>0</v>
          </cell>
          <cell r="AN156">
            <v>-1192.2820833333333</v>
          </cell>
          <cell r="AO156" t="str">
            <v>65a</v>
          </cell>
        </row>
        <row r="157">
          <cell r="AB157">
            <v>0</v>
          </cell>
          <cell r="AN157">
            <v>7545.7304166666681</v>
          </cell>
          <cell r="AO157" t="str">
            <v>65a</v>
          </cell>
        </row>
        <row r="158">
          <cell r="AB158">
            <v>0</v>
          </cell>
          <cell r="AN158">
            <v>-9665.3704166666666</v>
          </cell>
          <cell r="AO158" t="str">
            <v>65a</v>
          </cell>
        </row>
        <row r="159">
          <cell r="AB159">
            <v>-6308.88</v>
          </cell>
          <cell r="AN159">
            <v>-4889.5179166666667</v>
          </cell>
          <cell r="AO159" t="str">
            <v>65a</v>
          </cell>
        </row>
        <row r="160">
          <cell r="AB160">
            <v>2543964.79</v>
          </cell>
          <cell r="AN160">
            <v>219380.88041666665</v>
          </cell>
          <cell r="AO160" t="str">
            <v xml:space="preserve"> </v>
          </cell>
        </row>
        <row r="161">
          <cell r="AB161">
            <v>167167.14000000001</v>
          </cell>
          <cell r="AN161">
            <v>14023725.663333332</v>
          </cell>
          <cell r="AO161" t="str">
            <v>41</v>
          </cell>
        </row>
        <row r="162">
          <cell r="AB162">
            <v>-5.0999999999999996</v>
          </cell>
          <cell r="AN162">
            <v>1572.8041666666661</v>
          </cell>
          <cell r="AO162" t="str">
            <v>65a</v>
          </cell>
        </row>
        <row r="163">
          <cell r="AB163">
            <v>6767941.8799999999</v>
          </cell>
          <cell r="AN163">
            <v>23785947.33583333</v>
          </cell>
          <cell r="AO163" t="str">
            <v>65a</v>
          </cell>
        </row>
        <row r="164">
          <cell r="AB164">
            <v>0</v>
          </cell>
          <cell r="AN164">
            <v>-7756.5225</v>
          </cell>
          <cell r="AO164" t="str">
            <v>65a</v>
          </cell>
        </row>
        <row r="165">
          <cell r="AB165">
            <v>6035469.8899999997</v>
          </cell>
          <cell r="AN165">
            <v>21787935.764583331</v>
          </cell>
          <cell r="AO165" t="str">
            <v>65a</v>
          </cell>
        </row>
        <row r="166">
          <cell r="AB166">
            <v>444969.27</v>
          </cell>
          <cell r="AN166">
            <v>313636.16208333336</v>
          </cell>
          <cell r="AO166" t="str">
            <v>65a</v>
          </cell>
        </row>
        <row r="167">
          <cell r="AB167">
            <v>4435.47</v>
          </cell>
          <cell r="AN167">
            <v>466.87208333333348</v>
          </cell>
          <cell r="AO167" t="str">
            <v>65a</v>
          </cell>
        </row>
        <row r="168">
          <cell r="AB168">
            <v>-1089.29</v>
          </cell>
          <cell r="AN168">
            <v>153.57125000000005</v>
          </cell>
          <cell r="AO168" t="str">
            <v>65a</v>
          </cell>
        </row>
        <row r="169">
          <cell r="AB169">
            <v>-228554.63</v>
          </cell>
          <cell r="AN169">
            <v>-16412.782916666667</v>
          </cell>
          <cell r="AO169" t="str">
            <v>65a</v>
          </cell>
        </row>
        <row r="170">
          <cell r="AB170">
            <v>38984.5</v>
          </cell>
          <cell r="AN170">
            <v>35333.852500000001</v>
          </cell>
          <cell r="AO170" t="str">
            <v>65a</v>
          </cell>
        </row>
        <row r="171">
          <cell r="AB171">
            <v>-113206.91</v>
          </cell>
          <cell r="AN171">
            <v>-220615.16208333336</v>
          </cell>
          <cell r="AO171" t="str">
            <v>65a</v>
          </cell>
        </row>
        <row r="172">
          <cell r="AB172">
            <v>-189218</v>
          </cell>
          <cell r="AN172">
            <v>-234779.88583333333</v>
          </cell>
          <cell r="AO172" t="str">
            <v>65a</v>
          </cell>
        </row>
        <row r="173">
          <cell r="AB173">
            <v>-5094438.2699999996</v>
          </cell>
          <cell r="AN173">
            <v>-19982277.413750004</v>
          </cell>
          <cell r="AO173" t="str">
            <v>65a</v>
          </cell>
        </row>
        <row r="174">
          <cell r="AB174">
            <v>-313977.88</v>
          </cell>
          <cell r="AN174">
            <v>-67407.323333333348</v>
          </cell>
          <cell r="AO174" t="str">
            <v>65a</v>
          </cell>
        </row>
        <row r="175">
          <cell r="AB175">
            <v>-102138.3</v>
          </cell>
          <cell r="AN175">
            <v>-102332.89541666668</v>
          </cell>
          <cell r="AO175" t="str">
            <v>65a</v>
          </cell>
        </row>
        <row r="176">
          <cell r="AB176">
            <v>0</v>
          </cell>
          <cell r="AN176">
            <v>0</v>
          </cell>
          <cell r="AO176" t="str">
            <v>65a</v>
          </cell>
        </row>
        <row r="177">
          <cell r="AB177">
            <v>0</v>
          </cell>
          <cell r="AN177">
            <v>0</v>
          </cell>
          <cell r="AO177" t="str">
            <v>65a</v>
          </cell>
        </row>
        <row r="178">
          <cell r="AB178">
            <v>-46459.199999999997</v>
          </cell>
          <cell r="AN178">
            <v>-260218.25625000001</v>
          </cell>
          <cell r="AO178" t="str">
            <v>65a</v>
          </cell>
        </row>
        <row r="179">
          <cell r="AB179">
            <v>174872.98</v>
          </cell>
          <cell r="AN179">
            <v>277723.92708333331</v>
          </cell>
          <cell r="AO179" t="str">
            <v>65a</v>
          </cell>
        </row>
        <row r="180">
          <cell r="AB180">
            <v>0</v>
          </cell>
          <cell r="AN180">
            <v>0</v>
          </cell>
          <cell r="AO180" t="str">
            <v xml:space="preserve"> </v>
          </cell>
        </row>
        <row r="181">
          <cell r="AB181">
            <v>41580</v>
          </cell>
          <cell r="AN181">
            <v>41580</v>
          </cell>
          <cell r="AO181" t="str">
            <v xml:space="preserve"> </v>
          </cell>
        </row>
        <row r="182">
          <cell r="AB182">
            <v>24017.54</v>
          </cell>
          <cell r="AN182">
            <v>16100.873333333338</v>
          </cell>
          <cell r="AO182" t="str">
            <v>65a</v>
          </cell>
        </row>
        <row r="183">
          <cell r="AB183">
            <v>1015222.4</v>
          </cell>
          <cell r="AN183">
            <v>308482.58833333338</v>
          </cell>
          <cell r="AO183" t="str">
            <v>65a</v>
          </cell>
        </row>
        <row r="184">
          <cell r="AB184">
            <v>0</v>
          </cell>
          <cell r="AN184">
            <v>0</v>
          </cell>
        </row>
        <row r="185">
          <cell r="AB185">
            <v>119998.49</v>
          </cell>
          <cell r="AN185">
            <v>122504.74</v>
          </cell>
          <cell r="AO185" t="str">
            <v>65a</v>
          </cell>
        </row>
        <row r="186">
          <cell r="AB186">
            <v>0</v>
          </cell>
          <cell r="AN186">
            <v>0</v>
          </cell>
          <cell r="AO186" t="str">
            <v>65a</v>
          </cell>
        </row>
        <row r="187">
          <cell r="AB187">
            <v>0</v>
          </cell>
          <cell r="AN187">
            <v>0</v>
          </cell>
          <cell r="AO187" t="str">
            <v>65a</v>
          </cell>
        </row>
        <row r="188">
          <cell r="AB188">
            <v>73353</v>
          </cell>
          <cell r="AN188">
            <v>3056.375</v>
          </cell>
        </row>
        <row r="189">
          <cell r="AB189">
            <v>812655</v>
          </cell>
          <cell r="AN189">
            <v>633028.20833333337</v>
          </cell>
          <cell r="AO189" t="str">
            <v xml:space="preserve"> </v>
          </cell>
        </row>
        <row r="190">
          <cell r="AB190">
            <v>4675.7299999999996</v>
          </cell>
          <cell r="AN190">
            <v>4675.7299999999987</v>
          </cell>
          <cell r="AO190" t="str">
            <v>65a</v>
          </cell>
        </row>
        <row r="191">
          <cell r="AB191">
            <v>717254</v>
          </cell>
          <cell r="AN191">
            <v>496915.75</v>
          </cell>
          <cell r="AO191" t="str">
            <v xml:space="preserve"> </v>
          </cell>
        </row>
        <row r="192">
          <cell r="AB192">
            <v>3991.54</v>
          </cell>
          <cell r="AN192">
            <v>4060.0358333333338</v>
          </cell>
          <cell r="AO192" t="str">
            <v>65a</v>
          </cell>
        </row>
        <row r="193">
          <cell r="AB193">
            <v>-3261.84</v>
          </cell>
          <cell r="AN193">
            <v>-3227.5341666666668</v>
          </cell>
          <cell r="AO193" t="str">
            <v xml:space="preserve"> </v>
          </cell>
        </row>
        <row r="194">
          <cell r="AB194">
            <v>0</v>
          </cell>
          <cell r="AN194">
            <v>0</v>
          </cell>
          <cell r="AO194" t="str">
            <v xml:space="preserve"> </v>
          </cell>
        </row>
        <row r="195">
          <cell r="AB195">
            <v>0</v>
          </cell>
          <cell r="AN195">
            <v>0</v>
          </cell>
        </row>
        <row r="196">
          <cell r="AB196">
            <v>16286.22</v>
          </cell>
          <cell r="AN196">
            <v>13395.565416666665</v>
          </cell>
          <cell r="AO196" t="str">
            <v>65b</v>
          </cell>
        </row>
        <row r="197">
          <cell r="AB197">
            <v>422047.43</v>
          </cell>
          <cell r="AN197">
            <v>443538.54458333337</v>
          </cell>
          <cell r="AO197" t="str">
            <v>65a</v>
          </cell>
        </row>
        <row r="198">
          <cell r="AB198">
            <v>803.66</v>
          </cell>
          <cell r="AN198">
            <v>803.66</v>
          </cell>
          <cell r="AO198" t="str">
            <v>65a</v>
          </cell>
        </row>
        <row r="199">
          <cell r="AB199">
            <v>278.86</v>
          </cell>
          <cell r="AN199">
            <v>156.7141666666667</v>
          </cell>
          <cell r="AO199" t="str">
            <v>65b</v>
          </cell>
        </row>
        <row r="200">
          <cell r="AB200">
            <v>100440.25</v>
          </cell>
          <cell r="AN200">
            <v>58181.324583333335</v>
          </cell>
        </row>
        <row r="201">
          <cell r="AB201">
            <v>0</v>
          </cell>
          <cell r="AN201">
            <v>44974984.604166664</v>
          </cell>
          <cell r="AO201" t="str">
            <v>51</v>
          </cell>
        </row>
        <row r="202">
          <cell r="AB202">
            <v>0</v>
          </cell>
          <cell r="AN202">
            <v>5991164.7625000002</v>
          </cell>
          <cell r="AO202" t="str">
            <v>51</v>
          </cell>
        </row>
        <row r="203">
          <cell r="AB203">
            <v>0</v>
          </cell>
          <cell r="AN203">
            <v>0</v>
          </cell>
          <cell r="AO203" t="str">
            <v>51</v>
          </cell>
        </row>
        <row r="204">
          <cell r="AB204">
            <v>0</v>
          </cell>
          <cell r="AN204">
            <v>0</v>
          </cell>
          <cell r="AO204" t="str">
            <v>51</v>
          </cell>
        </row>
        <row r="205">
          <cell r="AB205">
            <v>0</v>
          </cell>
          <cell r="AN205">
            <v>0</v>
          </cell>
          <cell r="AO205" t="str">
            <v>51</v>
          </cell>
        </row>
        <row r="206">
          <cell r="AB206">
            <v>0</v>
          </cell>
          <cell r="AN206">
            <v>0</v>
          </cell>
          <cell r="AO206" t="str">
            <v>51</v>
          </cell>
        </row>
        <row r="207">
          <cell r="AB207">
            <v>0</v>
          </cell>
          <cell r="AN207">
            <v>0</v>
          </cell>
          <cell r="AO207">
            <v>41</v>
          </cell>
        </row>
        <row r="208">
          <cell r="AB208">
            <v>620534.82999999996</v>
          </cell>
          <cell r="AN208">
            <v>308356.22291666671</v>
          </cell>
          <cell r="AO208">
            <v>41</v>
          </cell>
        </row>
        <row r="209">
          <cell r="AB209">
            <v>400701.94</v>
          </cell>
          <cell r="AN209">
            <v>385556.92083333334</v>
          </cell>
          <cell r="AO209">
            <v>41</v>
          </cell>
        </row>
        <row r="210">
          <cell r="AB210">
            <v>0</v>
          </cell>
          <cell r="AN210">
            <v>0</v>
          </cell>
          <cell r="AO210" t="str">
            <v xml:space="preserve"> </v>
          </cell>
        </row>
        <row r="211">
          <cell r="AB211">
            <v>0</v>
          </cell>
          <cell r="AN211">
            <v>0</v>
          </cell>
          <cell r="AO211" t="str">
            <v>65b</v>
          </cell>
        </row>
        <row r="212">
          <cell r="AB212">
            <v>-579528.92000000004</v>
          </cell>
          <cell r="AN212">
            <v>-384343.55583333335</v>
          </cell>
          <cell r="AO212" t="str">
            <v>65a</v>
          </cell>
        </row>
        <row r="213">
          <cell r="AB213">
            <v>81271879.180000007</v>
          </cell>
          <cell r="AN213">
            <v>94563801.19916667</v>
          </cell>
        </row>
        <row r="214">
          <cell r="AB214">
            <v>0</v>
          </cell>
          <cell r="AN214">
            <v>7002.8499999999995</v>
          </cell>
          <cell r="AO214" t="str">
            <v>66a</v>
          </cell>
        </row>
        <row r="215">
          <cell r="AB215">
            <v>0</v>
          </cell>
          <cell r="AN215">
            <v>0</v>
          </cell>
          <cell r="AO215" t="str">
            <v>66a</v>
          </cell>
        </row>
        <row r="216">
          <cell r="AB216">
            <v>23887574.18</v>
          </cell>
          <cell r="AN216">
            <v>38562477.249583341</v>
          </cell>
          <cell r="AO216" t="str">
            <v>65b</v>
          </cell>
        </row>
        <row r="217">
          <cell r="AB217">
            <v>-81271879</v>
          </cell>
          <cell r="AN217">
            <v>-67254823.875</v>
          </cell>
        </row>
        <row r="218">
          <cell r="AB218">
            <v>-23887574</v>
          </cell>
          <cell r="AN218">
            <v>-27224954.083333332</v>
          </cell>
          <cell r="AO218" t="str">
            <v>65b</v>
          </cell>
        </row>
        <row r="219">
          <cell r="AB219">
            <v>156153650</v>
          </cell>
          <cell r="AN219">
            <v>133104704.33333333</v>
          </cell>
          <cell r="AO219" t="str">
            <v>66x</v>
          </cell>
        </row>
        <row r="220">
          <cell r="AB220">
            <v>-7000000</v>
          </cell>
          <cell r="AN220">
            <v>-4875000</v>
          </cell>
          <cell r="AO220" t="str">
            <v>9</v>
          </cell>
        </row>
        <row r="221">
          <cell r="AB221">
            <v>52781</v>
          </cell>
          <cell r="AN221">
            <v>41382.125</v>
          </cell>
        </row>
        <row r="222">
          <cell r="AB222">
            <v>14196</v>
          </cell>
          <cell r="AN222">
            <v>15675</v>
          </cell>
          <cell r="AO222" t="str">
            <v>65b</v>
          </cell>
        </row>
        <row r="223">
          <cell r="AB223">
            <v>-24960275.609999999</v>
          </cell>
          <cell r="AN223">
            <v>-22454849.852500003</v>
          </cell>
          <cell r="AO223" t="str">
            <v>66a</v>
          </cell>
        </row>
        <row r="224">
          <cell r="AB224">
            <v>0</v>
          </cell>
          <cell r="AN224">
            <v>-3.6491666666666664</v>
          </cell>
          <cell r="AO224" t="str">
            <v>65a</v>
          </cell>
        </row>
        <row r="225">
          <cell r="AB225">
            <v>-3588.77</v>
          </cell>
          <cell r="AN225">
            <v>3288.3491666666669</v>
          </cell>
          <cell r="AO225" t="str">
            <v>65a</v>
          </cell>
        </row>
        <row r="226">
          <cell r="AB226">
            <v>0</v>
          </cell>
          <cell r="AN226">
            <v>0</v>
          </cell>
        </row>
        <row r="227">
          <cell r="AB227">
            <v>0</v>
          </cell>
          <cell r="AN227">
            <v>1532.8754166666668</v>
          </cell>
          <cell r="AO227" t="str">
            <v>65a</v>
          </cell>
        </row>
        <row r="228">
          <cell r="AB228">
            <v>0</v>
          </cell>
          <cell r="AN228">
            <v>-1697.2174999999997</v>
          </cell>
          <cell r="AO228" t="str">
            <v xml:space="preserve"> </v>
          </cell>
        </row>
        <row r="229">
          <cell r="AB229">
            <v>10575161.74</v>
          </cell>
          <cell r="AN229">
            <v>10854058.44875</v>
          </cell>
          <cell r="AO229" t="str">
            <v>65b</v>
          </cell>
        </row>
        <row r="230">
          <cell r="AB230">
            <v>83514.28</v>
          </cell>
          <cell r="AN230">
            <v>122053.60000000002</v>
          </cell>
          <cell r="AO230" t="str">
            <v>65b</v>
          </cell>
        </row>
        <row r="231">
          <cell r="AB231">
            <v>83513.98</v>
          </cell>
          <cell r="AN231">
            <v>114732.37</v>
          </cell>
          <cell r="AO231" t="str">
            <v>65b</v>
          </cell>
        </row>
        <row r="232">
          <cell r="AB232">
            <v>0</v>
          </cell>
          <cell r="AN232">
            <v>0</v>
          </cell>
        </row>
        <row r="233">
          <cell r="AB233">
            <v>0</v>
          </cell>
          <cell r="AN233">
            <v>0</v>
          </cell>
        </row>
        <row r="234">
          <cell r="AB234">
            <v>19696979.32</v>
          </cell>
          <cell r="AN234">
            <v>13656149.512500001</v>
          </cell>
          <cell r="AO234" t="str">
            <v xml:space="preserve"> </v>
          </cell>
        </row>
        <row r="235">
          <cell r="AB235">
            <v>573427.56999999995</v>
          </cell>
          <cell r="AN235">
            <v>1086103.84375</v>
          </cell>
          <cell r="AO235" t="str">
            <v xml:space="preserve"> </v>
          </cell>
        </row>
        <row r="236">
          <cell r="AB236">
            <v>11166794.85</v>
          </cell>
          <cell r="AN236">
            <v>12444851.593750002</v>
          </cell>
          <cell r="AO236" t="str">
            <v xml:space="preserve"> </v>
          </cell>
        </row>
        <row r="237">
          <cell r="AB237">
            <v>0</v>
          </cell>
          <cell r="AN237">
            <v>0</v>
          </cell>
          <cell r="AO237" t="str">
            <v xml:space="preserve"> </v>
          </cell>
        </row>
        <row r="238">
          <cell r="AB238">
            <v>-40</v>
          </cell>
          <cell r="AN238">
            <v>41967.105833333328</v>
          </cell>
          <cell r="AO238" t="str">
            <v>65a</v>
          </cell>
        </row>
        <row r="239">
          <cell r="AB239">
            <v>0</v>
          </cell>
          <cell r="AN239">
            <v>-21041.143749999999</v>
          </cell>
          <cell r="AO239" t="str">
            <v>65a</v>
          </cell>
        </row>
        <row r="240">
          <cell r="AB240">
            <v>0</v>
          </cell>
          <cell r="AN240">
            <v>0</v>
          </cell>
          <cell r="AO240" t="str">
            <v>65a</v>
          </cell>
        </row>
        <row r="241">
          <cell r="AB241">
            <v>0</v>
          </cell>
          <cell r="AN241">
            <v>0</v>
          </cell>
          <cell r="AO241" t="str">
            <v>65a</v>
          </cell>
        </row>
        <row r="242">
          <cell r="AB242">
            <v>0</v>
          </cell>
          <cell r="AN242">
            <v>0</v>
          </cell>
        </row>
        <row r="243">
          <cell r="AB243">
            <v>0</v>
          </cell>
          <cell r="AN243">
            <v>-6.9241666666666672</v>
          </cell>
          <cell r="AO243" t="str">
            <v>65a</v>
          </cell>
        </row>
        <row r="244">
          <cell r="AB244">
            <v>287028.95</v>
          </cell>
          <cell r="AN244">
            <v>298000.9366666667</v>
          </cell>
          <cell r="AO244" t="str">
            <v>65a</v>
          </cell>
        </row>
        <row r="245">
          <cell r="AB245">
            <v>3646174.18</v>
          </cell>
          <cell r="AN245">
            <v>2704883.19</v>
          </cell>
          <cell r="AO245" t="str">
            <v>65a</v>
          </cell>
        </row>
        <row r="246">
          <cell r="AB246">
            <v>20</v>
          </cell>
          <cell r="AN246">
            <v>6441.5579166666676</v>
          </cell>
          <cell r="AO246" t="str">
            <v>65a</v>
          </cell>
        </row>
        <row r="247">
          <cell r="AB247">
            <v>40871.89</v>
          </cell>
          <cell r="AN247">
            <v>50997.327916666669</v>
          </cell>
          <cell r="AO247" t="str">
            <v>65a</v>
          </cell>
        </row>
        <row r="248">
          <cell r="AB248">
            <v>11407303.92</v>
          </cell>
          <cell r="AN248">
            <v>9947142.5291666668</v>
          </cell>
          <cell r="AO248" t="str">
            <v>65a</v>
          </cell>
        </row>
        <row r="249">
          <cell r="AB249">
            <v>65557704.82</v>
          </cell>
          <cell r="AN249">
            <v>66505247.618333347</v>
          </cell>
          <cell r="AO249" t="str">
            <v xml:space="preserve"> </v>
          </cell>
        </row>
        <row r="250">
          <cell r="AB250">
            <v>1448.24</v>
          </cell>
          <cell r="AN250">
            <v>666.37</v>
          </cell>
          <cell r="AO250" t="str">
            <v xml:space="preserve"> </v>
          </cell>
        </row>
        <row r="251">
          <cell r="AB251">
            <v>0</v>
          </cell>
          <cell r="AN251">
            <v>0</v>
          </cell>
          <cell r="AO251" t="str">
            <v>65b</v>
          </cell>
        </row>
        <row r="252">
          <cell r="AB252">
            <v>0</v>
          </cell>
          <cell r="AN252">
            <v>0</v>
          </cell>
        </row>
        <row r="253">
          <cell r="AB253">
            <v>2405.5</v>
          </cell>
          <cell r="AN253">
            <v>-11693.827916666667</v>
          </cell>
        </row>
        <row r="254">
          <cell r="AB254">
            <v>0</v>
          </cell>
          <cell r="AN254">
            <v>33875.055416666662</v>
          </cell>
          <cell r="AO254" t="str">
            <v>65b</v>
          </cell>
        </row>
        <row r="255">
          <cell r="AB255">
            <v>0</v>
          </cell>
          <cell r="AN255">
            <v>28722.269583333331</v>
          </cell>
        </row>
        <row r="256">
          <cell r="AB256">
            <v>1276.2</v>
          </cell>
          <cell r="AN256">
            <v>686901.11250000016</v>
          </cell>
          <cell r="AO256" t="str">
            <v>65b</v>
          </cell>
        </row>
        <row r="257">
          <cell r="AB257">
            <v>67516.460000000006</v>
          </cell>
          <cell r="AN257">
            <v>59841.265833333338</v>
          </cell>
          <cell r="AO257" t="str">
            <v>65a</v>
          </cell>
        </row>
        <row r="258">
          <cell r="AB258">
            <v>533.64</v>
          </cell>
          <cell r="AN258">
            <v>46501.368750000001</v>
          </cell>
          <cell r="AO258" t="str">
            <v>65a</v>
          </cell>
        </row>
        <row r="259">
          <cell r="AB259">
            <v>167308.73000000001</v>
          </cell>
          <cell r="AN259">
            <v>470316.98499999987</v>
          </cell>
          <cell r="AO259" t="str">
            <v>65a</v>
          </cell>
        </row>
        <row r="260">
          <cell r="AB260">
            <v>593764.73</v>
          </cell>
          <cell r="AN260">
            <v>981065.80291666684</v>
          </cell>
          <cell r="AO260" t="str">
            <v>65a</v>
          </cell>
        </row>
        <row r="261">
          <cell r="AB261">
            <v>608272.1</v>
          </cell>
          <cell r="AN261">
            <v>405602.22333333333</v>
          </cell>
        </row>
        <row r="262">
          <cell r="AB262">
            <v>0</v>
          </cell>
          <cell r="AN262">
            <v>153376.68416666667</v>
          </cell>
        </row>
        <row r="263">
          <cell r="AB263">
            <v>928</v>
          </cell>
          <cell r="AN263">
            <v>15566.456666666667</v>
          </cell>
        </row>
        <row r="264">
          <cell r="AB264">
            <v>727781.97</v>
          </cell>
          <cell r="AN264">
            <v>588802.12124999997</v>
          </cell>
        </row>
        <row r="265">
          <cell r="AB265">
            <v>73258</v>
          </cell>
          <cell r="AN265">
            <v>196945.65041666664</v>
          </cell>
        </row>
        <row r="266">
          <cell r="AB266">
            <v>0</v>
          </cell>
          <cell r="AN266">
            <v>153834.93</v>
          </cell>
        </row>
        <row r="267">
          <cell r="AB267">
            <v>0</v>
          </cell>
          <cell r="AN267">
            <v>0</v>
          </cell>
          <cell r="AO267" t="str">
            <v xml:space="preserve"> </v>
          </cell>
        </row>
        <row r="268">
          <cell r="AB268">
            <v>0</v>
          </cell>
          <cell r="AN268">
            <v>0</v>
          </cell>
          <cell r="AO268" t="str">
            <v>65b</v>
          </cell>
        </row>
        <row r="269">
          <cell r="AB269">
            <v>-704300.58</v>
          </cell>
          <cell r="AN269">
            <v>-762055.05999999994</v>
          </cell>
        </row>
        <row r="270">
          <cell r="AB270">
            <v>0</v>
          </cell>
          <cell r="AN270">
            <v>0</v>
          </cell>
          <cell r="AO270" t="str">
            <v>65a</v>
          </cell>
        </row>
        <row r="271">
          <cell r="AB271">
            <v>-188040.46</v>
          </cell>
          <cell r="AN271">
            <v>-259983.76041666666</v>
          </cell>
          <cell r="AO271" t="str">
            <v>65b</v>
          </cell>
        </row>
        <row r="272">
          <cell r="AB272">
            <v>-41487700</v>
          </cell>
          <cell r="AN272">
            <v>-41487700</v>
          </cell>
        </row>
        <row r="273">
          <cell r="AB273">
            <v>0</v>
          </cell>
          <cell r="AN273">
            <v>0</v>
          </cell>
        </row>
        <row r="274">
          <cell r="AB274">
            <v>825652</v>
          </cell>
          <cell r="AN274">
            <v>599755.41666666663</v>
          </cell>
        </row>
        <row r="275">
          <cell r="AB275">
            <v>222060</v>
          </cell>
          <cell r="AN275">
            <v>204427.75</v>
          </cell>
          <cell r="AO275" t="str">
            <v>65b</v>
          </cell>
        </row>
        <row r="276">
          <cell r="AB276">
            <v>0</v>
          </cell>
          <cell r="AN276">
            <v>-121878.65916666668</v>
          </cell>
          <cell r="AO276" t="str">
            <v>65a</v>
          </cell>
        </row>
        <row r="277">
          <cell r="AB277">
            <v>-860740.12</v>
          </cell>
          <cell r="AN277">
            <v>-512625.48499999993</v>
          </cell>
          <cell r="AO277" t="str">
            <v>65a</v>
          </cell>
        </row>
        <row r="278">
          <cell r="AB278">
            <v>0</v>
          </cell>
          <cell r="AN278">
            <v>3843.2320833333338</v>
          </cell>
          <cell r="AO278" t="str">
            <v>65a</v>
          </cell>
        </row>
        <row r="279">
          <cell r="AB279">
            <v>46601.67</v>
          </cell>
          <cell r="AN279">
            <v>120748.51666666668</v>
          </cell>
          <cell r="AO279" t="str">
            <v>65a</v>
          </cell>
        </row>
        <row r="280">
          <cell r="AB280">
            <v>-5275.45</v>
          </cell>
          <cell r="AN280">
            <v>69075.088333333333</v>
          </cell>
          <cell r="AO280" t="str">
            <v>65a</v>
          </cell>
        </row>
        <row r="281">
          <cell r="AB281">
            <v>37708.07</v>
          </cell>
          <cell r="AN281">
            <v>67092.246249999982</v>
          </cell>
          <cell r="AO281" t="str">
            <v>65a</v>
          </cell>
        </row>
        <row r="282">
          <cell r="AB282">
            <v>0</v>
          </cell>
          <cell r="AN282">
            <v>37206.120833333334</v>
          </cell>
          <cell r="AO282" t="str">
            <v>65a</v>
          </cell>
        </row>
        <row r="283">
          <cell r="AB283">
            <v>7231614.8799999999</v>
          </cell>
          <cell r="AN283">
            <v>3600500.1133333333</v>
          </cell>
          <cell r="AO283">
            <v>40</v>
          </cell>
        </row>
        <row r="284">
          <cell r="AB284">
            <v>0</v>
          </cell>
          <cell r="AN284">
            <v>0</v>
          </cell>
        </row>
        <row r="285">
          <cell r="AB285">
            <v>572189.79</v>
          </cell>
          <cell r="AN285">
            <v>657716.03708333336</v>
          </cell>
          <cell r="AO285" t="str">
            <v xml:space="preserve"> </v>
          </cell>
        </row>
        <row r="286">
          <cell r="AB286">
            <v>1030583.88</v>
          </cell>
          <cell r="AN286">
            <v>934256.26291666657</v>
          </cell>
          <cell r="AO286" t="str">
            <v xml:space="preserve"> </v>
          </cell>
        </row>
        <row r="287">
          <cell r="AB287">
            <v>125324.99</v>
          </cell>
          <cell r="AN287">
            <v>119152.40666666668</v>
          </cell>
          <cell r="AO287" t="str">
            <v xml:space="preserve"> </v>
          </cell>
        </row>
        <row r="288">
          <cell r="AB288">
            <v>19225.34</v>
          </cell>
          <cell r="AN288">
            <v>19446.528333333332</v>
          </cell>
          <cell r="AO288" t="str">
            <v xml:space="preserve"> </v>
          </cell>
        </row>
        <row r="289">
          <cell r="AB289">
            <v>0</v>
          </cell>
          <cell r="AN289">
            <v>0</v>
          </cell>
          <cell r="AO289" t="str">
            <v xml:space="preserve"> </v>
          </cell>
        </row>
        <row r="290">
          <cell r="AB290">
            <v>3923076.58</v>
          </cell>
          <cell r="AN290">
            <v>3925921.1716666664</v>
          </cell>
          <cell r="AO290" t="str">
            <v xml:space="preserve"> </v>
          </cell>
        </row>
        <row r="291">
          <cell r="AB291">
            <v>1111480.51</v>
          </cell>
          <cell r="AN291">
            <v>1184995.9208333332</v>
          </cell>
          <cell r="AO291" t="str">
            <v xml:space="preserve"> </v>
          </cell>
        </row>
        <row r="292">
          <cell r="AB292">
            <v>0</v>
          </cell>
          <cell r="AN292">
            <v>0</v>
          </cell>
        </row>
        <row r="293">
          <cell r="AB293">
            <v>2637032.69</v>
          </cell>
          <cell r="AN293">
            <v>2684186.3008333337</v>
          </cell>
          <cell r="AO293" t="str">
            <v xml:space="preserve"> </v>
          </cell>
        </row>
        <row r="294">
          <cell r="AB294">
            <v>7359.29</v>
          </cell>
          <cell r="AN294">
            <v>7359.2899999999981</v>
          </cell>
          <cell r="AO294" t="str">
            <v>65b</v>
          </cell>
        </row>
        <row r="295">
          <cell r="AB295">
            <v>354008.19</v>
          </cell>
          <cell r="AN295">
            <v>354008.19</v>
          </cell>
          <cell r="AO295" t="str">
            <v>65b</v>
          </cell>
        </row>
        <row r="296">
          <cell r="AB296">
            <v>0</v>
          </cell>
          <cell r="AN296">
            <v>0</v>
          </cell>
          <cell r="AO296" t="str">
            <v xml:space="preserve"> </v>
          </cell>
        </row>
        <row r="297">
          <cell r="AB297">
            <v>1357044.6</v>
          </cell>
          <cell r="AN297">
            <v>1358124.6708333332</v>
          </cell>
          <cell r="AO297" t="str">
            <v>65b</v>
          </cell>
        </row>
        <row r="298">
          <cell r="AB298">
            <v>59.22</v>
          </cell>
          <cell r="AN298">
            <v>226.11750000000004</v>
          </cell>
        </row>
        <row r="299">
          <cell r="AB299">
            <v>98202.36</v>
          </cell>
          <cell r="AN299">
            <v>70091.861666666664</v>
          </cell>
        </row>
        <row r="300">
          <cell r="AB300">
            <v>65.900000000000006</v>
          </cell>
          <cell r="AN300">
            <v>110.46124999999996</v>
          </cell>
        </row>
        <row r="301">
          <cell r="AB301">
            <v>156778.10999999999</v>
          </cell>
          <cell r="AN301">
            <v>144056.90166666664</v>
          </cell>
        </row>
        <row r="302">
          <cell r="AB302">
            <v>0</v>
          </cell>
          <cell r="AN302">
            <v>0</v>
          </cell>
        </row>
        <row r="303">
          <cell r="AB303">
            <v>494245.66</v>
          </cell>
          <cell r="AN303">
            <v>563111.10916666675</v>
          </cell>
        </row>
        <row r="304">
          <cell r="AB304">
            <v>338925.45</v>
          </cell>
          <cell r="AN304">
            <v>82554.491666666669</v>
          </cell>
        </row>
        <row r="305">
          <cell r="AB305">
            <v>0</v>
          </cell>
          <cell r="AN305">
            <v>0</v>
          </cell>
          <cell r="AO305" t="str">
            <v xml:space="preserve"> </v>
          </cell>
        </row>
        <row r="306">
          <cell r="AB306">
            <v>0</v>
          </cell>
          <cell r="AN306">
            <v>0</v>
          </cell>
          <cell r="AO306" t="str">
            <v xml:space="preserve"> </v>
          </cell>
        </row>
        <row r="307">
          <cell r="AB307">
            <v>0</v>
          </cell>
          <cell r="AN307">
            <v>0</v>
          </cell>
          <cell r="AO307" t="str">
            <v xml:space="preserve"> </v>
          </cell>
        </row>
        <row r="308">
          <cell r="AB308">
            <v>0</v>
          </cell>
          <cell r="AN308">
            <v>0</v>
          </cell>
          <cell r="AO308" t="str">
            <v>65a</v>
          </cell>
        </row>
        <row r="309">
          <cell r="AB309">
            <v>0</v>
          </cell>
          <cell r="AN309">
            <v>-2932.5733333333333</v>
          </cell>
        </row>
        <row r="310">
          <cell r="AB310">
            <v>0</v>
          </cell>
          <cell r="AN310">
            <v>-1264.2662499999999</v>
          </cell>
          <cell r="AO310" t="str">
            <v>65b</v>
          </cell>
        </row>
        <row r="311">
          <cell r="AB311">
            <v>0</v>
          </cell>
          <cell r="AN311">
            <v>0</v>
          </cell>
        </row>
        <row r="312">
          <cell r="AB312">
            <v>4721021.2699999996</v>
          </cell>
          <cell r="AN312">
            <v>5227346.2262500003</v>
          </cell>
          <cell r="AO312" t="str">
            <v>65a</v>
          </cell>
        </row>
        <row r="313">
          <cell r="AB313">
            <v>2836421.87</v>
          </cell>
          <cell r="AN313">
            <v>2868952.8283333336</v>
          </cell>
        </row>
        <row r="314">
          <cell r="AB314">
            <v>-4721021.2699999996</v>
          </cell>
          <cell r="AN314">
            <v>-5199695.9237500001</v>
          </cell>
          <cell r="AO314" t="str">
            <v>65a</v>
          </cell>
        </row>
        <row r="315">
          <cell r="AB315">
            <v>2192286.79</v>
          </cell>
          <cell r="AN315">
            <v>2216670.4983333326</v>
          </cell>
        </row>
        <row r="316">
          <cell r="AB316">
            <v>0</v>
          </cell>
          <cell r="AN316">
            <v>0</v>
          </cell>
        </row>
        <row r="317">
          <cell r="AB317">
            <v>10572727</v>
          </cell>
          <cell r="AN317">
            <v>11436204.515000001</v>
          </cell>
        </row>
        <row r="318">
          <cell r="AB318">
            <v>3848177.76</v>
          </cell>
          <cell r="AN318">
            <v>3872220.0808333331</v>
          </cell>
          <cell r="AO318" t="str">
            <v>65b</v>
          </cell>
        </row>
        <row r="319">
          <cell r="AB319">
            <v>2147553.89</v>
          </cell>
          <cell r="AN319">
            <v>2137950.2512500002</v>
          </cell>
          <cell r="AO319" t="str">
            <v>65a</v>
          </cell>
        </row>
        <row r="320">
          <cell r="AB320">
            <v>2958340.19</v>
          </cell>
          <cell r="AN320">
            <v>2499029.757916667</v>
          </cell>
        </row>
        <row r="321">
          <cell r="AB321">
            <v>0</v>
          </cell>
          <cell r="AN321">
            <v>0</v>
          </cell>
          <cell r="AO321" t="str">
            <v>41</v>
          </cell>
        </row>
        <row r="322">
          <cell r="AB322">
            <v>1422947.12</v>
          </cell>
          <cell r="AN322">
            <v>1354044.1820833336</v>
          </cell>
          <cell r="AO322" t="str">
            <v>65a</v>
          </cell>
        </row>
        <row r="323">
          <cell r="AB323">
            <v>0</v>
          </cell>
          <cell r="AN323">
            <v>0</v>
          </cell>
          <cell r="AO323" t="str">
            <v>65a</v>
          </cell>
        </row>
        <row r="324">
          <cell r="AB324">
            <v>250817.5</v>
          </cell>
          <cell r="AN324">
            <v>181387.84208333332</v>
          </cell>
          <cell r="AO324" t="str">
            <v>65a</v>
          </cell>
        </row>
        <row r="325">
          <cell r="AB325">
            <v>42792.49</v>
          </cell>
          <cell r="AN325">
            <v>55403.834583333322</v>
          </cell>
          <cell r="AO325" t="str">
            <v>65a</v>
          </cell>
        </row>
        <row r="326">
          <cell r="AB326">
            <v>-21117.83</v>
          </cell>
          <cell r="AN326">
            <v>-25958.445000000007</v>
          </cell>
          <cell r="AO326" t="str">
            <v>65a</v>
          </cell>
        </row>
        <row r="327">
          <cell r="AB327">
            <v>22845369.129999999</v>
          </cell>
          <cell r="AN327">
            <v>9032550.8670833353</v>
          </cell>
          <cell r="AO327" t="str">
            <v>65b</v>
          </cell>
        </row>
        <row r="328">
          <cell r="AB328">
            <v>5226846.07</v>
          </cell>
          <cell r="AN328">
            <v>6095338.3849999988</v>
          </cell>
          <cell r="AO328" t="str">
            <v>65b</v>
          </cell>
        </row>
        <row r="329">
          <cell r="AB329">
            <v>16505606.880000001</v>
          </cell>
          <cell r="AN329">
            <v>12512721.42375</v>
          </cell>
          <cell r="AO329" t="str">
            <v>65b</v>
          </cell>
        </row>
        <row r="330">
          <cell r="AB330">
            <v>576201.30000000005</v>
          </cell>
          <cell r="AN330">
            <v>541186.29999999993</v>
          </cell>
          <cell r="AO330" t="str">
            <v>65b</v>
          </cell>
        </row>
        <row r="331">
          <cell r="AB331">
            <v>6395.07</v>
          </cell>
          <cell r="AN331">
            <v>3630.0791666666678</v>
          </cell>
          <cell r="AO331" t="str">
            <v>65b</v>
          </cell>
        </row>
        <row r="332">
          <cell r="AB332">
            <v>0</v>
          </cell>
          <cell r="AN332">
            <v>0</v>
          </cell>
          <cell r="AO332" t="str">
            <v>65a</v>
          </cell>
        </row>
        <row r="333">
          <cell r="AB333">
            <v>287570.48</v>
          </cell>
          <cell r="AN333">
            <v>680741.73458333325</v>
          </cell>
          <cell r="AO333" t="str">
            <v>65a</v>
          </cell>
        </row>
        <row r="334">
          <cell r="AB334">
            <v>4845.53</v>
          </cell>
          <cell r="AN334">
            <v>6106.7104166666659</v>
          </cell>
        </row>
        <row r="335">
          <cell r="AB335">
            <v>5378</v>
          </cell>
          <cell r="AN335">
            <v>7462.1483333333335</v>
          </cell>
          <cell r="AO335" t="str">
            <v>65a</v>
          </cell>
        </row>
        <row r="336">
          <cell r="AB336">
            <v>823670.69</v>
          </cell>
          <cell r="AN336">
            <v>646609.08416666661</v>
          </cell>
          <cell r="AO336" t="str">
            <v>65a</v>
          </cell>
        </row>
        <row r="337">
          <cell r="AB337">
            <v>34041.68</v>
          </cell>
          <cell r="AN337">
            <v>15423.300000000001</v>
          </cell>
        </row>
        <row r="338">
          <cell r="AB338">
            <v>0</v>
          </cell>
          <cell r="AN338">
            <v>0</v>
          </cell>
          <cell r="AO338" t="str">
            <v>65a</v>
          </cell>
        </row>
        <row r="339">
          <cell r="AB339">
            <v>13681.06</v>
          </cell>
          <cell r="AN339">
            <v>36650.659166666672</v>
          </cell>
          <cell r="AO339" t="str">
            <v>65a</v>
          </cell>
        </row>
        <row r="340">
          <cell r="AB340">
            <v>33187.5</v>
          </cell>
          <cell r="AN340">
            <v>22508.721666666665</v>
          </cell>
          <cell r="AO340" t="str">
            <v>65a</v>
          </cell>
        </row>
        <row r="341">
          <cell r="AB341">
            <v>759744</v>
          </cell>
          <cell r="AN341">
            <v>662932.37541666662</v>
          </cell>
          <cell r="AO341" t="str">
            <v>65a</v>
          </cell>
        </row>
        <row r="342">
          <cell r="AB342">
            <v>4313.3999999999996</v>
          </cell>
          <cell r="AN342">
            <v>11853.29166666667</v>
          </cell>
          <cell r="AO342" t="str">
            <v>65a</v>
          </cell>
        </row>
        <row r="343">
          <cell r="AB343">
            <v>0</v>
          </cell>
          <cell r="AN343">
            <v>0</v>
          </cell>
        </row>
        <row r="344">
          <cell r="AB344">
            <v>0</v>
          </cell>
          <cell r="AN344">
            <v>28968.752499999999</v>
          </cell>
          <cell r="AO344" t="str">
            <v>65a</v>
          </cell>
        </row>
        <row r="345">
          <cell r="AB345">
            <v>0</v>
          </cell>
          <cell r="AN345">
            <v>0</v>
          </cell>
        </row>
        <row r="346">
          <cell r="AB346">
            <v>0</v>
          </cell>
          <cell r="AN346">
            <v>0</v>
          </cell>
        </row>
        <row r="347">
          <cell r="AB347">
            <v>0</v>
          </cell>
          <cell r="AN347">
            <v>0</v>
          </cell>
        </row>
        <row r="348">
          <cell r="AB348">
            <v>0</v>
          </cell>
          <cell r="AN348">
            <v>0</v>
          </cell>
        </row>
        <row r="349">
          <cell r="AB349">
            <v>0</v>
          </cell>
          <cell r="AN349">
            <v>0</v>
          </cell>
        </row>
        <row r="350">
          <cell r="AB350">
            <v>0</v>
          </cell>
          <cell r="AN350">
            <v>0</v>
          </cell>
        </row>
        <row r="351">
          <cell r="AB351">
            <v>0</v>
          </cell>
          <cell r="AN351">
            <v>0</v>
          </cell>
        </row>
        <row r="352">
          <cell r="AB352">
            <v>0</v>
          </cell>
          <cell r="AN352">
            <v>0</v>
          </cell>
        </row>
        <row r="353">
          <cell r="AB353">
            <v>0</v>
          </cell>
          <cell r="AN353">
            <v>0</v>
          </cell>
        </row>
        <row r="354">
          <cell r="AB354">
            <v>0</v>
          </cell>
          <cell r="AN354">
            <v>0</v>
          </cell>
        </row>
        <row r="355">
          <cell r="AB355">
            <v>0</v>
          </cell>
          <cell r="AN355">
            <v>0</v>
          </cell>
        </row>
        <row r="356">
          <cell r="AB356">
            <v>7619.56</v>
          </cell>
          <cell r="AN356">
            <v>6125.9758333333339</v>
          </cell>
          <cell r="AO356" t="str">
            <v>65a</v>
          </cell>
        </row>
        <row r="357">
          <cell r="AB357">
            <v>634331.06000000006</v>
          </cell>
          <cell r="AN357">
            <v>414599.38166666665</v>
          </cell>
          <cell r="AO357" t="str">
            <v>65a</v>
          </cell>
        </row>
        <row r="358">
          <cell r="AB358">
            <v>68080.509999999995</v>
          </cell>
          <cell r="AN358">
            <v>99502.51</v>
          </cell>
          <cell r="AO358" t="str">
            <v>65b</v>
          </cell>
        </row>
        <row r="359">
          <cell r="AB359">
            <v>166029.35999999999</v>
          </cell>
          <cell r="AN359">
            <v>359695.8033333334</v>
          </cell>
          <cell r="AO359" t="str">
            <v>65a</v>
          </cell>
        </row>
        <row r="360">
          <cell r="AB360">
            <v>0</v>
          </cell>
          <cell r="AN360">
            <v>0</v>
          </cell>
          <cell r="AO360" t="str">
            <v>65a</v>
          </cell>
        </row>
        <row r="361">
          <cell r="AB361">
            <v>0</v>
          </cell>
          <cell r="AN361">
            <v>0</v>
          </cell>
        </row>
        <row r="362">
          <cell r="AB362">
            <v>2649.96</v>
          </cell>
          <cell r="AN362">
            <v>1324.1266666666663</v>
          </cell>
          <cell r="AO362" t="str">
            <v>65a</v>
          </cell>
        </row>
        <row r="363">
          <cell r="AB363">
            <v>6280.51</v>
          </cell>
          <cell r="AN363">
            <v>4972.0704166666674</v>
          </cell>
        </row>
        <row r="364">
          <cell r="AB364">
            <v>0</v>
          </cell>
          <cell r="AN364">
            <v>0</v>
          </cell>
        </row>
        <row r="365">
          <cell r="AB365">
            <v>8441.76</v>
          </cell>
          <cell r="AN365">
            <v>43099.188750000001</v>
          </cell>
          <cell r="AO365" t="str">
            <v>65a</v>
          </cell>
        </row>
        <row r="366">
          <cell r="AB366">
            <v>18133.32</v>
          </cell>
          <cell r="AN366">
            <v>17780.018749999999</v>
          </cell>
          <cell r="AO366" t="str">
            <v>65a</v>
          </cell>
        </row>
        <row r="367">
          <cell r="AB367">
            <v>25200.9</v>
          </cell>
          <cell r="AN367">
            <v>46166.786666666674</v>
          </cell>
        </row>
        <row r="368">
          <cell r="AB368">
            <v>25200.89</v>
          </cell>
          <cell r="AN368">
            <v>46166.798749999994</v>
          </cell>
        </row>
        <row r="369">
          <cell r="AB369">
            <v>598138.18999999994</v>
          </cell>
          <cell r="AN369">
            <v>668507.45000000019</v>
          </cell>
        </row>
        <row r="370">
          <cell r="AB370">
            <v>2262000</v>
          </cell>
          <cell r="AN370">
            <v>2212040.5683333334</v>
          </cell>
        </row>
        <row r="371">
          <cell r="AB371">
            <v>0</v>
          </cell>
          <cell r="AN371">
            <v>150159.4325</v>
          </cell>
          <cell r="AO371" t="str">
            <v>65b</v>
          </cell>
        </row>
        <row r="372">
          <cell r="AB372">
            <v>0</v>
          </cell>
          <cell r="AN372">
            <v>0</v>
          </cell>
          <cell r="AO372" t="str">
            <v>65a</v>
          </cell>
        </row>
        <row r="373">
          <cell r="AB373">
            <v>0</v>
          </cell>
          <cell r="AN373">
            <v>0</v>
          </cell>
          <cell r="AO373" t="str">
            <v>65a</v>
          </cell>
        </row>
        <row r="374">
          <cell r="AB374">
            <v>50520.11</v>
          </cell>
          <cell r="AN374">
            <v>43442.523333333324</v>
          </cell>
          <cell r="AO374" t="str">
            <v>65a</v>
          </cell>
        </row>
        <row r="375">
          <cell r="AB375">
            <v>39229.1</v>
          </cell>
          <cell r="AN375">
            <v>75516.625</v>
          </cell>
          <cell r="AO375" t="str">
            <v>65a</v>
          </cell>
        </row>
        <row r="376">
          <cell r="AB376">
            <v>0</v>
          </cell>
          <cell r="AN376">
            <v>0</v>
          </cell>
        </row>
        <row r="377">
          <cell r="AB377">
            <v>32466.61</v>
          </cell>
          <cell r="AN377">
            <v>7594.2945833333333</v>
          </cell>
          <cell r="AO377" t="str">
            <v>65a</v>
          </cell>
        </row>
        <row r="378">
          <cell r="AB378">
            <v>38352.01</v>
          </cell>
          <cell r="AN378">
            <v>19879.167916666665</v>
          </cell>
        </row>
        <row r="379">
          <cell r="AB379">
            <v>36720</v>
          </cell>
          <cell r="AN379">
            <v>19312.5</v>
          </cell>
          <cell r="AO379" t="str">
            <v>65b</v>
          </cell>
        </row>
        <row r="380">
          <cell r="AB380">
            <v>0</v>
          </cell>
          <cell r="AN380">
            <v>0</v>
          </cell>
          <cell r="AO380" t="str">
            <v>65a</v>
          </cell>
        </row>
        <row r="381">
          <cell r="AB381">
            <v>134299.78</v>
          </cell>
          <cell r="AN381">
            <v>245653.81208333335</v>
          </cell>
        </row>
        <row r="382">
          <cell r="AB382">
            <v>0</v>
          </cell>
          <cell r="AN382">
            <v>0</v>
          </cell>
          <cell r="AO382" t="str">
            <v>65a</v>
          </cell>
        </row>
        <row r="383">
          <cell r="AB383">
            <v>64999.97</v>
          </cell>
          <cell r="AN383">
            <v>111041.65541666669</v>
          </cell>
          <cell r="AO383" t="str">
            <v>65a</v>
          </cell>
        </row>
        <row r="384">
          <cell r="AB384">
            <v>0</v>
          </cell>
          <cell r="AN384">
            <v>0</v>
          </cell>
        </row>
        <row r="385">
          <cell r="AB385">
            <v>273544.59999999998</v>
          </cell>
          <cell r="AN385">
            <v>58619.3675</v>
          </cell>
          <cell r="AO385" t="str">
            <v>65a</v>
          </cell>
        </row>
        <row r="386">
          <cell r="AB386">
            <v>0</v>
          </cell>
          <cell r="AN386">
            <v>0</v>
          </cell>
          <cell r="AO386">
            <v>41</v>
          </cell>
        </row>
        <row r="387">
          <cell r="AB387">
            <v>0</v>
          </cell>
          <cell r="AN387">
            <v>0</v>
          </cell>
          <cell r="AO387">
            <v>41</v>
          </cell>
        </row>
        <row r="388">
          <cell r="AB388">
            <v>0</v>
          </cell>
          <cell r="AN388">
            <v>649.12708333333319</v>
          </cell>
          <cell r="AO388">
            <v>41</v>
          </cell>
        </row>
        <row r="389">
          <cell r="AB389">
            <v>0</v>
          </cell>
          <cell r="AN389">
            <v>0</v>
          </cell>
          <cell r="AO389">
            <v>41</v>
          </cell>
        </row>
        <row r="390">
          <cell r="AB390">
            <v>0</v>
          </cell>
          <cell r="AN390">
            <v>0</v>
          </cell>
          <cell r="AO390">
            <v>41</v>
          </cell>
        </row>
        <row r="391">
          <cell r="AB391">
            <v>331164.63</v>
          </cell>
          <cell r="AN391">
            <v>71331.551250000004</v>
          </cell>
          <cell r="AO391" t="str">
            <v>41</v>
          </cell>
        </row>
        <row r="392">
          <cell r="AB392">
            <v>18240</v>
          </cell>
          <cell r="AN392">
            <v>9500</v>
          </cell>
          <cell r="AO392">
            <v>41</v>
          </cell>
        </row>
        <row r="393">
          <cell r="AB393">
            <v>0</v>
          </cell>
          <cell r="AN393">
            <v>0</v>
          </cell>
          <cell r="AO393">
            <v>41</v>
          </cell>
        </row>
        <row r="394">
          <cell r="AB394">
            <v>0</v>
          </cell>
          <cell r="AN394">
            <v>0</v>
          </cell>
          <cell r="AO394">
            <v>41</v>
          </cell>
        </row>
        <row r="395">
          <cell r="AB395">
            <v>0</v>
          </cell>
          <cell r="AN395">
            <v>0</v>
          </cell>
          <cell r="AO395">
            <v>41</v>
          </cell>
        </row>
        <row r="396">
          <cell r="AB396">
            <v>0</v>
          </cell>
          <cell r="AN396">
            <v>0</v>
          </cell>
          <cell r="AO396">
            <v>41</v>
          </cell>
        </row>
        <row r="397">
          <cell r="AB397">
            <v>0</v>
          </cell>
          <cell r="AN397">
            <v>0</v>
          </cell>
          <cell r="AO397">
            <v>41</v>
          </cell>
        </row>
        <row r="398">
          <cell r="AB398">
            <v>0</v>
          </cell>
          <cell r="AN398">
            <v>0</v>
          </cell>
          <cell r="AO398">
            <v>41</v>
          </cell>
        </row>
        <row r="399">
          <cell r="AB399">
            <v>728.34</v>
          </cell>
          <cell r="AN399">
            <v>738.33416666666665</v>
          </cell>
          <cell r="AO399" t="str">
            <v>41</v>
          </cell>
        </row>
        <row r="400">
          <cell r="AB400">
            <v>0</v>
          </cell>
          <cell r="AN400">
            <v>0</v>
          </cell>
          <cell r="AO400" t="str">
            <v>41</v>
          </cell>
        </row>
        <row r="401">
          <cell r="AB401">
            <v>0</v>
          </cell>
          <cell r="AN401">
            <v>0</v>
          </cell>
          <cell r="AO401" t="str">
            <v>41</v>
          </cell>
        </row>
        <row r="402">
          <cell r="AB402">
            <v>0</v>
          </cell>
          <cell r="AN402">
            <v>0</v>
          </cell>
          <cell r="AO402" t="str">
            <v>41</v>
          </cell>
        </row>
        <row r="403">
          <cell r="AB403">
            <v>0</v>
          </cell>
          <cell r="AN403">
            <v>0</v>
          </cell>
          <cell r="AO403" t="str">
            <v>41</v>
          </cell>
        </row>
        <row r="404">
          <cell r="AB404">
            <v>0</v>
          </cell>
          <cell r="AN404">
            <v>-1.0275000000000001</v>
          </cell>
          <cell r="AO404" t="str">
            <v>41</v>
          </cell>
        </row>
        <row r="405">
          <cell r="AB405">
            <v>0</v>
          </cell>
          <cell r="AN405">
            <v>0</v>
          </cell>
          <cell r="AO405" t="str">
            <v>41</v>
          </cell>
        </row>
        <row r="406">
          <cell r="AB406">
            <v>0</v>
          </cell>
          <cell r="AN406">
            <v>2.4683333333333333</v>
          </cell>
          <cell r="AO406" t="str">
            <v>41</v>
          </cell>
        </row>
        <row r="407">
          <cell r="AB407">
            <v>2423.96</v>
          </cell>
          <cell r="AN407">
            <v>1110.9816666666668</v>
          </cell>
          <cell r="AO407" t="str">
            <v>41</v>
          </cell>
        </row>
        <row r="408">
          <cell r="AB408">
            <v>55401936</v>
          </cell>
          <cell r="AN408">
            <v>58614595.25</v>
          </cell>
          <cell r="AO408" t="str">
            <v xml:space="preserve"> </v>
          </cell>
        </row>
        <row r="409">
          <cell r="AB409">
            <v>13122447.779999999</v>
          </cell>
          <cell r="AN409">
            <v>22637718.637916666</v>
          </cell>
          <cell r="AO409" t="str">
            <v>65b</v>
          </cell>
        </row>
        <row r="410">
          <cell r="AB410">
            <v>934907.55</v>
          </cell>
          <cell r="AN410">
            <v>1086343.9495833335</v>
          </cell>
          <cell r="AO410" t="str">
            <v xml:space="preserve"> </v>
          </cell>
        </row>
        <row r="411">
          <cell r="AB411">
            <v>-56336844</v>
          </cell>
          <cell r="AN411">
            <v>-37783158.25</v>
          </cell>
        </row>
        <row r="412">
          <cell r="AB412">
            <v>-13122448</v>
          </cell>
          <cell r="AN412">
            <v>-16492420.083333334</v>
          </cell>
          <cell r="AO412" t="str">
            <v>65b</v>
          </cell>
        </row>
        <row r="413">
          <cell r="AB413">
            <v>10416107.560000001</v>
          </cell>
          <cell r="AN413">
            <v>1383664.6833333333</v>
          </cell>
        </row>
        <row r="414">
          <cell r="AB414">
            <v>-280083</v>
          </cell>
          <cell r="AN414">
            <v>252788.125</v>
          </cell>
          <cell r="AO414" t="str">
            <v>41</v>
          </cell>
        </row>
        <row r="415">
          <cell r="AB415">
            <v>4297216</v>
          </cell>
          <cell r="AN415">
            <v>2955821.5</v>
          </cell>
          <cell r="AO415" t="str">
            <v>41</v>
          </cell>
        </row>
        <row r="416">
          <cell r="AB416">
            <v>-59899</v>
          </cell>
          <cell r="AN416">
            <v>2899347.4583333335</v>
          </cell>
          <cell r="AO416" t="str">
            <v>41</v>
          </cell>
        </row>
        <row r="417">
          <cell r="AB417">
            <v>8910029</v>
          </cell>
          <cell r="AN417">
            <v>7243287.625</v>
          </cell>
          <cell r="AO417" t="str">
            <v>41</v>
          </cell>
        </row>
        <row r="418">
          <cell r="AB418">
            <v>1484498.2</v>
          </cell>
          <cell r="AN418">
            <v>1534962.6999999995</v>
          </cell>
          <cell r="AO418" t="str">
            <v>5</v>
          </cell>
        </row>
        <row r="419">
          <cell r="AB419">
            <v>0</v>
          </cell>
          <cell r="AN419">
            <v>0</v>
          </cell>
          <cell r="AO419" t="str">
            <v>5</v>
          </cell>
        </row>
        <row r="420">
          <cell r="AB420">
            <v>84854</v>
          </cell>
          <cell r="AN420">
            <v>87362</v>
          </cell>
          <cell r="AO420" t="str">
            <v>5</v>
          </cell>
        </row>
        <row r="421">
          <cell r="AB421">
            <v>0</v>
          </cell>
          <cell r="AN421">
            <v>145417.71875</v>
          </cell>
          <cell r="AO421" t="str">
            <v>5</v>
          </cell>
        </row>
        <row r="422">
          <cell r="AB422">
            <v>92251.75</v>
          </cell>
          <cell r="AN422">
            <v>212115.30374999999</v>
          </cell>
          <cell r="AO422" t="str">
            <v>5</v>
          </cell>
        </row>
        <row r="423">
          <cell r="AB423">
            <v>405214.23</v>
          </cell>
          <cell r="AN423">
            <v>445187.73</v>
          </cell>
          <cell r="AO423" t="str">
            <v>5</v>
          </cell>
        </row>
        <row r="424">
          <cell r="AB424">
            <v>43695.22</v>
          </cell>
          <cell r="AN424">
            <v>50594.44</v>
          </cell>
          <cell r="AO424" t="str">
            <v>5</v>
          </cell>
        </row>
        <row r="425">
          <cell r="AB425">
            <v>186410.3</v>
          </cell>
          <cell r="AN425">
            <v>214371.86000000002</v>
          </cell>
          <cell r="AO425" t="str">
            <v>5</v>
          </cell>
        </row>
        <row r="426">
          <cell r="AB426">
            <v>0</v>
          </cell>
          <cell r="AN426">
            <v>12793.300833333333</v>
          </cell>
          <cell r="AO426" t="str">
            <v>5</v>
          </cell>
        </row>
        <row r="427">
          <cell r="AB427">
            <v>0</v>
          </cell>
          <cell r="AN427">
            <v>11189.38875</v>
          </cell>
          <cell r="AO427" t="str">
            <v>5</v>
          </cell>
        </row>
        <row r="428">
          <cell r="AB428">
            <v>0</v>
          </cell>
          <cell r="AN428">
            <v>208644.91</v>
          </cell>
          <cell r="AO428" t="str">
            <v>5</v>
          </cell>
        </row>
        <row r="429">
          <cell r="AB429">
            <v>0</v>
          </cell>
          <cell r="AN429">
            <v>177947.74958333335</v>
          </cell>
          <cell r="AO429" t="str">
            <v>5</v>
          </cell>
        </row>
        <row r="430">
          <cell r="AB430">
            <v>0</v>
          </cell>
          <cell r="AN430">
            <v>591888.40416666667</v>
          </cell>
          <cell r="AO430" t="str">
            <v>5</v>
          </cell>
        </row>
        <row r="431">
          <cell r="AB431">
            <v>0</v>
          </cell>
          <cell r="AN431">
            <v>181218.59416666665</v>
          </cell>
          <cell r="AO431" t="str">
            <v>5</v>
          </cell>
        </row>
        <row r="432">
          <cell r="AB432">
            <v>93821.56</v>
          </cell>
          <cell r="AN432">
            <v>190733.79583333337</v>
          </cell>
          <cell r="AO432" t="str">
            <v>5</v>
          </cell>
        </row>
        <row r="433">
          <cell r="AB433">
            <v>0</v>
          </cell>
          <cell r="AN433">
            <v>0</v>
          </cell>
          <cell r="AO433" t="str">
            <v>5</v>
          </cell>
        </row>
        <row r="434">
          <cell r="AB434">
            <v>67911.08</v>
          </cell>
          <cell r="AN434">
            <v>80607.14</v>
          </cell>
          <cell r="AO434" t="str">
            <v>5</v>
          </cell>
        </row>
        <row r="435">
          <cell r="AB435">
            <v>0</v>
          </cell>
          <cell r="AN435">
            <v>0</v>
          </cell>
          <cell r="AO435" t="str">
            <v>5</v>
          </cell>
        </row>
        <row r="436">
          <cell r="AB436">
            <v>0</v>
          </cell>
          <cell r="AN436">
            <v>2.5000000000000001E-3</v>
          </cell>
          <cell r="AO436" t="str">
            <v>5</v>
          </cell>
        </row>
        <row r="437">
          <cell r="AB437">
            <v>0</v>
          </cell>
          <cell r="AN437">
            <v>0</v>
          </cell>
          <cell r="AO437" t="str">
            <v>5</v>
          </cell>
        </row>
        <row r="438">
          <cell r="AB438">
            <v>0</v>
          </cell>
          <cell r="AN438">
            <v>0</v>
          </cell>
          <cell r="AO438" t="str">
            <v>5</v>
          </cell>
        </row>
        <row r="439">
          <cell r="AB439">
            <v>0</v>
          </cell>
          <cell r="AN439">
            <v>0</v>
          </cell>
          <cell r="AO439" t="str">
            <v>5</v>
          </cell>
        </row>
        <row r="440">
          <cell r="AB440">
            <v>0</v>
          </cell>
          <cell r="AN440">
            <v>0</v>
          </cell>
          <cell r="AO440" t="str">
            <v>5</v>
          </cell>
        </row>
        <row r="441">
          <cell r="AB441">
            <v>0</v>
          </cell>
          <cell r="AN441">
            <v>314.70666666666665</v>
          </cell>
          <cell r="AO441" t="str">
            <v>5</v>
          </cell>
        </row>
        <row r="442">
          <cell r="AB442">
            <v>42998.27</v>
          </cell>
          <cell r="AN442">
            <v>61426.114999999991</v>
          </cell>
          <cell r="AO442" t="str">
            <v>5</v>
          </cell>
        </row>
        <row r="443">
          <cell r="AB443">
            <v>0</v>
          </cell>
          <cell r="AN443">
            <v>90771.483750000014</v>
          </cell>
          <cell r="AO443" t="str">
            <v>5</v>
          </cell>
        </row>
        <row r="444">
          <cell r="AB444">
            <v>0</v>
          </cell>
          <cell r="AN444">
            <v>0</v>
          </cell>
          <cell r="AO444" t="str">
            <v>5</v>
          </cell>
        </row>
        <row r="445">
          <cell r="AB445">
            <v>0</v>
          </cell>
          <cell r="AN445">
            <v>1501.8595833333331</v>
          </cell>
          <cell r="AO445" t="str">
            <v>5</v>
          </cell>
        </row>
        <row r="446">
          <cell r="AB446">
            <v>438.15</v>
          </cell>
          <cell r="AN446">
            <v>1752.7050000000002</v>
          </cell>
          <cell r="AO446" t="str">
            <v>5</v>
          </cell>
        </row>
        <row r="447">
          <cell r="AB447">
            <v>1606.7</v>
          </cell>
          <cell r="AN447">
            <v>6426.7849999999999</v>
          </cell>
          <cell r="AO447" t="str">
            <v>5</v>
          </cell>
        </row>
        <row r="448">
          <cell r="AB448">
            <v>358391.11</v>
          </cell>
          <cell r="AN448">
            <v>367204.02999999997</v>
          </cell>
          <cell r="AO448" t="str">
            <v>5</v>
          </cell>
        </row>
        <row r="449">
          <cell r="AB449">
            <v>17116.77</v>
          </cell>
          <cell r="AN449">
            <v>29993.054999999997</v>
          </cell>
          <cell r="AO449" t="str">
            <v>5</v>
          </cell>
        </row>
        <row r="450">
          <cell r="AB450">
            <v>894932.07</v>
          </cell>
          <cell r="AN450">
            <v>913839.09</v>
          </cell>
          <cell r="AO450" t="str">
            <v>5</v>
          </cell>
        </row>
        <row r="451">
          <cell r="AB451">
            <v>2445081.71</v>
          </cell>
          <cell r="AN451">
            <v>2497800.4912500004</v>
          </cell>
          <cell r="AO451" t="str">
            <v>5</v>
          </cell>
        </row>
        <row r="452">
          <cell r="AB452">
            <v>596695.77</v>
          </cell>
          <cell r="AN452">
            <v>651522.32999999996</v>
          </cell>
          <cell r="AO452" t="str">
            <v>5</v>
          </cell>
        </row>
        <row r="453">
          <cell r="AB453">
            <v>809921.63</v>
          </cell>
          <cell r="AN453">
            <v>823708.99458333338</v>
          </cell>
          <cell r="AO453" t="str">
            <v>5</v>
          </cell>
        </row>
        <row r="454">
          <cell r="AB454">
            <v>1094184.96</v>
          </cell>
          <cell r="AN454">
            <v>1179723.8400000001</v>
          </cell>
          <cell r="AO454" t="str">
            <v>5</v>
          </cell>
        </row>
        <row r="455">
          <cell r="AB455">
            <v>120323.01</v>
          </cell>
          <cell r="AN455">
            <v>132497.37</v>
          </cell>
          <cell r="AO455" t="str">
            <v>5</v>
          </cell>
        </row>
        <row r="456">
          <cell r="AB456">
            <v>1340324.07</v>
          </cell>
          <cell r="AN456">
            <v>1431709.83</v>
          </cell>
          <cell r="AO456" t="str">
            <v>5</v>
          </cell>
        </row>
        <row r="457">
          <cell r="AB457">
            <v>0</v>
          </cell>
          <cell r="AN457">
            <v>0</v>
          </cell>
          <cell r="AO457" t="str">
            <v>5</v>
          </cell>
        </row>
        <row r="458">
          <cell r="AB458">
            <v>6363369.5199999996</v>
          </cell>
          <cell r="AN458">
            <v>6447608.1924999999</v>
          </cell>
          <cell r="AO458" t="str">
            <v>5</v>
          </cell>
        </row>
        <row r="459">
          <cell r="AB459">
            <v>28665.13</v>
          </cell>
          <cell r="AN459">
            <v>85995.421249999999</v>
          </cell>
          <cell r="AO459" t="str">
            <v>5</v>
          </cell>
        </row>
        <row r="460">
          <cell r="AB460">
            <v>6054166.0800000001</v>
          </cell>
          <cell r="AN460">
            <v>3220944.5733333328</v>
          </cell>
          <cell r="AO460" t="str">
            <v>5</v>
          </cell>
        </row>
        <row r="461">
          <cell r="AB461">
            <v>1023165.42</v>
          </cell>
          <cell r="AN461">
            <v>544345.67916666658</v>
          </cell>
          <cell r="AO461" t="str">
            <v>5</v>
          </cell>
        </row>
        <row r="462">
          <cell r="AB462">
            <v>978266.6</v>
          </cell>
          <cell r="AN462">
            <v>512487.51666666666</v>
          </cell>
          <cell r="AO462" t="str">
            <v>5</v>
          </cell>
        </row>
        <row r="463">
          <cell r="AB463">
            <v>584944.06999999995</v>
          </cell>
          <cell r="AN463">
            <v>376220.67708333331</v>
          </cell>
          <cell r="AO463" t="str">
            <v>5</v>
          </cell>
        </row>
        <row r="464">
          <cell r="AB464">
            <v>1077415.75</v>
          </cell>
          <cell r="AN464">
            <v>316460.45458333334</v>
          </cell>
          <cell r="AO464" t="str">
            <v>5</v>
          </cell>
        </row>
        <row r="465">
          <cell r="AB465">
            <v>0</v>
          </cell>
          <cell r="AN465">
            <v>0</v>
          </cell>
          <cell r="AO465" t="str">
            <v>5</v>
          </cell>
        </row>
        <row r="466">
          <cell r="AB466">
            <v>0</v>
          </cell>
          <cell r="AN466">
            <v>0</v>
          </cell>
          <cell r="AO466" t="str">
            <v xml:space="preserve"> </v>
          </cell>
        </row>
        <row r="467">
          <cell r="AB467">
            <v>0</v>
          </cell>
          <cell r="AN467">
            <v>0</v>
          </cell>
          <cell r="AO467" t="str">
            <v xml:space="preserve"> </v>
          </cell>
        </row>
        <row r="468">
          <cell r="AB468">
            <v>9869228.7200000007</v>
          </cell>
          <cell r="AN468">
            <v>12869228.720000001</v>
          </cell>
        </row>
        <row r="469">
          <cell r="AB469">
            <v>4776552.71</v>
          </cell>
          <cell r="AN469">
            <v>4776552.71</v>
          </cell>
        </row>
        <row r="470">
          <cell r="AB470">
            <v>2705896.42</v>
          </cell>
          <cell r="AN470">
            <v>2705896.4200000004</v>
          </cell>
        </row>
        <row r="471">
          <cell r="AB471">
            <v>221888009</v>
          </cell>
          <cell r="AN471">
            <v>227519603.87625003</v>
          </cell>
          <cell r="AO471" t="str">
            <v>23</v>
          </cell>
          <cell r="AP471" t="str">
            <v>6a</v>
          </cell>
        </row>
        <row r="472">
          <cell r="AB472">
            <v>10161321.18</v>
          </cell>
          <cell r="AN472">
            <v>10161321.180000002</v>
          </cell>
          <cell r="AO472" t="str">
            <v>65</v>
          </cell>
        </row>
        <row r="473">
          <cell r="AB473">
            <v>101746</v>
          </cell>
          <cell r="AN473">
            <v>126367.20833333333</v>
          </cell>
          <cell r="AO473" t="str">
            <v>65</v>
          </cell>
        </row>
        <row r="474">
          <cell r="AB474">
            <v>14339661.35</v>
          </cell>
          <cell r="AN474">
            <v>9473741.2841666657</v>
          </cell>
          <cell r="AO474" t="str">
            <v>47</v>
          </cell>
        </row>
        <row r="475">
          <cell r="AB475">
            <v>0</v>
          </cell>
          <cell r="AN475">
            <v>0</v>
          </cell>
          <cell r="AO475" t="str">
            <v>65a</v>
          </cell>
        </row>
        <row r="476">
          <cell r="AB476">
            <v>30208871.469999999</v>
          </cell>
          <cell r="AN476">
            <v>30054378.090000004</v>
          </cell>
          <cell r="AO476" t="str">
            <v>23</v>
          </cell>
        </row>
        <row r="477">
          <cell r="AB477">
            <v>2685262.32</v>
          </cell>
          <cell r="AN477">
            <v>1750805.6758333335</v>
          </cell>
          <cell r="AO477" t="str">
            <v>65</v>
          </cell>
        </row>
        <row r="478">
          <cell r="AB478">
            <v>21589277</v>
          </cell>
          <cell r="AN478">
            <v>21589277</v>
          </cell>
          <cell r="AO478" t="str">
            <v>23</v>
          </cell>
          <cell r="AP478">
            <v>7</v>
          </cell>
        </row>
        <row r="479">
          <cell r="AB479">
            <v>-277088.76</v>
          </cell>
          <cell r="AN479">
            <v>258457.40333333332</v>
          </cell>
          <cell r="AO479">
            <v>65</v>
          </cell>
        </row>
        <row r="480">
          <cell r="AB480">
            <v>-9656167.1999999993</v>
          </cell>
          <cell r="AN480">
            <v>-9367927.8599999994</v>
          </cell>
          <cell r="AO480" t="str">
            <v>23</v>
          </cell>
          <cell r="AP480">
            <v>8</v>
          </cell>
        </row>
        <row r="481">
          <cell r="AB481">
            <v>2877994</v>
          </cell>
          <cell r="AN481">
            <v>2947396</v>
          </cell>
          <cell r="AO481" t="str">
            <v>23</v>
          </cell>
          <cell r="AP481">
            <v>9</v>
          </cell>
        </row>
        <row r="482">
          <cell r="AB482">
            <v>0</v>
          </cell>
          <cell r="AN482">
            <v>0</v>
          </cell>
          <cell r="AO482">
            <v>65</v>
          </cell>
        </row>
        <row r="483">
          <cell r="AB483">
            <v>113632921</v>
          </cell>
          <cell r="AN483">
            <v>113632921</v>
          </cell>
          <cell r="AO483" t="str">
            <v>23</v>
          </cell>
          <cell r="AP483">
            <v>10</v>
          </cell>
        </row>
        <row r="484">
          <cell r="AB484">
            <v>-65141987.990000002</v>
          </cell>
          <cell r="AN484">
            <v>-63378677.990000002</v>
          </cell>
          <cell r="AO484" t="str">
            <v>23</v>
          </cell>
          <cell r="AP484">
            <v>11</v>
          </cell>
        </row>
        <row r="485">
          <cell r="AB485">
            <v>0</v>
          </cell>
          <cell r="AN485">
            <v>0</v>
          </cell>
          <cell r="AO485">
            <v>65</v>
          </cell>
        </row>
        <row r="486">
          <cell r="AB486">
            <v>0</v>
          </cell>
          <cell r="AN486">
            <v>0</v>
          </cell>
          <cell r="AO486" t="str">
            <v>23</v>
          </cell>
        </row>
        <row r="487">
          <cell r="AB487">
            <v>0</v>
          </cell>
          <cell r="AN487">
            <v>0</v>
          </cell>
          <cell r="AO487">
            <v>65</v>
          </cell>
        </row>
        <row r="488">
          <cell r="AB488">
            <v>0</v>
          </cell>
          <cell r="AN488">
            <v>0</v>
          </cell>
          <cell r="AO488" t="str">
            <v>6</v>
          </cell>
        </row>
        <row r="489">
          <cell r="AB489">
            <v>0</v>
          </cell>
          <cell r="AN489">
            <v>0</v>
          </cell>
          <cell r="AO489" t="str">
            <v>65b</v>
          </cell>
        </row>
        <row r="490">
          <cell r="AB490">
            <v>7811.79</v>
          </cell>
          <cell r="AN490">
            <v>23436.809999999998</v>
          </cell>
        </row>
        <row r="491">
          <cell r="AB491">
            <v>0</v>
          </cell>
          <cell r="AN491">
            <v>0</v>
          </cell>
        </row>
        <row r="492">
          <cell r="AB492">
            <v>2053556</v>
          </cell>
          <cell r="AN492">
            <v>2164556</v>
          </cell>
        </row>
        <row r="493">
          <cell r="AB493">
            <v>0</v>
          </cell>
          <cell r="AN493">
            <v>0</v>
          </cell>
          <cell r="AO493" t="str">
            <v>6</v>
          </cell>
        </row>
        <row r="494">
          <cell r="AB494">
            <v>11568032.869999999</v>
          </cell>
          <cell r="AN494">
            <v>12239095.373749999</v>
          </cell>
          <cell r="AO494" t="str">
            <v>23</v>
          </cell>
          <cell r="AP494" t="str">
            <v>6b</v>
          </cell>
        </row>
        <row r="495">
          <cell r="AB495">
            <v>0</v>
          </cell>
          <cell r="AN495">
            <v>0</v>
          </cell>
          <cell r="AO495" t="str">
            <v>6</v>
          </cell>
        </row>
        <row r="496">
          <cell r="AB496">
            <v>4158309.36</v>
          </cell>
          <cell r="AN496">
            <v>1186509.5266666666</v>
          </cell>
          <cell r="AO496" t="str">
            <v xml:space="preserve"> </v>
          </cell>
          <cell r="AP496" t="str">
            <v>39</v>
          </cell>
        </row>
        <row r="497">
          <cell r="AB497">
            <v>0</v>
          </cell>
          <cell r="AN497">
            <v>0</v>
          </cell>
          <cell r="AO497" t="str">
            <v>6</v>
          </cell>
        </row>
        <row r="498">
          <cell r="AB498">
            <v>0</v>
          </cell>
          <cell r="AN498">
            <v>0</v>
          </cell>
          <cell r="AO498" t="str">
            <v>6</v>
          </cell>
        </row>
        <row r="499">
          <cell r="AB499">
            <v>108466.31</v>
          </cell>
          <cell r="AN499">
            <v>154505.82791666666</v>
          </cell>
          <cell r="AO499" t="str">
            <v>26</v>
          </cell>
          <cell r="AP499">
            <v>22</v>
          </cell>
        </row>
        <row r="500">
          <cell r="AB500">
            <v>0</v>
          </cell>
          <cell r="AN500">
            <v>0</v>
          </cell>
          <cell r="AO500" t="str">
            <v xml:space="preserve"> </v>
          </cell>
        </row>
        <row r="501">
          <cell r="AB501">
            <v>0</v>
          </cell>
          <cell r="AN501">
            <v>0</v>
          </cell>
          <cell r="AO501" t="str">
            <v>47</v>
          </cell>
        </row>
        <row r="502">
          <cell r="AB502">
            <v>0</v>
          </cell>
          <cell r="AN502">
            <v>0</v>
          </cell>
          <cell r="AO502" t="str">
            <v>47</v>
          </cell>
        </row>
        <row r="503">
          <cell r="AB503">
            <v>28170657</v>
          </cell>
          <cell r="AN503">
            <v>13359763.299999999</v>
          </cell>
          <cell r="AO503" t="str">
            <v>47</v>
          </cell>
        </row>
        <row r="504">
          <cell r="AB504">
            <v>-28170657</v>
          </cell>
          <cell r="AN504">
            <v>-13359763.299999999</v>
          </cell>
          <cell r="AO504" t="str">
            <v>47</v>
          </cell>
        </row>
        <row r="505">
          <cell r="AB505">
            <v>0</v>
          </cell>
          <cell r="AN505">
            <v>0</v>
          </cell>
          <cell r="AO505">
            <v>65</v>
          </cell>
        </row>
        <row r="506">
          <cell r="AB506">
            <v>34468.85</v>
          </cell>
          <cell r="AN506">
            <v>25007.430833333332</v>
          </cell>
          <cell r="AO506">
            <v>65</v>
          </cell>
        </row>
        <row r="507">
          <cell r="AB507">
            <v>0</v>
          </cell>
          <cell r="AN507">
            <v>0</v>
          </cell>
          <cell r="AO507">
            <v>65</v>
          </cell>
        </row>
        <row r="508">
          <cell r="AB508">
            <v>202553.27</v>
          </cell>
          <cell r="AN508">
            <v>157544.79416666666</v>
          </cell>
          <cell r="AO508">
            <v>65</v>
          </cell>
        </row>
        <row r="509">
          <cell r="AB509">
            <v>0</v>
          </cell>
          <cell r="AN509">
            <v>1710.4541666666667</v>
          </cell>
          <cell r="AO509">
            <v>65</v>
          </cell>
        </row>
        <row r="510">
          <cell r="AB510">
            <v>0</v>
          </cell>
          <cell r="AN510">
            <v>5586.1895833333328</v>
          </cell>
          <cell r="AO510">
            <v>65</v>
          </cell>
        </row>
        <row r="511">
          <cell r="AB511">
            <v>0</v>
          </cell>
          <cell r="AN511">
            <v>2236.8454166666666</v>
          </cell>
          <cell r="AO511">
            <v>65</v>
          </cell>
        </row>
        <row r="512">
          <cell r="AB512">
            <v>1486.1</v>
          </cell>
          <cell r="AN512">
            <v>1233.4937500000001</v>
          </cell>
          <cell r="AO512">
            <v>65</v>
          </cell>
        </row>
        <row r="513">
          <cell r="AB513">
            <v>0</v>
          </cell>
          <cell r="AN513">
            <v>4767.8625000000002</v>
          </cell>
          <cell r="AO513" t="str">
            <v>47</v>
          </cell>
        </row>
        <row r="514">
          <cell r="AB514">
            <v>355617.78</v>
          </cell>
          <cell r="AN514">
            <v>243828.87583333332</v>
          </cell>
          <cell r="AO514">
            <v>65</v>
          </cell>
        </row>
        <row r="515">
          <cell r="AB515">
            <v>1290210.98</v>
          </cell>
          <cell r="AN515">
            <v>1640884.4600000002</v>
          </cell>
          <cell r="AO515">
            <v>65</v>
          </cell>
        </row>
        <row r="516">
          <cell r="AB516">
            <v>2387937.7400000002</v>
          </cell>
          <cell r="AN516">
            <v>2109769.4420833332</v>
          </cell>
          <cell r="AO516">
            <v>65</v>
          </cell>
        </row>
        <row r="517">
          <cell r="AB517">
            <v>-452676.51</v>
          </cell>
          <cell r="AN517">
            <v>-338012.85625000001</v>
          </cell>
          <cell r="AO517">
            <v>65</v>
          </cell>
        </row>
        <row r="518">
          <cell r="AB518">
            <v>-19724864.66</v>
          </cell>
          <cell r="AN518">
            <v>-9321538.9916666653</v>
          </cell>
          <cell r="AO518" t="str">
            <v>47</v>
          </cell>
        </row>
        <row r="519">
          <cell r="AB519">
            <v>148493689</v>
          </cell>
          <cell r="AN519">
            <v>160943064</v>
          </cell>
          <cell r="AO519" t="str">
            <v>47</v>
          </cell>
        </row>
        <row r="520">
          <cell r="AB520">
            <v>5821860</v>
          </cell>
          <cell r="AN520">
            <v>416303.33333333331</v>
          </cell>
          <cell r="AO520" t="str">
            <v>47</v>
          </cell>
        </row>
        <row r="521">
          <cell r="AB521">
            <v>-5821860</v>
          </cell>
          <cell r="AN521">
            <v>-416303.33333333331</v>
          </cell>
          <cell r="AO521" t="str">
            <v>47</v>
          </cell>
        </row>
        <row r="522">
          <cell r="AB522">
            <v>4129091.39</v>
          </cell>
          <cell r="AN522">
            <v>1197064.0645833334</v>
          </cell>
          <cell r="AO522" t="str">
            <v>47</v>
          </cell>
        </row>
        <row r="523">
          <cell r="AB523">
            <v>28199826.379999999</v>
          </cell>
          <cell r="AN523">
            <v>27032433.507499997</v>
          </cell>
        </row>
        <row r="524">
          <cell r="AB524">
            <v>1701628.26</v>
          </cell>
          <cell r="AN524">
            <v>2085211.582916667</v>
          </cell>
          <cell r="AO524" t="str">
            <v xml:space="preserve"> </v>
          </cell>
        </row>
        <row r="525">
          <cell r="AB525">
            <v>1744869.26</v>
          </cell>
          <cell r="AN525">
            <v>2044654.6291666671</v>
          </cell>
          <cell r="AO525" t="str">
            <v>65</v>
          </cell>
          <cell r="AP525" t="str">
            <v xml:space="preserve">  </v>
          </cell>
        </row>
        <row r="526">
          <cell r="AB526">
            <v>283223.96000000002</v>
          </cell>
          <cell r="AN526">
            <v>281517.17708333331</v>
          </cell>
          <cell r="AO526" t="str">
            <v>66</v>
          </cell>
        </row>
        <row r="527">
          <cell r="AB527">
            <v>0</v>
          </cell>
          <cell r="AN527">
            <v>0</v>
          </cell>
        </row>
        <row r="528">
          <cell r="AB528">
            <v>0</v>
          </cell>
          <cell r="AN528">
            <v>0</v>
          </cell>
        </row>
        <row r="529">
          <cell r="AB529">
            <v>0</v>
          </cell>
          <cell r="AN529">
            <v>0</v>
          </cell>
        </row>
        <row r="530">
          <cell r="AB530">
            <v>0</v>
          </cell>
          <cell r="AN530">
            <v>0</v>
          </cell>
        </row>
        <row r="531">
          <cell r="AB531">
            <v>0</v>
          </cell>
          <cell r="AN531">
            <v>0</v>
          </cell>
        </row>
        <row r="532">
          <cell r="AB532">
            <v>0</v>
          </cell>
          <cell r="AN532">
            <v>0</v>
          </cell>
        </row>
        <row r="533">
          <cell r="AB533">
            <v>0</v>
          </cell>
          <cell r="AN533">
            <v>0</v>
          </cell>
        </row>
        <row r="534">
          <cell r="AB534">
            <v>1471645.26</v>
          </cell>
          <cell r="AN534">
            <v>1538686.2429166667</v>
          </cell>
        </row>
        <row r="535">
          <cell r="AB535">
            <v>0</v>
          </cell>
          <cell r="AN535">
            <v>0</v>
          </cell>
        </row>
        <row r="536">
          <cell r="AB536">
            <v>2297178.35</v>
          </cell>
          <cell r="AN536">
            <v>2227541.2941666665</v>
          </cell>
        </row>
        <row r="537">
          <cell r="AB537">
            <v>56842.52</v>
          </cell>
          <cell r="AN537">
            <v>41891.937500000007</v>
          </cell>
        </row>
        <row r="538">
          <cell r="AB538">
            <v>96518.45</v>
          </cell>
          <cell r="AN538">
            <v>73572.842083333337</v>
          </cell>
        </row>
        <row r="539">
          <cell r="AB539">
            <v>50000</v>
          </cell>
          <cell r="AN539">
            <v>50000</v>
          </cell>
        </row>
        <row r="540">
          <cell r="AB540">
            <v>0</v>
          </cell>
          <cell r="AN540">
            <v>7477.98</v>
          </cell>
        </row>
        <row r="541">
          <cell r="AB541">
            <v>0</v>
          </cell>
          <cell r="AN541">
            <v>0</v>
          </cell>
        </row>
        <row r="542">
          <cell r="AB542">
            <v>13442.34</v>
          </cell>
          <cell r="AN542">
            <v>10680.527499999998</v>
          </cell>
        </row>
        <row r="543">
          <cell r="AB543">
            <v>20000</v>
          </cell>
          <cell r="AN543">
            <v>17916.666666666668</v>
          </cell>
        </row>
        <row r="544">
          <cell r="AB544">
            <v>0</v>
          </cell>
          <cell r="AN544">
            <v>0</v>
          </cell>
        </row>
        <row r="545">
          <cell r="AB545">
            <v>0</v>
          </cell>
          <cell r="AN545">
            <v>0</v>
          </cell>
        </row>
        <row r="546">
          <cell r="AB546">
            <v>0</v>
          </cell>
          <cell r="AN546">
            <v>0</v>
          </cell>
        </row>
        <row r="547">
          <cell r="AB547">
            <v>0</v>
          </cell>
          <cell r="AN547">
            <v>0</v>
          </cell>
        </row>
        <row r="548">
          <cell r="AB548">
            <v>0</v>
          </cell>
          <cell r="AN548">
            <v>0</v>
          </cell>
        </row>
        <row r="549">
          <cell r="AB549">
            <v>0</v>
          </cell>
          <cell r="AN549">
            <v>0</v>
          </cell>
        </row>
        <row r="550">
          <cell r="AB550">
            <v>0</v>
          </cell>
          <cell r="AN550">
            <v>0</v>
          </cell>
        </row>
        <row r="551">
          <cell r="AB551">
            <v>0</v>
          </cell>
          <cell r="AN551">
            <v>0</v>
          </cell>
        </row>
        <row r="552">
          <cell r="AB552">
            <v>0</v>
          </cell>
          <cell r="AN552">
            <v>0</v>
          </cell>
        </row>
        <row r="553">
          <cell r="AB553">
            <v>0</v>
          </cell>
          <cell r="AN553">
            <v>0</v>
          </cell>
        </row>
        <row r="554">
          <cell r="AB554">
            <v>0</v>
          </cell>
          <cell r="AN554">
            <v>0</v>
          </cell>
        </row>
        <row r="555">
          <cell r="AB555">
            <v>0</v>
          </cell>
          <cell r="AN555">
            <v>0</v>
          </cell>
        </row>
        <row r="556">
          <cell r="AB556">
            <v>0</v>
          </cell>
          <cell r="AN556">
            <v>0</v>
          </cell>
        </row>
        <row r="557">
          <cell r="AB557">
            <v>0</v>
          </cell>
          <cell r="AN557">
            <v>0</v>
          </cell>
        </row>
        <row r="558">
          <cell r="AB558">
            <v>0</v>
          </cell>
          <cell r="AN558">
            <v>0</v>
          </cell>
        </row>
        <row r="559">
          <cell r="AB559">
            <v>0</v>
          </cell>
          <cell r="AN559">
            <v>0</v>
          </cell>
        </row>
        <row r="560">
          <cell r="AB560">
            <v>0</v>
          </cell>
          <cell r="AN560">
            <v>0</v>
          </cell>
        </row>
        <row r="561">
          <cell r="AB561">
            <v>0</v>
          </cell>
          <cell r="AN561">
            <v>0</v>
          </cell>
        </row>
        <row r="562">
          <cell r="AB562">
            <v>0</v>
          </cell>
          <cell r="AN562">
            <v>0</v>
          </cell>
        </row>
        <row r="563">
          <cell r="AB563">
            <v>0</v>
          </cell>
          <cell r="AN563">
            <v>0</v>
          </cell>
        </row>
        <row r="564">
          <cell r="AB564">
            <v>0</v>
          </cell>
          <cell r="AN564">
            <v>0</v>
          </cell>
        </row>
        <row r="565">
          <cell r="AB565">
            <v>0</v>
          </cell>
          <cell r="AN565">
            <v>0</v>
          </cell>
        </row>
        <row r="566">
          <cell r="AB566">
            <v>0</v>
          </cell>
          <cell r="AN566">
            <v>0</v>
          </cell>
        </row>
        <row r="567">
          <cell r="AB567">
            <v>0</v>
          </cell>
          <cell r="AN567">
            <v>0</v>
          </cell>
        </row>
        <row r="568">
          <cell r="AB568">
            <v>0</v>
          </cell>
          <cell r="AN568">
            <v>0</v>
          </cell>
        </row>
        <row r="569">
          <cell r="AB569">
            <v>348448.37</v>
          </cell>
          <cell r="AN569">
            <v>359965.02791666664</v>
          </cell>
          <cell r="AO569" t="str">
            <v>65b</v>
          </cell>
        </row>
        <row r="570">
          <cell r="AB570">
            <v>0</v>
          </cell>
          <cell r="AN570">
            <v>37.1175</v>
          </cell>
          <cell r="AO570" t="str">
            <v>65b</v>
          </cell>
        </row>
        <row r="571">
          <cell r="AB571">
            <v>0</v>
          </cell>
          <cell r="AN571">
            <v>2150.6454166666667</v>
          </cell>
          <cell r="AO571" t="str">
            <v>65b</v>
          </cell>
        </row>
        <row r="572">
          <cell r="AB572">
            <v>0</v>
          </cell>
          <cell r="AN572">
            <v>1794.6570833333328</v>
          </cell>
          <cell r="AO572" t="str">
            <v>65b</v>
          </cell>
        </row>
        <row r="573">
          <cell r="AB573">
            <v>0</v>
          </cell>
          <cell r="AN573">
            <v>1332.3158333333333</v>
          </cell>
          <cell r="AO573" t="str">
            <v>65b</v>
          </cell>
        </row>
        <row r="574">
          <cell r="AB574">
            <v>51551.63</v>
          </cell>
          <cell r="AN574">
            <v>50447.732916666668</v>
          </cell>
          <cell r="AO574" t="str">
            <v>65b</v>
          </cell>
        </row>
        <row r="575">
          <cell r="AB575">
            <v>382.69</v>
          </cell>
          <cell r="AN575">
            <v>2981.5475000000001</v>
          </cell>
          <cell r="AO575" t="str">
            <v>65b</v>
          </cell>
        </row>
        <row r="576">
          <cell r="AB576">
            <v>16434.43</v>
          </cell>
          <cell r="AN576">
            <v>23008.210000000003</v>
          </cell>
          <cell r="AO576" t="str">
            <v>65b</v>
          </cell>
        </row>
        <row r="577">
          <cell r="AB577">
            <v>87974.39</v>
          </cell>
          <cell r="AN577">
            <v>87974.39</v>
          </cell>
          <cell r="AO577" t="str">
            <v>65b</v>
          </cell>
        </row>
        <row r="578">
          <cell r="AB578">
            <v>36410.67</v>
          </cell>
          <cell r="AN578">
            <v>8473.5445833333342</v>
          </cell>
          <cell r="AO578" t="str">
            <v>65b</v>
          </cell>
        </row>
        <row r="579">
          <cell r="AB579">
            <v>0</v>
          </cell>
          <cell r="AN579">
            <v>0</v>
          </cell>
        </row>
        <row r="580">
          <cell r="AB580">
            <v>0</v>
          </cell>
          <cell r="AN580">
            <v>0</v>
          </cell>
        </row>
        <row r="581">
          <cell r="AB581">
            <v>4111524.21</v>
          </cell>
          <cell r="AN581">
            <v>1278687.9079166667</v>
          </cell>
        </row>
        <row r="582">
          <cell r="AB582">
            <v>637840.78</v>
          </cell>
          <cell r="AN582">
            <v>144359.67166666666</v>
          </cell>
          <cell r="AO582" t="str">
            <v>65</v>
          </cell>
          <cell r="AP582" t="str">
            <v xml:space="preserve">  </v>
          </cell>
        </row>
        <row r="583">
          <cell r="AB583">
            <v>187663.85</v>
          </cell>
          <cell r="AN583">
            <v>109085.04625000001</v>
          </cell>
        </row>
        <row r="584">
          <cell r="AB584">
            <v>90375.05</v>
          </cell>
          <cell r="AN584">
            <v>53926.082083333335</v>
          </cell>
          <cell r="AO584" t="str">
            <v>65</v>
          </cell>
          <cell r="AP584" t="str">
            <v xml:space="preserve">  </v>
          </cell>
        </row>
        <row r="585">
          <cell r="AB585">
            <v>0</v>
          </cell>
          <cell r="AN585">
            <v>10585.2075</v>
          </cell>
          <cell r="AO585" t="str">
            <v>65a</v>
          </cell>
        </row>
        <row r="586">
          <cell r="AB586">
            <v>805238.1</v>
          </cell>
          <cell r="AN586">
            <v>403096.91166666668</v>
          </cell>
        </row>
        <row r="587">
          <cell r="AB587">
            <v>372546.16</v>
          </cell>
          <cell r="AN587">
            <v>189152.93999999997</v>
          </cell>
          <cell r="AO587" t="str">
            <v>65</v>
          </cell>
          <cell r="AP587" t="str">
            <v xml:space="preserve">  </v>
          </cell>
        </row>
        <row r="588">
          <cell r="AB588">
            <v>-5104426.16</v>
          </cell>
          <cell r="AN588">
            <v>-1790443.5249999997</v>
          </cell>
        </row>
        <row r="589">
          <cell r="AB589">
            <v>-1100761.99</v>
          </cell>
          <cell r="AN589">
            <v>-387028.17458333331</v>
          </cell>
          <cell r="AO589" t="str">
            <v>65</v>
          </cell>
          <cell r="AP589" t="str">
            <v xml:space="preserve">  </v>
          </cell>
        </row>
        <row r="590">
          <cell r="AB590">
            <v>1830715.29</v>
          </cell>
          <cell r="AN590">
            <v>549882.87708333321</v>
          </cell>
        </row>
        <row r="591">
          <cell r="AB591">
            <v>0</v>
          </cell>
          <cell r="AN591">
            <v>0</v>
          </cell>
          <cell r="AO591" t="str">
            <v>52</v>
          </cell>
        </row>
        <row r="592">
          <cell r="AB592">
            <v>187781.41</v>
          </cell>
          <cell r="AN592">
            <v>72189.946249999994</v>
          </cell>
          <cell r="AO592" t="str">
            <v>52</v>
          </cell>
        </row>
        <row r="593">
          <cell r="AB593">
            <v>17878.21</v>
          </cell>
          <cell r="AN593">
            <v>6774.901249999999</v>
          </cell>
          <cell r="AO593" t="str">
            <v>52</v>
          </cell>
        </row>
        <row r="594">
          <cell r="AB594">
            <v>0</v>
          </cell>
          <cell r="AN594">
            <v>0</v>
          </cell>
          <cell r="AO594" t="str">
            <v>66</v>
          </cell>
        </row>
        <row r="595">
          <cell r="AB595">
            <v>-1053090.1599999999</v>
          </cell>
          <cell r="AN595">
            <v>-571963.74708333332</v>
          </cell>
          <cell r="AO595" t="str">
            <v>66</v>
          </cell>
        </row>
        <row r="596">
          <cell r="AB596">
            <v>0</v>
          </cell>
          <cell r="AN596">
            <v>0</v>
          </cell>
          <cell r="AO596" t="str">
            <v>66</v>
          </cell>
        </row>
        <row r="597">
          <cell r="AB597">
            <v>394566.19</v>
          </cell>
          <cell r="AN597">
            <v>338563.01666666666</v>
          </cell>
          <cell r="AO597" t="str">
            <v>66</v>
          </cell>
        </row>
        <row r="598">
          <cell r="AB598">
            <v>-979736.54</v>
          </cell>
          <cell r="AN598">
            <v>-328040.98666666663</v>
          </cell>
          <cell r="AO598" t="str">
            <v>66</v>
          </cell>
        </row>
        <row r="599">
          <cell r="AB599">
            <v>-398.85</v>
          </cell>
          <cell r="AN599">
            <v>15467.631249999997</v>
          </cell>
          <cell r="AO599" t="str">
            <v>66</v>
          </cell>
        </row>
        <row r="600">
          <cell r="AB600">
            <v>4770.29</v>
          </cell>
          <cell r="AN600">
            <v>16349.248750000006</v>
          </cell>
          <cell r="AO600" t="str">
            <v>66</v>
          </cell>
        </row>
        <row r="601">
          <cell r="AB601">
            <v>0</v>
          </cell>
          <cell r="AN601">
            <v>0</v>
          </cell>
          <cell r="AO601" t="str">
            <v>66</v>
          </cell>
        </row>
        <row r="602">
          <cell r="AB602">
            <v>0</v>
          </cell>
          <cell r="AN602">
            <v>0</v>
          </cell>
          <cell r="AO602" t="str">
            <v>66</v>
          </cell>
        </row>
        <row r="603">
          <cell r="AB603">
            <v>0</v>
          </cell>
          <cell r="AN603">
            <v>-67.651666666666671</v>
          </cell>
          <cell r="AO603" t="str">
            <v>66</v>
          </cell>
        </row>
        <row r="604">
          <cell r="AB604">
            <v>0</v>
          </cell>
          <cell r="AN604">
            <v>0</v>
          </cell>
          <cell r="AO604" t="str">
            <v>66</v>
          </cell>
        </row>
        <row r="605">
          <cell r="AB605">
            <v>-552356.63</v>
          </cell>
          <cell r="AN605">
            <v>294637.04416666663</v>
          </cell>
          <cell r="AO605" t="str">
            <v>66</v>
          </cell>
        </row>
        <row r="606">
          <cell r="AB606">
            <v>0</v>
          </cell>
          <cell r="AN606">
            <v>0</v>
          </cell>
          <cell r="AO606" t="str">
            <v>66</v>
          </cell>
        </row>
        <row r="607">
          <cell r="AB607">
            <v>0</v>
          </cell>
          <cell r="AN607">
            <v>-89.583333333333329</v>
          </cell>
          <cell r="AO607" t="str">
            <v>66</v>
          </cell>
        </row>
        <row r="608">
          <cell r="AB608">
            <v>0</v>
          </cell>
          <cell r="AN608">
            <v>0</v>
          </cell>
          <cell r="AO608" t="str">
            <v>66</v>
          </cell>
        </row>
        <row r="609">
          <cell r="AB609">
            <v>0</v>
          </cell>
          <cell r="AN609">
            <v>0</v>
          </cell>
          <cell r="AO609" t="str">
            <v>66</v>
          </cell>
        </row>
        <row r="610">
          <cell r="AB610">
            <v>0</v>
          </cell>
          <cell r="AN610">
            <v>0</v>
          </cell>
          <cell r="AO610" t="str">
            <v>66</v>
          </cell>
        </row>
        <row r="611">
          <cell r="AB611">
            <v>0</v>
          </cell>
          <cell r="AN611">
            <v>619.84625000000005</v>
          </cell>
          <cell r="AO611" t="str">
            <v>66</v>
          </cell>
        </row>
        <row r="612">
          <cell r="AB612">
            <v>0</v>
          </cell>
          <cell r="AN612">
            <v>1436.0620833333335</v>
          </cell>
          <cell r="AO612" t="str">
            <v>66</v>
          </cell>
        </row>
        <row r="613">
          <cell r="AB613">
            <v>0</v>
          </cell>
          <cell r="AN613">
            <v>12878.130833333335</v>
          </cell>
          <cell r="AO613" t="str">
            <v>66</v>
          </cell>
        </row>
        <row r="614">
          <cell r="AB614">
            <v>0</v>
          </cell>
          <cell r="AN614">
            <v>912.48083333333341</v>
          </cell>
          <cell r="AO614" t="str">
            <v>66</v>
          </cell>
        </row>
        <row r="615">
          <cell r="AB615">
            <v>0</v>
          </cell>
          <cell r="AN615">
            <v>303.78125</v>
          </cell>
          <cell r="AO615" t="str">
            <v>66</v>
          </cell>
        </row>
        <row r="616">
          <cell r="AB616">
            <v>0</v>
          </cell>
          <cell r="AN616">
            <v>499.4708333333333</v>
          </cell>
          <cell r="AO616" t="str">
            <v>66</v>
          </cell>
        </row>
        <row r="617">
          <cell r="AB617">
            <v>0</v>
          </cell>
          <cell r="AN617">
            <v>-261.05416666666667</v>
          </cell>
          <cell r="AO617" t="str">
            <v>66</v>
          </cell>
        </row>
        <row r="618">
          <cell r="AB618">
            <v>0</v>
          </cell>
          <cell r="AN618">
            <v>60.588333333333331</v>
          </cell>
          <cell r="AO618" t="str">
            <v>66</v>
          </cell>
        </row>
        <row r="619">
          <cell r="AB619">
            <v>0</v>
          </cell>
          <cell r="AN619">
            <v>282.75166666666667</v>
          </cell>
          <cell r="AO619" t="str">
            <v>66</v>
          </cell>
        </row>
        <row r="620">
          <cell r="AB620">
            <v>0</v>
          </cell>
          <cell r="AN620">
            <v>0</v>
          </cell>
          <cell r="AO620" t="str">
            <v>66</v>
          </cell>
        </row>
        <row r="621">
          <cell r="AB621">
            <v>0</v>
          </cell>
          <cell r="AN621">
            <v>0</v>
          </cell>
          <cell r="AO621" t="str">
            <v>66</v>
          </cell>
        </row>
        <row r="622">
          <cell r="AB622">
            <v>0</v>
          </cell>
          <cell r="AN622">
            <v>0</v>
          </cell>
          <cell r="AO622" t="str">
            <v>66</v>
          </cell>
        </row>
        <row r="623">
          <cell r="AB623">
            <v>0</v>
          </cell>
          <cell r="AN623">
            <v>0</v>
          </cell>
          <cell r="AO623" t="str">
            <v>66</v>
          </cell>
        </row>
        <row r="624">
          <cell r="AB624">
            <v>0</v>
          </cell>
          <cell r="AN624">
            <v>0</v>
          </cell>
          <cell r="AO624" t="str">
            <v>66</v>
          </cell>
        </row>
        <row r="625">
          <cell r="AB625">
            <v>0</v>
          </cell>
          <cell r="AN625">
            <v>0</v>
          </cell>
          <cell r="AO625" t="str">
            <v>66</v>
          </cell>
        </row>
        <row r="626">
          <cell r="AB626">
            <v>0</v>
          </cell>
          <cell r="AN626">
            <v>-1311.0908333333334</v>
          </cell>
          <cell r="AO626" t="str">
            <v>66</v>
          </cell>
        </row>
        <row r="627">
          <cell r="AB627">
            <v>0</v>
          </cell>
          <cell r="AN627">
            <v>-16.465</v>
          </cell>
          <cell r="AO627" t="str">
            <v>66</v>
          </cell>
        </row>
        <row r="628">
          <cell r="AB628">
            <v>-163837.85999999999</v>
          </cell>
          <cell r="AN628">
            <v>-80999.089999999982</v>
          </cell>
          <cell r="AO628" t="str">
            <v>46</v>
          </cell>
        </row>
        <row r="629">
          <cell r="AB629">
            <v>6468.93</v>
          </cell>
          <cell r="AN629">
            <v>21766.872916666664</v>
          </cell>
          <cell r="AO629" t="str">
            <v>45</v>
          </cell>
        </row>
        <row r="630">
          <cell r="AB630">
            <v>1009412.27</v>
          </cell>
          <cell r="AN630">
            <v>626744.55624999991</v>
          </cell>
          <cell r="AO630" t="str">
            <v>46</v>
          </cell>
        </row>
        <row r="631">
          <cell r="AB631">
            <v>0</v>
          </cell>
          <cell r="AN631">
            <v>0</v>
          </cell>
          <cell r="AO631" t="str">
            <v>11</v>
          </cell>
        </row>
        <row r="632">
          <cell r="AB632">
            <v>1743402.81</v>
          </cell>
          <cell r="AN632">
            <v>1241972.5341666669</v>
          </cell>
          <cell r="AO632" t="str">
            <v>65a</v>
          </cell>
        </row>
        <row r="633">
          <cell r="AB633">
            <v>1438.7</v>
          </cell>
          <cell r="AN633">
            <v>297.21833333333336</v>
          </cell>
          <cell r="AO633" t="str">
            <v>65a</v>
          </cell>
        </row>
        <row r="634">
          <cell r="AB634">
            <v>0</v>
          </cell>
          <cell r="AN634">
            <v>40.083333333333336</v>
          </cell>
          <cell r="AO634" t="str">
            <v>47</v>
          </cell>
        </row>
        <row r="635">
          <cell r="AB635">
            <v>10555000</v>
          </cell>
          <cell r="AN635">
            <v>10420892.5</v>
          </cell>
          <cell r="AO635" t="str">
            <v>66</v>
          </cell>
        </row>
        <row r="636">
          <cell r="AB636">
            <v>4472.4399999999996</v>
          </cell>
          <cell r="AN636">
            <v>186.35166666666666</v>
          </cell>
          <cell r="AO636" t="str">
            <v>65</v>
          </cell>
        </row>
        <row r="637">
          <cell r="AB637">
            <v>109523230.25</v>
          </cell>
          <cell r="AN637">
            <v>83276858.479166672</v>
          </cell>
          <cell r="AO637" t="str">
            <v>65a</v>
          </cell>
        </row>
        <row r="638">
          <cell r="AB638">
            <v>8239.25</v>
          </cell>
          <cell r="AN638">
            <v>3370.8970833333333</v>
          </cell>
          <cell r="AO638" t="str">
            <v>47</v>
          </cell>
        </row>
        <row r="639">
          <cell r="AB639">
            <v>62194.09</v>
          </cell>
          <cell r="AN639">
            <v>131288.21666666665</v>
          </cell>
          <cell r="AO639" t="str">
            <v>47</v>
          </cell>
        </row>
        <row r="640">
          <cell r="AB640">
            <v>0</v>
          </cell>
          <cell r="AN640">
            <v>0</v>
          </cell>
          <cell r="AO640" t="str">
            <v>47</v>
          </cell>
        </row>
        <row r="641">
          <cell r="AB641">
            <v>-502.28</v>
          </cell>
          <cell r="AN641">
            <v>4.7566666666666704</v>
          </cell>
          <cell r="AO641" t="str">
            <v>65</v>
          </cell>
        </row>
        <row r="642">
          <cell r="AB642">
            <v>1536.17</v>
          </cell>
          <cell r="AN642">
            <v>740.12208333333331</v>
          </cell>
          <cell r="AO642" t="str">
            <v>65a</v>
          </cell>
        </row>
        <row r="643">
          <cell r="AB643">
            <v>682204.74</v>
          </cell>
          <cell r="AN643">
            <v>845397.6529166667</v>
          </cell>
          <cell r="AO643" t="str">
            <v>46</v>
          </cell>
        </row>
        <row r="644">
          <cell r="AB644">
            <v>369910.57</v>
          </cell>
          <cell r="AN644">
            <v>395421.61000000004</v>
          </cell>
        </row>
        <row r="645">
          <cell r="AB645">
            <v>815</v>
          </cell>
          <cell r="AN645">
            <v>169.79166666666666</v>
          </cell>
          <cell r="AO645" t="str">
            <v>11</v>
          </cell>
        </row>
        <row r="646">
          <cell r="AB646">
            <v>0</v>
          </cell>
          <cell r="AN646">
            <v>632940.83333333337</v>
          </cell>
          <cell r="AO646">
            <v>65</v>
          </cell>
        </row>
        <row r="647">
          <cell r="AB647">
            <v>0</v>
          </cell>
          <cell r="AN647">
            <v>26536.914999999997</v>
          </cell>
          <cell r="AO647" t="str">
            <v>66A</v>
          </cell>
        </row>
        <row r="648">
          <cell r="AB648">
            <v>0</v>
          </cell>
          <cell r="AN648">
            <v>404.625</v>
          </cell>
        </row>
        <row r="649">
          <cell r="AB649">
            <v>0</v>
          </cell>
          <cell r="AN649">
            <v>0</v>
          </cell>
        </row>
        <row r="650">
          <cell r="AB650">
            <v>0</v>
          </cell>
          <cell r="AN650">
            <v>0</v>
          </cell>
        </row>
        <row r="651">
          <cell r="AB651">
            <v>0</v>
          </cell>
          <cell r="AN651">
            <v>0</v>
          </cell>
        </row>
        <row r="652">
          <cell r="AB652">
            <v>26387</v>
          </cell>
          <cell r="AN652">
            <v>3429.4166666666665</v>
          </cell>
          <cell r="AO652" t="str">
            <v>11</v>
          </cell>
        </row>
        <row r="653">
          <cell r="AB653">
            <v>42523.5</v>
          </cell>
          <cell r="AN653">
            <v>6513.354166666667</v>
          </cell>
          <cell r="AO653" t="str">
            <v>11</v>
          </cell>
        </row>
        <row r="654">
          <cell r="AB654">
            <v>0</v>
          </cell>
          <cell r="AN654">
            <v>17.708333333333332</v>
          </cell>
          <cell r="AO654" t="str">
            <v>11</v>
          </cell>
        </row>
        <row r="655">
          <cell r="AB655">
            <v>0</v>
          </cell>
          <cell r="AN655">
            <v>0</v>
          </cell>
        </row>
        <row r="656">
          <cell r="AB656">
            <v>0</v>
          </cell>
          <cell r="AN656">
            <v>172.70749999999998</v>
          </cell>
          <cell r="AO656" t="str">
            <v>11</v>
          </cell>
        </row>
        <row r="657">
          <cell r="AB657">
            <v>0</v>
          </cell>
          <cell r="AN657">
            <v>43.414583333333326</v>
          </cell>
          <cell r="AO657" t="str">
            <v>65</v>
          </cell>
        </row>
        <row r="658">
          <cell r="AB658">
            <v>103528.11</v>
          </cell>
          <cell r="AN658">
            <v>157730.30333333334</v>
          </cell>
          <cell r="AO658" t="str">
            <v>11</v>
          </cell>
        </row>
        <row r="659">
          <cell r="AB659">
            <v>0</v>
          </cell>
          <cell r="AN659">
            <v>10339.358333333334</v>
          </cell>
          <cell r="AO659" t="str">
            <v>11</v>
          </cell>
        </row>
        <row r="660">
          <cell r="AB660">
            <v>0</v>
          </cell>
          <cell r="AN660">
            <v>0</v>
          </cell>
          <cell r="AO660" t="str">
            <v>65</v>
          </cell>
        </row>
        <row r="661">
          <cell r="AB661">
            <v>6182.31</v>
          </cell>
          <cell r="AN661">
            <v>4723.0045833333334</v>
          </cell>
          <cell r="AO661">
            <v>65</v>
          </cell>
        </row>
        <row r="662">
          <cell r="AB662">
            <v>0</v>
          </cell>
          <cell r="AN662">
            <v>0</v>
          </cell>
        </row>
        <row r="663">
          <cell r="AB663">
            <v>0</v>
          </cell>
          <cell r="AN663">
            <v>0</v>
          </cell>
        </row>
        <row r="664">
          <cell r="AB664">
            <v>0</v>
          </cell>
          <cell r="AN664">
            <v>0</v>
          </cell>
          <cell r="AO664" t="str">
            <v>11</v>
          </cell>
        </row>
        <row r="665">
          <cell r="AB665">
            <v>0</v>
          </cell>
          <cell r="AN665">
            <v>0</v>
          </cell>
          <cell r="AO665" t="str">
            <v>41</v>
          </cell>
        </row>
        <row r="666">
          <cell r="AB666">
            <v>0</v>
          </cell>
          <cell r="AN666">
            <v>2514014.7916666665</v>
          </cell>
          <cell r="AO666" t="str">
            <v>41</v>
          </cell>
        </row>
        <row r="667">
          <cell r="AB667">
            <v>0</v>
          </cell>
          <cell r="AN667">
            <v>-879905.20833333337</v>
          </cell>
          <cell r="AO667" t="str">
            <v>41</v>
          </cell>
        </row>
        <row r="668">
          <cell r="AB668">
            <v>0</v>
          </cell>
          <cell r="AN668">
            <v>0</v>
          </cell>
          <cell r="AO668" t="str">
            <v>41</v>
          </cell>
        </row>
        <row r="669">
          <cell r="AB669">
            <v>0</v>
          </cell>
          <cell r="AN669">
            <v>0</v>
          </cell>
          <cell r="AO669" t="str">
            <v>41</v>
          </cell>
        </row>
        <row r="670">
          <cell r="AB670">
            <v>59899</v>
          </cell>
          <cell r="AN670">
            <v>-2834736.8333333335</v>
          </cell>
          <cell r="AO670" t="str">
            <v>41</v>
          </cell>
        </row>
        <row r="671">
          <cell r="AB671">
            <v>0</v>
          </cell>
          <cell r="AN671">
            <v>0</v>
          </cell>
          <cell r="AO671" t="str">
            <v>11</v>
          </cell>
        </row>
        <row r="672">
          <cell r="AB672">
            <v>524.9</v>
          </cell>
          <cell r="AN672">
            <v>7580.0358333333288</v>
          </cell>
          <cell r="AO672" t="str">
            <v>41</v>
          </cell>
        </row>
        <row r="673">
          <cell r="AB673">
            <v>62572.92</v>
          </cell>
          <cell r="AN673">
            <v>257985.48</v>
          </cell>
          <cell r="AO673" t="str">
            <v>11</v>
          </cell>
        </row>
        <row r="674">
          <cell r="AB674">
            <v>0</v>
          </cell>
          <cell r="AN674">
            <v>16279.333333333334</v>
          </cell>
          <cell r="AO674" t="str">
            <v>11</v>
          </cell>
        </row>
        <row r="675">
          <cell r="AB675">
            <v>0</v>
          </cell>
          <cell r="AN675">
            <v>396079.33416666667</v>
          </cell>
          <cell r="AO675" t="str">
            <v>11</v>
          </cell>
        </row>
        <row r="676">
          <cell r="AB676">
            <v>0</v>
          </cell>
          <cell r="AN676">
            <v>60431.485000000008</v>
          </cell>
          <cell r="AO676" t="str">
            <v>11</v>
          </cell>
        </row>
        <row r="677">
          <cell r="AB677">
            <v>0</v>
          </cell>
          <cell r="AN677">
            <v>0</v>
          </cell>
          <cell r="AO677" t="str">
            <v>11</v>
          </cell>
        </row>
        <row r="678">
          <cell r="AB678">
            <v>0</v>
          </cell>
          <cell r="AN678">
            <v>0</v>
          </cell>
          <cell r="AO678" t="str">
            <v>41</v>
          </cell>
        </row>
        <row r="679">
          <cell r="AB679">
            <v>31524576.989999998</v>
          </cell>
          <cell r="AN679">
            <v>34386858.559999995</v>
          </cell>
          <cell r="AO679">
            <v>65</v>
          </cell>
        </row>
        <row r="680">
          <cell r="AB680">
            <v>-58100975.340000004</v>
          </cell>
          <cell r="AN680">
            <v>-58328050.006666668</v>
          </cell>
          <cell r="AO680">
            <v>65</v>
          </cell>
        </row>
        <row r="681">
          <cell r="AB681">
            <v>36510290.5</v>
          </cell>
          <cell r="AN681">
            <v>36348109.22291667</v>
          </cell>
          <cell r="AO681">
            <v>65</v>
          </cell>
        </row>
        <row r="682">
          <cell r="AB682">
            <v>9350129.5299999993</v>
          </cell>
          <cell r="AN682">
            <v>9349896.459999999</v>
          </cell>
          <cell r="AO682">
            <v>65</v>
          </cell>
        </row>
        <row r="683">
          <cell r="AB683">
            <v>209796.52</v>
          </cell>
          <cell r="AN683">
            <v>209796.52</v>
          </cell>
          <cell r="AO683">
            <v>65</v>
          </cell>
        </row>
        <row r="684">
          <cell r="AB684">
            <v>1240172.07</v>
          </cell>
          <cell r="AN684">
            <v>1239088.45</v>
          </cell>
          <cell r="AO684">
            <v>65</v>
          </cell>
        </row>
        <row r="685">
          <cell r="AB685">
            <v>7601.05</v>
          </cell>
          <cell r="AN685">
            <v>7601.050000000002</v>
          </cell>
          <cell r="AO685">
            <v>65</v>
          </cell>
        </row>
        <row r="686">
          <cell r="AB686">
            <v>1907673.02</v>
          </cell>
          <cell r="AN686">
            <v>1843181.1450000003</v>
          </cell>
          <cell r="AO686">
            <v>65</v>
          </cell>
        </row>
        <row r="687">
          <cell r="AB687">
            <v>2576768.5099999998</v>
          </cell>
          <cell r="AN687">
            <v>2577977.959999999</v>
          </cell>
          <cell r="AO687">
            <v>65</v>
          </cell>
        </row>
        <row r="688">
          <cell r="AB688">
            <v>619435.48</v>
          </cell>
          <cell r="AN688">
            <v>535505.86666666658</v>
          </cell>
          <cell r="AO688">
            <v>65</v>
          </cell>
        </row>
        <row r="689">
          <cell r="AB689">
            <v>366.95</v>
          </cell>
          <cell r="AN689">
            <v>366.94999999999987</v>
          </cell>
          <cell r="AO689">
            <v>65</v>
          </cell>
        </row>
        <row r="690">
          <cell r="AB690">
            <v>-25835.27</v>
          </cell>
          <cell r="AN690">
            <v>-25835.27</v>
          </cell>
          <cell r="AO690">
            <v>65</v>
          </cell>
        </row>
        <row r="691">
          <cell r="AB691">
            <v>405426.67</v>
          </cell>
          <cell r="AN691">
            <v>405426.67</v>
          </cell>
          <cell r="AO691">
            <v>65</v>
          </cell>
        </row>
        <row r="692">
          <cell r="AB692">
            <v>686461.83</v>
          </cell>
          <cell r="AN692">
            <v>673468.35374999989</v>
          </cell>
          <cell r="AO692">
            <v>65</v>
          </cell>
        </row>
        <row r="693">
          <cell r="AB693">
            <v>9152.75</v>
          </cell>
          <cell r="AN693">
            <v>9152.75</v>
          </cell>
          <cell r="AO693">
            <v>65</v>
          </cell>
        </row>
        <row r="694">
          <cell r="AB694">
            <v>1451535.06</v>
          </cell>
          <cell r="AN694">
            <v>1292181.8895833334</v>
          </cell>
          <cell r="AO694">
            <v>65</v>
          </cell>
        </row>
        <row r="695">
          <cell r="AB695">
            <v>2275131.77</v>
          </cell>
          <cell r="AN695">
            <v>2097071.9595833335</v>
          </cell>
          <cell r="AO695">
            <v>65</v>
          </cell>
        </row>
        <row r="696">
          <cell r="AB696">
            <v>995</v>
          </cell>
          <cell r="AN696">
            <v>995</v>
          </cell>
          <cell r="AO696">
            <v>65</v>
          </cell>
        </row>
        <row r="697">
          <cell r="AB697">
            <v>1519</v>
          </cell>
          <cell r="AN697">
            <v>1519</v>
          </cell>
          <cell r="AO697">
            <v>65</v>
          </cell>
        </row>
        <row r="698">
          <cell r="AB698">
            <v>83002.97</v>
          </cell>
          <cell r="AN698">
            <v>25795.207083333331</v>
          </cell>
          <cell r="AO698">
            <v>65</v>
          </cell>
        </row>
        <row r="699">
          <cell r="AB699">
            <v>1815753.94</v>
          </cell>
          <cell r="AN699">
            <v>1669958.1545833333</v>
          </cell>
          <cell r="AO699">
            <v>65</v>
          </cell>
        </row>
        <row r="700">
          <cell r="AB700">
            <v>3578471.46</v>
          </cell>
          <cell r="AN700">
            <v>3043446.16</v>
          </cell>
          <cell r="AO700">
            <v>65</v>
          </cell>
        </row>
        <row r="701">
          <cell r="AB701">
            <v>-1154425.72</v>
          </cell>
          <cell r="AN701">
            <v>-598835.77500000002</v>
          </cell>
          <cell r="AO701" t="str">
            <v>65</v>
          </cell>
        </row>
        <row r="702">
          <cell r="AB702">
            <v>66942.149999999994</v>
          </cell>
          <cell r="AN702">
            <v>66942.150000000009</v>
          </cell>
          <cell r="AO702">
            <v>65</v>
          </cell>
        </row>
        <row r="703">
          <cell r="AB703">
            <v>1729467.71</v>
          </cell>
          <cell r="AN703">
            <v>1256455.0979166667</v>
          </cell>
          <cell r="AO703" t="str">
            <v>65</v>
          </cell>
        </row>
        <row r="704">
          <cell r="AB704">
            <v>2694999.3</v>
          </cell>
          <cell r="AN704">
            <v>3247252.6575000002</v>
          </cell>
        </row>
        <row r="705">
          <cell r="AB705">
            <v>0</v>
          </cell>
          <cell r="AN705">
            <v>0</v>
          </cell>
          <cell r="AO705" t="str">
            <v>23</v>
          </cell>
        </row>
        <row r="706">
          <cell r="AB706">
            <v>240686</v>
          </cell>
          <cell r="AN706">
            <v>249854</v>
          </cell>
          <cell r="AO706" t="str">
            <v>12</v>
          </cell>
        </row>
        <row r="707">
          <cell r="AB707">
            <v>0</v>
          </cell>
          <cell r="AN707">
            <v>0</v>
          </cell>
          <cell r="AO707" t="str">
            <v>12</v>
          </cell>
        </row>
        <row r="708">
          <cell r="AB708">
            <v>0</v>
          </cell>
          <cell r="AN708">
            <v>0</v>
          </cell>
          <cell r="AO708" t="str">
            <v>12</v>
          </cell>
        </row>
        <row r="709">
          <cell r="AB709">
            <v>0</v>
          </cell>
          <cell r="AN709">
            <v>0</v>
          </cell>
          <cell r="AO709" t="str">
            <v>12</v>
          </cell>
        </row>
        <row r="710">
          <cell r="AB710">
            <v>0</v>
          </cell>
          <cell r="AN710">
            <v>855.84250000000009</v>
          </cell>
          <cell r="AO710" t="str">
            <v>12</v>
          </cell>
        </row>
        <row r="711">
          <cell r="AB711">
            <v>0</v>
          </cell>
          <cell r="AN711">
            <v>0</v>
          </cell>
          <cell r="AO711" t="str">
            <v>12</v>
          </cell>
        </row>
        <row r="712">
          <cell r="AB712">
            <v>81126.63</v>
          </cell>
          <cell r="AN712">
            <v>96295.335000000006</v>
          </cell>
          <cell r="AO712" t="str">
            <v>12</v>
          </cell>
        </row>
        <row r="713">
          <cell r="AB713">
            <v>0</v>
          </cell>
          <cell r="AN713">
            <v>0</v>
          </cell>
          <cell r="AO713" t="str">
            <v>12</v>
          </cell>
        </row>
        <row r="714">
          <cell r="AB714">
            <v>0</v>
          </cell>
          <cell r="AN714">
            <v>0</v>
          </cell>
          <cell r="AO714" t="str">
            <v>12</v>
          </cell>
        </row>
        <row r="715">
          <cell r="AB715">
            <v>363928.58</v>
          </cell>
          <cell r="AN715">
            <v>418517.87875000009</v>
          </cell>
          <cell r="AO715" t="str">
            <v>12</v>
          </cell>
        </row>
        <row r="716">
          <cell r="AB716">
            <v>0</v>
          </cell>
          <cell r="AN716">
            <v>-8.3333333333333339E-4</v>
          </cell>
          <cell r="AO716" t="str">
            <v>12</v>
          </cell>
        </row>
        <row r="717">
          <cell r="AB717">
            <v>3433896.22</v>
          </cell>
          <cell r="AN717">
            <v>3518336.3049999997</v>
          </cell>
          <cell r="AO717" t="str">
            <v>12</v>
          </cell>
        </row>
        <row r="718">
          <cell r="AB718">
            <v>0</v>
          </cell>
          <cell r="AN718">
            <v>38990.298750000009</v>
          </cell>
          <cell r="AO718" t="str">
            <v>12</v>
          </cell>
        </row>
        <row r="719">
          <cell r="AB719">
            <v>0</v>
          </cell>
          <cell r="AN719">
            <v>375013.89624999999</v>
          </cell>
          <cell r="AO719" t="str">
            <v>12</v>
          </cell>
        </row>
        <row r="720">
          <cell r="AB720">
            <v>0</v>
          </cell>
          <cell r="AN720">
            <v>252932.77000000002</v>
          </cell>
          <cell r="AO720" t="str">
            <v>12</v>
          </cell>
        </row>
        <row r="721">
          <cell r="AB721">
            <v>0</v>
          </cell>
          <cell r="AN721">
            <v>160976.35416666666</v>
          </cell>
          <cell r="AO721" t="str">
            <v>12</v>
          </cell>
        </row>
        <row r="722">
          <cell r="AB722">
            <v>204998.61</v>
          </cell>
          <cell r="AN722">
            <v>451013.74500000005</v>
          </cell>
          <cell r="AO722" t="str">
            <v>12</v>
          </cell>
        </row>
        <row r="723">
          <cell r="AB723">
            <v>51607.44</v>
          </cell>
          <cell r="AN723">
            <v>53357.49</v>
          </cell>
          <cell r="AO723" t="str">
            <v>12</v>
          </cell>
        </row>
        <row r="724">
          <cell r="AB724">
            <v>1246922.58</v>
          </cell>
          <cell r="AN724">
            <v>682048.96750000003</v>
          </cell>
          <cell r="AO724" t="str">
            <v>12</v>
          </cell>
        </row>
        <row r="725">
          <cell r="AB725">
            <v>947558.57</v>
          </cell>
          <cell r="AN725">
            <v>518301.1020833333</v>
          </cell>
          <cell r="AO725" t="str">
            <v>12</v>
          </cell>
        </row>
        <row r="726">
          <cell r="AB726">
            <v>2901380.85</v>
          </cell>
          <cell r="AN726">
            <v>1587014.1762499998</v>
          </cell>
          <cell r="AO726" t="str">
            <v>12</v>
          </cell>
        </row>
        <row r="727">
          <cell r="AB727">
            <v>885498.17</v>
          </cell>
          <cell r="AN727">
            <v>445254.93208333332</v>
          </cell>
          <cell r="AO727" t="str">
            <v>12</v>
          </cell>
        </row>
        <row r="728">
          <cell r="AB728">
            <v>20824.89</v>
          </cell>
          <cell r="AN728">
            <v>11446.592083333331</v>
          </cell>
          <cell r="AO728" t="str">
            <v>12</v>
          </cell>
        </row>
        <row r="729">
          <cell r="AB729">
            <v>48590.85</v>
          </cell>
          <cell r="AN729">
            <v>26708.416249999995</v>
          </cell>
          <cell r="AO729" t="str">
            <v>12</v>
          </cell>
        </row>
        <row r="730">
          <cell r="AB730">
            <v>21683.19</v>
          </cell>
          <cell r="AN730">
            <v>12627.516250000001</v>
          </cell>
          <cell r="AO730" t="str">
            <v>12</v>
          </cell>
        </row>
        <row r="731">
          <cell r="AB731">
            <v>1182021.1399999999</v>
          </cell>
          <cell r="AN731">
            <v>447597.21083333337</v>
          </cell>
          <cell r="AO731" t="str">
            <v>12</v>
          </cell>
        </row>
        <row r="732">
          <cell r="AB732">
            <v>914262.01</v>
          </cell>
          <cell r="AN732">
            <v>349365.44124999997</v>
          </cell>
          <cell r="AO732" t="str">
            <v>12</v>
          </cell>
        </row>
        <row r="733">
          <cell r="AB733">
            <v>131262.21</v>
          </cell>
          <cell r="AN733">
            <v>50144.346249999995</v>
          </cell>
          <cell r="AO733" t="str">
            <v>12</v>
          </cell>
        </row>
        <row r="734">
          <cell r="AB734">
            <v>211343.67</v>
          </cell>
          <cell r="AN734">
            <v>26491.957916666666</v>
          </cell>
          <cell r="AO734" t="str">
            <v>12</v>
          </cell>
        </row>
        <row r="735">
          <cell r="AB735">
            <v>16933402.649999999</v>
          </cell>
          <cell r="AN735">
            <v>2423547.3450000002</v>
          </cell>
          <cell r="AO735">
            <v>65</v>
          </cell>
        </row>
        <row r="736">
          <cell r="AB736">
            <v>-7524234.4400000004</v>
          </cell>
          <cell r="AN736">
            <v>-24274078.705416668</v>
          </cell>
          <cell r="AO736">
            <v>65</v>
          </cell>
        </row>
        <row r="737">
          <cell r="AB737">
            <v>0</v>
          </cell>
          <cell r="AN737">
            <v>0</v>
          </cell>
          <cell r="AO737">
            <v>65</v>
          </cell>
        </row>
        <row r="738">
          <cell r="AB738">
            <v>-16440523.59</v>
          </cell>
          <cell r="AN738">
            <v>-25984664.073333338</v>
          </cell>
          <cell r="AO738">
            <v>65</v>
          </cell>
        </row>
        <row r="739">
          <cell r="AB739">
            <v>135186.18</v>
          </cell>
          <cell r="AN739">
            <v>-949375.49624999997</v>
          </cell>
          <cell r="AO739" t="str">
            <v>65</v>
          </cell>
        </row>
        <row r="740">
          <cell r="AB740">
            <v>119544.02</v>
          </cell>
          <cell r="AN740">
            <v>-29784.801250000008</v>
          </cell>
          <cell r="AO740" t="str">
            <v>65</v>
          </cell>
        </row>
        <row r="741">
          <cell r="AB741">
            <v>0</v>
          </cell>
          <cell r="AN741">
            <v>0</v>
          </cell>
          <cell r="AO741" t="str">
            <v>65b</v>
          </cell>
        </row>
        <row r="742">
          <cell r="AB742">
            <v>5176339752.470005</v>
          </cell>
          <cell r="AN742">
            <v>5231517078.7645855</v>
          </cell>
        </row>
        <row r="744">
          <cell r="AB744">
            <v>-77201680.299999997</v>
          </cell>
          <cell r="AN744">
            <v>-63598251.922916673</v>
          </cell>
          <cell r="AO744" t="str">
            <v>6</v>
          </cell>
        </row>
        <row r="745">
          <cell r="AB745">
            <v>48572715</v>
          </cell>
          <cell r="AN745">
            <v>46778090</v>
          </cell>
          <cell r="AO745" t="str">
            <v>65b</v>
          </cell>
        </row>
        <row r="746">
          <cell r="AB746">
            <v>-1024751.45</v>
          </cell>
          <cell r="AN746">
            <v>-1024751.4499999998</v>
          </cell>
          <cell r="AO746" t="str">
            <v>64</v>
          </cell>
        </row>
        <row r="747">
          <cell r="AB747">
            <v>-459000</v>
          </cell>
          <cell r="AN747">
            <v>-159375</v>
          </cell>
          <cell r="AO747" t="str">
            <v>50/67</v>
          </cell>
        </row>
        <row r="748">
          <cell r="AB748">
            <v>33917.58</v>
          </cell>
          <cell r="AN748">
            <v>40584.246666666681</v>
          </cell>
          <cell r="AO748" t="str">
            <v>22</v>
          </cell>
          <cell r="AP748">
            <v>23</v>
          </cell>
        </row>
        <row r="749">
          <cell r="AB749">
            <v>91427</v>
          </cell>
          <cell r="AN749">
            <v>109010.33333333333</v>
          </cell>
          <cell r="AO749" t="str">
            <v>22</v>
          </cell>
          <cell r="AP749">
            <v>24</v>
          </cell>
        </row>
        <row r="750">
          <cell r="AB750">
            <v>39518432</v>
          </cell>
          <cell r="AN750">
            <v>38608265.333333336</v>
          </cell>
          <cell r="AO750" t="str">
            <v>22</v>
          </cell>
          <cell r="AP750">
            <v>25</v>
          </cell>
        </row>
        <row r="751">
          <cell r="AB751">
            <v>0</v>
          </cell>
          <cell r="AN751">
            <v>0</v>
          </cell>
          <cell r="AO751" t="str">
            <v>6</v>
          </cell>
        </row>
        <row r="752">
          <cell r="AB752">
            <v>-29322000</v>
          </cell>
          <cell r="AN752">
            <v>-23140166.666666668</v>
          </cell>
          <cell r="AO752" t="str">
            <v>66</v>
          </cell>
        </row>
        <row r="753">
          <cell r="AB753">
            <v>2889000</v>
          </cell>
          <cell r="AN753">
            <v>2464458.3333333335</v>
          </cell>
          <cell r="AO753" t="str">
            <v>31/66</v>
          </cell>
          <cell r="AP753">
            <v>26</v>
          </cell>
        </row>
        <row r="754">
          <cell r="AB754">
            <v>1998018</v>
          </cell>
          <cell r="AN754">
            <v>2778226.3333333335</v>
          </cell>
          <cell r="AO754" t="str">
            <v>48</v>
          </cell>
        </row>
        <row r="755">
          <cell r="AB755">
            <v>2718000</v>
          </cell>
          <cell r="AN755">
            <v>2151750</v>
          </cell>
          <cell r="AO755" t="str">
            <v>48</v>
          </cell>
        </row>
        <row r="756">
          <cell r="AB756">
            <v>205589</v>
          </cell>
          <cell r="AN756">
            <v>712499.41666666663</v>
          </cell>
          <cell r="AO756" t="str">
            <v>50/67</v>
          </cell>
        </row>
        <row r="757">
          <cell r="AB757">
            <v>4822933</v>
          </cell>
          <cell r="AN757">
            <v>3574838.4166666665</v>
          </cell>
          <cell r="AO757" t="str">
            <v>50/67</v>
          </cell>
        </row>
        <row r="758">
          <cell r="AB758">
            <v>10483</v>
          </cell>
          <cell r="AN758">
            <v>84153.75</v>
          </cell>
          <cell r="AO758" t="str">
            <v>50/67</v>
          </cell>
        </row>
        <row r="759">
          <cell r="AB759">
            <v>49000</v>
          </cell>
          <cell r="AN759">
            <v>49000</v>
          </cell>
          <cell r="AO759" t="str">
            <v>48</v>
          </cell>
        </row>
        <row r="760">
          <cell r="AB760">
            <v>-236000</v>
          </cell>
          <cell r="AN760">
            <v>-220833.33333333334</v>
          </cell>
          <cell r="AO760" t="str">
            <v>48</v>
          </cell>
        </row>
        <row r="761">
          <cell r="AB761">
            <v>0</v>
          </cell>
          <cell r="AN761">
            <v>0</v>
          </cell>
          <cell r="AO761" t="str">
            <v>22</v>
          </cell>
          <cell r="AP761">
            <v>27</v>
          </cell>
        </row>
        <row r="762">
          <cell r="AB762">
            <v>2070000</v>
          </cell>
          <cell r="AN762">
            <v>2116416.6666666665</v>
          </cell>
        </row>
        <row r="763">
          <cell r="AB763">
            <v>365575</v>
          </cell>
          <cell r="AN763">
            <v>340907.29166666669</v>
          </cell>
          <cell r="AO763" t="str">
            <v>50/67</v>
          </cell>
        </row>
        <row r="764">
          <cell r="AB764">
            <v>455000</v>
          </cell>
          <cell r="AN764">
            <v>455000</v>
          </cell>
          <cell r="AO764" t="str">
            <v>50/67</v>
          </cell>
        </row>
        <row r="765">
          <cell r="AB765">
            <v>960000</v>
          </cell>
          <cell r="AN765">
            <v>1027500</v>
          </cell>
        </row>
        <row r="766">
          <cell r="AB766">
            <v>1259000</v>
          </cell>
          <cell r="AN766">
            <v>1259000</v>
          </cell>
        </row>
        <row r="767">
          <cell r="AB767">
            <v>0</v>
          </cell>
          <cell r="AN767">
            <v>0</v>
          </cell>
        </row>
        <row r="768">
          <cell r="AB768">
            <v>6917206</v>
          </cell>
          <cell r="AN768">
            <v>5937363.916666667</v>
          </cell>
        </row>
        <row r="769">
          <cell r="AB769">
            <v>0</v>
          </cell>
          <cell r="AN769">
            <v>0</v>
          </cell>
        </row>
        <row r="770">
          <cell r="AB770">
            <v>2854228</v>
          </cell>
          <cell r="AN770">
            <v>2331884.375</v>
          </cell>
          <cell r="AO770" t="str">
            <v>48</v>
          </cell>
        </row>
        <row r="771">
          <cell r="AB771">
            <v>2458000</v>
          </cell>
          <cell r="AN771">
            <v>2458000</v>
          </cell>
          <cell r="AO771" t="str">
            <v>65a</v>
          </cell>
        </row>
        <row r="772">
          <cell r="AB772">
            <v>1553352</v>
          </cell>
          <cell r="AN772">
            <v>1362685.3333333333</v>
          </cell>
        </row>
        <row r="773">
          <cell r="AB773">
            <v>863861</v>
          </cell>
          <cell r="AN773">
            <v>1768056.625</v>
          </cell>
        </row>
        <row r="774">
          <cell r="AB774">
            <v>0</v>
          </cell>
          <cell r="AN774">
            <v>0</v>
          </cell>
        </row>
        <row r="775">
          <cell r="AB775">
            <v>21000</v>
          </cell>
          <cell r="AN775">
            <v>19583.333333333332</v>
          </cell>
          <cell r="AO775" t="str">
            <v>50/67</v>
          </cell>
        </row>
        <row r="776">
          <cell r="AB776">
            <v>0</v>
          </cell>
          <cell r="AN776">
            <v>0</v>
          </cell>
        </row>
        <row r="777">
          <cell r="AB777">
            <v>159437</v>
          </cell>
          <cell r="AN777">
            <v>159437</v>
          </cell>
          <cell r="AO777" t="str">
            <v>48</v>
          </cell>
        </row>
        <row r="778">
          <cell r="AB778">
            <v>1080000</v>
          </cell>
          <cell r="AN778">
            <v>854750</v>
          </cell>
        </row>
        <row r="779">
          <cell r="AB779">
            <v>-7000</v>
          </cell>
          <cell r="AN779">
            <v>-7000</v>
          </cell>
        </row>
        <row r="780">
          <cell r="AB780">
            <v>0</v>
          </cell>
          <cell r="AN780">
            <v>0</v>
          </cell>
          <cell r="AO780" t="str">
            <v>41</v>
          </cell>
        </row>
        <row r="781">
          <cell r="AB781">
            <v>12777000</v>
          </cell>
          <cell r="AN781">
            <v>12777000</v>
          </cell>
        </row>
        <row r="782">
          <cell r="AB782">
            <v>1044000</v>
          </cell>
          <cell r="AN782">
            <v>1044000</v>
          </cell>
        </row>
        <row r="783">
          <cell r="AB783">
            <v>5292000</v>
          </cell>
          <cell r="AN783">
            <v>5298375</v>
          </cell>
          <cell r="AO783" t="str">
            <v>50/67</v>
          </cell>
        </row>
        <row r="784">
          <cell r="AB784">
            <v>1074914</v>
          </cell>
          <cell r="AN784">
            <v>3404125.4583333335</v>
          </cell>
          <cell r="AO784" t="str">
            <v>50/67</v>
          </cell>
        </row>
        <row r="785">
          <cell r="AB785">
            <v>138097</v>
          </cell>
          <cell r="AN785">
            <v>59302.541666666664</v>
          </cell>
        </row>
        <row r="786">
          <cell r="AB786">
            <v>448000</v>
          </cell>
          <cell r="AN786">
            <v>726875</v>
          </cell>
        </row>
        <row r="787">
          <cell r="AB787">
            <v>550000</v>
          </cell>
          <cell r="AN787">
            <v>22916.666666666668</v>
          </cell>
        </row>
        <row r="788">
          <cell r="AB788">
            <v>700000</v>
          </cell>
          <cell r="AN788">
            <v>29166.666666666668</v>
          </cell>
        </row>
        <row r="789">
          <cell r="AB789">
            <v>-859037900</v>
          </cell>
          <cell r="AN789">
            <v>-859037900</v>
          </cell>
          <cell r="AO789" t="str">
            <v>2</v>
          </cell>
        </row>
        <row r="790">
          <cell r="AB790">
            <v>-60000000</v>
          </cell>
          <cell r="AN790">
            <v>-60000000</v>
          </cell>
          <cell r="AO790" t="str">
            <v>3</v>
          </cell>
        </row>
        <row r="791">
          <cell r="AB791">
            <v>0</v>
          </cell>
          <cell r="AN791">
            <v>0</v>
          </cell>
          <cell r="AO791" t="str">
            <v>3</v>
          </cell>
        </row>
        <row r="792">
          <cell r="AB792">
            <v>-431100</v>
          </cell>
          <cell r="AN792">
            <v>-431100</v>
          </cell>
          <cell r="AO792" t="str">
            <v>3</v>
          </cell>
        </row>
        <row r="793">
          <cell r="AB793">
            <v>-1458300</v>
          </cell>
          <cell r="AN793">
            <v>-1470487.5</v>
          </cell>
          <cell r="AO793" t="str">
            <v>3</v>
          </cell>
        </row>
        <row r="794">
          <cell r="AB794">
            <v>0</v>
          </cell>
          <cell r="AN794">
            <v>-32343750</v>
          </cell>
          <cell r="AO794" t="str">
            <v>3</v>
          </cell>
        </row>
        <row r="795">
          <cell r="AB795">
            <v>-80250000</v>
          </cell>
          <cell r="AN795">
            <v>-87656250</v>
          </cell>
          <cell r="AO795" t="str">
            <v>3</v>
          </cell>
        </row>
        <row r="796">
          <cell r="AB796">
            <v>-200000000</v>
          </cell>
          <cell r="AN796">
            <v>-200000000</v>
          </cell>
          <cell r="AO796" t="str">
            <v>3</v>
          </cell>
        </row>
        <row r="797">
          <cell r="AB797">
            <v>-122847945.22</v>
          </cell>
          <cell r="AN797">
            <v>-122847945.22000001</v>
          </cell>
          <cell r="AO797" t="str">
            <v>4</v>
          </cell>
        </row>
        <row r="798">
          <cell r="AB798">
            <v>-338395484.31</v>
          </cell>
          <cell r="AN798">
            <v>-338395484.31</v>
          </cell>
          <cell r="AO798" t="str">
            <v>4</v>
          </cell>
        </row>
        <row r="799">
          <cell r="AB799">
            <v>-16901820.34</v>
          </cell>
          <cell r="AN799">
            <v>-16901820.34</v>
          </cell>
          <cell r="AO799" t="str">
            <v>4</v>
          </cell>
        </row>
        <row r="800">
          <cell r="AB800">
            <v>-337.5</v>
          </cell>
          <cell r="AN800">
            <v>-154.6875</v>
          </cell>
          <cell r="AO800" t="str">
            <v>4</v>
          </cell>
        </row>
        <row r="801">
          <cell r="AB801">
            <v>-32191469.550000001</v>
          </cell>
          <cell r="AN801">
            <v>-16050268.320000002</v>
          </cell>
          <cell r="AO801" t="str">
            <v>4</v>
          </cell>
        </row>
        <row r="802">
          <cell r="AB802">
            <v>0</v>
          </cell>
          <cell r="AN802">
            <v>-256594.16666666666</v>
          </cell>
          <cell r="AO802" t="str">
            <v>41</v>
          </cell>
        </row>
        <row r="803">
          <cell r="AB803">
            <v>0</v>
          </cell>
          <cell r="AN803">
            <v>-4329698.958333333</v>
          </cell>
          <cell r="AO803" t="str">
            <v>41</v>
          </cell>
        </row>
        <row r="804">
          <cell r="AB804">
            <v>0</v>
          </cell>
          <cell r="AN804">
            <v>5697865.416666667</v>
          </cell>
          <cell r="AO804" t="str">
            <v>41</v>
          </cell>
        </row>
        <row r="805">
          <cell r="AB805">
            <v>0</v>
          </cell>
          <cell r="AN805">
            <v>10479064.791666666</v>
          </cell>
          <cell r="AO805" t="str">
            <v>41</v>
          </cell>
        </row>
        <row r="806">
          <cell r="AB806">
            <v>0</v>
          </cell>
          <cell r="AN806">
            <v>1072536.875</v>
          </cell>
          <cell r="AO806" t="str">
            <v>41</v>
          </cell>
        </row>
        <row r="807">
          <cell r="AB807">
            <v>0</v>
          </cell>
          <cell r="AN807">
            <v>-13481340.833333334</v>
          </cell>
          <cell r="AO807" t="str">
            <v>41</v>
          </cell>
        </row>
        <row r="808">
          <cell r="AB808">
            <v>2148854.7200000002</v>
          </cell>
          <cell r="AN808">
            <v>2148854.7199999997</v>
          </cell>
          <cell r="AO808" t="str">
            <v>4</v>
          </cell>
        </row>
        <row r="809">
          <cell r="AB809">
            <v>1650848.74</v>
          </cell>
          <cell r="AN809">
            <v>1650848.74</v>
          </cell>
          <cell r="AO809" t="str">
            <v>4</v>
          </cell>
        </row>
        <row r="810">
          <cell r="AB810">
            <v>4985024.68</v>
          </cell>
          <cell r="AN810">
            <v>4985024.68</v>
          </cell>
          <cell r="AO810" t="str">
            <v>4</v>
          </cell>
        </row>
        <row r="811">
          <cell r="AB811">
            <v>786587.56</v>
          </cell>
          <cell r="AN811">
            <v>786587.56000000017</v>
          </cell>
          <cell r="AO811" t="str">
            <v>4</v>
          </cell>
        </row>
        <row r="812">
          <cell r="AB812">
            <v>-5370574</v>
          </cell>
          <cell r="AN812">
            <v>-5312805.458333333</v>
          </cell>
          <cell r="AO812" t="str">
            <v>6</v>
          </cell>
        </row>
        <row r="813">
          <cell r="AB813">
            <v>-790188</v>
          </cell>
          <cell r="AN813">
            <v>-780108.83333333337</v>
          </cell>
          <cell r="AO813" t="str">
            <v>6</v>
          </cell>
        </row>
        <row r="814">
          <cell r="AB814">
            <v>0</v>
          </cell>
          <cell r="AN814">
            <v>0</v>
          </cell>
          <cell r="AO814" t="str">
            <v>6</v>
          </cell>
        </row>
        <row r="815">
          <cell r="AB815">
            <v>0</v>
          </cell>
          <cell r="AN815">
            <v>0</v>
          </cell>
          <cell r="AO815" t="str">
            <v>41</v>
          </cell>
        </row>
        <row r="816">
          <cell r="AB816">
            <v>-103974220.56</v>
          </cell>
          <cell r="AN816">
            <v>-108063850.17208336</v>
          </cell>
          <cell r="AO816" t="str">
            <v>6</v>
          </cell>
        </row>
        <row r="817">
          <cell r="AB817">
            <v>77562549.519999996</v>
          </cell>
          <cell r="AN817">
            <v>77562549.519999996</v>
          </cell>
          <cell r="AO817" t="str">
            <v>6</v>
          </cell>
        </row>
        <row r="818">
          <cell r="AB818">
            <v>1755001.25</v>
          </cell>
          <cell r="AN818">
            <v>1755001.25</v>
          </cell>
          <cell r="AO818" t="str">
            <v>6</v>
          </cell>
        </row>
        <row r="819">
          <cell r="AB819">
            <v>1471103.62</v>
          </cell>
          <cell r="AN819">
            <v>1471103.6200000003</v>
          </cell>
          <cell r="AO819" t="str">
            <v>6</v>
          </cell>
        </row>
        <row r="820">
          <cell r="AB820">
            <v>16359946.109999999</v>
          </cell>
          <cell r="AN820">
            <v>16359946.110000005</v>
          </cell>
          <cell r="AO820" t="str">
            <v>6</v>
          </cell>
        </row>
        <row r="821">
          <cell r="AB821">
            <v>-1676293.6</v>
          </cell>
          <cell r="AN821">
            <v>-1676293.5999999999</v>
          </cell>
          <cell r="AO821" t="str">
            <v>6</v>
          </cell>
        </row>
        <row r="822">
          <cell r="AB822">
            <v>-79330806.810000002</v>
          </cell>
          <cell r="AN822">
            <v>-75442765.768333316</v>
          </cell>
          <cell r="AO822" t="str">
            <v>6</v>
          </cell>
        </row>
        <row r="823">
          <cell r="AB823">
            <v>27022509.050000001</v>
          </cell>
          <cell r="AN823">
            <v>26661328.412083339</v>
          </cell>
          <cell r="AO823" t="str">
            <v>6</v>
          </cell>
        </row>
        <row r="824">
          <cell r="AB824">
            <v>0</v>
          </cell>
          <cell r="AN824">
            <v>0</v>
          </cell>
          <cell r="AO824" t="str">
            <v>6</v>
          </cell>
        </row>
        <row r="825">
          <cell r="AB825">
            <v>0</v>
          </cell>
          <cell r="AN825">
            <v>0</v>
          </cell>
          <cell r="AO825" t="str">
            <v>6</v>
          </cell>
        </row>
        <row r="826">
          <cell r="AB826">
            <v>0</v>
          </cell>
          <cell r="AN826">
            <v>1229050.6666666667</v>
          </cell>
          <cell r="AO826" t="str">
            <v>6</v>
          </cell>
        </row>
        <row r="827">
          <cell r="AB827">
            <v>0</v>
          </cell>
          <cell r="AN827">
            <v>352289.20833333331</v>
          </cell>
          <cell r="AO827" t="str">
            <v>6</v>
          </cell>
        </row>
        <row r="828">
          <cell r="AB828">
            <v>0</v>
          </cell>
          <cell r="AN828">
            <v>2304566.4775</v>
          </cell>
          <cell r="AO828" t="str">
            <v>6</v>
          </cell>
        </row>
        <row r="829">
          <cell r="AB829">
            <v>-20782555</v>
          </cell>
          <cell r="AN829">
            <v>-16452856.041666666</v>
          </cell>
          <cell r="AO829" t="str">
            <v>41</v>
          </cell>
        </row>
        <row r="830">
          <cell r="AB830">
            <v>20564836</v>
          </cell>
          <cell r="AN830">
            <v>18855320.916666668</v>
          </cell>
          <cell r="AO830" t="str">
            <v>41</v>
          </cell>
        </row>
        <row r="831">
          <cell r="AB831">
            <v>46647134</v>
          </cell>
          <cell r="AN831">
            <v>38816175.083333336</v>
          </cell>
          <cell r="AO831" t="str">
            <v>41</v>
          </cell>
        </row>
        <row r="832">
          <cell r="AB832">
            <v>-59636660</v>
          </cell>
          <cell r="AN832">
            <v>-50294894.083333336</v>
          </cell>
          <cell r="AO832" t="str">
            <v>41</v>
          </cell>
        </row>
        <row r="833">
          <cell r="AB833">
            <v>0</v>
          </cell>
          <cell r="AN833">
            <v>-770363.5</v>
          </cell>
          <cell r="AO833" t="str">
            <v>41</v>
          </cell>
        </row>
        <row r="834">
          <cell r="AB834">
            <v>7246000</v>
          </cell>
          <cell r="AN834">
            <v>5736416.666666667</v>
          </cell>
          <cell r="AO834" t="str">
            <v>41</v>
          </cell>
        </row>
        <row r="835">
          <cell r="AB835">
            <v>0</v>
          </cell>
          <cell r="AN835">
            <v>0</v>
          </cell>
          <cell r="AO835" t="str">
            <v>8</v>
          </cell>
        </row>
        <row r="836">
          <cell r="AB836">
            <v>-25000000</v>
          </cell>
          <cell r="AN836">
            <v>-25000000</v>
          </cell>
          <cell r="AO836" t="str">
            <v>8</v>
          </cell>
        </row>
        <row r="837">
          <cell r="AB837">
            <v>0</v>
          </cell>
          <cell r="AN837">
            <v>0</v>
          </cell>
          <cell r="AO837" t="str">
            <v>8</v>
          </cell>
        </row>
        <row r="838">
          <cell r="AB838">
            <v>0</v>
          </cell>
          <cell r="AN838">
            <v>0</v>
          </cell>
          <cell r="AO838" t="str">
            <v>8</v>
          </cell>
        </row>
        <row r="839">
          <cell r="AB839">
            <v>0</v>
          </cell>
          <cell r="AN839">
            <v>-12604166.666666666</v>
          </cell>
          <cell r="AO839" t="str">
            <v>8</v>
          </cell>
        </row>
        <row r="840">
          <cell r="AB840">
            <v>0</v>
          </cell>
          <cell r="AN840">
            <v>0</v>
          </cell>
          <cell r="AO840" t="str">
            <v>8</v>
          </cell>
        </row>
        <row r="841">
          <cell r="AB841">
            <v>0</v>
          </cell>
          <cell r="AN841">
            <v>-10725000</v>
          </cell>
          <cell r="AO841" t="str">
            <v>8</v>
          </cell>
        </row>
        <row r="842">
          <cell r="AB842">
            <v>0</v>
          </cell>
          <cell r="AN842">
            <v>0</v>
          </cell>
          <cell r="AO842" t="str">
            <v>8</v>
          </cell>
        </row>
        <row r="843">
          <cell r="AB843">
            <v>0</v>
          </cell>
          <cell r="AN843">
            <v>-40104166.666666664</v>
          </cell>
          <cell r="AO843" t="str">
            <v>8</v>
          </cell>
        </row>
        <row r="844">
          <cell r="AB844">
            <v>0</v>
          </cell>
          <cell r="AN844">
            <v>0</v>
          </cell>
          <cell r="AO844" t="str">
            <v>8</v>
          </cell>
        </row>
        <row r="845">
          <cell r="AB845">
            <v>0</v>
          </cell>
          <cell r="AN845">
            <v>-12707500</v>
          </cell>
          <cell r="AO845" t="str">
            <v>8</v>
          </cell>
        </row>
        <row r="846">
          <cell r="AB846">
            <v>0</v>
          </cell>
          <cell r="AN846">
            <v>-1375000</v>
          </cell>
          <cell r="AO846" t="str">
            <v>8</v>
          </cell>
        </row>
        <row r="847">
          <cell r="AB847">
            <v>0</v>
          </cell>
          <cell r="AN847">
            <v>-3208333.3333333335</v>
          </cell>
          <cell r="AO847" t="str">
            <v>8</v>
          </cell>
        </row>
        <row r="848">
          <cell r="AB848">
            <v>0</v>
          </cell>
          <cell r="AN848">
            <v>0</v>
          </cell>
          <cell r="AO848" t="str">
            <v>8</v>
          </cell>
        </row>
        <row r="849">
          <cell r="AB849">
            <v>0</v>
          </cell>
          <cell r="AN849">
            <v>-15625000</v>
          </cell>
          <cell r="AO849" t="str">
            <v>8</v>
          </cell>
        </row>
        <row r="850">
          <cell r="AB850">
            <v>0</v>
          </cell>
          <cell r="AN850">
            <v>-1312500</v>
          </cell>
          <cell r="AO850" t="str">
            <v>8</v>
          </cell>
        </row>
        <row r="851">
          <cell r="AB851">
            <v>-3500000</v>
          </cell>
          <cell r="AN851">
            <v>-3500000</v>
          </cell>
          <cell r="AO851" t="str">
            <v>8</v>
          </cell>
        </row>
        <row r="852">
          <cell r="AB852">
            <v>0</v>
          </cell>
          <cell r="AN852">
            <v>-4375000</v>
          </cell>
          <cell r="AO852" t="str">
            <v>8</v>
          </cell>
        </row>
        <row r="853">
          <cell r="AB853">
            <v>0</v>
          </cell>
          <cell r="AN853">
            <v>-1312500</v>
          </cell>
          <cell r="AO853" t="str">
            <v>8</v>
          </cell>
        </row>
        <row r="854">
          <cell r="AB854">
            <v>-3000000</v>
          </cell>
          <cell r="AN854">
            <v>-3000000</v>
          </cell>
          <cell r="AO854" t="str">
            <v>8</v>
          </cell>
        </row>
        <row r="855">
          <cell r="AB855">
            <v>0</v>
          </cell>
          <cell r="AN855">
            <v>-17500000</v>
          </cell>
          <cell r="AO855" t="str">
            <v>8</v>
          </cell>
        </row>
        <row r="856">
          <cell r="AB856">
            <v>-1000000</v>
          </cell>
          <cell r="AN856">
            <v>-1000000</v>
          </cell>
          <cell r="AO856" t="str">
            <v>8</v>
          </cell>
        </row>
        <row r="857">
          <cell r="AB857">
            <v>0</v>
          </cell>
          <cell r="AN857">
            <v>-2625000</v>
          </cell>
          <cell r="AO857" t="str">
            <v>8</v>
          </cell>
        </row>
        <row r="858">
          <cell r="AB858">
            <v>-8500000</v>
          </cell>
          <cell r="AN858">
            <v>-8500000</v>
          </cell>
          <cell r="AO858" t="str">
            <v>8</v>
          </cell>
        </row>
        <row r="859">
          <cell r="AB859">
            <v>-10000000</v>
          </cell>
          <cell r="AN859">
            <v>-10000000</v>
          </cell>
          <cell r="AO859" t="str">
            <v>8</v>
          </cell>
        </row>
        <row r="860">
          <cell r="AB860">
            <v>-10000000</v>
          </cell>
          <cell r="AN860">
            <v>-10000000</v>
          </cell>
          <cell r="AO860" t="str">
            <v>8</v>
          </cell>
        </row>
        <row r="861">
          <cell r="AB861">
            <v>-8000000</v>
          </cell>
          <cell r="AN861">
            <v>-8000000</v>
          </cell>
          <cell r="AO861" t="str">
            <v>8</v>
          </cell>
        </row>
        <row r="862">
          <cell r="AB862">
            <v>-3000000</v>
          </cell>
          <cell r="AN862">
            <v>-3000000</v>
          </cell>
          <cell r="AO862" t="str">
            <v>8</v>
          </cell>
        </row>
        <row r="863">
          <cell r="AB863">
            <v>-20000000</v>
          </cell>
          <cell r="AN863">
            <v>-20000000</v>
          </cell>
          <cell r="AO863" t="str">
            <v>8</v>
          </cell>
        </row>
        <row r="864">
          <cell r="AB864">
            <v>-20000000</v>
          </cell>
          <cell r="AN864">
            <v>-20000000</v>
          </cell>
          <cell r="AO864" t="str">
            <v>8</v>
          </cell>
        </row>
        <row r="865">
          <cell r="AB865">
            <v>-5000000</v>
          </cell>
          <cell r="AN865">
            <v>-5000000</v>
          </cell>
          <cell r="AO865" t="str">
            <v>8</v>
          </cell>
        </row>
        <row r="866">
          <cell r="AB866">
            <v>-7000000</v>
          </cell>
          <cell r="AN866">
            <v>-7000000</v>
          </cell>
          <cell r="AO866" t="str">
            <v>8</v>
          </cell>
        </row>
        <row r="867">
          <cell r="AB867">
            <v>-10000000</v>
          </cell>
          <cell r="AN867">
            <v>-10000000</v>
          </cell>
          <cell r="AO867" t="str">
            <v>8</v>
          </cell>
        </row>
        <row r="868">
          <cell r="AB868">
            <v>-2000000</v>
          </cell>
          <cell r="AN868">
            <v>-2000000</v>
          </cell>
          <cell r="AO868" t="str">
            <v>8</v>
          </cell>
        </row>
        <row r="869">
          <cell r="AB869">
            <v>-3000000</v>
          </cell>
          <cell r="AN869">
            <v>-3000000</v>
          </cell>
          <cell r="AO869" t="str">
            <v>8</v>
          </cell>
        </row>
        <row r="870">
          <cell r="AB870">
            <v>-5000000</v>
          </cell>
          <cell r="AN870">
            <v>-5000000</v>
          </cell>
          <cell r="AO870" t="str">
            <v>8</v>
          </cell>
        </row>
        <row r="871">
          <cell r="AB871">
            <v>-15000000</v>
          </cell>
          <cell r="AN871">
            <v>-15000000</v>
          </cell>
          <cell r="AO871" t="str">
            <v>8</v>
          </cell>
        </row>
        <row r="872">
          <cell r="AB872">
            <v>-10000000</v>
          </cell>
          <cell r="AN872">
            <v>-10000000</v>
          </cell>
          <cell r="AO872" t="str">
            <v>8</v>
          </cell>
        </row>
        <row r="873">
          <cell r="AB873">
            <v>-2000000</v>
          </cell>
          <cell r="AN873">
            <v>-2000000</v>
          </cell>
          <cell r="AO873" t="str">
            <v>8</v>
          </cell>
        </row>
        <row r="874">
          <cell r="AB874">
            <v>-25000000</v>
          </cell>
          <cell r="AN874">
            <v>-25000000</v>
          </cell>
          <cell r="AO874" t="str">
            <v>8</v>
          </cell>
        </row>
        <row r="875">
          <cell r="AB875">
            <v>-100000000</v>
          </cell>
          <cell r="AN875">
            <v>-100000000</v>
          </cell>
          <cell r="AO875" t="str">
            <v>8</v>
          </cell>
        </row>
        <row r="876">
          <cell r="AB876">
            <v>0</v>
          </cell>
          <cell r="AN876">
            <v>-3125000</v>
          </cell>
          <cell r="AO876" t="str">
            <v>8</v>
          </cell>
        </row>
        <row r="877">
          <cell r="AB877">
            <v>0</v>
          </cell>
          <cell r="AN877">
            <v>-4583333.333333333</v>
          </cell>
          <cell r="AO877" t="str">
            <v>8</v>
          </cell>
        </row>
        <row r="878">
          <cell r="AB878">
            <v>0</v>
          </cell>
          <cell r="AN878">
            <v>0</v>
          </cell>
          <cell r="AO878" t="str">
            <v>8</v>
          </cell>
        </row>
        <row r="879">
          <cell r="AB879">
            <v>-46000000</v>
          </cell>
          <cell r="AN879">
            <v>-46000000</v>
          </cell>
          <cell r="AO879" t="str">
            <v>8</v>
          </cell>
        </row>
        <row r="880">
          <cell r="AB880">
            <v>0</v>
          </cell>
          <cell r="AN880">
            <v>0</v>
          </cell>
          <cell r="AO880" t="str">
            <v>8</v>
          </cell>
        </row>
        <row r="881">
          <cell r="AB881">
            <v>0</v>
          </cell>
          <cell r="AN881">
            <v>0</v>
          </cell>
          <cell r="AO881" t="str">
            <v>8</v>
          </cell>
        </row>
        <row r="882">
          <cell r="AB882">
            <v>0</v>
          </cell>
          <cell r="AN882">
            <v>0</v>
          </cell>
          <cell r="AO882" t="str">
            <v>8</v>
          </cell>
        </row>
        <row r="883">
          <cell r="AB883">
            <v>0</v>
          </cell>
          <cell r="AN883">
            <v>0</v>
          </cell>
          <cell r="AO883" t="str">
            <v>8</v>
          </cell>
        </row>
        <row r="884">
          <cell r="AB884">
            <v>0</v>
          </cell>
          <cell r="AN884">
            <v>0</v>
          </cell>
          <cell r="AO884" t="str">
            <v>8</v>
          </cell>
        </row>
        <row r="885">
          <cell r="AB885">
            <v>0</v>
          </cell>
          <cell r="AN885">
            <v>0</v>
          </cell>
          <cell r="AO885" t="str">
            <v>8</v>
          </cell>
        </row>
        <row r="886">
          <cell r="AB886">
            <v>0</v>
          </cell>
          <cell r="AN886">
            <v>-5208333.333333333</v>
          </cell>
          <cell r="AO886" t="str">
            <v>8</v>
          </cell>
        </row>
        <row r="887">
          <cell r="AB887">
            <v>-50000000</v>
          </cell>
          <cell r="AN887">
            <v>-50000000</v>
          </cell>
          <cell r="AO887" t="str">
            <v>8</v>
          </cell>
        </row>
        <row r="888">
          <cell r="AB888">
            <v>0</v>
          </cell>
          <cell r="AN888">
            <v>-18750000</v>
          </cell>
          <cell r="AO888" t="str">
            <v>8</v>
          </cell>
        </row>
        <row r="889">
          <cell r="AB889">
            <v>0</v>
          </cell>
          <cell r="AN889">
            <v>0</v>
          </cell>
          <cell r="AO889" t="str">
            <v>8</v>
          </cell>
        </row>
        <row r="890">
          <cell r="AB890">
            <v>0</v>
          </cell>
          <cell r="AN890">
            <v>-11250000</v>
          </cell>
          <cell r="AO890" t="str">
            <v>8</v>
          </cell>
        </row>
        <row r="891">
          <cell r="AB891">
            <v>-3000000</v>
          </cell>
          <cell r="AN891">
            <v>-3000000</v>
          </cell>
          <cell r="AO891" t="str">
            <v>8</v>
          </cell>
        </row>
        <row r="892">
          <cell r="AB892">
            <v>-11000000</v>
          </cell>
          <cell r="AN892">
            <v>-11000000</v>
          </cell>
          <cell r="AO892" t="str">
            <v>8</v>
          </cell>
        </row>
        <row r="893">
          <cell r="AB893">
            <v>-7967792.54</v>
          </cell>
          <cell r="AN893">
            <v>-1659956.7791666668</v>
          </cell>
          <cell r="AO893" t="str">
            <v xml:space="preserve"> </v>
          </cell>
          <cell r="AP893" t="str">
            <v>39</v>
          </cell>
        </row>
        <row r="894">
          <cell r="AB894">
            <v>-55000000</v>
          </cell>
          <cell r="AN894">
            <v>-55000000</v>
          </cell>
          <cell r="AO894" t="str">
            <v>8</v>
          </cell>
        </row>
        <row r="895">
          <cell r="AB895">
            <v>-30000000</v>
          </cell>
          <cell r="AN895">
            <v>-30000000</v>
          </cell>
          <cell r="AO895" t="str">
            <v>8</v>
          </cell>
        </row>
        <row r="896">
          <cell r="AB896">
            <v>-300000000</v>
          </cell>
          <cell r="AN896">
            <v>-300000000</v>
          </cell>
          <cell r="AO896" t="str">
            <v>8</v>
          </cell>
        </row>
        <row r="897">
          <cell r="AB897">
            <v>-200000000</v>
          </cell>
          <cell r="AN897">
            <v>-200000000</v>
          </cell>
          <cell r="AO897" t="str">
            <v>8</v>
          </cell>
        </row>
        <row r="898">
          <cell r="AB898">
            <v>-150000000</v>
          </cell>
          <cell r="AN898">
            <v>-150000000</v>
          </cell>
          <cell r="AO898" t="str">
            <v>8</v>
          </cell>
        </row>
        <row r="899">
          <cell r="AB899">
            <v>-100000000</v>
          </cell>
          <cell r="AN899">
            <v>-100000000</v>
          </cell>
          <cell r="AO899" t="str">
            <v>8</v>
          </cell>
        </row>
        <row r="900">
          <cell r="AB900">
            <v>-225000000</v>
          </cell>
          <cell r="AN900">
            <v>-225000000</v>
          </cell>
          <cell r="AO900" t="str">
            <v>8</v>
          </cell>
        </row>
        <row r="901">
          <cell r="AB901">
            <v>-25000000</v>
          </cell>
          <cell r="AN901">
            <v>-25000000</v>
          </cell>
          <cell r="AO901" t="str">
            <v>8</v>
          </cell>
        </row>
        <row r="902">
          <cell r="AB902">
            <v>-260000000</v>
          </cell>
          <cell r="AN902">
            <v>-260000000</v>
          </cell>
          <cell r="AO902" t="str">
            <v>8</v>
          </cell>
        </row>
        <row r="903">
          <cell r="AB903">
            <v>-40000000</v>
          </cell>
          <cell r="AN903">
            <v>-40000000</v>
          </cell>
          <cell r="AO903" t="str">
            <v>8</v>
          </cell>
        </row>
        <row r="904">
          <cell r="AB904">
            <v>-138460000</v>
          </cell>
          <cell r="AN904">
            <v>-74999166.666666672</v>
          </cell>
          <cell r="AO904" t="str">
            <v>8</v>
          </cell>
        </row>
        <row r="905">
          <cell r="AB905">
            <v>-23400000</v>
          </cell>
          <cell r="AN905">
            <v>-12675000</v>
          </cell>
          <cell r="AO905" t="str">
            <v>8</v>
          </cell>
        </row>
        <row r="906">
          <cell r="AB906">
            <v>-150000000</v>
          </cell>
          <cell r="AN906">
            <v>-43750000</v>
          </cell>
          <cell r="AO906" t="str">
            <v>8</v>
          </cell>
        </row>
        <row r="907">
          <cell r="AB907">
            <v>0</v>
          </cell>
          <cell r="AN907">
            <v>0</v>
          </cell>
          <cell r="AO907" t="str">
            <v>9</v>
          </cell>
        </row>
        <row r="908">
          <cell r="AB908">
            <v>0</v>
          </cell>
          <cell r="AN908">
            <v>0</v>
          </cell>
          <cell r="AO908" t="str">
            <v>8</v>
          </cell>
        </row>
        <row r="909">
          <cell r="AB909">
            <v>0</v>
          </cell>
          <cell r="AN909">
            <v>0</v>
          </cell>
          <cell r="AO909" t="str">
            <v>8</v>
          </cell>
        </row>
        <row r="910">
          <cell r="AB910">
            <v>0</v>
          </cell>
          <cell r="AN910">
            <v>0</v>
          </cell>
          <cell r="AO910" t="str">
            <v>8</v>
          </cell>
        </row>
        <row r="911">
          <cell r="AB911">
            <v>0</v>
          </cell>
          <cell r="AN911">
            <v>0</v>
          </cell>
          <cell r="AO911" t="str">
            <v>8</v>
          </cell>
        </row>
        <row r="912">
          <cell r="AB912">
            <v>0</v>
          </cell>
          <cell r="AN912">
            <v>0</v>
          </cell>
          <cell r="AO912" t="str">
            <v>8</v>
          </cell>
        </row>
        <row r="913">
          <cell r="AB913">
            <v>0</v>
          </cell>
          <cell r="AN913">
            <v>47.023333333333333</v>
          </cell>
          <cell r="AO913" t="str">
            <v>8</v>
          </cell>
        </row>
        <row r="914">
          <cell r="AB914">
            <v>16907.330000000002</v>
          </cell>
          <cell r="AN914">
            <v>24153.349999999995</v>
          </cell>
          <cell r="AO914" t="str">
            <v>8</v>
          </cell>
        </row>
        <row r="915">
          <cell r="AB915">
            <v>-1125000</v>
          </cell>
          <cell r="AN915">
            <v>-784375</v>
          </cell>
        </row>
        <row r="916">
          <cell r="AB916">
            <v>0</v>
          </cell>
          <cell r="AN916">
            <v>0</v>
          </cell>
        </row>
        <row r="917">
          <cell r="AB917">
            <v>-31873025.359999999</v>
          </cell>
          <cell r="AN917">
            <v>-34746823.587916665</v>
          </cell>
          <cell r="AO917">
            <v>65</v>
          </cell>
        </row>
        <row r="918">
          <cell r="AB918">
            <v>-75000</v>
          </cell>
          <cell r="AN918">
            <v>-81662.2</v>
          </cell>
        </row>
        <row r="919">
          <cell r="AB919">
            <v>-1471645.26</v>
          </cell>
          <cell r="AN919">
            <v>-1538686.2429166667</v>
          </cell>
        </row>
        <row r="920">
          <cell r="AB920">
            <v>-132020.75</v>
          </cell>
          <cell r="AN920">
            <v>-135001.89583333334</v>
          </cell>
        </row>
        <row r="921">
          <cell r="AB921">
            <v>-8761.4500000000007</v>
          </cell>
          <cell r="AN921">
            <v>-10447.554166666667</v>
          </cell>
        </row>
        <row r="922">
          <cell r="AB922">
            <v>-15000</v>
          </cell>
          <cell r="AN922">
            <v>-15000</v>
          </cell>
        </row>
        <row r="923">
          <cell r="AB923">
            <v>-60027.26</v>
          </cell>
          <cell r="AN923">
            <v>-61499.564166666678</v>
          </cell>
        </row>
        <row r="924">
          <cell r="AB924">
            <v>0</v>
          </cell>
          <cell r="AN924">
            <v>-4166.666666666667</v>
          </cell>
        </row>
        <row r="925">
          <cell r="AB925">
            <v>-341136.66</v>
          </cell>
          <cell r="AN925">
            <v>-341250.23000000004</v>
          </cell>
        </row>
        <row r="926">
          <cell r="AB926">
            <v>-141634.19</v>
          </cell>
          <cell r="AN926">
            <v>-141752.26291666663</v>
          </cell>
        </row>
        <row r="927">
          <cell r="AB927">
            <v>-140000</v>
          </cell>
          <cell r="AN927">
            <v>-140000</v>
          </cell>
        </row>
        <row r="928">
          <cell r="AB928">
            <v>-20000</v>
          </cell>
          <cell r="AN928">
            <v>-17916.666666666668</v>
          </cell>
        </row>
        <row r="929">
          <cell r="AB929">
            <v>-1451218.87</v>
          </cell>
          <cell r="AN929">
            <v>-1428731.1533333336</v>
          </cell>
        </row>
        <row r="930">
          <cell r="AB930">
            <v>-530050</v>
          </cell>
          <cell r="AN930">
            <v>-287110.41666666669</v>
          </cell>
        </row>
        <row r="931">
          <cell r="AB931">
            <v>-305246.25</v>
          </cell>
          <cell r="AN931">
            <v>-163549.40625</v>
          </cell>
        </row>
        <row r="932">
          <cell r="AB932">
            <v>-1022339</v>
          </cell>
          <cell r="AN932">
            <v>-547763.95833333337</v>
          </cell>
        </row>
        <row r="933">
          <cell r="AB933">
            <v>-632180.5</v>
          </cell>
          <cell r="AN933">
            <v>-338718.97916666669</v>
          </cell>
        </row>
        <row r="934">
          <cell r="AB934">
            <v>-914480.43</v>
          </cell>
          <cell r="AN934">
            <v>-617650.35124999995</v>
          </cell>
          <cell r="AO934" t="str">
            <v>65b</v>
          </cell>
        </row>
        <row r="935">
          <cell r="AB935">
            <v>0</v>
          </cell>
          <cell r="AN935">
            <v>0</v>
          </cell>
          <cell r="AO935" t="str">
            <v>9</v>
          </cell>
        </row>
        <row r="936">
          <cell r="AB936">
            <v>0</v>
          </cell>
          <cell r="AN936">
            <v>0</v>
          </cell>
          <cell r="AO936" t="str">
            <v>9</v>
          </cell>
        </row>
        <row r="937">
          <cell r="AB937">
            <v>0</v>
          </cell>
          <cell r="AN937">
            <v>0</v>
          </cell>
          <cell r="AO937" t="str">
            <v>9</v>
          </cell>
        </row>
        <row r="938">
          <cell r="AB938">
            <v>0</v>
          </cell>
          <cell r="AN938">
            <v>0</v>
          </cell>
          <cell r="AO938" t="str">
            <v>9</v>
          </cell>
        </row>
        <row r="939">
          <cell r="AB939">
            <v>0</v>
          </cell>
          <cell r="AN939">
            <v>0</v>
          </cell>
          <cell r="AO939" t="str">
            <v>9</v>
          </cell>
        </row>
        <row r="940">
          <cell r="AB940">
            <v>0</v>
          </cell>
          <cell r="AN940">
            <v>-18730416.666666668</v>
          </cell>
          <cell r="AO940" t="str">
            <v>9</v>
          </cell>
        </row>
        <row r="941">
          <cell r="AB941">
            <v>-9330000</v>
          </cell>
          <cell r="AN941">
            <v>-26614083.333333332</v>
          </cell>
          <cell r="AO941" t="str">
            <v>9</v>
          </cell>
        </row>
        <row r="942">
          <cell r="AB942">
            <v>0</v>
          </cell>
          <cell r="AN942">
            <v>0</v>
          </cell>
          <cell r="AO942" t="str">
            <v>9</v>
          </cell>
        </row>
        <row r="943">
          <cell r="AB943">
            <v>0</v>
          </cell>
          <cell r="AN943">
            <v>0</v>
          </cell>
          <cell r="AO943" t="str">
            <v>9</v>
          </cell>
        </row>
        <row r="944">
          <cell r="AB944">
            <v>0</v>
          </cell>
          <cell r="AN944">
            <v>0</v>
          </cell>
          <cell r="AO944" t="str">
            <v>9</v>
          </cell>
        </row>
        <row r="945">
          <cell r="AB945">
            <v>0</v>
          </cell>
          <cell r="AN945">
            <v>0</v>
          </cell>
          <cell r="AO945" t="str">
            <v>9</v>
          </cell>
        </row>
        <row r="946">
          <cell r="AB946">
            <v>0</v>
          </cell>
          <cell r="AN946">
            <v>0</v>
          </cell>
          <cell r="AO946" t="str">
            <v>9</v>
          </cell>
        </row>
        <row r="947">
          <cell r="AB947">
            <v>0</v>
          </cell>
          <cell r="AN947">
            <v>-208333.33333333334</v>
          </cell>
          <cell r="AO947" t="str">
            <v>9</v>
          </cell>
        </row>
        <row r="948">
          <cell r="AB948">
            <v>0</v>
          </cell>
          <cell r="AN948">
            <v>0</v>
          </cell>
          <cell r="AO948" t="str">
            <v>9</v>
          </cell>
        </row>
        <row r="949">
          <cell r="AB949">
            <v>0</v>
          </cell>
          <cell r="AN949">
            <v>0</v>
          </cell>
          <cell r="AO949" t="str">
            <v>9</v>
          </cell>
        </row>
        <row r="950">
          <cell r="AB950">
            <v>0</v>
          </cell>
          <cell r="AN950">
            <v>0</v>
          </cell>
          <cell r="AO950" t="str">
            <v>9</v>
          </cell>
        </row>
        <row r="951">
          <cell r="AB951">
            <v>0</v>
          </cell>
          <cell r="AN951">
            <v>0</v>
          </cell>
          <cell r="AO951" t="str">
            <v>9</v>
          </cell>
        </row>
        <row r="952">
          <cell r="AB952">
            <v>0</v>
          </cell>
          <cell r="AN952">
            <v>0</v>
          </cell>
          <cell r="AO952" t="str">
            <v>9</v>
          </cell>
        </row>
        <row r="953">
          <cell r="AB953">
            <v>-3427082.05</v>
          </cell>
          <cell r="AN953">
            <v>-2742186.0275000003</v>
          </cell>
        </row>
        <row r="954">
          <cell r="AB954">
            <v>-6971750.0700000003</v>
          </cell>
          <cell r="AN954">
            <v>-6722402.0099999988</v>
          </cell>
        </row>
        <row r="955">
          <cell r="AB955">
            <v>-734148.67</v>
          </cell>
          <cell r="AN955">
            <v>-849982.9520833334</v>
          </cell>
          <cell r="AO955" t="str">
            <v>65a</v>
          </cell>
        </row>
        <row r="956">
          <cell r="AB956">
            <v>-3307266</v>
          </cell>
          <cell r="AN956">
            <v>-3301887.7483333335</v>
          </cell>
        </row>
        <row r="957">
          <cell r="AB957">
            <v>-11104733.119999999</v>
          </cell>
          <cell r="AN957">
            <v>-10800915.8925</v>
          </cell>
        </row>
        <row r="958">
          <cell r="AB958">
            <v>-12727415.16</v>
          </cell>
          <cell r="AN958">
            <v>-13330707.375833334</v>
          </cell>
        </row>
        <row r="959">
          <cell r="AB959">
            <v>-1690953.58</v>
          </cell>
          <cell r="AN959">
            <v>-619853.86333333328</v>
          </cell>
          <cell r="AO959" t="str">
            <v>65a</v>
          </cell>
        </row>
        <row r="960">
          <cell r="AB960">
            <v>-26552128.91</v>
          </cell>
          <cell r="AN960">
            <v>-22270748.072083335</v>
          </cell>
        </row>
        <row r="961">
          <cell r="AB961">
            <v>-171009.14</v>
          </cell>
          <cell r="AN961">
            <v>-148039.77249999999</v>
          </cell>
        </row>
        <row r="962">
          <cell r="AB962">
            <v>-176019.76</v>
          </cell>
          <cell r="AN962">
            <v>-222674.46083333335</v>
          </cell>
        </row>
        <row r="963">
          <cell r="AB963">
            <v>-49409.61</v>
          </cell>
          <cell r="AN963">
            <v>-64505.576249999984</v>
          </cell>
          <cell r="AO963" t="str">
            <v>65a</v>
          </cell>
        </row>
        <row r="964">
          <cell r="AB964">
            <v>-11734.42</v>
          </cell>
          <cell r="AN964">
            <v>-48264.88749999999</v>
          </cell>
        </row>
        <row r="965">
          <cell r="AB965">
            <v>-386.92</v>
          </cell>
          <cell r="AN965">
            <v>-84.15</v>
          </cell>
          <cell r="AO965" t="str">
            <v>65a</v>
          </cell>
        </row>
        <row r="966">
          <cell r="AB966">
            <v>-182829.27</v>
          </cell>
          <cell r="AN966">
            <v>-53136.810416666674</v>
          </cell>
          <cell r="AO966" t="str">
            <v>65a</v>
          </cell>
        </row>
        <row r="967">
          <cell r="AB967">
            <v>0</v>
          </cell>
          <cell r="AN967">
            <v>897184.62250000006</v>
          </cell>
          <cell r="AO967" t="str">
            <v>65a</v>
          </cell>
        </row>
        <row r="968">
          <cell r="AB968">
            <v>0</v>
          </cell>
          <cell r="AN968">
            <v>0</v>
          </cell>
          <cell r="AO968" t="str">
            <v>65a</v>
          </cell>
        </row>
        <row r="969">
          <cell r="AB969">
            <v>-639100.06000000006</v>
          </cell>
          <cell r="AN969">
            <v>-802081.39083333348</v>
          </cell>
          <cell r="AO969" t="str">
            <v>65b</v>
          </cell>
        </row>
        <row r="970">
          <cell r="AB970">
            <v>-3355177.32</v>
          </cell>
          <cell r="AN970">
            <v>-2497899.0050000004</v>
          </cell>
          <cell r="AO970" t="str">
            <v>65b</v>
          </cell>
        </row>
        <row r="971">
          <cell r="AB971">
            <v>-36996994.100000001</v>
          </cell>
          <cell r="AN971">
            <v>-43869424.620833337</v>
          </cell>
          <cell r="AO971" t="str">
            <v>65b</v>
          </cell>
        </row>
        <row r="972">
          <cell r="AB972">
            <v>-1685.02</v>
          </cell>
          <cell r="AN972">
            <v>-1587.7745833333336</v>
          </cell>
        </row>
        <row r="973">
          <cell r="AB973">
            <v>-3256.62</v>
          </cell>
          <cell r="AN973">
            <v>-1197.9837500000001</v>
          </cell>
          <cell r="AO973" t="str">
            <v>65b</v>
          </cell>
        </row>
        <row r="974">
          <cell r="AB974">
            <v>0</v>
          </cell>
          <cell r="AN974">
            <v>0</v>
          </cell>
          <cell r="AO974" t="str">
            <v>65a</v>
          </cell>
        </row>
        <row r="975">
          <cell r="AB975">
            <v>-236975</v>
          </cell>
          <cell r="AN975">
            <v>-193754.79166666666</v>
          </cell>
          <cell r="AO975" t="str">
            <v>65a</v>
          </cell>
        </row>
        <row r="976">
          <cell r="AB976">
            <v>0</v>
          </cell>
          <cell r="AN976">
            <v>0</v>
          </cell>
          <cell r="AO976" t="str">
            <v>65a</v>
          </cell>
        </row>
        <row r="977">
          <cell r="AB977">
            <v>50</v>
          </cell>
          <cell r="AN977">
            <v>2.0833333333333335</v>
          </cell>
          <cell r="AO977" t="str">
            <v>65a</v>
          </cell>
        </row>
        <row r="978">
          <cell r="AB978">
            <v>0</v>
          </cell>
          <cell r="AN978">
            <v>-2139.1220833333332</v>
          </cell>
          <cell r="AO978" t="str">
            <v>65a</v>
          </cell>
        </row>
        <row r="979">
          <cell r="AB979">
            <v>0</v>
          </cell>
          <cell r="AN979">
            <v>0</v>
          </cell>
        </row>
        <row r="980">
          <cell r="AB980">
            <v>0</v>
          </cell>
          <cell r="AN980">
            <v>0</v>
          </cell>
        </row>
        <row r="981">
          <cell r="AB981">
            <v>-7155458.9400000004</v>
          </cell>
          <cell r="AN981">
            <v>-7782708.5141666653</v>
          </cell>
          <cell r="AO981" t="str">
            <v>65a</v>
          </cell>
        </row>
        <row r="982">
          <cell r="AB982">
            <v>0</v>
          </cell>
          <cell r="AN982">
            <v>0</v>
          </cell>
        </row>
        <row r="983">
          <cell r="AB983">
            <v>0</v>
          </cell>
          <cell r="AN983">
            <v>0</v>
          </cell>
          <cell r="AO983" t="str">
            <v>65a</v>
          </cell>
        </row>
        <row r="984">
          <cell r="AB984">
            <v>0</v>
          </cell>
          <cell r="AN984">
            <v>0</v>
          </cell>
          <cell r="AO984" t="str">
            <v>65a</v>
          </cell>
        </row>
        <row r="985">
          <cell r="AB985">
            <v>0</v>
          </cell>
          <cell r="AN985">
            <v>0</v>
          </cell>
        </row>
        <row r="986">
          <cell r="AB986">
            <v>0</v>
          </cell>
          <cell r="AN986">
            <v>0</v>
          </cell>
        </row>
        <row r="987">
          <cell r="AB987">
            <v>0</v>
          </cell>
          <cell r="AN987">
            <v>0</v>
          </cell>
        </row>
        <row r="988">
          <cell r="AB988">
            <v>0</v>
          </cell>
          <cell r="AN988">
            <v>0</v>
          </cell>
        </row>
        <row r="989">
          <cell r="AB989">
            <v>0</v>
          </cell>
          <cell r="AN989">
            <v>0</v>
          </cell>
          <cell r="AO989" t="str">
            <v>65a</v>
          </cell>
        </row>
        <row r="990">
          <cell r="AB990">
            <v>-1958850</v>
          </cell>
          <cell r="AN990">
            <v>-4620184.6445833342</v>
          </cell>
          <cell r="AO990" t="str">
            <v>65a</v>
          </cell>
        </row>
        <row r="991">
          <cell r="AB991">
            <v>0</v>
          </cell>
          <cell r="AN991">
            <v>0</v>
          </cell>
          <cell r="AO991" t="str">
            <v>65a</v>
          </cell>
        </row>
        <row r="992">
          <cell r="AB992">
            <v>-18576151.010000002</v>
          </cell>
          <cell r="AN992">
            <v>-21845882.999166664</v>
          </cell>
          <cell r="AO992" t="str">
            <v>65a</v>
          </cell>
        </row>
        <row r="993">
          <cell r="AB993">
            <v>0</v>
          </cell>
          <cell r="AN993">
            <v>0</v>
          </cell>
          <cell r="AO993" t="str">
            <v>65a</v>
          </cell>
        </row>
        <row r="994">
          <cell r="AB994">
            <v>-2644809.08</v>
          </cell>
          <cell r="AN994">
            <v>-2854653.2475000001</v>
          </cell>
          <cell r="AO994" t="str">
            <v>65a</v>
          </cell>
        </row>
        <row r="995">
          <cell r="AB995">
            <v>-260060.97</v>
          </cell>
          <cell r="AN995">
            <v>-720680.9833333334</v>
          </cell>
          <cell r="AO995" t="str">
            <v>65a</v>
          </cell>
        </row>
        <row r="996">
          <cell r="AB996">
            <v>187.07</v>
          </cell>
          <cell r="AN996">
            <v>544.18583333333333</v>
          </cell>
          <cell r="AO996" t="str">
            <v>65a</v>
          </cell>
        </row>
        <row r="997">
          <cell r="AB997">
            <v>-201242.5</v>
          </cell>
          <cell r="AN997">
            <v>-473355.67708333331</v>
          </cell>
          <cell r="AO997" t="str">
            <v>65a</v>
          </cell>
        </row>
        <row r="998">
          <cell r="AB998">
            <v>-204947.22</v>
          </cell>
          <cell r="AN998">
            <v>-280735.66666666669</v>
          </cell>
        </row>
        <row r="999">
          <cell r="AB999">
            <v>-16763019.720000001</v>
          </cell>
          <cell r="AN999">
            <v>-11851169.941250002</v>
          </cell>
          <cell r="AO999" t="str">
            <v>65a</v>
          </cell>
        </row>
        <row r="1000">
          <cell r="AB1000">
            <v>-1806064.93</v>
          </cell>
          <cell r="AN1000">
            <v>-1676738.9658333336</v>
          </cell>
        </row>
        <row r="1001">
          <cell r="AB1001">
            <v>-88403.199999999997</v>
          </cell>
          <cell r="AN1001">
            <v>-2421240.6150000007</v>
          </cell>
          <cell r="AO1001" t="str">
            <v>65a</v>
          </cell>
        </row>
        <row r="1002">
          <cell r="AB1002">
            <v>-16885.48</v>
          </cell>
          <cell r="AN1002">
            <v>-12046.397916666667</v>
          </cell>
          <cell r="AO1002" t="str">
            <v>65a</v>
          </cell>
        </row>
        <row r="1003">
          <cell r="AB1003">
            <v>-38256.370000000003</v>
          </cell>
          <cell r="AN1003">
            <v>-28887.732083333336</v>
          </cell>
          <cell r="AO1003" t="str">
            <v>65a</v>
          </cell>
        </row>
        <row r="1004">
          <cell r="AB1004">
            <v>-22968.82</v>
          </cell>
          <cell r="AN1004">
            <v>-22968.820000000003</v>
          </cell>
          <cell r="AO1004" t="str">
            <v>65a</v>
          </cell>
        </row>
        <row r="1005">
          <cell r="AB1005">
            <v>-17201.98</v>
          </cell>
          <cell r="AN1005">
            <v>-2926.5662499999999</v>
          </cell>
          <cell r="AO1005" t="str">
            <v>65a</v>
          </cell>
        </row>
        <row r="1006">
          <cell r="AB1006">
            <v>-339750.73</v>
          </cell>
          <cell r="AN1006">
            <v>-42174.052916666675</v>
          </cell>
          <cell r="AO1006" t="str">
            <v>65a</v>
          </cell>
        </row>
        <row r="1007">
          <cell r="AB1007">
            <v>-15981.42</v>
          </cell>
          <cell r="AN1007">
            <v>-7948.1025000000009</v>
          </cell>
          <cell r="AO1007" t="str">
            <v>65a</v>
          </cell>
        </row>
        <row r="1008">
          <cell r="AB1008">
            <v>3889.48</v>
          </cell>
          <cell r="AN1008">
            <v>2535.8329166666663</v>
          </cell>
          <cell r="AO1008" t="str">
            <v>65a</v>
          </cell>
        </row>
        <row r="1009">
          <cell r="AB1009">
            <v>0</v>
          </cell>
          <cell r="AN1009">
            <v>0</v>
          </cell>
          <cell r="AO1009" t="str">
            <v>65a</v>
          </cell>
        </row>
        <row r="1010">
          <cell r="AB1010">
            <v>0</v>
          </cell>
          <cell r="AN1010">
            <v>-30525.31791666667</v>
          </cell>
          <cell r="AO1010" t="str">
            <v>65a</v>
          </cell>
        </row>
        <row r="1011">
          <cell r="AB1011">
            <v>0</v>
          </cell>
          <cell r="AN1011">
            <v>0</v>
          </cell>
        </row>
        <row r="1012">
          <cell r="AB1012">
            <v>0</v>
          </cell>
          <cell r="AN1012">
            <v>-2102.875833333333</v>
          </cell>
          <cell r="AO1012" t="str">
            <v>65a</v>
          </cell>
        </row>
        <row r="1013">
          <cell r="AB1013">
            <v>0</v>
          </cell>
          <cell r="AN1013">
            <v>-5425314.3495833334</v>
          </cell>
        </row>
        <row r="1014">
          <cell r="AB1014">
            <v>-396.93</v>
          </cell>
          <cell r="AN1014">
            <v>-218223.7033333334</v>
          </cell>
          <cell r="AO1014" t="str">
            <v>65b</v>
          </cell>
        </row>
        <row r="1015">
          <cell r="AB1015">
            <v>0</v>
          </cell>
          <cell r="AN1015">
            <v>-136661.92083333334</v>
          </cell>
          <cell r="AO1015" t="str">
            <v>65a</v>
          </cell>
        </row>
        <row r="1016">
          <cell r="AB1016">
            <v>11227.23</v>
          </cell>
          <cell r="AN1016">
            <v>164475.79958333331</v>
          </cell>
          <cell r="AO1016" t="str">
            <v>65a</v>
          </cell>
        </row>
        <row r="1017">
          <cell r="AB1017">
            <v>-11230.33</v>
          </cell>
          <cell r="AN1017">
            <v>-16979.723750000001</v>
          </cell>
          <cell r="AO1017" t="str">
            <v>65a</v>
          </cell>
        </row>
        <row r="1018">
          <cell r="AB1018">
            <v>-3922.66</v>
          </cell>
          <cell r="AN1018">
            <v>-660.42166666666662</v>
          </cell>
          <cell r="AO1018" t="str">
            <v>65a</v>
          </cell>
        </row>
        <row r="1019">
          <cell r="AB1019">
            <v>0</v>
          </cell>
          <cell r="AN1019">
            <v>-1767.86</v>
          </cell>
          <cell r="AO1019" t="str">
            <v>65a</v>
          </cell>
        </row>
        <row r="1020">
          <cell r="AB1020">
            <v>-2000</v>
          </cell>
          <cell r="AN1020">
            <v>-2000</v>
          </cell>
          <cell r="AO1020">
            <v>40</v>
          </cell>
        </row>
        <row r="1021">
          <cell r="AB1021">
            <v>-826786.86</v>
          </cell>
          <cell r="AN1021">
            <v>-989921.96958333347</v>
          </cell>
          <cell r="AO1021">
            <v>40</v>
          </cell>
        </row>
        <row r="1022">
          <cell r="AB1022">
            <v>0</v>
          </cell>
          <cell r="AN1022">
            <v>0</v>
          </cell>
          <cell r="AO1022" t="str">
            <v>21</v>
          </cell>
          <cell r="AP1022">
            <v>28</v>
          </cell>
        </row>
        <row r="1023">
          <cell r="AB1023">
            <v>0</v>
          </cell>
          <cell r="AN1023">
            <v>0</v>
          </cell>
          <cell r="AO1023" t="str">
            <v>65b</v>
          </cell>
        </row>
        <row r="1024">
          <cell r="AB1024">
            <v>-1139135.01</v>
          </cell>
          <cell r="AN1024">
            <v>-826615.11416666664</v>
          </cell>
          <cell r="AO1024" t="str">
            <v>21</v>
          </cell>
          <cell r="AP1024" t="str">
            <v>28</v>
          </cell>
        </row>
        <row r="1025">
          <cell r="AB1025">
            <v>-2858658.49</v>
          </cell>
          <cell r="AN1025">
            <v>-2682029.1158333342</v>
          </cell>
          <cell r="AO1025" t="str">
            <v>65b</v>
          </cell>
        </row>
        <row r="1026">
          <cell r="AB1026">
            <v>-7988139.8799999999</v>
          </cell>
          <cell r="AN1026">
            <v>-7704791.2387499996</v>
          </cell>
          <cell r="AO1026" t="str">
            <v>21</v>
          </cell>
          <cell r="AP1026" t="str">
            <v>28</v>
          </cell>
        </row>
        <row r="1027">
          <cell r="AB1027">
            <v>-80000</v>
          </cell>
          <cell r="AN1027">
            <v>-80000</v>
          </cell>
          <cell r="AO1027" t="str">
            <v>65b</v>
          </cell>
        </row>
        <row r="1028">
          <cell r="AB1028">
            <v>-289026.49</v>
          </cell>
          <cell r="AN1028">
            <v>-48823.52375</v>
          </cell>
          <cell r="AO1028" t="str">
            <v>65b</v>
          </cell>
        </row>
        <row r="1029">
          <cell r="AB1029">
            <v>-909482.87</v>
          </cell>
          <cell r="AN1029">
            <v>-221378.14458333331</v>
          </cell>
          <cell r="AO1029" t="str">
            <v>21</v>
          </cell>
          <cell r="AP1029" t="str">
            <v>28</v>
          </cell>
        </row>
        <row r="1030">
          <cell r="AB1030">
            <v>0</v>
          </cell>
          <cell r="AN1030">
            <v>0</v>
          </cell>
          <cell r="AO1030" t="str">
            <v>65a</v>
          </cell>
        </row>
        <row r="1031">
          <cell r="AB1031">
            <v>0</v>
          </cell>
          <cell r="AN1031">
            <v>0</v>
          </cell>
          <cell r="AO1031" t="str">
            <v>65a1</v>
          </cell>
        </row>
        <row r="1032">
          <cell r="AB1032">
            <v>178889.45</v>
          </cell>
          <cell r="AN1032">
            <v>-14349177.764583336</v>
          </cell>
          <cell r="AO1032" t="str">
            <v>65a1</v>
          </cell>
        </row>
        <row r="1033">
          <cell r="AB1033">
            <v>-275</v>
          </cell>
          <cell r="AN1033">
            <v>-142.28458333333333</v>
          </cell>
          <cell r="AO1033" t="str">
            <v>65a</v>
          </cell>
        </row>
        <row r="1034">
          <cell r="AB1034">
            <v>-496269.28</v>
          </cell>
          <cell r="AN1034">
            <v>-103810.32541666667</v>
          </cell>
          <cell r="AO1034" t="str">
            <v>65a</v>
          </cell>
        </row>
        <row r="1035">
          <cell r="AB1035">
            <v>-343.67</v>
          </cell>
          <cell r="AN1035">
            <v>-343.67</v>
          </cell>
          <cell r="AO1035" t="str">
            <v>65a</v>
          </cell>
        </row>
        <row r="1036">
          <cell r="AB1036">
            <v>-188029.15</v>
          </cell>
          <cell r="AN1036">
            <v>-270434.15749999997</v>
          </cell>
          <cell r="AO1036" t="str">
            <v>65a</v>
          </cell>
        </row>
        <row r="1037">
          <cell r="AB1037">
            <v>-8678.4599999999991</v>
          </cell>
          <cell r="AN1037">
            <v>-8678.4599999999973</v>
          </cell>
          <cell r="AO1037" t="str">
            <v>65a</v>
          </cell>
        </row>
        <row r="1038">
          <cell r="AB1038">
            <v>0</v>
          </cell>
          <cell r="AN1038">
            <v>0</v>
          </cell>
          <cell r="AO1038" t="str">
            <v>65a</v>
          </cell>
        </row>
        <row r="1039">
          <cell r="AB1039">
            <v>-18952495.640000001</v>
          </cell>
          <cell r="AN1039">
            <v>-23057113.2075</v>
          </cell>
          <cell r="AO1039" t="str">
            <v xml:space="preserve"> </v>
          </cell>
        </row>
        <row r="1040">
          <cell r="AB1040">
            <v>-6898099.8499999996</v>
          </cell>
          <cell r="AN1040">
            <v>-6001985.072916667</v>
          </cell>
          <cell r="AO1040" t="str">
            <v xml:space="preserve"> </v>
          </cell>
        </row>
        <row r="1041">
          <cell r="AB1041">
            <v>-214450.37</v>
          </cell>
          <cell r="AN1041">
            <v>-3011983.6079166667</v>
          </cell>
        </row>
        <row r="1042">
          <cell r="AB1042">
            <v>-9147266.0600000005</v>
          </cell>
          <cell r="AN1042">
            <v>-12111448.281666666</v>
          </cell>
          <cell r="AO1042" t="str">
            <v>65b</v>
          </cell>
        </row>
        <row r="1043">
          <cell r="AB1043">
            <v>-2278.3200000000002</v>
          </cell>
          <cell r="AN1043">
            <v>-94.93</v>
          </cell>
          <cell r="AO1043" t="str">
            <v xml:space="preserve"> </v>
          </cell>
        </row>
        <row r="1044">
          <cell r="AB1044">
            <v>-4317687.5199999996</v>
          </cell>
          <cell r="AN1044">
            <v>-3647885.9395833332</v>
          </cell>
          <cell r="AO1044" t="str">
            <v xml:space="preserve"> </v>
          </cell>
        </row>
        <row r="1045">
          <cell r="AB1045">
            <v>-476089</v>
          </cell>
          <cell r="AN1045">
            <v>-476089</v>
          </cell>
          <cell r="AO1045" t="str">
            <v xml:space="preserve"> </v>
          </cell>
        </row>
        <row r="1046">
          <cell r="AB1046">
            <v>0</v>
          </cell>
          <cell r="AN1046">
            <v>0</v>
          </cell>
          <cell r="AO1046" t="str">
            <v>65a</v>
          </cell>
        </row>
        <row r="1047">
          <cell r="AB1047">
            <v>-398788.3</v>
          </cell>
          <cell r="AN1047">
            <v>-262812.07749999996</v>
          </cell>
          <cell r="AO1047" t="str">
            <v xml:space="preserve"> </v>
          </cell>
        </row>
        <row r="1048">
          <cell r="AB1048">
            <v>53356</v>
          </cell>
          <cell r="AN1048">
            <v>-843774.8208333333</v>
          </cell>
        </row>
        <row r="1049">
          <cell r="AB1049">
            <v>-3725287</v>
          </cell>
          <cell r="AN1049">
            <v>-4129198.8716666666</v>
          </cell>
        </row>
        <row r="1050">
          <cell r="AB1050">
            <v>-999476.06</v>
          </cell>
          <cell r="AN1050">
            <v>-1786205.6516666666</v>
          </cell>
          <cell r="AO1050" t="str">
            <v>65b</v>
          </cell>
        </row>
        <row r="1051">
          <cell r="AB1051">
            <v>0</v>
          </cell>
          <cell r="AN1051">
            <v>0</v>
          </cell>
        </row>
        <row r="1052">
          <cell r="AB1052">
            <v>-1184180.93</v>
          </cell>
          <cell r="AN1052">
            <v>-1979290.6291666667</v>
          </cell>
          <cell r="AO1052" t="str">
            <v>65b</v>
          </cell>
        </row>
        <row r="1053">
          <cell r="AB1053">
            <v>0</v>
          </cell>
          <cell r="AN1053">
            <v>0</v>
          </cell>
          <cell r="AO1053" t="str">
            <v>65b</v>
          </cell>
        </row>
        <row r="1054">
          <cell r="AB1054">
            <v>-132132.84</v>
          </cell>
          <cell r="AN1054">
            <v>-793528.41333333321</v>
          </cell>
          <cell r="AO1054" t="str">
            <v>65b</v>
          </cell>
        </row>
        <row r="1055">
          <cell r="AB1055">
            <v>-1098.8699999999999</v>
          </cell>
          <cell r="AN1055">
            <v>-1944.3308333333334</v>
          </cell>
        </row>
        <row r="1056">
          <cell r="AB1056">
            <v>-125236.23</v>
          </cell>
          <cell r="AN1056">
            <v>-127720.06958333334</v>
          </cell>
          <cell r="AO1056" t="str">
            <v>65a</v>
          </cell>
        </row>
        <row r="1057">
          <cell r="AB1057">
            <v>-636014.97</v>
          </cell>
          <cell r="AN1057">
            <v>-238205.67124999998</v>
          </cell>
        </row>
        <row r="1058">
          <cell r="AB1058">
            <v>-92229.47</v>
          </cell>
          <cell r="AN1058">
            <v>-56158.251250000001</v>
          </cell>
          <cell r="AO1058" t="str">
            <v>65a</v>
          </cell>
        </row>
        <row r="1059">
          <cell r="AB1059">
            <v>-1016253</v>
          </cell>
          <cell r="AN1059">
            <v>-1895411.7083333333</v>
          </cell>
        </row>
        <row r="1060">
          <cell r="AB1060">
            <v>-2869</v>
          </cell>
          <cell r="AN1060">
            <v>-3361.6520833333329</v>
          </cell>
          <cell r="AO1060" t="str">
            <v>65a</v>
          </cell>
        </row>
        <row r="1061">
          <cell r="AB1061">
            <v>-322.33999999999997</v>
          </cell>
          <cell r="AN1061">
            <v>-570.33708333333323</v>
          </cell>
        </row>
        <row r="1062">
          <cell r="AB1062">
            <v>0</v>
          </cell>
          <cell r="AN1062">
            <v>0</v>
          </cell>
        </row>
        <row r="1063">
          <cell r="AB1063">
            <v>0</v>
          </cell>
          <cell r="AN1063">
            <v>0</v>
          </cell>
        </row>
        <row r="1064">
          <cell r="AB1064">
            <v>0</v>
          </cell>
          <cell r="AN1064">
            <v>0</v>
          </cell>
        </row>
        <row r="1065">
          <cell r="AB1065">
            <v>0</v>
          </cell>
          <cell r="AN1065">
            <v>0</v>
          </cell>
          <cell r="AO1065" t="str">
            <v>65a</v>
          </cell>
        </row>
        <row r="1066">
          <cell r="AB1066">
            <v>-199375</v>
          </cell>
          <cell r="AN1066">
            <v>-697812.5</v>
          </cell>
          <cell r="AO1066" t="str">
            <v>65a</v>
          </cell>
        </row>
        <row r="1067">
          <cell r="AB1067">
            <v>0</v>
          </cell>
          <cell r="AN1067">
            <v>0</v>
          </cell>
          <cell r="AO1067" t="str">
            <v>65a</v>
          </cell>
        </row>
        <row r="1068">
          <cell r="AB1068">
            <v>0</v>
          </cell>
          <cell r="AN1068">
            <v>0</v>
          </cell>
          <cell r="AO1068" t="str">
            <v>65a</v>
          </cell>
        </row>
        <row r="1069">
          <cell r="AB1069">
            <v>0</v>
          </cell>
          <cell r="AN1069">
            <v>0</v>
          </cell>
          <cell r="AO1069" t="str">
            <v>65a</v>
          </cell>
        </row>
        <row r="1070">
          <cell r="AB1070">
            <v>0</v>
          </cell>
          <cell r="AN1070">
            <v>0</v>
          </cell>
          <cell r="AO1070" t="str">
            <v>65a</v>
          </cell>
        </row>
        <row r="1071">
          <cell r="AB1071">
            <v>0</v>
          </cell>
          <cell r="AN1071">
            <v>0</v>
          </cell>
        </row>
        <row r="1072">
          <cell r="AB1072">
            <v>0</v>
          </cell>
          <cell r="AN1072">
            <v>-269270.83333333331</v>
          </cell>
          <cell r="AO1072" t="str">
            <v xml:space="preserve"> </v>
          </cell>
        </row>
        <row r="1073">
          <cell r="AB1073">
            <v>0</v>
          </cell>
          <cell r="AN1073">
            <v>0</v>
          </cell>
          <cell r="AO1073" t="str">
            <v>65a</v>
          </cell>
        </row>
        <row r="1074">
          <cell r="AB1074">
            <v>0</v>
          </cell>
          <cell r="AN1074">
            <v>-235625</v>
          </cell>
          <cell r="AO1074" t="str">
            <v xml:space="preserve"> </v>
          </cell>
        </row>
        <row r="1075">
          <cell r="AB1075">
            <v>0</v>
          </cell>
          <cell r="AN1075">
            <v>-30187.5</v>
          </cell>
          <cell r="AO1075" t="str">
            <v>65a</v>
          </cell>
        </row>
        <row r="1076">
          <cell r="AB1076">
            <v>0</v>
          </cell>
          <cell r="AN1076">
            <v>-847048.86875000002</v>
          </cell>
          <cell r="AO1076" t="str">
            <v xml:space="preserve"> </v>
          </cell>
        </row>
        <row r="1077">
          <cell r="AB1077">
            <v>0</v>
          </cell>
          <cell r="AN1077">
            <v>-70353.737083333326</v>
          </cell>
          <cell r="AO1077" t="str">
            <v>65a</v>
          </cell>
        </row>
        <row r="1078">
          <cell r="AB1078">
            <v>0</v>
          </cell>
          <cell r="AN1078">
            <v>-229712.54166666666</v>
          </cell>
          <cell r="AO1078" t="str">
            <v xml:space="preserve"> </v>
          </cell>
        </row>
        <row r="1079">
          <cell r="AB1079">
            <v>0</v>
          </cell>
          <cell r="AN1079">
            <v>0</v>
          </cell>
          <cell r="AO1079" t="str">
            <v>65a</v>
          </cell>
        </row>
        <row r="1080">
          <cell r="AB1080">
            <v>0</v>
          </cell>
          <cell r="AN1080">
            <v>-304361.97916666669</v>
          </cell>
          <cell r="AO1080" t="str">
            <v>65a</v>
          </cell>
        </row>
        <row r="1081">
          <cell r="AB1081">
            <v>0</v>
          </cell>
          <cell r="AN1081">
            <v>-20637.5</v>
          </cell>
          <cell r="AO1081" t="str">
            <v>65a</v>
          </cell>
        </row>
        <row r="1082">
          <cell r="AB1082">
            <v>-66660.2</v>
          </cell>
          <cell r="AN1082">
            <v>-57137.303333333337</v>
          </cell>
          <cell r="AO1082" t="str">
            <v>65a</v>
          </cell>
        </row>
        <row r="1083">
          <cell r="AB1083">
            <v>0</v>
          </cell>
          <cell r="AN1083">
            <v>-69563.537916666668</v>
          </cell>
          <cell r="AO1083" t="str">
            <v>65a</v>
          </cell>
        </row>
        <row r="1084">
          <cell r="AB1084">
            <v>0</v>
          </cell>
          <cell r="AN1084">
            <v>-20604.427083333332</v>
          </cell>
          <cell r="AO1084" t="str">
            <v>65a</v>
          </cell>
        </row>
        <row r="1085">
          <cell r="AB1085">
            <v>-59762.5</v>
          </cell>
          <cell r="AN1085">
            <v>-51225</v>
          </cell>
          <cell r="AO1085" t="str">
            <v>65a</v>
          </cell>
        </row>
        <row r="1086">
          <cell r="AB1086">
            <v>0</v>
          </cell>
          <cell r="AN1086">
            <v>-277812.5</v>
          </cell>
          <cell r="AO1086" t="str">
            <v>65a</v>
          </cell>
        </row>
        <row r="1087">
          <cell r="AB1087">
            <v>-18987.5</v>
          </cell>
          <cell r="AN1087">
            <v>-16275</v>
          </cell>
          <cell r="AO1087" t="str">
            <v>65a</v>
          </cell>
        </row>
        <row r="1088">
          <cell r="AB1088">
            <v>0</v>
          </cell>
          <cell r="AN1088">
            <v>-45811.374166666668</v>
          </cell>
          <cell r="AO1088" t="str">
            <v>65a</v>
          </cell>
        </row>
        <row r="1089">
          <cell r="AB1089">
            <v>-151228.95000000001</v>
          </cell>
          <cell r="AN1089">
            <v>-129624.80333333333</v>
          </cell>
          <cell r="AO1089" t="str">
            <v>65a</v>
          </cell>
        </row>
        <row r="1090">
          <cell r="AB1090">
            <v>-177041.45</v>
          </cell>
          <cell r="AN1090">
            <v>-151749.80333333332</v>
          </cell>
          <cell r="AO1090" t="str">
            <v>65a</v>
          </cell>
        </row>
        <row r="1091">
          <cell r="AB1091">
            <v>-201250</v>
          </cell>
          <cell r="AN1091">
            <v>-172500</v>
          </cell>
          <cell r="AO1091" t="str">
            <v>65a</v>
          </cell>
        </row>
        <row r="1092">
          <cell r="AB1092">
            <v>-161466.45000000001</v>
          </cell>
          <cell r="AN1092">
            <v>-138399.80333333332</v>
          </cell>
          <cell r="AO1092" t="str">
            <v>65a</v>
          </cell>
        </row>
        <row r="1093">
          <cell r="AB1093">
            <v>-60550</v>
          </cell>
          <cell r="AN1093">
            <v>-51900</v>
          </cell>
          <cell r="AO1093" t="str">
            <v>65a</v>
          </cell>
        </row>
        <row r="1094">
          <cell r="AB1094">
            <v>-404250</v>
          </cell>
          <cell r="AN1094">
            <v>-346500</v>
          </cell>
          <cell r="AO1094" t="str">
            <v>65a</v>
          </cell>
        </row>
        <row r="1095">
          <cell r="AB1095">
            <v>-409500</v>
          </cell>
          <cell r="AN1095">
            <v>-351000</v>
          </cell>
          <cell r="AO1095" t="str">
            <v>65a</v>
          </cell>
        </row>
        <row r="1096">
          <cell r="AB1096">
            <v>-102666.45</v>
          </cell>
          <cell r="AN1096">
            <v>-87999.80333333333</v>
          </cell>
          <cell r="AO1096" t="str">
            <v>65a</v>
          </cell>
        </row>
        <row r="1097">
          <cell r="AB1097">
            <v>-145366.45000000001</v>
          </cell>
          <cell r="AN1097">
            <v>-124599.80333333333</v>
          </cell>
          <cell r="AO1097" t="str">
            <v>65a</v>
          </cell>
        </row>
        <row r="1098">
          <cell r="AB1098">
            <v>-214375</v>
          </cell>
          <cell r="AN1098">
            <v>-183750</v>
          </cell>
          <cell r="AO1098" t="str">
            <v>65a</v>
          </cell>
        </row>
        <row r="1099">
          <cell r="AB1099">
            <v>-42933.55</v>
          </cell>
          <cell r="AN1099">
            <v>-36800.196666666663</v>
          </cell>
          <cell r="AO1099" t="str">
            <v>65a</v>
          </cell>
        </row>
        <row r="1100">
          <cell r="AB1100">
            <v>-57837.5</v>
          </cell>
          <cell r="AN1100">
            <v>-49575</v>
          </cell>
          <cell r="AO1100" t="str">
            <v>65a</v>
          </cell>
        </row>
        <row r="1101">
          <cell r="AB1101">
            <v>-96541.45</v>
          </cell>
          <cell r="AN1101">
            <v>-82749.80333333333</v>
          </cell>
          <cell r="AO1101" t="str">
            <v>65a</v>
          </cell>
        </row>
        <row r="1102">
          <cell r="AB1102">
            <v>-312812.5</v>
          </cell>
          <cell r="AN1102">
            <v>-268125</v>
          </cell>
          <cell r="AO1102" t="str">
            <v>65a</v>
          </cell>
        </row>
        <row r="1103">
          <cell r="AB1103">
            <v>-191916.45</v>
          </cell>
          <cell r="AN1103">
            <v>-164499.80333333332</v>
          </cell>
          <cell r="AO1103" t="str">
            <v>65a</v>
          </cell>
        </row>
        <row r="1104">
          <cell r="AB1104">
            <v>-42000</v>
          </cell>
          <cell r="AN1104">
            <v>-36000</v>
          </cell>
          <cell r="AO1104" t="str">
            <v>65a</v>
          </cell>
        </row>
        <row r="1105">
          <cell r="AB1105">
            <v>-932707.49</v>
          </cell>
          <cell r="AN1105">
            <v>-508749.1766666667</v>
          </cell>
          <cell r="AO1105" t="str">
            <v>65a</v>
          </cell>
        </row>
        <row r="1106">
          <cell r="AB1106">
            <v>-3552082.53</v>
          </cell>
          <cell r="AN1106">
            <v>-1937499.2166666668</v>
          </cell>
          <cell r="AO1106" t="str">
            <v>65a</v>
          </cell>
        </row>
        <row r="1107">
          <cell r="AB1107">
            <v>0</v>
          </cell>
          <cell r="AN1107">
            <v>-63380.137916666667</v>
          </cell>
          <cell r="AO1107" t="str">
            <v>65a</v>
          </cell>
        </row>
        <row r="1108">
          <cell r="AB1108">
            <v>0</v>
          </cell>
          <cell r="AN1108">
            <v>-88958.333333333328</v>
          </cell>
          <cell r="AO1108" t="str">
            <v>65a</v>
          </cell>
        </row>
        <row r="1109">
          <cell r="AB1109">
            <v>0</v>
          </cell>
          <cell r="AN1109">
            <v>0</v>
          </cell>
          <cell r="AO1109" t="str">
            <v>65a</v>
          </cell>
        </row>
        <row r="1110">
          <cell r="AB1110">
            <v>-1699316.75</v>
          </cell>
          <cell r="AN1110">
            <v>-926900.09</v>
          </cell>
          <cell r="AO1110" t="str">
            <v>65a</v>
          </cell>
        </row>
        <row r="1111">
          <cell r="AB1111">
            <v>0</v>
          </cell>
          <cell r="AN1111">
            <v>0</v>
          </cell>
          <cell r="AO1111" t="str">
            <v>65a</v>
          </cell>
        </row>
        <row r="1112">
          <cell r="AB1112">
            <v>0</v>
          </cell>
          <cell r="AN1112">
            <v>0</v>
          </cell>
          <cell r="AO1112" t="str">
            <v>65a</v>
          </cell>
        </row>
        <row r="1113">
          <cell r="AB1113">
            <v>0</v>
          </cell>
          <cell r="AN1113">
            <v>0</v>
          </cell>
          <cell r="AO1113" t="str">
            <v>65a</v>
          </cell>
        </row>
        <row r="1114">
          <cell r="AB1114">
            <v>0</v>
          </cell>
          <cell r="AN1114">
            <v>0</v>
          </cell>
          <cell r="AO1114" t="str">
            <v>65a</v>
          </cell>
        </row>
        <row r="1115">
          <cell r="AB1115">
            <v>0</v>
          </cell>
          <cell r="AN1115">
            <v>0</v>
          </cell>
          <cell r="AO1115" t="str">
            <v>65a</v>
          </cell>
        </row>
        <row r="1116">
          <cell r="AB1116">
            <v>0</v>
          </cell>
          <cell r="AN1116">
            <v>0</v>
          </cell>
          <cell r="AO1116" t="str">
            <v>65a</v>
          </cell>
        </row>
        <row r="1117">
          <cell r="AB1117">
            <v>0</v>
          </cell>
          <cell r="AN1117">
            <v>-122438.86291666667</v>
          </cell>
          <cell r="AO1117" t="str">
            <v>65a</v>
          </cell>
        </row>
        <row r="1118">
          <cell r="AB1118">
            <v>-802132.01</v>
          </cell>
          <cell r="AN1118">
            <v>-962548.69666666666</v>
          </cell>
          <cell r="AO1118" t="str">
            <v>65a</v>
          </cell>
        </row>
        <row r="1119">
          <cell r="AB1119">
            <v>0</v>
          </cell>
          <cell r="AN1119">
            <v>-388645.83333333331</v>
          </cell>
          <cell r="AO1119" t="str">
            <v>65a</v>
          </cell>
        </row>
        <row r="1120">
          <cell r="AB1120">
            <v>0</v>
          </cell>
          <cell r="AN1120">
            <v>0</v>
          </cell>
          <cell r="AO1120" t="str">
            <v>65a</v>
          </cell>
        </row>
        <row r="1121">
          <cell r="AB1121">
            <v>0</v>
          </cell>
          <cell r="AN1121">
            <v>-223031.25</v>
          </cell>
          <cell r="AO1121" t="str">
            <v>65a</v>
          </cell>
        </row>
        <row r="1122">
          <cell r="AB1122">
            <v>-38750</v>
          </cell>
          <cell r="AN1122">
            <v>-46500</v>
          </cell>
          <cell r="AO1122" t="str">
            <v>65a</v>
          </cell>
        </row>
        <row r="1123">
          <cell r="AB1123">
            <v>-146626.66</v>
          </cell>
          <cell r="AN1123">
            <v>-175960.03333333335</v>
          </cell>
          <cell r="AO1123" t="str">
            <v>65a</v>
          </cell>
        </row>
        <row r="1124">
          <cell r="AB1124">
            <v>-842187.5</v>
          </cell>
          <cell r="AN1124">
            <v>-1010625</v>
          </cell>
          <cell r="AO1124" t="str">
            <v>65a</v>
          </cell>
        </row>
        <row r="1125">
          <cell r="AB1125">
            <v>-487500</v>
          </cell>
          <cell r="AN1125">
            <v>-585000</v>
          </cell>
          <cell r="AO1125" t="str">
            <v>65a</v>
          </cell>
        </row>
        <row r="1126">
          <cell r="AB1126">
            <v>-2201792.52</v>
          </cell>
          <cell r="AN1126">
            <v>-2110956.0016666665</v>
          </cell>
          <cell r="AO1126" t="str">
            <v>65a</v>
          </cell>
        </row>
        <row r="1127">
          <cell r="AB1127">
            <v>-1968.42</v>
          </cell>
          <cell r="AN1127">
            <v>-63117.797500000008</v>
          </cell>
          <cell r="AO1127" t="str">
            <v>65a</v>
          </cell>
        </row>
        <row r="1128">
          <cell r="AB1128">
            <v>-128480.64</v>
          </cell>
          <cell r="AN1128">
            <v>-16060.08</v>
          </cell>
        </row>
        <row r="1129">
          <cell r="AB1129">
            <v>-11355.43</v>
          </cell>
          <cell r="AN1129">
            <v>-19583.491250000003</v>
          </cell>
          <cell r="AO1129" t="str">
            <v>65a</v>
          </cell>
        </row>
        <row r="1130">
          <cell r="AB1130">
            <v>0</v>
          </cell>
          <cell r="AN1130">
            <v>-16332.467500000001</v>
          </cell>
          <cell r="AO1130" t="str">
            <v xml:space="preserve"> </v>
          </cell>
        </row>
        <row r="1131">
          <cell r="AB1131">
            <v>0</v>
          </cell>
          <cell r="AN1131">
            <v>-40036.249999999993</v>
          </cell>
          <cell r="AO1131" t="str">
            <v>65b</v>
          </cell>
        </row>
        <row r="1132">
          <cell r="AB1132">
            <v>-4441250</v>
          </cell>
          <cell r="AN1132">
            <v>-2422500</v>
          </cell>
          <cell r="AO1132" t="str">
            <v>65a</v>
          </cell>
        </row>
        <row r="1133">
          <cell r="AB1133">
            <v>-3208333.15</v>
          </cell>
          <cell r="AN1133">
            <v>-1749999.8366666667</v>
          </cell>
          <cell r="AO1133" t="str">
            <v>65a</v>
          </cell>
        </row>
        <row r="1134">
          <cell r="AB1134">
            <v>-16785.45</v>
          </cell>
          <cell r="AN1134">
            <v>-2034.8454166666668</v>
          </cell>
          <cell r="AO1134" t="str">
            <v xml:space="preserve"> </v>
          </cell>
        </row>
        <row r="1135">
          <cell r="AB1135">
            <v>-45879.18</v>
          </cell>
          <cell r="AN1135">
            <v>-13952.984999999999</v>
          </cell>
          <cell r="AO1135" t="str">
            <v>65b</v>
          </cell>
        </row>
        <row r="1136">
          <cell r="AB1136">
            <v>-561666.5</v>
          </cell>
          <cell r="AN1136">
            <v>-3369999.8533333335</v>
          </cell>
          <cell r="AO1136" t="str">
            <v>65a</v>
          </cell>
        </row>
        <row r="1137">
          <cell r="AB1137">
            <v>-53523.61</v>
          </cell>
          <cell r="AN1137">
            <v>-15611.052916666667</v>
          </cell>
          <cell r="AO1137" t="str">
            <v>65a</v>
          </cell>
        </row>
        <row r="1138">
          <cell r="AB1138">
            <v>-88660.63</v>
          </cell>
          <cell r="AN1138">
            <v>-69210.078749999986</v>
          </cell>
          <cell r="AO1138" t="str">
            <v xml:space="preserve"> </v>
          </cell>
        </row>
        <row r="1139">
          <cell r="AB1139">
            <v>-8208750</v>
          </cell>
          <cell r="AN1139">
            <v>-4477500</v>
          </cell>
          <cell r="AO1139" t="str">
            <v>65a</v>
          </cell>
        </row>
        <row r="1140">
          <cell r="AB1140">
            <v>-871979.18</v>
          </cell>
          <cell r="AN1140">
            <v>-481350.17166666669</v>
          </cell>
          <cell r="AO1140" t="str">
            <v>65a</v>
          </cell>
        </row>
        <row r="1141">
          <cell r="AB1141">
            <v>0</v>
          </cell>
          <cell r="AN1141">
            <v>-3600.4145833333332</v>
          </cell>
          <cell r="AO1141" t="str">
            <v>65a</v>
          </cell>
        </row>
        <row r="1142">
          <cell r="AB1142">
            <v>-877500</v>
          </cell>
          <cell r="AN1142">
            <v>-5265000</v>
          </cell>
          <cell r="AO1142" t="str">
            <v>65a</v>
          </cell>
        </row>
        <row r="1143">
          <cell r="AB1143">
            <v>0</v>
          </cell>
          <cell r="AN1143">
            <v>0</v>
          </cell>
          <cell r="AO1143" t="str">
            <v>65a</v>
          </cell>
        </row>
        <row r="1144">
          <cell r="AB1144">
            <v>-7497750.0199999996</v>
          </cell>
          <cell r="AN1144">
            <v>-5028282.7833333332</v>
          </cell>
          <cell r="AO1144" t="str">
            <v>65a</v>
          </cell>
        </row>
        <row r="1145">
          <cell r="AB1145">
            <v>0</v>
          </cell>
          <cell r="AN1145">
            <v>0</v>
          </cell>
          <cell r="AO1145" t="str">
            <v>65a</v>
          </cell>
        </row>
        <row r="1146">
          <cell r="AB1146">
            <v>0</v>
          </cell>
          <cell r="AN1146">
            <v>-1444059.1666666667</v>
          </cell>
          <cell r="AO1146" t="str">
            <v>65a</v>
          </cell>
        </row>
        <row r="1147">
          <cell r="AB1147">
            <v>-937499.98</v>
          </cell>
          <cell r="AN1147">
            <v>-632523.1216666667</v>
          </cell>
          <cell r="AO1147" t="str">
            <v>65a</v>
          </cell>
        </row>
        <row r="1148">
          <cell r="AB1148">
            <v>-576916.68999999994</v>
          </cell>
          <cell r="AN1148">
            <v>-937489.58791666676</v>
          </cell>
          <cell r="AO1148" t="str">
            <v>65a</v>
          </cell>
        </row>
        <row r="1149">
          <cell r="AB1149">
            <v>-99450</v>
          </cell>
          <cell r="AN1149">
            <v>-161606.25</v>
          </cell>
          <cell r="AO1149" t="str">
            <v>65a</v>
          </cell>
        </row>
        <row r="1150">
          <cell r="AB1150">
            <v>2345.3200000000002</v>
          </cell>
          <cell r="AN1150">
            <v>-3529.935833333333</v>
          </cell>
        </row>
        <row r="1151">
          <cell r="AB1151">
            <v>-25878.49</v>
          </cell>
          <cell r="AN1151">
            <v>-14838.407500000001</v>
          </cell>
          <cell r="AO1151" t="str">
            <v>65b</v>
          </cell>
        </row>
        <row r="1152">
          <cell r="AB1152">
            <v>-1639462.5</v>
          </cell>
          <cell r="AN1152">
            <v>-267989.0625</v>
          </cell>
          <cell r="AO1152" t="str">
            <v>65a</v>
          </cell>
        </row>
        <row r="1153">
          <cell r="AB1153">
            <v>0</v>
          </cell>
          <cell r="AN1153">
            <v>0</v>
          </cell>
          <cell r="AO1153" t="str">
            <v>65a</v>
          </cell>
        </row>
        <row r="1154">
          <cell r="AB1154">
            <v>-1473607.13</v>
          </cell>
          <cell r="AN1154">
            <v>-1349490.7437500001</v>
          </cell>
          <cell r="AO1154" t="str">
            <v>65a</v>
          </cell>
        </row>
        <row r="1155">
          <cell r="AB1155">
            <v>-914398.34</v>
          </cell>
          <cell r="AN1155">
            <v>-153496.40833333333</v>
          </cell>
          <cell r="AO1155" t="str">
            <v>65a</v>
          </cell>
        </row>
        <row r="1156">
          <cell r="AB1156">
            <v>-495678.29</v>
          </cell>
          <cell r="AN1156">
            <v>-102337.96166666667</v>
          </cell>
          <cell r="AO1156" t="str">
            <v>65a</v>
          </cell>
        </row>
        <row r="1157">
          <cell r="AB1157">
            <v>-21336.74</v>
          </cell>
          <cell r="AN1157">
            <v>-5100.7441666666673</v>
          </cell>
          <cell r="AO1157" t="str">
            <v>65a</v>
          </cell>
        </row>
        <row r="1158">
          <cell r="AB1158">
            <v>0</v>
          </cell>
          <cell r="AN1158">
            <v>0</v>
          </cell>
          <cell r="AO1158" t="str">
            <v>65a</v>
          </cell>
        </row>
        <row r="1159">
          <cell r="AB1159">
            <v>0</v>
          </cell>
          <cell r="AN1159">
            <v>902.25916666666672</v>
          </cell>
        </row>
        <row r="1160">
          <cell r="AB1160">
            <v>0</v>
          </cell>
          <cell r="AN1160">
            <v>0</v>
          </cell>
          <cell r="AO1160" t="str">
            <v>65a</v>
          </cell>
        </row>
        <row r="1161">
          <cell r="AB1161">
            <v>0</v>
          </cell>
          <cell r="AN1161">
            <v>0</v>
          </cell>
          <cell r="AO1161" t="str">
            <v>65a</v>
          </cell>
        </row>
        <row r="1162">
          <cell r="AB1162">
            <v>0</v>
          </cell>
          <cell r="AN1162">
            <v>0</v>
          </cell>
          <cell r="AO1162" t="str">
            <v>65a</v>
          </cell>
        </row>
        <row r="1163">
          <cell r="AB1163">
            <v>0</v>
          </cell>
          <cell r="AN1163">
            <v>0</v>
          </cell>
        </row>
        <row r="1164">
          <cell r="AB1164">
            <v>0</v>
          </cell>
          <cell r="AN1164">
            <v>0</v>
          </cell>
          <cell r="AO1164" t="str">
            <v>65a</v>
          </cell>
        </row>
        <row r="1165">
          <cell r="AB1165">
            <v>0</v>
          </cell>
          <cell r="AN1165">
            <v>0</v>
          </cell>
          <cell r="AO1165" t="str">
            <v>65a</v>
          </cell>
        </row>
        <row r="1166">
          <cell r="AB1166">
            <v>0</v>
          </cell>
          <cell r="AN1166">
            <v>0</v>
          </cell>
          <cell r="AO1166" t="str">
            <v xml:space="preserve"> </v>
          </cell>
        </row>
        <row r="1167">
          <cell r="AB1167">
            <v>-733011.79</v>
          </cell>
          <cell r="AN1167">
            <v>-1280568.8983333332</v>
          </cell>
          <cell r="AO1167" t="str">
            <v xml:space="preserve"> </v>
          </cell>
        </row>
        <row r="1168">
          <cell r="AB1168">
            <v>-1792788</v>
          </cell>
          <cell r="AN1168">
            <v>-2013055.8266666669</v>
          </cell>
          <cell r="AO1168" t="str">
            <v xml:space="preserve"> </v>
          </cell>
        </row>
        <row r="1169">
          <cell r="AB1169">
            <v>-40464.239999999998</v>
          </cell>
          <cell r="AN1169">
            <v>-82731.853333333333</v>
          </cell>
        </row>
        <row r="1170">
          <cell r="AB1170">
            <v>-40464.239999999998</v>
          </cell>
          <cell r="AN1170">
            <v>-82731.853333333333</v>
          </cell>
        </row>
        <row r="1171">
          <cell r="AB1171">
            <v>-6876.8</v>
          </cell>
          <cell r="AN1171">
            <v>-56341.233333333337</v>
          </cell>
        </row>
        <row r="1172">
          <cell r="AB1172">
            <v>-6876.8</v>
          </cell>
          <cell r="AN1172">
            <v>-56341.233333333337</v>
          </cell>
        </row>
        <row r="1173">
          <cell r="AB1173">
            <v>-14434.16</v>
          </cell>
          <cell r="AN1173">
            <v>-69596.513333333321</v>
          </cell>
        </row>
        <row r="1174">
          <cell r="AB1174">
            <v>0</v>
          </cell>
          <cell r="AN1174">
            <v>-1016033.86375</v>
          </cell>
        </row>
        <row r="1175">
          <cell r="AB1175">
            <v>-991249.05</v>
          </cell>
          <cell r="AN1175">
            <v>-813731.97083333321</v>
          </cell>
          <cell r="AO1175" t="str">
            <v>65a</v>
          </cell>
        </row>
        <row r="1176">
          <cell r="AB1176">
            <v>0</v>
          </cell>
          <cell r="AN1176">
            <v>0</v>
          </cell>
          <cell r="AO1176" t="str">
            <v xml:space="preserve"> </v>
          </cell>
        </row>
        <row r="1177">
          <cell r="AB1177">
            <v>0</v>
          </cell>
          <cell r="AN1177">
            <v>-4422.1099999999997</v>
          </cell>
          <cell r="AO1177" t="str">
            <v>65a</v>
          </cell>
        </row>
        <row r="1178">
          <cell r="AB1178">
            <v>0</v>
          </cell>
          <cell r="AN1178">
            <v>-224579.63916666666</v>
          </cell>
        </row>
        <row r="1179">
          <cell r="AB1179">
            <v>-755793</v>
          </cell>
          <cell r="AN1179">
            <v>-1077924.4350000001</v>
          </cell>
          <cell r="AO1179" t="str">
            <v>65b</v>
          </cell>
        </row>
        <row r="1180">
          <cell r="AB1180">
            <v>-1141872.83</v>
          </cell>
          <cell r="AN1180">
            <v>-906743.10041666671</v>
          </cell>
          <cell r="AO1180" t="str">
            <v>65a</v>
          </cell>
        </row>
        <row r="1181">
          <cell r="AB1181">
            <v>-745021.63</v>
          </cell>
          <cell r="AN1181">
            <v>-774838.23375000013</v>
          </cell>
          <cell r="AO1181" t="str">
            <v>65a</v>
          </cell>
        </row>
        <row r="1182">
          <cell r="AB1182">
            <v>-239434.99</v>
          </cell>
          <cell r="AN1182">
            <v>-303729.65208333347</v>
          </cell>
          <cell r="AO1182" t="str">
            <v>65a</v>
          </cell>
        </row>
        <row r="1183">
          <cell r="AB1183">
            <v>0</v>
          </cell>
          <cell r="AN1183">
            <v>0</v>
          </cell>
          <cell r="AO1183" t="str">
            <v>65a</v>
          </cell>
        </row>
        <row r="1184">
          <cell r="AB1184">
            <v>0</v>
          </cell>
          <cell r="AN1184">
            <v>-20833.333333333332</v>
          </cell>
          <cell r="AO1184" t="str">
            <v>65a</v>
          </cell>
        </row>
        <row r="1185">
          <cell r="AB1185">
            <v>0</v>
          </cell>
          <cell r="AN1185">
            <v>0</v>
          </cell>
          <cell r="AO1185" t="str">
            <v>65a</v>
          </cell>
        </row>
        <row r="1186">
          <cell r="AB1186">
            <v>0</v>
          </cell>
          <cell r="AN1186">
            <v>161.22333333333333</v>
          </cell>
          <cell r="AO1186" t="str">
            <v>65a</v>
          </cell>
        </row>
        <row r="1187">
          <cell r="AB1187">
            <v>0</v>
          </cell>
          <cell r="AN1187">
            <v>-1533333.3333333333</v>
          </cell>
        </row>
        <row r="1188">
          <cell r="AB1188">
            <v>0</v>
          </cell>
          <cell r="AN1188">
            <v>0</v>
          </cell>
        </row>
        <row r="1189">
          <cell r="AB1189">
            <v>0</v>
          </cell>
          <cell r="AN1189">
            <v>-1122855</v>
          </cell>
          <cell r="AO1189" t="str">
            <v>41</v>
          </cell>
        </row>
        <row r="1190">
          <cell r="AB1190">
            <v>-633689.44999999995</v>
          </cell>
          <cell r="AN1190">
            <v>-695651.30708333349</v>
          </cell>
          <cell r="AO1190" t="str">
            <v>63</v>
          </cell>
        </row>
        <row r="1191">
          <cell r="AB1191">
            <v>-3306489.7</v>
          </cell>
          <cell r="AN1191">
            <v>-4731023.9604166672</v>
          </cell>
          <cell r="AO1191" t="str">
            <v>63</v>
          </cell>
        </row>
        <row r="1192">
          <cell r="AB1192">
            <v>-337286.52</v>
          </cell>
          <cell r="AN1192">
            <v>-344081.60499999998</v>
          </cell>
          <cell r="AO1192" t="str">
            <v>63</v>
          </cell>
        </row>
        <row r="1193">
          <cell r="AB1193">
            <v>0</v>
          </cell>
          <cell r="AN1193">
            <v>0</v>
          </cell>
          <cell r="AO1193" t="str">
            <v>20</v>
          </cell>
          <cell r="AP1193">
            <v>30</v>
          </cell>
        </row>
        <row r="1194">
          <cell r="AB1194">
            <v>0</v>
          </cell>
          <cell r="AN1194">
            <v>0</v>
          </cell>
          <cell r="AO1194" t="str">
            <v>20</v>
          </cell>
          <cell r="AP1194">
            <v>30</v>
          </cell>
        </row>
        <row r="1195">
          <cell r="AB1195">
            <v>0</v>
          </cell>
          <cell r="AN1195">
            <v>0</v>
          </cell>
          <cell r="AO1195" t="str">
            <v>20</v>
          </cell>
          <cell r="AP1195">
            <v>30</v>
          </cell>
        </row>
        <row r="1196">
          <cell r="AB1196">
            <v>0</v>
          </cell>
          <cell r="AN1196">
            <v>0</v>
          </cell>
          <cell r="AO1196" t="str">
            <v>20</v>
          </cell>
          <cell r="AP1196">
            <v>30</v>
          </cell>
        </row>
        <row r="1197">
          <cell r="AB1197">
            <v>0</v>
          </cell>
          <cell r="AN1197">
            <v>0</v>
          </cell>
          <cell r="AO1197" t="str">
            <v>20</v>
          </cell>
          <cell r="AP1197">
            <v>30</v>
          </cell>
        </row>
        <row r="1198">
          <cell r="AB1198">
            <v>0</v>
          </cell>
          <cell r="AN1198">
            <v>0</v>
          </cell>
          <cell r="AO1198" t="str">
            <v>20</v>
          </cell>
          <cell r="AP1198">
            <v>30</v>
          </cell>
        </row>
        <row r="1199">
          <cell r="AB1199">
            <v>-3304.85</v>
          </cell>
          <cell r="AN1199">
            <v>-432482.37041666667</v>
          </cell>
          <cell r="AO1199" t="str">
            <v>20</v>
          </cell>
          <cell r="AP1199" t="str">
            <v>30</v>
          </cell>
        </row>
        <row r="1200">
          <cell r="AB1200">
            <v>-2555632.5299999998</v>
          </cell>
          <cell r="AN1200">
            <v>-2635200.0229166667</v>
          </cell>
          <cell r="AO1200" t="str">
            <v>20</v>
          </cell>
          <cell r="AP1200" t="str">
            <v>30</v>
          </cell>
        </row>
        <row r="1201">
          <cell r="AB1201">
            <v>-18889759.530000001</v>
          </cell>
          <cell r="AN1201">
            <v>-18517789.530000005</v>
          </cell>
          <cell r="AO1201" t="str">
            <v>20</v>
          </cell>
          <cell r="AP1201" t="str">
            <v>30</v>
          </cell>
        </row>
        <row r="1202">
          <cell r="AB1202">
            <v>-12354716.17</v>
          </cell>
          <cell r="AN1202">
            <v>-10878068.713750001</v>
          </cell>
          <cell r="AO1202" t="str">
            <v>63</v>
          </cell>
          <cell r="AP1202" t="str">
            <v xml:space="preserve"> </v>
          </cell>
        </row>
        <row r="1203">
          <cell r="AB1203">
            <v>-464683.58</v>
          </cell>
          <cell r="AN1203">
            <v>-446087.59291666659</v>
          </cell>
          <cell r="AO1203" t="str">
            <v>63</v>
          </cell>
        </row>
        <row r="1204">
          <cell r="AB1204">
            <v>-10000</v>
          </cell>
          <cell r="AN1204">
            <v>-10000</v>
          </cell>
          <cell r="AO1204" t="str">
            <v>20</v>
          </cell>
          <cell r="AP1204" t="str">
            <v>30</v>
          </cell>
        </row>
        <row r="1205">
          <cell r="AB1205">
            <v>-25524.85</v>
          </cell>
          <cell r="AN1205">
            <v>-21496.120416666665</v>
          </cell>
          <cell r="AO1205" t="str">
            <v>63</v>
          </cell>
        </row>
        <row r="1206">
          <cell r="AB1206">
            <v>-42021.78</v>
          </cell>
          <cell r="AN1206">
            <v>-58110.346250000002</v>
          </cell>
          <cell r="AO1206" t="str">
            <v>63</v>
          </cell>
        </row>
        <row r="1207">
          <cell r="AB1207">
            <v>-652279.19999999995</v>
          </cell>
          <cell r="AN1207">
            <v>-279358.72916666663</v>
          </cell>
          <cell r="AO1207" t="str">
            <v>20</v>
          </cell>
          <cell r="AP1207">
            <v>30</v>
          </cell>
        </row>
        <row r="1208">
          <cell r="AB1208">
            <v>-2851582.64</v>
          </cell>
          <cell r="AN1208">
            <v>-742245.76208333333</v>
          </cell>
          <cell r="AO1208" t="str">
            <v>20</v>
          </cell>
          <cell r="AP1208">
            <v>30</v>
          </cell>
        </row>
        <row r="1209">
          <cell r="AB1209">
            <v>-1589346.19</v>
          </cell>
          <cell r="AN1209">
            <v>-678524.13458333339</v>
          </cell>
          <cell r="AO1209" t="str">
            <v>20</v>
          </cell>
          <cell r="AP1209">
            <v>30</v>
          </cell>
        </row>
        <row r="1210">
          <cell r="AB1210">
            <v>-1016768.79</v>
          </cell>
          <cell r="AN1210">
            <v>-369260.24958333327</v>
          </cell>
          <cell r="AO1210" t="str">
            <v>20</v>
          </cell>
          <cell r="AP1210">
            <v>30</v>
          </cell>
        </row>
        <row r="1211">
          <cell r="AB1211">
            <v>-3089713.86</v>
          </cell>
          <cell r="AN1211">
            <v>-2470607.5100000002</v>
          </cell>
        </row>
        <row r="1212">
          <cell r="AB1212">
            <v>-5000</v>
          </cell>
          <cell r="AN1212">
            <v>-5000</v>
          </cell>
        </row>
        <row r="1213">
          <cell r="AB1213">
            <v>-26668727.57</v>
          </cell>
          <cell r="AN1213">
            <v>-24835876.166250002</v>
          </cell>
          <cell r="AO1213" t="str">
            <v>65a</v>
          </cell>
        </row>
        <row r="1214">
          <cell r="AB1214">
            <v>0</v>
          </cell>
          <cell r="AN1214">
            <v>0</v>
          </cell>
          <cell r="AO1214" t="str">
            <v>65a</v>
          </cell>
        </row>
        <row r="1215">
          <cell r="AB1215">
            <v>0</v>
          </cell>
          <cell r="AN1215">
            <v>-808150</v>
          </cell>
        </row>
        <row r="1216">
          <cell r="AB1216">
            <v>-2410058.23</v>
          </cell>
          <cell r="AN1216">
            <v>-1377995.5216666667</v>
          </cell>
        </row>
        <row r="1217">
          <cell r="AB1217">
            <v>-9934029.5600000005</v>
          </cell>
          <cell r="AN1217">
            <v>-10149244.116249999</v>
          </cell>
          <cell r="AO1217" t="str">
            <v>47</v>
          </cell>
        </row>
        <row r="1218">
          <cell r="AB1218">
            <v>-2992.04</v>
          </cell>
          <cell r="AN1218">
            <v>-186.04916666666668</v>
          </cell>
        </row>
        <row r="1219">
          <cell r="AB1219">
            <v>0</v>
          </cell>
          <cell r="AN1219">
            <v>0</v>
          </cell>
          <cell r="AO1219" t="str">
            <v>65a</v>
          </cell>
        </row>
        <row r="1220">
          <cell r="AB1220">
            <v>-28224</v>
          </cell>
          <cell r="AN1220">
            <v>-13128</v>
          </cell>
          <cell r="AO1220" t="str">
            <v>49</v>
          </cell>
        </row>
        <row r="1221">
          <cell r="AB1221">
            <v>0</v>
          </cell>
          <cell r="AN1221">
            <v>0</v>
          </cell>
          <cell r="AO1221" t="str">
            <v>3</v>
          </cell>
        </row>
        <row r="1222">
          <cell r="AB1222">
            <v>0</v>
          </cell>
          <cell r="AN1222">
            <v>0</v>
          </cell>
          <cell r="AO1222">
            <v>2</v>
          </cell>
        </row>
        <row r="1223">
          <cell r="AB1223">
            <v>-2106234.98</v>
          </cell>
          <cell r="AN1223">
            <v>-1795089.3741666665</v>
          </cell>
          <cell r="AO1223" t="str">
            <v>49</v>
          </cell>
        </row>
        <row r="1224">
          <cell r="AB1224">
            <v>-17801000</v>
          </cell>
          <cell r="AN1224">
            <v>-17229846.041666668</v>
          </cell>
          <cell r="AO1224" t="str">
            <v>49</v>
          </cell>
        </row>
        <row r="1225">
          <cell r="AB1225">
            <v>-58986.21</v>
          </cell>
          <cell r="AN1225">
            <v>-55135.612083333333</v>
          </cell>
          <cell r="AO1225" t="str">
            <v>49</v>
          </cell>
        </row>
        <row r="1226">
          <cell r="AB1226">
            <v>-8277452.4500000002</v>
          </cell>
          <cell r="AN1226">
            <v>-6191500.3154166667</v>
          </cell>
          <cell r="AO1226" t="str">
            <v>49</v>
          </cell>
        </row>
        <row r="1227">
          <cell r="AB1227">
            <v>-39032.26</v>
          </cell>
          <cell r="AN1227">
            <v>-18947.524999999998</v>
          </cell>
          <cell r="AO1227" t="str">
            <v>65a</v>
          </cell>
        </row>
        <row r="1228">
          <cell r="AB1228">
            <v>0</v>
          </cell>
          <cell r="AN1228">
            <v>0</v>
          </cell>
          <cell r="AO1228" t="str">
            <v>65a</v>
          </cell>
        </row>
        <row r="1229">
          <cell r="AB1229">
            <v>0</v>
          </cell>
          <cell r="AN1229">
            <v>0</v>
          </cell>
          <cell r="AO1229" t="str">
            <v>65b</v>
          </cell>
        </row>
        <row r="1230">
          <cell r="AB1230">
            <v>-222809.33</v>
          </cell>
          <cell r="AN1230">
            <v>-229684.31000000003</v>
          </cell>
          <cell r="AO1230" t="str">
            <v>65a</v>
          </cell>
        </row>
        <row r="1231">
          <cell r="AB1231">
            <v>0</v>
          </cell>
          <cell r="AN1231">
            <v>-2127799.8633333333</v>
          </cell>
          <cell r="AO1231" t="str">
            <v xml:space="preserve"> </v>
          </cell>
        </row>
        <row r="1232">
          <cell r="AB1232">
            <v>0</v>
          </cell>
          <cell r="AN1232">
            <v>-75158.125</v>
          </cell>
          <cell r="AO1232" t="str">
            <v>65a</v>
          </cell>
        </row>
        <row r="1233">
          <cell r="AB1233">
            <v>-250015</v>
          </cell>
          <cell r="AN1233">
            <v>-102091.45833333333</v>
          </cell>
          <cell r="AO1233" t="str">
            <v>65a</v>
          </cell>
        </row>
        <row r="1234">
          <cell r="AB1234">
            <v>0</v>
          </cell>
          <cell r="AN1234">
            <v>0</v>
          </cell>
        </row>
        <row r="1235">
          <cell r="AB1235">
            <v>-13807132</v>
          </cell>
          <cell r="AN1235">
            <v>-14682130</v>
          </cell>
          <cell r="AO1235" t="str">
            <v>65a</v>
          </cell>
        </row>
        <row r="1236">
          <cell r="AB1236">
            <v>-8447.35</v>
          </cell>
          <cell r="AN1236">
            <v>-662.66375000000005</v>
          </cell>
          <cell r="AO1236" t="str">
            <v>65a</v>
          </cell>
        </row>
        <row r="1237">
          <cell r="AB1237">
            <v>0</v>
          </cell>
          <cell r="AN1237">
            <v>0</v>
          </cell>
          <cell r="AO1237" t="str">
            <v>65a</v>
          </cell>
        </row>
        <row r="1238">
          <cell r="AB1238">
            <v>0</v>
          </cell>
          <cell r="AN1238">
            <v>0</v>
          </cell>
          <cell r="AO1238" t="str">
            <v>65a</v>
          </cell>
        </row>
        <row r="1239">
          <cell r="AB1239">
            <v>0</v>
          </cell>
          <cell r="AN1239">
            <v>0</v>
          </cell>
        </row>
        <row r="1240">
          <cell r="AB1240">
            <v>-2140.5700000000002</v>
          </cell>
          <cell r="AN1240">
            <v>12539.422083333329</v>
          </cell>
          <cell r="AO1240" t="str">
            <v>65a</v>
          </cell>
        </row>
        <row r="1241">
          <cell r="AB1241">
            <v>0</v>
          </cell>
          <cell r="AN1241">
            <v>32.228333333333332</v>
          </cell>
          <cell r="AO1241" t="str">
            <v>65a</v>
          </cell>
        </row>
        <row r="1242">
          <cell r="AB1242">
            <v>-27312000</v>
          </cell>
          <cell r="AN1242">
            <v>-26056250</v>
          </cell>
        </row>
        <row r="1243">
          <cell r="AB1243">
            <v>-8686177.8599999994</v>
          </cell>
          <cell r="AN1243">
            <v>-17205758.129999999</v>
          </cell>
          <cell r="AO1243" t="str">
            <v>41</v>
          </cell>
        </row>
        <row r="1244">
          <cell r="AB1244">
            <v>-19900488.379999999</v>
          </cell>
          <cell r="AN1244">
            <v>-17458741.549166668</v>
          </cell>
          <cell r="AO1244" t="str">
            <v>49</v>
          </cell>
        </row>
        <row r="1245">
          <cell r="AB1245">
            <v>0</v>
          </cell>
          <cell r="AN1245">
            <v>0</v>
          </cell>
          <cell r="AO1245" t="str">
            <v>41</v>
          </cell>
        </row>
        <row r="1246">
          <cell r="AB1246">
            <v>0</v>
          </cell>
          <cell r="AN1246">
            <v>0</v>
          </cell>
          <cell r="AO1246" t="str">
            <v>41</v>
          </cell>
        </row>
        <row r="1247">
          <cell r="AB1247">
            <v>0</v>
          </cell>
          <cell r="AN1247">
            <v>0</v>
          </cell>
          <cell r="AO1247" t="str">
            <v>41</v>
          </cell>
        </row>
        <row r="1248">
          <cell r="AB1248">
            <v>0</v>
          </cell>
          <cell r="AN1248">
            <v>0</v>
          </cell>
          <cell r="AO1248" t="str">
            <v>41</v>
          </cell>
        </row>
        <row r="1249">
          <cell r="AB1249">
            <v>0</v>
          </cell>
          <cell r="AN1249">
            <v>-64610.625</v>
          </cell>
          <cell r="AO1249" t="str">
            <v>41</v>
          </cell>
        </row>
        <row r="1250">
          <cell r="AB1250">
            <v>0</v>
          </cell>
          <cell r="AN1250">
            <v>0</v>
          </cell>
          <cell r="AO1250" t="str">
            <v>41</v>
          </cell>
        </row>
        <row r="1251">
          <cell r="AB1251">
            <v>0</v>
          </cell>
          <cell r="AN1251">
            <v>0</v>
          </cell>
          <cell r="AO1251" t="str">
            <v>41</v>
          </cell>
        </row>
        <row r="1252">
          <cell r="AB1252">
            <v>0</v>
          </cell>
          <cell r="AN1252">
            <v>-291666.66666666669</v>
          </cell>
          <cell r="AO1252" t="str">
            <v>41</v>
          </cell>
        </row>
        <row r="1253">
          <cell r="AB1253">
            <v>0</v>
          </cell>
          <cell r="AN1253">
            <v>-337500</v>
          </cell>
          <cell r="AO1253" t="str">
            <v>41</v>
          </cell>
        </row>
        <row r="1254">
          <cell r="AB1254">
            <v>-513276.41</v>
          </cell>
          <cell r="AN1254">
            <v>-414767.9745833333</v>
          </cell>
          <cell r="AO1254" t="str">
            <v>41</v>
          </cell>
        </row>
        <row r="1255">
          <cell r="AB1255">
            <v>-225000</v>
          </cell>
          <cell r="AN1255">
            <v>-187500</v>
          </cell>
          <cell r="AO1255" t="str">
            <v>41</v>
          </cell>
        </row>
        <row r="1256">
          <cell r="AB1256">
            <v>-1982106.78</v>
          </cell>
          <cell r="AN1256">
            <v>-851180.21</v>
          </cell>
          <cell r="AO1256" t="str">
            <v>41</v>
          </cell>
        </row>
        <row r="1257">
          <cell r="AB1257">
            <v>0</v>
          </cell>
          <cell r="AN1257">
            <v>-35003.527916666666</v>
          </cell>
          <cell r="AO1257" t="str">
            <v>41</v>
          </cell>
        </row>
        <row r="1258">
          <cell r="AB1258">
            <v>0</v>
          </cell>
          <cell r="AN1258">
            <v>0</v>
          </cell>
          <cell r="AO1258" t="str">
            <v>65a</v>
          </cell>
        </row>
        <row r="1259">
          <cell r="AB1259">
            <v>0</v>
          </cell>
          <cell r="AN1259">
            <v>0</v>
          </cell>
          <cell r="AO1259" t="str">
            <v>65a</v>
          </cell>
        </row>
        <row r="1260">
          <cell r="AB1260">
            <v>0</v>
          </cell>
          <cell r="AN1260">
            <v>0</v>
          </cell>
          <cell r="AO1260" t="str">
            <v>65a</v>
          </cell>
        </row>
        <row r="1261">
          <cell r="AB1261">
            <v>0</v>
          </cell>
          <cell r="AN1261">
            <v>0</v>
          </cell>
          <cell r="AO1261" t="str">
            <v>65a</v>
          </cell>
        </row>
        <row r="1262">
          <cell r="AB1262">
            <v>0</v>
          </cell>
          <cell r="AN1262">
            <v>-95.734166666666667</v>
          </cell>
          <cell r="AO1262" t="str">
            <v>65a</v>
          </cell>
        </row>
        <row r="1263">
          <cell r="AB1263">
            <v>-7416.29</v>
          </cell>
          <cell r="AN1263">
            <v>-7416.2899999999981</v>
          </cell>
          <cell r="AO1263" t="str">
            <v>65a</v>
          </cell>
        </row>
        <row r="1264">
          <cell r="AB1264">
            <v>-5140.3599999999997</v>
          </cell>
          <cell r="AN1264">
            <v>-5140.3599999999997</v>
          </cell>
          <cell r="AO1264" t="str">
            <v>65a</v>
          </cell>
        </row>
        <row r="1265">
          <cell r="AB1265">
            <v>-11459.63</v>
          </cell>
          <cell r="AN1265">
            <v>-11459.630000000003</v>
          </cell>
          <cell r="AO1265" t="str">
            <v>65a</v>
          </cell>
        </row>
        <row r="1266">
          <cell r="AB1266">
            <v>-1479.6</v>
          </cell>
          <cell r="AN1266">
            <v>-1479.6000000000001</v>
          </cell>
          <cell r="AO1266" t="str">
            <v>65a</v>
          </cell>
        </row>
        <row r="1267">
          <cell r="AB1267">
            <v>-959.98</v>
          </cell>
          <cell r="AN1267">
            <v>-959.97999999999968</v>
          </cell>
          <cell r="AO1267" t="str">
            <v>65a</v>
          </cell>
        </row>
        <row r="1268">
          <cell r="AB1268">
            <v>-876.25</v>
          </cell>
          <cell r="AN1268">
            <v>-865.16583333333347</v>
          </cell>
          <cell r="AO1268" t="str">
            <v>65a</v>
          </cell>
        </row>
        <row r="1269">
          <cell r="AB1269">
            <v>-912.01</v>
          </cell>
          <cell r="AN1269">
            <v>-359.47541666666666</v>
          </cell>
          <cell r="AO1269" t="str">
            <v>65a</v>
          </cell>
        </row>
        <row r="1270">
          <cell r="AB1270">
            <v>-12.55</v>
          </cell>
          <cell r="AN1270">
            <v>-12.549999999999999</v>
          </cell>
          <cell r="AO1270" t="str">
            <v>65a</v>
          </cell>
        </row>
        <row r="1271">
          <cell r="AB1271">
            <v>-598.99</v>
          </cell>
          <cell r="AN1271">
            <v>-598.9899999999999</v>
          </cell>
          <cell r="AO1271" t="str">
            <v>65a</v>
          </cell>
        </row>
        <row r="1272">
          <cell r="AB1272">
            <v>-168.86</v>
          </cell>
          <cell r="AN1272">
            <v>-168.86000000000004</v>
          </cell>
          <cell r="AO1272" t="str">
            <v>65a</v>
          </cell>
        </row>
        <row r="1273">
          <cell r="AB1273">
            <v>0</v>
          </cell>
          <cell r="AN1273">
            <v>14.956250000000002</v>
          </cell>
          <cell r="AO1273" t="str">
            <v>65a</v>
          </cell>
        </row>
        <row r="1274">
          <cell r="AB1274">
            <v>-123.17</v>
          </cell>
          <cell r="AN1274">
            <v>-198.50750000000002</v>
          </cell>
          <cell r="AO1274" t="str">
            <v>65a</v>
          </cell>
        </row>
        <row r="1275">
          <cell r="AB1275">
            <v>-574.46</v>
          </cell>
          <cell r="AN1275">
            <v>-23.935833333333335</v>
          </cell>
          <cell r="AO1275" t="str">
            <v>65a</v>
          </cell>
        </row>
        <row r="1276">
          <cell r="AB1276">
            <v>-5718285</v>
          </cell>
          <cell r="AN1276">
            <v>-4486820.625</v>
          </cell>
          <cell r="AO1276" t="str">
            <v>41</v>
          </cell>
        </row>
        <row r="1277">
          <cell r="AB1277">
            <v>0</v>
          </cell>
          <cell r="AN1277">
            <v>-294955.23749999999</v>
          </cell>
          <cell r="AO1277" t="str">
            <v>41</v>
          </cell>
        </row>
        <row r="1278">
          <cell r="AB1278">
            <v>-7074602.9100000001</v>
          </cell>
          <cell r="AN1278">
            <v>-4269235.635416667</v>
          </cell>
          <cell r="AO1278" t="str">
            <v xml:space="preserve"> </v>
          </cell>
        </row>
        <row r="1279">
          <cell r="AB1279">
            <v>-2870186.23</v>
          </cell>
          <cell r="AN1279">
            <v>-1787976.9612499999</v>
          </cell>
          <cell r="AO1279" t="str">
            <v xml:space="preserve">65 </v>
          </cell>
        </row>
        <row r="1280">
          <cell r="AB1280">
            <v>5104426.16</v>
          </cell>
          <cell r="AN1280">
            <v>1790443.5249999997</v>
          </cell>
          <cell r="AO1280" t="str">
            <v xml:space="preserve"> </v>
          </cell>
        </row>
        <row r="1281">
          <cell r="AB1281">
            <v>1100761.99</v>
          </cell>
          <cell r="AN1281">
            <v>387028.17458333331</v>
          </cell>
          <cell r="AO1281" t="str">
            <v>65</v>
          </cell>
          <cell r="AP1281" t="str">
            <v xml:space="preserve"> </v>
          </cell>
        </row>
        <row r="1282">
          <cell r="AB1282">
            <v>-27589.17</v>
          </cell>
          <cell r="AN1282">
            <v>-6514.111249999999</v>
          </cell>
          <cell r="AO1282" t="str">
            <v>49</v>
          </cell>
        </row>
        <row r="1283">
          <cell r="AB1283">
            <v>-1552657.3</v>
          </cell>
          <cell r="AN1283">
            <v>-1667975.9050000003</v>
          </cell>
          <cell r="AO1283" t="str">
            <v xml:space="preserve"> </v>
          </cell>
        </row>
        <row r="1284">
          <cell r="AB1284">
            <v>-45410</v>
          </cell>
          <cell r="AN1284">
            <v>-72656</v>
          </cell>
          <cell r="AO1284" t="str">
            <v xml:space="preserve"> </v>
          </cell>
        </row>
        <row r="1285">
          <cell r="AB1285">
            <v>-30265.78</v>
          </cell>
          <cell r="AN1285">
            <v>-32179.628750000003</v>
          </cell>
        </row>
        <row r="1286">
          <cell r="AB1286">
            <v>0</v>
          </cell>
          <cell r="AN1286">
            <v>0</v>
          </cell>
          <cell r="AO1286" t="str">
            <v>23</v>
          </cell>
          <cell r="AP1286">
            <v>29</v>
          </cell>
        </row>
        <row r="1287">
          <cell r="AB1287">
            <v>0</v>
          </cell>
          <cell r="AN1287">
            <v>0</v>
          </cell>
        </row>
        <row r="1288">
          <cell r="AB1288">
            <v>-2702244.02</v>
          </cell>
          <cell r="AN1288">
            <v>-2850418.2045833333</v>
          </cell>
        </row>
        <row r="1289">
          <cell r="AB1289">
            <v>-33762.980000000003</v>
          </cell>
          <cell r="AN1289">
            <v>-30999.499166666661</v>
          </cell>
        </row>
        <row r="1290">
          <cell r="AB1290">
            <v>0</v>
          </cell>
          <cell r="AN1290">
            <v>0</v>
          </cell>
        </row>
        <row r="1291">
          <cell r="AB1291">
            <v>-92276.94</v>
          </cell>
          <cell r="AN1291">
            <v>-98497.855833333335</v>
          </cell>
        </row>
        <row r="1292">
          <cell r="AB1292">
            <v>-8165809</v>
          </cell>
          <cell r="AN1292">
            <v>-8165809</v>
          </cell>
          <cell r="AO1292" t="str">
            <v>10</v>
          </cell>
        </row>
        <row r="1293">
          <cell r="AB1293">
            <v>4614264</v>
          </cell>
          <cell r="AN1293">
            <v>4300195.875</v>
          </cell>
          <cell r="AO1293" t="str">
            <v>10</v>
          </cell>
        </row>
        <row r="1294">
          <cell r="AB1294">
            <v>-10135707.039999999</v>
          </cell>
          <cell r="AN1294">
            <v>-12923100.119583333</v>
          </cell>
        </row>
        <row r="1295">
          <cell r="AB1295">
            <v>-887313.59</v>
          </cell>
          <cell r="AN1295">
            <v>-947812.25</v>
          </cell>
          <cell r="AO1295" t="str">
            <v>12</v>
          </cell>
        </row>
        <row r="1296">
          <cell r="AB1296">
            <v>0</v>
          </cell>
          <cell r="AN1296">
            <v>-19380.39875</v>
          </cell>
          <cell r="AO1296" t="str">
            <v>12</v>
          </cell>
        </row>
        <row r="1297">
          <cell r="AB1297">
            <v>-192765.41</v>
          </cell>
          <cell r="AN1297">
            <v>-122056.57791666668</v>
          </cell>
          <cell r="AO1297" t="str">
            <v>12</v>
          </cell>
        </row>
        <row r="1298">
          <cell r="AB1298">
            <v>-71851894.799999997</v>
          </cell>
          <cell r="AN1298">
            <v>-71851894.799999982</v>
          </cell>
          <cell r="AO1298" t="str">
            <v>64</v>
          </cell>
        </row>
        <row r="1299">
          <cell r="AB1299">
            <v>-3497000</v>
          </cell>
          <cell r="AN1299">
            <v>-3623291.6666666665</v>
          </cell>
          <cell r="AO1299" t="str">
            <v>22</v>
          </cell>
          <cell r="AP1299">
            <v>31</v>
          </cell>
        </row>
        <row r="1300">
          <cell r="AB1300">
            <v>-647743</v>
          </cell>
          <cell r="AN1300">
            <v>-1288879.25</v>
          </cell>
          <cell r="AO1300" t="str">
            <v>22</v>
          </cell>
          <cell r="AP1300">
            <v>32</v>
          </cell>
        </row>
        <row r="1301">
          <cell r="AB1301">
            <v>-337279618</v>
          </cell>
          <cell r="AN1301">
            <v>-328736616.95833331</v>
          </cell>
          <cell r="AO1301" t="str">
            <v>22</v>
          </cell>
          <cell r="AP1301">
            <v>33</v>
          </cell>
        </row>
        <row r="1302">
          <cell r="AB1302">
            <v>-939000</v>
          </cell>
          <cell r="AN1302">
            <v>-942583.33333333337</v>
          </cell>
          <cell r="AO1302" t="str">
            <v>22</v>
          </cell>
          <cell r="AP1302">
            <v>34</v>
          </cell>
        </row>
        <row r="1303">
          <cell r="AB1303">
            <v>-32874</v>
          </cell>
          <cell r="AN1303">
            <v>-32874</v>
          </cell>
          <cell r="AO1303" t="str">
            <v>22</v>
          </cell>
          <cell r="AP1303" t="str">
            <v>35</v>
          </cell>
        </row>
        <row r="1304">
          <cell r="AB1304">
            <v>-55683000</v>
          </cell>
          <cell r="AN1304">
            <v>-45478416.666666664</v>
          </cell>
          <cell r="AO1304" t="str">
            <v>64</v>
          </cell>
        </row>
        <row r="1305">
          <cell r="AB1305">
            <v>141000</v>
          </cell>
          <cell r="AN1305">
            <v>-6125</v>
          </cell>
          <cell r="AO1305" t="str">
            <v xml:space="preserve"> </v>
          </cell>
        </row>
        <row r="1306">
          <cell r="AB1306">
            <v>904152.97</v>
          </cell>
          <cell r="AN1306">
            <v>904152.97000000009</v>
          </cell>
          <cell r="AO1306" t="str">
            <v>64</v>
          </cell>
        </row>
        <row r="1307">
          <cell r="AB1307">
            <v>-796000</v>
          </cell>
          <cell r="AN1307">
            <v>-266416.66666666669</v>
          </cell>
          <cell r="AO1307" t="str">
            <v>66a</v>
          </cell>
        </row>
        <row r="1308">
          <cell r="AB1308">
            <v>-27673328.77</v>
          </cell>
          <cell r="AN1308">
            <v>-27673328.77</v>
          </cell>
          <cell r="AO1308" t="str">
            <v>64</v>
          </cell>
        </row>
        <row r="1309">
          <cell r="AB1309">
            <v>-4489581</v>
          </cell>
          <cell r="AN1309">
            <v>-4489581</v>
          </cell>
          <cell r="AO1309" t="str">
            <v>64</v>
          </cell>
        </row>
        <row r="1310">
          <cell r="AB1310">
            <v>-269554.90999999997</v>
          </cell>
          <cell r="AN1310">
            <v>-269554.91000000003</v>
          </cell>
          <cell r="AO1310" t="str">
            <v>64</v>
          </cell>
        </row>
        <row r="1311">
          <cell r="AB1311">
            <v>-443787.06</v>
          </cell>
          <cell r="AN1311">
            <v>-443787.05999999988</v>
          </cell>
          <cell r="AO1311" t="str">
            <v>64</v>
          </cell>
        </row>
        <row r="1312">
          <cell r="AB1312">
            <v>-1614.97</v>
          </cell>
          <cell r="AN1312">
            <v>-1614.97</v>
          </cell>
          <cell r="AO1312" t="str">
            <v>64</v>
          </cell>
        </row>
        <row r="1313">
          <cell r="AB1313">
            <v>-48687.62</v>
          </cell>
          <cell r="AN1313">
            <v>-48687.62</v>
          </cell>
          <cell r="AO1313" t="str">
            <v>64</v>
          </cell>
        </row>
        <row r="1314">
          <cell r="AB1314">
            <v>-76732.02</v>
          </cell>
          <cell r="AN1314">
            <v>-76732.02</v>
          </cell>
          <cell r="AO1314" t="str">
            <v>64</v>
          </cell>
        </row>
        <row r="1315">
          <cell r="AB1315">
            <v>-2475</v>
          </cell>
          <cell r="AN1315">
            <v>-2475</v>
          </cell>
          <cell r="AO1315" t="str">
            <v>64</v>
          </cell>
        </row>
        <row r="1316">
          <cell r="AB1316">
            <v>97405</v>
          </cell>
          <cell r="AN1316">
            <v>97405</v>
          </cell>
          <cell r="AO1316" t="str">
            <v>64</v>
          </cell>
        </row>
        <row r="1317">
          <cell r="AB1317">
            <v>-4106</v>
          </cell>
          <cell r="AN1317">
            <v>-4106</v>
          </cell>
          <cell r="AO1317" t="str">
            <v>64</v>
          </cell>
        </row>
        <row r="1318">
          <cell r="AB1318">
            <v>-171529</v>
          </cell>
          <cell r="AN1318">
            <v>-171529</v>
          </cell>
          <cell r="AO1318" t="str">
            <v>64</v>
          </cell>
        </row>
        <row r="1319">
          <cell r="AB1319">
            <v>-152467</v>
          </cell>
          <cell r="AN1319">
            <v>-152467</v>
          </cell>
          <cell r="AO1319" t="str">
            <v>64</v>
          </cell>
        </row>
        <row r="1320">
          <cell r="AB1320">
            <v>1365117.79</v>
          </cell>
          <cell r="AN1320">
            <v>1365117.7899999998</v>
          </cell>
          <cell r="AO1320" t="str">
            <v>66a</v>
          </cell>
        </row>
        <row r="1321">
          <cell r="AB1321">
            <v>0</v>
          </cell>
          <cell r="AN1321">
            <v>0</v>
          </cell>
          <cell r="AO1321" t="str">
            <v>22</v>
          </cell>
          <cell r="AP1321">
            <v>36</v>
          </cell>
        </row>
        <row r="1322">
          <cell r="AB1322">
            <v>0</v>
          </cell>
          <cell r="AN1322">
            <v>0</v>
          </cell>
          <cell r="AO1322" t="str">
            <v xml:space="preserve"> </v>
          </cell>
        </row>
        <row r="1323">
          <cell r="AB1323">
            <v>-477999.57</v>
          </cell>
          <cell r="AN1323">
            <v>-477999.57000000007</v>
          </cell>
          <cell r="AO1323" t="str">
            <v>66a</v>
          </cell>
        </row>
        <row r="1324">
          <cell r="AB1324">
            <v>-3665</v>
          </cell>
          <cell r="AN1324">
            <v>-3665</v>
          </cell>
          <cell r="AO1324" t="str">
            <v xml:space="preserve"> </v>
          </cell>
        </row>
        <row r="1325">
          <cell r="AB1325">
            <v>-7054000</v>
          </cell>
          <cell r="AN1325">
            <v>-6017416.666666667</v>
          </cell>
          <cell r="AO1325" t="str">
            <v>66a</v>
          </cell>
        </row>
        <row r="1326">
          <cell r="AB1326">
            <v>-947000</v>
          </cell>
          <cell r="AN1326">
            <v>-947000</v>
          </cell>
        </row>
        <row r="1327">
          <cell r="AB1327">
            <v>-4409226</v>
          </cell>
          <cell r="AN1327">
            <v>-3336176.0833333335</v>
          </cell>
          <cell r="AO1327" t="str">
            <v>22</v>
          </cell>
          <cell r="AP1327">
            <v>37</v>
          </cell>
        </row>
        <row r="1328">
          <cell r="AB1328">
            <v>0</v>
          </cell>
          <cell r="AN1328">
            <v>0</v>
          </cell>
          <cell r="AO1328" t="str">
            <v xml:space="preserve"> </v>
          </cell>
        </row>
        <row r="1329">
          <cell r="AB1329">
            <v>-68738.990000000005</v>
          </cell>
          <cell r="AN1329">
            <v>-137833.11666666667</v>
          </cell>
          <cell r="AO1329" t="str">
            <v>48</v>
          </cell>
        </row>
        <row r="1330">
          <cell r="AB1330">
            <v>16256</v>
          </cell>
          <cell r="AN1330">
            <v>15991.625</v>
          </cell>
          <cell r="AO1330" t="str">
            <v>48</v>
          </cell>
        </row>
        <row r="1331">
          <cell r="AB1331">
            <v>-148493689</v>
          </cell>
          <cell r="AN1331">
            <v>-160943064</v>
          </cell>
          <cell r="AO1331" t="str">
            <v>48</v>
          </cell>
        </row>
        <row r="1332">
          <cell r="AB1332">
            <v>353000</v>
          </cell>
          <cell r="AN1332">
            <v>23833.333333333332</v>
          </cell>
          <cell r="AO1332" t="str">
            <v xml:space="preserve"> </v>
          </cell>
        </row>
        <row r="1333">
          <cell r="AB1333">
            <v>0</v>
          </cell>
          <cell r="AN1333">
            <v>0</v>
          </cell>
          <cell r="AO1333" t="str">
            <v xml:space="preserve"> </v>
          </cell>
        </row>
        <row r="1334">
          <cell r="AB1334">
            <v>-3454000</v>
          </cell>
          <cell r="AN1334">
            <v>-4504000</v>
          </cell>
          <cell r="AO1334" t="str">
            <v xml:space="preserve"> </v>
          </cell>
        </row>
        <row r="1335">
          <cell r="AB1335">
            <v>-1673000</v>
          </cell>
          <cell r="AN1335">
            <v>-1673000</v>
          </cell>
        </row>
        <row r="1336">
          <cell r="AB1336">
            <v>0</v>
          </cell>
          <cell r="AN1336">
            <v>0</v>
          </cell>
          <cell r="AO1336" t="str">
            <v xml:space="preserve"> </v>
          </cell>
        </row>
        <row r="1337">
          <cell r="AB1337">
            <v>-15485174</v>
          </cell>
          <cell r="AN1337">
            <v>-16048552.75</v>
          </cell>
        </row>
        <row r="1338">
          <cell r="AB1338">
            <v>-41303000</v>
          </cell>
          <cell r="AN1338">
            <v>-36741625</v>
          </cell>
          <cell r="AO1338" t="str">
            <v>64</v>
          </cell>
        </row>
        <row r="1339">
          <cell r="AB1339">
            <v>-13198000</v>
          </cell>
          <cell r="AN1339">
            <v>-13451541.666666666</v>
          </cell>
          <cell r="AO1339">
            <v>22</v>
          </cell>
          <cell r="AP1339" t="str">
            <v>37a</v>
          </cell>
        </row>
        <row r="1340">
          <cell r="AB1340">
            <v>1332692</v>
          </cell>
          <cell r="AN1340">
            <v>1332692</v>
          </cell>
          <cell r="AO1340" t="str">
            <v>65b</v>
          </cell>
        </row>
        <row r="1341">
          <cell r="AB1341">
            <v>-3727000</v>
          </cell>
          <cell r="AN1341">
            <v>-4005291.6666666665</v>
          </cell>
          <cell r="AO1341" t="str">
            <v>22</v>
          </cell>
          <cell r="AP1341" t="str">
            <v>37b</v>
          </cell>
        </row>
        <row r="1342">
          <cell r="AB1342">
            <v>5635154.54</v>
          </cell>
          <cell r="AN1342">
            <v>5635154.54</v>
          </cell>
          <cell r="AO1342" t="str">
            <v>65b</v>
          </cell>
        </row>
        <row r="1343">
          <cell r="AB1343">
            <v>-10664000</v>
          </cell>
          <cell r="AN1343">
            <v>-10297666.666666666</v>
          </cell>
        </row>
        <row r="1344">
          <cell r="AB1344">
            <v>98028</v>
          </cell>
          <cell r="AN1344">
            <v>-117826.75</v>
          </cell>
          <cell r="AO1344" t="str">
            <v>41</v>
          </cell>
        </row>
        <row r="1345">
          <cell r="AB1345">
            <v>0</v>
          </cell>
          <cell r="AN1345">
            <v>-364583.33333333331</v>
          </cell>
        </row>
        <row r="1346">
          <cell r="AB1346">
            <v>-33312000</v>
          </cell>
          <cell r="AN1346">
            <v>-28985750</v>
          </cell>
          <cell r="AO1346" t="str">
            <v>66a</v>
          </cell>
        </row>
        <row r="1347">
          <cell r="AB1347">
            <v>-1430000</v>
          </cell>
          <cell r="AN1347">
            <v>-59583.333333333336</v>
          </cell>
          <cell r="AO1347" t="str">
            <v>47</v>
          </cell>
        </row>
        <row r="1348">
          <cell r="AB1348">
            <v>-72564653</v>
          </cell>
          <cell r="AN1348">
            <v>-72387225.291666672</v>
          </cell>
          <cell r="AO1348" t="str">
            <v>66a</v>
          </cell>
        </row>
        <row r="1349">
          <cell r="AB1349">
            <v>12663.58</v>
          </cell>
          <cell r="AN1349">
            <v>12135.92708333333</v>
          </cell>
          <cell r="AO1349">
            <v>6</v>
          </cell>
        </row>
        <row r="1350">
          <cell r="AB1350">
            <v>44658.07</v>
          </cell>
          <cell r="AN1350">
            <v>42899.414583333331</v>
          </cell>
          <cell r="AO1350">
            <v>6</v>
          </cell>
        </row>
        <row r="1351">
          <cell r="AB1351">
            <v>1780078.13</v>
          </cell>
          <cell r="AN1351">
            <v>1875439.4541666666</v>
          </cell>
          <cell r="AO1351">
            <v>6</v>
          </cell>
        </row>
        <row r="1352">
          <cell r="AB1352">
            <v>0</v>
          </cell>
          <cell r="AN1352">
            <v>0</v>
          </cell>
          <cell r="AO1352">
            <v>6</v>
          </cell>
        </row>
        <row r="1353">
          <cell r="AB1353">
            <v>3724980.33</v>
          </cell>
          <cell r="AN1353">
            <v>2809270.254999999</v>
          </cell>
          <cell r="AO1353">
            <v>6</v>
          </cell>
        </row>
        <row r="1354">
          <cell r="AB1354">
            <v>0</v>
          </cell>
          <cell r="AN1354">
            <v>0</v>
          </cell>
          <cell r="AO1354">
            <v>6</v>
          </cell>
        </row>
        <row r="1355">
          <cell r="AB1355">
            <v>0</v>
          </cell>
          <cell r="AN1355">
            <v>0</v>
          </cell>
          <cell r="AO1355">
            <v>6</v>
          </cell>
        </row>
        <row r="1356">
          <cell r="AB1356">
            <v>60710442.049999997</v>
          </cell>
          <cell r="AN1356">
            <v>46484716.798333339</v>
          </cell>
          <cell r="AO1356">
            <v>6</v>
          </cell>
        </row>
        <row r="1357">
          <cell r="AB1357">
            <v>0</v>
          </cell>
          <cell r="AN1357">
            <v>0</v>
          </cell>
          <cell r="AO1357">
            <v>6</v>
          </cell>
        </row>
        <row r="1358">
          <cell r="AB1358">
            <v>-5176339752.4699955</v>
          </cell>
          <cell r="AN1358">
            <v>-5231517078.7645836</v>
          </cell>
          <cell r="AO1358" t="str">
            <v xml:space="preserve"> </v>
          </cell>
        </row>
        <row r="1359">
          <cell r="AB1359">
            <v>1.621246337890625E-5</v>
          </cell>
          <cell r="AN1359">
            <v>-7.62939453125E-6</v>
          </cell>
        </row>
        <row r="1360">
          <cell r="AB1360">
            <v>9.5367431640625E-6</v>
          </cell>
          <cell r="AN1360">
            <v>0</v>
          </cell>
        </row>
        <row r="1362">
          <cell r="AB1362" t="str">
            <v xml:space="preserve"> </v>
          </cell>
          <cell r="AN1362" t="str">
            <v xml:space="preserve"> </v>
          </cell>
        </row>
        <row r="1363">
          <cell r="AN1363" t="str">
            <v xml:space="preserve"> </v>
          </cell>
        </row>
        <row r="1365">
          <cell r="AN1365" t="str">
            <v xml:space="preserve">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1">
          <cell r="H61">
            <v>6.9188435929027195E-2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P256"/>
  <sheetViews>
    <sheetView tabSelected="1" zoomScaleNormal="100" workbookViewId="0">
      <pane ySplit="7" topLeftCell="A8" activePane="bottomLeft" state="frozen"/>
      <selection activeCell="E19" sqref="E19"/>
      <selection pane="bottomLeft" activeCell="B31" sqref="B31"/>
    </sheetView>
  </sheetViews>
  <sheetFormatPr defaultColWidth="9.140625" defaultRowHeight="11.25" x14ac:dyDescent="0.2"/>
  <cols>
    <col min="1" max="1" width="6.5703125" style="3" bestFit="1" customWidth="1"/>
    <col min="2" max="2" width="26.42578125" style="1" customWidth="1"/>
    <col min="3" max="3" width="15.7109375" style="1" bestFit="1" customWidth="1"/>
    <col min="4" max="4" width="12" style="1" bestFit="1" customWidth="1"/>
    <col min="5" max="5" width="11.140625" style="1" bestFit="1" customWidth="1"/>
    <col min="6" max="6" width="12.28515625" style="52" customWidth="1"/>
    <col min="7" max="7" width="11.28515625" style="52" bestFit="1" customWidth="1"/>
    <col min="8" max="8" width="12.5703125" style="52" bestFit="1" customWidth="1"/>
    <col min="9" max="9" width="1.5703125" style="52" customWidth="1"/>
    <col min="10" max="10" width="10" style="52" bestFit="1" customWidth="1"/>
    <col min="11" max="11" width="15.140625" style="52" customWidth="1"/>
    <col min="12" max="12" width="1.42578125" style="52" customWidth="1"/>
    <col min="13" max="13" width="8.140625" style="52" bestFit="1" customWidth="1"/>
    <col min="14" max="14" width="8.42578125" style="52" bestFit="1" customWidth="1"/>
    <col min="15" max="15" width="11.140625" style="52" bestFit="1" customWidth="1"/>
    <col min="16" max="16" width="6.5703125" style="73" bestFit="1" customWidth="1"/>
    <col min="17" max="16384" width="9.140625" style="52"/>
  </cols>
  <sheetData>
    <row r="1" spans="1:16" s="50" customFormat="1" x14ac:dyDescent="0.2">
      <c r="A1" s="337" t="s">
        <v>149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</row>
    <row r="2" spans="1:16" s="50" customFormat="1" x14ac:dyDescent="0.2">
      <c r="A2" s="337" t="s">
        <v>41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</row>
    <row r="3" spans="1:16" s="50" customFormat="1" x14ac:dyDescent="0.2">
      <c r="A3" s="337" t="s">
        <v>365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</row>
    <row r="4" spans="1:16" s="50" customFormat="1" x14ac:dyDescent="0.2">
      <c r="A4" s="338" t="s">
        <v>366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</row>
    <row r="5" spans="1:16" s="50" customFormat="1" x14ac:dyDescent="0.2">
      <c r="A5" s="51"/>
      <c r="B5" s="335"/>
      <c r="C5" s="335"/>
      <c r="D5" s="335"/>
      <c r="E5" s="335"/>
      <c r="F5" s="335"/>
      <c r="G5" s="335"/>
      <c r="H5" s="335"/>
      <c r="P5" s="72"/>
    </row>
    <row r="6" spans="1:16" x14ac:dyDescent="0.2">
      <c r="A6" s="49"/>
      <c r="B6" s="336"/>
      <c r="C6" s="336"/>
      <c r="D6" s="336"/>
      <c r="E6" s="336"/>
      <c r="F6" s="336"/>
      <c r="G6" s="336"/>
      <c r="H6" s="336"/>
    </row>
    <row r="7" spans="1:16" ht="67.5" x14ac:dyDescent="0.2">
      <c r="A7" s="23" t="s">
        <v>40</v>
      </c>
      <c r="B7" s="23" t="s">
        <v>39</v>
      </c>
      <c r="C7" s="23" t="s">
        <v>38</v>
      </c>
      <c r="D7" s="23" t="s">
        <v>37</v>
      </c>
      <c r="E7" s="23" t="s">
        <v>367</v>
      </c>
      <c r="F7" s="23" t="s">
        <v>368</v>
      </c>
      <c r="G7" s="23" t="s">
        <v>369</v>
      </c>
      <c r="H7" s="23" t="s">
        <v>370</v>
      </c>
      <c r="J7" s="53" t="s">
        <v>371</v>
      </c>
      <c r="K7" s="54" t="s">
        <v>372</v>
      </c>
      <c r="L7" s="54"/>
      <c r="M7" s="54" t="s">
        <v>373</v>
      </c>
      <c r="N7" s="54" t="s">
        <v>374</v>
      </c>
      <c r="O7" s="54" t="s">
        <v>370</v>
      </c>
      <c r="P7" s="74" t="s">
        <v>5</v>
      </c>
    </row>
    <row r="8" spans="1:16" ht="13.15" customHeight="1" x14ac:dyDescent="0.2">
      <c r="A8" s="21"/>
      <c r="B8" s="21" t="s">
        <v>34</v>
      </c>
      <c r="C8" s="21" t="s">
        <v>33</v>
      </c>
      <c r="D8" s="35" t="s">
        <v>32</v>
      </c>
      <c r="E8" s="31" t="s">
        <v>31</v>
      </c>
      <c r="F8" s="21" t="s">
        <v>30</v>
      </c>
      <c r="G8" s="21" t="s">
        <v>29</v>
      </c>
      <c r="H8" s="21" t="s">
        <v>28</v>
      </c>
      <c r="I8" s="1"/>
      <c r="J8" s="322" t="s">
        <v>27</v>
      </c>
      <c r="K8" s="322" t="s">
        <v>26</v>
      </c>
      <c r="L8" s="322"/>
      <c r="M8" s="322" t="s">
        <v>25</v>
      </c>
      <c r="N8" s="322" t="s">
        <v>24</v>
      </c>
      <c r="O8" s="21" t="s">
        <v>23</v>
      </c>
      <c r="P8" s="323" t="s">
        <v>22</v>
      </c>
    </row>
    <row r="9" spans="1:16" ht="13.15" customHeight="1" x14ac:dyDescent="0.2">
      <c r="A9" s="3" t="s">
        <v>21</v>
      </c>
      <c r="B9" s="21"/>
      <c r="C9" s="21"/>
      <c r="D9" s="35"/>
      <c r="E9" s="31"/>
      <c r="F9" s="3"/>
      <c r="G9" s="3"/>
      <c r="H9" s="3" t="s">
        <v>20</v>
      </c>
      <c r="J9" s="55"/>
      <c r="K9" s="55" t="s">
        <v>19</v>
      </c>
      <c r="L9" s="55"/>
      <c r="M9" s="329">
        <f>ROUND(+'WP#1 - UE-190529 COS (PTDGP.T)'!$K$27,2)</f>
        <v>0.74</v>
      </c>
      <c r="N9" s="305">
        <f>ROUND(+'WP#1 - UE-190529 COS (PTDGP.T)'!$K$28,2)</f>
        <v>0.26</v>
      </c>
      <c r="O9" s="3" t="s">
        <v>18</v>
      </c>
      <c r="P9" s="75" t="s">
        <v>17</v>
      </c>
    </row>
    <row r="10" spans="1:16" ht="13.15" customHeight="1" x14ac:dyDescent="0.2">
      <c r="B10" s="21"/>
      <c r="C10" s="21"/>
      <c r="D10" s="35"/>
      <c r="E10" s="31"/>
      <c r="F10" s="31"/>
      <c r="G10" s="31"/>
      <c r="H10" s="31"/>
      <c r="M10" s="21" t="s">
        <v>16</v>
      </c>
      <c r="N10" s="21" t="s">
        <v>16</v>
      </c>
      <c r="O10" s="47"/>
      <c r="P10" s="76"/>
    </row>
    <row r="11" spans="1:16" ht="13.15" customHeight="1" x14ac:dyDescent="0.2">
      <c r="A11" s="3">
        <v>1</v>
      </c>
      <c r="B11" s="47" t="s">
        <v>15</v>
      </c>
      <c r="C11" s="21"/>
      <c r="D11" s="35"/>
      <c r="E11" s="31"/>
      <c r="F11" s="31"/>
      <c r="G11" s="31"/>
      <c r="H11" s="31"/>
      <c r="J11" s="56">
        <f>SUM(J25:J34)</f>
        <v>1195</v>
      </c>
      <c r="K11" s="57">
        <f>SUM(K25:K34)</f>
        <v>68</v>
      </c>
    </row>
    <row r="12" spans="1:16" ht="13.15" customHeight="1" x14ac:dyDescent="0.2">
      <c r="A12" s="3">
        <f t="shared" ref="A12:A76" si="0">A11+1</f>
        <v>2</v>
      </c>
      <c r="B12" s="47" t="s">
        <v>14</v>
      </c>
      <c r="C12" s="21"/>
      <c r="D12" s="35"/>
      <c r="E12" s="31"/>
      <c r="F12" s="31"/>
      <c r="G12" s="31"/>
      <c r="H12" s="31"/>
      <c r="J12" s="56">
        <f>SUM(J37:J46)</f>
        <v>108849</v>
      </c>
      <c r="K12" s="57">
        <f>SUM(K37:K46)</f>
        <v>4449</v>
      </c>
    </row>
    <row r="13" spans="1:16" ht="13.15" customHeight="1" x14ac:dyDescent="0.2">
      <c r="A13" s="3">
        <f t="shared" si="0"/>
        <v>3</v>
      </c>
      <c r="B13" s="47" t="s">
        <v>13</v>
      </c>
      <c r="C13" s="21"/>
      <c r="D13" s="35"/>
      <c r="E13" s="31"/>
      <c r="F13" s="31"/>
      <c r="G13" s="31"/>
      <c r="H13" s="31"/>
      <c r="J13" s="56">
        <f>SUM(J49:J64)</f>
        <v>220247</v>
      </c>
      <c r="K13" s="57">
        <f>SUM(K49:K64)</f>
        <v>15230</v>
      </c>
    </row>
    <row r="14" spans="1:16" ht="13.15" customHeight="1" x14ac:dyDescent="0.2">
      <c r="A14" s="3">
        <f t="shared" si="0"/>
        <v>4</v>
      </c>
      <c r="B14" s="47" t="s">
        <v>12</v>
      </c>
      <c r="C14" s="21"/>
      <c r="D14" s="35"/>
      <c r="E14" s="31"/>
      <c r="F14" s="31"/>
      <c r="G14" s="31"/>
      <c r="H14" s="31"/>
      <c r="J14" s="56">
        <f>SUM(J67:J119)</f>
        <v>911208</v>
      </c>
      <c r="K14" s="57">
        <f>SUM(K67:K119)</f>
        <v>428596</v>
      </c>
    </row>
    <row r="15" spans="1:16" ht="13.15" customHeight="1" x14ac:dyDescent="0.2">
      <c r="A15" s="3">
        <f t="shared" si="0"/>
        <v>5</v>
      </c>
      <c r="B15" s="47" t="s">
        <v>11</v>
      </c>
      <c r="C15" s="21"/>
      <c r="D15" s="35"/>
      <c r="E15" s="31"/>
      <c r="F15" s="31"/>
      <c r="G15" s="31"/>
      <c r="H15" s="31"/>
      <c r="J15" s="56">
        <f>SUM(J122:J140)</f>
        <v>115592</v>
      </c>
      <c r="K15" s="57">
        <f>SUM(K122:K140)</f>
        <v>7682</v>
      </c>
    </row>
    <row r="16" spans="1:16" ht="13.15" customHeight="1" x14ac:dyDescent="0.2">
      <c r="A16" s="3">
        <f t="shared" si="0"/>
        <v>6</v>
      </c>
      <c r="B16" s="47" t="s">
        <v>10</v>
      </c>
      <c r="C16" s="21"/>
      <c r="D16" s="35"/>
      <c r="E16" s="31"/>
      <c r="F16" s="31"/>
      <c r="G16" s="31"/>
      <c r="H16" s="31"/>
      <c r="J16" s="56">
        <f>SUM(J143:J160)</f>
        <v>73627</v>
      </c>
      <c r="K16" s="57">
        <f>SUM(K143:K160)</f>
        <v>37412</v>
      </c>
    </row>
    <row r="17" spans="1:16" ht="13.15" customHeight="1" x14ac:dyDescent="0.2">
      <c r="A17" s="3">
        <f t="shared" si="0"/>
        <v>7</v>
      </c>
      <c r="B17" s="47" t="s">
        <v>9</v>
      </c>
      <c r="C17" s="21"/>
      <c r="D17" s="35"/>
      <c r="E17" s="31"/>
      <c r="F17" s="31"/>
      <c r="G17" s="31"/>
      <c r="H17" s="31"/>
      <c r="J17" s="56">
        <f>+J201</f>
        <v>11405629</v>
      </c>
      <c r="K17" s="57">
        <f>+K201</f>
        <v>9923</v>
      </c>
    </row>
    <row r="18" spans="1:16" ht="13.15" customHeight="1" x14ac:dyDescent="0.2">
      <c r="A18" s="3">
        <f t="shared" si="0"/>
        <v>8</v>
      </c>
      <c r="B18" s="47" t="s">
        <v>8</v>
      </c>
      <c r="C18" s="21"/>
      <c r="D18" s="35"/>
      <c r="E18" s="31"/>
      <c r="F18" s="31"/>
      <c r="G18" s="31"/>
      <c r="H18" s="31"/>
      <c r="J18" s="56">
        <f>SUM(J163:J198)</f>
        <v>17609</v>
      </c>
      <c r="K18" s="57">
        <f>SUM(K163:K198)</f>
        <v>11970</v>
      </c>
    </row>
    <row r="19" spans="1:16" ht="13.15" customHeight="1" x14ac:dyDescent="0.2">
      <c r="A19" s="3">
        <f t="shared" si="0"/>
        <v>9</v>
      </c>
      <c r="B19" s="47" t="s">
        <v>7</v>
      </c>
      <c r="C19" s="21"/>
      <c r="D19" s="35"/>
      <c r="E19" s="31"/>
      <c r="F19" s="31"/>
      <c r="G19" s="31"/>
      <c r="H19" s="31"/>
      <c r="J19" s="56">
        <f>SUM(J204:J208)</f>
        <v>13155</v>
      </c>
      <c r="K19" s="57">
        <f>SUM(K204:K208)</f>
        <v>10288</v>
      </c>
    </row>
    <row r="20" spans="1:16" ht="13.15" customHeight="1" x14ac:dyDescent="0.2">
      <c r="A20" s="3">
        <f t="shared" si="0"/>
        <v>10</v>
      </c>
      <c r="B20" s="47" t="s">
        <v>6</v>
      </c>
      <c r="C20" s="21"/>
      <c r="D20" s="35"/>
      <c r="E20" s="31"/>
      <c r="F20" s="31"/>
      <c r="G20" s="31"/>
      <c r="H20" s="31"/>
      <c r="J20" s="317">
        <f>SUM(J11:J19)</f>
        <v>12867111</v>
      </c>
      <c r="K20" s="316">
        <f>SUM(K11:K19)</f>
        <v>525618</v>
      </c>
    </row>
    <row r="21" spans="1:16" ht="13.15" customHeight="1" x14ac:dyDescent="0.2">
      <c r="A21" s="3">
        <f t="shared" si="0"/>
        <v>11</v>
      </c>
      <c r="B21" s="47" t="s">
        <v>5</v>
      </c>
      <c r="C21" s="21"/>
      <c r="D21" s="35"/>
      <c r="E21" s="31"/>
      <c r="F21" s="31"/>
      <c r="G21" s="31"/>
      <c r="H21" s="31"/>
      <c r="J21" s="321">
        <v>12853956</v>
      </c>
      <c r="K21" s="318">
        <v>528770.0721323326</v>
      </c>
    </row>
    <row r="22" spans="1:16" ht="13.15" customHeight="1" x14ac:dyDescent="0.2">
      <c r="A22" s="3">
        <f t="shared" si="0"/>
        <v>12</v>
      </c>
      <c r="B22" s="47" t="s">
        <v>5</v>
      </c>
      <c r="C22" s="21"/>
      <c r="D22" s="35"/>
      <c r="E22" s="31"/>
      <c r="F22" s="31"/>
      <c r="G22" s="31"/>
      <c r="H22" s="31"/>
      <c r="J22" s="319">
        <f>+J20-J21</f>
        <v>13155</v>
      </c>
      <c r="K22" s="320">
        <f>+K20-K21</f>
        <v>-3152.0721323325997</v>
      </c>
    </row>
    <row r="23" spans="1:16" ht="13.15" customHeight="1" x14ac:dyDescent="0.2">
      <c r="A23" s="3">
        <f t="shared" si="0"/>
        <v>13</v>
      </c>
      <c r="B23" s="47"/>
      <c r="C23" s="21"/>
      <c r="D23" s="35"/>
      <c r="E23" s="31"/>
      <c r="F23" s="31"/>
      <c r="G23" s="31"/>
      <c r="H23" s="31"/>
    </row>
    <row r="24" spans="1:16" ht="13.15" customHeight="1" x14ac:dyDescent="0.2">
      <c r="A24" s="3">
        <f t="shared" si="0"/>
        <v>14</v>
      </c>
      <c r="B24" s="34" t="str">
        <f>'WP#3 - UE-190529 Light COS'!A3</f>
        <v>Sch 50E</v>
      </c>
      <c r="E24" s="21"/>
    </row>
    <row r="25" spans="1:16" ht="13.15" customHeight="1" x14ac:dyDescent="0.2">
      <c r="A25" s="3">
        <f t="shared" si="0"/>
        <v>15</v>
      </c>
      <c r="B25" s="34" t="str">
        <f>'WP#3 - UE-190529 Light COS'!A4</f>
        <v>003</v>
      </c>
      <c r="C25" s="33" t="str">
        <f>'WP#3 - UE-190529 Light COS'!C4</f>
        <v>Compact Flourescent</v>
      </c>
      <c r="D25" s="32" t="str">
        <f>'WP#3 - UE-190529 Light COS'!D4</f>
        <v>CF 22</v>
      </c>
      <c r="E25" s="58">
        <f>ROUND('Sch 140 Distribution Chg'!H10,2)</f>
        <v>0</v>
      </c>
      <c r="F25" s="59">
        <f>ROUND('Sch 140 Prod Trans Demand Chg'!F10,2)</f>
        <v>0</v>
      </c>
      <c r="G25" s="59">
        <f>ROUND('Sch 140 Prod Trans Energy Chg'!H10,2)</f>
        <v>0.01</v>
      </c>
      <c r="H25" s="59">
        <f>SUM(E25:G25)</f>
        <v>0.01</v>
      </c>
      <c r="J25" s="60">
        <v>708</v>
      </c>
      <c r="K25" s="61">
        <f>ROUND(J25*H25,0)</f>
        <v>7</v>
      </c>
      <c r="M25" s="62">
        <f>ROUND(H25-N25,2)</f>
        <v>0.01</v>
      </c>
      <c r="N25" s="63">
        <f>ROUND(H25*$N$9,2)</f>
        <v>0</v>
      </c>
      <c r="O25" s="63">
        <f>SUM(M25:N25)</f>
        <v>0.01</v>
      </c>
      <c r="P25" s="77">
        <f>+O25-H25</f>
        <v>0</v>
      </c>
    </row>
    <row r="26" spans="1:16" ht="13.15" customHeight="1" x14ac:dyDescent="0.2">
      <c r="A26" s="3">
        <f t="shared" si="0"/>
        <v>16</v>
      </c>
      <c r="B26" s="34"/>
      <c r="C26" s="33"/>
      <c r="D26" s="32"/>
      <c r="E26" s="58"/>
      <c r="F26" s="59"/>
      <c r="G26" s="59"/>
      <c r="H26" s="59"/>
      <c r="J26" s="60"/>
      <c r="K26" s="61"/>
      <c r="M26" s="62"/>
      <c r="N26" s="63"/>
      <c r="O26" s="63"/>
      <c r="P26" s="77"/>
    </row>
    <row r="27" spans="1:16" ht="13.15" customHeight="1" x14ac:dyDescent="0.2">
      <c r="A27" s="3">
        <f t="shared" si="0"/>
        <v>17</v>
      </c>
      <c r="B27" s="34" t="str">
        <f>'WP#3 - UE-190529 Light COS'!A6</f>
        <v>50E-A</v>
      </c>
      <c r="C27" s="33" t="str">
        <f>'WP#3 - UE-190529 Light COS'!C6</f>
        <v>Mercury Vapor</v>
      </c>
      <c r="D27" s="32" t="str">
        <f>'WP#3 - UE-190529 Light COS'!D6</f>
        <v>MV 100</v>
      </c>
      <c r="E27" s="58">
        <f>ROUND('Sch 140 Distribution Chg'!H12,2)</f>
        <v>0</v>
      </c>
      <c r="F27" s="59">
        <f>ROUND('Sch 140 Prod Trans Demand Chg'!F12,2)</f>
        <v>0.01</v>
      </c>
      <c r="G27" s="59">
        <f>ROUND('Sch 140 Prod Trans Energy Chg'!H12,2)</f>
        <v>0.04</v>
      </c>
      <c r="H27" s="59">
        <f>SUM(E27:G27)</f>
        <v>0.05</v>
      </c>
      <c r="J27" s="60">
        <v>36</v>
      </c>
      <c r="K27" s="61">
        <f>ROUND(J27*H27,0)</f>
        <v>2</v>
      </c>
      <c r="M27" s="62">
        <f>ROUND(H27-N27,2)</f>
        <v>0.04</v>
      </c>
      <c r="N27" s="63">
        <f>ROUND(H27*$N$9,2)</f>
        <v>0.01</v>
      </c>
      <c r="O27" s="63">
        <f>SUM(M27:N27)</f>
        <v>0.05</v>
      </c>
      <c r="P27" s="77">
        <f>+O27-H27</f>
        <v>0</v>
      </c>
    </row>
    <row r="28" spans="1:16" ht="13.15" customHeight="1" x14ac:dyDescent="0.2">
      <c r="A28" s="3">
        <f t="shared" si="0"/>
        <v>18</v>
      </c>
      <c r="B28" s="34" t="str">
        <f>'WP#3 - UE-190529 Light COS'!A7</f>
        <v>50E-A</v>
      </c>
      <c r="C28" s="33" t="str">
        <f>'WP#3 - UE-190529 Light COS'!C7</f>
        <v>Mercury Vapor</v>
      </c>
      <c r="D28" s="32" t="str">
        <f>'WP#3 - UE-190529 Light COS'!D7</f>
        <v>MV 175</v>
      </c>
      <c r="E28" s="58">
        <f>ROUND('Sch 140 Distribution Chg'!H13,2)</f>
        <v>0</v>
      </c>
      <c r="F28" s="59">
        <f>ROUND('Sch 140 Prod Trans Demand Chg'!F13,2)</f>
        <v>0.02</v>
      </c>
      <c r="G28" s="59">
        <f>ROUND('Sch 140 Prod Trans Energy Chg'!H13,2)</f>
        <v>0.06</v>
      </c>
      <c r="H28" s="59">
        <f>SUM(E28:G28)</f>
        <v>0.08</v>
      </c>
      <c r="J28" s="60">
        <v>228</v>
      </c>
      <c r="K28" s="61">
        <f>ROUND(J28*H28,0)</f>
        <v>18</v>
      </c>
      <c r="M28" s="62">
        <f>ROUND(H28-N28,2)</f>
        <v>0.06</v>
      </c>
      <c r="N28" s="63">
        <f>ROUND(H28*$N$9,2)</f>
        <v>0.02</v>
      </c>
      <c r="O28" s="63">
        <f>SUM(M28:N28)</f>
        <v>0.08</v>
      </c>
      <c r="P28" s="77">
        <f>+O28-H28</f>
        <v>0</v>
      </c>
    </row>
    <row r="29" spans="1:16" ht="13.15" customHeight="1" x14ac:dyDescent="0.2">
      <c r="A29" s="3">
        <f t="shared" si="0"/>
        <v>19</v>
      </c>
      <c r="B29" s="34" t="str">
        <f>'WP#3 - UE-190529 Light COS'!A8</f>
        <v>50E-A</v>
      </c>
      <c r="C29" s="33" t="str">
        <f>'WP#3 - UE-190529 Light COS'!C8</f>
        <v>Mercury Vapor</v>
      </c>
      <c r="D29" s="32" t="str">
        <f>'WP#3 - UE-190529 Light COS'!D8</f>
        <v>MV 400</v>
      </c>
      <c r="E29" s="58">
        <f>ROUND('Sch 140 Distribution Chg'!H14,2)</f>
        <v>0</v>
      </c>
      <c r="F29" s="59">
        <f>ROUND('Sch 140 Prod Trans Demand Chg'!F14,2)</f>
        <v>0.05</v>
      </c>
      <c r="G29" s="59">
        <f>ROUND('Sch 140 Prod Trans Energy Chg'!H14,2)</f>
        <v>0.14000000000000001</v>
      </c>
      <c r="H29" s="59">
        <f>SUM(E29:G29)</f>
        <v>0.19</v>
      </c>
      <c r="J29" s="60">
        <v>211</v>
      </c>
      <c r="K29" s="61">
        <f>ROUND(J29*H29,0)</f>
        <v>40</v>
      </c>
      <c r="M29" s="62">
        <f>ROUND(H29-N29,2)</f>
        <v>0.14000000000000001</v>
      </c>
      <c r="N29" s="63">
        <f>ROUND(H29*$N$9,2)</f>
        <v>0.05</v>
      </c>
      <c r="O29" s="63">
        <f>SUM(M29:N29)</f>
        <v>0.19</v>
      </c>
      <c r="P29" s="77">
        <f>+O29-H29</f>
        <v>0</v>
      </c>
    </row>
    <row r="30" spans="1:16" ht="13.15" customHeight="1" x14ac:dyDescent="0.2">
      <c r="A30" s="3">
        <f t="shared" si="0"/>
        <v>20</v>
      </c>
      <c r="B30" s="34"/>
      <c r="C30" s="33"/>
      <c r="D30" s="32"/>
      <c r="E30" s="58"/>
      <c r="F30" s="59"/>
      <c r="G30" s="59"/>
      <c r="H30" s="59"/>
      <c r="J30" s="60"/>
      <c r="K30" s="61"/>
      <c r="M30" s="62"/>
      <c r="N30" s="63"/>
      <c r="O30" s="63"/>
      <c r="P30" s="77"/>
    </row>
    <row r="31" spans="1:16" ht="13.15" customHeight="1" x14ac:dyDescent="0.2">
      <c r="A31" s="3">
        <f t="shared" si="0"/>
        <v>21</v>
      </c>
      <c r="B31" s="34" t="str">
        <f>'WP#3 - UE-190529 Light COS'!A10</f>
        <v>50E-B</v>
      </c>
      <c r="C31" s="33" t="str">
        <f>'WP#3 - UE-190529 Light COS'!C10</f>
        <v>Mercury Vapor</v>
      </c>
      <c r="D31" s="32" t="str">
        <f>'WP#3 - UE-190529 Light COS'!D10</f>
        <v>MV 100</v>
      </c>
      <c r="E31" s="58">
        <f>ROUND('Sch 140 Distribution Chg'!H16,2)</f>
        <v>0</v>
      </c>
      <c r="F31" s="59">
        <f>ROUND('Sch 140 Prod Trans Demand Chg'!F16,2)</f>
        <v>0.01</v>
      </c>
      <c r="G31" s="59">
        <f>ROUND('Sch 140 Prod Trans Energy Chg'!H16,2)</f>
        <v>0.04</v>
      </c>
      <c r="H31" s="59">
        <f>SUM(E31:G31)</f>
        <v>0.05</v>
      </c>
      <c r="J31" s="60">
        <v>0</v>
      </c>
      <c r="K31" s="61">
        <f>ROUND(J31*H31,0)</f>
        <v>0</v>
      </c>
      <c r="M31" s="62">
        <f>ROUND(H31-N31,2)</f>
        <v>0.04</v>
      </c>
      <c r="N31" s="63">
        <f>ROUND(H31*$N$9,2)</f>
        <v>0.01</v>
      </c>
      <c r="O31" s="63">
        <f>SUM(M31:N31)</f>
        <v>0.05</v>
      </c>
      <c r="P31" s="77">
        <f>+O31-H31</f>
        <v>0</v>
      </c>
    </row>
    <row r="32" spans="1:16" ht="13.15" customHeight="1" x14ac:dyDescent="0.2">
      <c r="A32" s="3">
        <f t="shared" si="0"/>
        <v>22</v>
      </c>
      <c r="B32" s="34" t="str">
        <f>'WP#3 - UE-190529 Light COS'!A11</f>
        <v>50E-B</v>
      </c>
      <c r="C32" s="33" t="str">
        <f>'WP#3 - UE-190529 Light COS'!C11</f>
        <v>Mercury Vapor</v>
      </c>
      <c r="D32" s="32" t="str">
        <f>'WP#3 - UE-190529 Light COS'!D11</f>
        <v>MV 175</v>
      </c>
      <c r="E32" s="58">
        <f>ROUND('Sch 140 Distribution Chg'!H17,2)</f>
        <v>0</v>
      </c>
      <c r="F32" s="59">
        <f>ROUND('Sch 140 Prod Trans Demand Chg'!F17,2)</f>
        <v>0.02</v>
      </c>
      <c r="G32" s="59">
        <f>ROUND('Sch 140 Prod Trans Energy Chg'!H17,2)</f>
        <v>0.06</v>
      </c>
      <c r="H32" s="59">
        <f>SUM(E32:G32)</f>
        <v>0.08</v>
      </c>
      <c r="J32" s="60">
        <v>12</v>
      </c>
      <c r="K32" s="61">
        <f>ROUND(J32*H32,0)</f>
        <v>1</v>
      </c>
      <c r="M32" s="62">
        <f>ROUND(H32-N32,2)</f>
        <v>0.06</v>
      </c>
      <c r="N32" s="63">
        <f>ROUND(H32*$N$9,2)</f>
        <v>0.02</v>
      </c>
      <c r="O32" s="63">
        <f>SUM(M32:N32)</f>
        <v>0.08</v>
      </c>
      <c r="P32" s="77">
        <f>+O32-H32</f>
        <v>0</v>
      </c>
    </row>
    <row r="33" spans="1:16" ht="13.15" customHeight="1" x14ac:dyDescent="0.2">
      <c r="A33" s="3">
        <f t="shared" si="0"/>
        <v>23</v>
      </c>
      <c r="B33" s="34" t="str">
        <f>'WP#3 - UE-190529 Light COS'!A12</f>
        <v>50E-B</v>
      </c>
      <c r="C33" s="33" t="str">
        <f>'WP#3 - UE-190529 Light COS'!C12</f>
        <v>Mercury Vapor</v>
      </c>
      <c r="D33" s="32" t="str">
        <f>'WP#3 - UE-190529 Light COS'!D12</f>
        <v>MV 400</v>
      </c>
      <c r="E33" s="58">
        <f>ROUND('Sch 140 Distribution Chg'!H18,2)</f>
        <v>0</v>
      </c>
      <c r="F33" s="59">
        <f>ROUND('Sch 140 Prod Trans Demand Chg'!F18,2)</f>
        <v>0.05</v>
      </c>
      <c r="G33" s="59">
        <f>ROUND('Sch 140 Prod Trans Energy Chg'!H18,2)</f>
        <v>0.14000000000000001</v>
      </c>
      <c r="H33" s="59">
        <f>SUM(E33:G33)</f>
        <v>0.19</v>
      </c>
      <c r="J33" s="60">
        <v>0</v>
      </c>
      <c r="K33" s="61">
        <f>ROUND(J33*H33,0)</f>
        <v>0</v>
      </c>
      <c r="M33" s="62">
        <f>ROUND(H33-N33,2)</f>
        <v>0.14000000000000001</v>
      </c>
      <c r="N33" s="63">
        <f>ROUND(H33*$N$9,2)</f>
        <v>0.05</v>
      </c>
      <c r="O33" s="63">
        <f>SUM(M33:N33)</f>
        <v>0.19</v>
      </c>
      <c r="P33" s="77">
        <f>+O33-H33</f>
        <v>0</v>
      </c>
    </row>
    <row r="34" spans="1:16" ht="13.15" customHeight="1" x14ac:dyDescent="0.2">
      <c r="A34" s="3">
        <f t="shared" si="0"/>
        <v>24</v>
      </c>
      <c r="B34" s="34" t="str">
        <f>'WP#3 - UE-190529 Light COS'!A13</f>
        <v>50E-B</v>
      </c>
      <c r="C34" s="33" t="str">
        <f>'WP#3 - UE-190529 Light COS'!C13</f>
        <v>Mercury Vapor</v>
      </c>
      <c r="D34" s="32" t="str">
        <f>'WP#3 - UE-190529 Light COS'!D13</f>
        <v>MV 700</v>
      </c>
      <c r="E34" s="58">
        <f>ROUND('Sch 140 Distribution Chg'!H19,2)</f>
        <v>0</v>
      </c>
      <c r="F34" s="59">
        <f>ROUND('Sch 140 Prod Trans Demand Chg'!F19,2)</f>
        <v>0.09</v>
      </c>
      <c r="G34" s="59">
        <f>ROUND('Sch 140 Prod Trans Energy Chg'!H19,2)</f>
        <v>0.25</v>
      </c>
      <c r="H34" s="59">
        <f>SUM(E34:G34)</f>
        <v>0.33999999999999997</v>
      </c>
      <c r="J34" s="60">
        <v>0</v>
      </c>
      <c r="K34" s="61">
        <f>ROUND(J34*H34,0)</f>
        <v>0</v>
      </c>
      <c r="M34" s="62">
        <f>ROUND(H34-N34,2)</f>
        <v>0.25</v>
      </c>
      <c r="N34" s="63">
        <f>ROUND(H34*$N$9,2)</f>
        <v>0.09</v>
      </c>
      <c r="O34" s="63">
        <f>SUM(M34:N34)</f>
        <v>0.33999999999999997</v>
      </c>
      <c r="P34" s="77">
        <f>+O34-H34</f>
        <v>0</v>
      </c>
    </row>
    <row r="35" spans="1:16" ht="13.15" customHeight="1" x14ac:dyDescent="0.2">
      <c r="A35" s="3">
        <f t="shared" si="0"/>
        <v>25</v>
      </c>
      <c r="B35" s="34"/>
      <c r="C35" s="33"/>
      <c r="D35" s="32"/>
      <c r="E35" s="58"/>
      <c r="F35" s="59"/>
      <c r="G35" s="59"/>
      <c r="H35" s="59"/>
      <c r="J35" s="60"/>
      <c r="K35" s="61"/>
      <c r="M35" s="62"/>
      <c r="N35" s="63"/>
      <c r="O35" s="63"/>
      <c r="P35" s="77"/>
    </row>
    <row r="36" spans="1:16" ht="13.15" customHeight="1" x14ac:dyDescent="0.2">
      <c r="A36" s="3">
        <f t="shared" si="0"/>
        <v>26</v>
      </c>
      <c r="B36" s="34" t="str">
        <f>'WP#3 - UE-190529 Light COS'!A14</f>
        <v>Sch 51E</v>
      </c>
      <c r="C36" s="33"/>
      <c r="D36" s="32"/>
      <c r="E36" s="58"/>
      <c r="F36" s="59"/>
      <c r="G36" s="59"/>
      <c r="H36" s="59"/>
      <c r="J36" s="60"/>
      <c r="K36" s="61"/>
      <c r="M36" s="62"/>
      <c r="N36" s="63"/>
      <c r="O36" s="63"/>
      <c r="P36" s="77"/>
    </row>
    <row r="37" spans="1:16" ht="13.15" customHeight="1" x14ac:dyDescent="0.2">
      <c r="A37" s="3">
        <f t="shared" si="0"/>
        <v>27</v>
      </c>
      <c r="B37" s="34" t="str">
        <f>'WP#3 - UE-190529 Light COS'!A15</f>
        <v>51E</v>
      </c>
      <c r="C37" s="33" t="str">
        <f>'WP#3 - UE-190529 Light COS'!C15</f>
        <v>Light Emitting Diode</v>
      </c>
      <c r="D37" s="32" t="str">
        <f>'WP#3 - UE-190529 Light COS'!D15</f>
        <v>LED 030.01-060</v>
      </c>
      <c r="E37" s="58">
        <f>ROUND('Sch 140 Distribution Chg'!H22,2)</f>
        <v>0</v>
      </c>
      <c r="F37" s="59">
        <f>ROUND('Sch 140 Prod Trans Demand Chg'!F22,2)</f>
        <v>0.01</v>
      </c>
      <c r="G37" s="59">
        <f>ROUND('Sch 140 Prod Trans Energy Chg'!H22,2)</f>
        <v>0.02</v>
      </c>
      <c r="H37" s="59">
        <f t="shared" ref="H37:H45" si="1">SUM(E37:G37)</f>
        <v>0.03</v>
      </c>
      <c r="J37" s="60">
        <v>54528</v>
      </c>
      <c r="K37" s="61">
        <f t="shared" ref="K37:K46" si="2">ROUND(J37*H37,0)</f>
        <v>1636</v>
      </c>
      <c r="M37" s="62">
        <f t="shared" ref="M37:M45" si="3">ROUND(H37-N37,2)</f>
        <v>0.02</v>
      </c>
      <c r="N37" s="63">
        <f t="shared" ref="N37:N45" si="4">ROUND(H37*$N$9,2)</f>
        <v>0.01</v>
      </c>
      <c r="O37" s="63">
        <f t="shared" ref="O37:O46" si="5">SUM(M37:N37)</f>
        <v>0.03</v>
      </c>
      <c r="P37" s="77">
        <f t="shared" ref="P37:P45" si="6">+O37-H37</f>
        <v>0</v>
      </c>
    </row>
    <row r="38" spans="1:16" ht="13.15" customHeight="1" x14ac:dyDescent="0.2">
      <c r="A38" s="3">
        <f t="shared" si="0"/>
        <v>28</v>
      </c>
      <c r="B38" s="34" t="str">
        <f>'WP#3 - UE-190529 Light COS'!A16</f>
        <v>51E</v>
      </c>
      <c r="C38" s="33" t="str">
        <f>'WP#3 - UE-190529 Light COS'!C16</f>
        <v>Light Emitting Diode</v>
      </c>
      <c r="D38" s="32" t="str">
        <f>'WP#3 - UE-190529 Light COS'!D16</f>
        <v>LED 060.01-090</v>
      </c>
      <c r="E38" s="58">
        <f>ROUND('Sch 140 Distribution Chg'!H23,2)</f>
        <v>0</v>
      </c>
      <c r="F38" s="59">
        <f>ROUND('Sch 140 Prod Trans Demand Chg'!F23,2)</f>
        <v>0.01</v>
      </c>
      <c r="G38" s="59">
        <f>ROUND('Sch 140 Prod Trans Energy Chg'!H23,2)</f>
        <v>0.03</v>
      </c>
      <c r="H38" s="59">
        <f t="shared" si="1"/>
        <v>0.04</v>
      </c>
      <c r="J38" s="60">
        <v>30475</v>
      </c>
      <c r="K38" s="61">
        <f t="shared" si="2"/>
        <v>1219</v>
      </c>
      <c r="M38" s="62">
        <f t="shared" si="3"/>
        <v>0.03</v>
      </c>
      <c r="N38" s="63">
        <f t="shared" si="4"/>
        <v>0.01</v>
      </c>
      <c r="O38" s="63">
        <f t="shared" si="5"/>
        <v>0.04</v>
      </c>
      <c r="P38" s="77">
        <f t="shared" si="6"/>
        <v>0</v>
      </c>
    </row>
    <row r="39" spans="1:16" ht="13.15" customHeight="1" x14ac:dyDescent="0.2">
      <c r="A39" s="3">
        <f t="shared" si="0"/>
        <v>29</v>
      </c>
      <c r="B39" s="34" t="str">
        <f>'WP#3 - UE-190529 Light COS'!A17</f>
        <v>51E</v>
      </c>
      <c r="C39" s="33" t="str">
        <f>'WP#3 - UE-190529 Light COS'!C17</f>
        <v>Light Emitting Diode</v>
      </c>
      <c r="D39" s="32" t="str">
        <f>'WP#3 - UE-190529 Light COS'!D17</f>
        <v>LED 090.01-120</v>
      </c>
      <c r="E39" s="58">
        <f>ROUND('Sch 140 Distribution Chg'!H24,2)</f>
        <v>0</v>
      </c>
      <c r="F39" s="59">
        <f>ROUND('Sch 140 Prod Trans Demand Chg'!F24,2)</f>
        <v>0.01</v>
      </c>
      <c r="G39" s="59">
        <f>ROUND('Sch 140 Prod Trans Energy Chg'!H24,2)</f>
        <v>0.04</v>
      </c>
      <c r="H39" s="59">
        <f t="shared" si="1"/>
        <v>0.05</v>
      </c>
      <c r="J39" s="60">
        <v>12838</v>
      </c>
      <c r="K39" s="61">
        <f t="shared" si="2"/>
        <v>642</v>
      </c>
      <c r="M39" s="62">
        <f t="shared" si="3"/>
        <v>0.04</v>
      </c>
      <c r="N39" s="63">
        <f t="shared" si="4"/>
        <v>0.01</v>
      </c>
      <c r="O39" s="63">
        <f t="shared" si="5"/>
        <v>0.05</v>
      </c>
      <c r="P39" s="77">
        <f t="shared" si="6"/>
        <v>0</v>
      </c>
    </row>
    <row r="40" spans="1:16" ht="13.15" customHeight="1" x14ac:dyDescent="0.2">
      <c r="A40" s="3">
        <f t="shared" si="0"/>
        <v>30</v>
      </c>
      <c r="B40" s="34" t="str">
        <f>'WP#3 - UE-190529 Light COS'!A18</f>
        <v>51E</v>
      </c>
      <c r="C40" s="33" t="str">
        <f>'WP#3 - UE-190529 Light COS'!C18</f>
        <v>Light Emitting Diode</v>
      </c>
      <c r="D40" s="32" t="str">
        <f>'WP#3 - UE-190529 Light COS'!D18</f>
        <v>LED 120.01-150</v>
      </c>
      <c r="E40" s="58">
        <f>ROUND('Sch 140 Distribution Chg'!H25,2)</f>
        <v>0</v>
      </c>
      <c r="F40" s="59">
        <f>ROUND('Sch 140 Prod Trans Demand Chg'!F25,2)</f>
        <v>0.02</v>
      </c>
      <c r="G40" s="59">
        <f>ROUND('Sch 140 Prod Trans Energy Chg'!H25,2)</f>
        <v>0.05</v>
      </c>
      <c r="H40" s="59">
        <f t="shared" si="1"/>
        <v>7.0000000000000007E-2</v>
      </c>
      <c r="J40" s="60">
        <v>5984</v>
      </c>
      <c r="K40" s="61">
        <f t="shared" si="2"/>
        <v>419</v>
      </c>
      <c r="M40" s="62">
        <f t="shared" si="3"/>
        <v>0.05</v>
      </c>
      <c r="N40" s="63">
        <f t="shared" si="4"/>
        <v>0.02</v>
      </c>
      <c r="O40" s="63">
        <f t="shared" si="5"/>
        <v>7.0000000000000007E-2</v>
      </c>
      <c r="P40" s="77">
        <f t="shared" si="6"/>
        <v>0</v>
      </c>
    </row>
    <row r="41" spans="1:16" ht="13.15" customHeight="1" x14ac:dyDescent="0.2">
      <c r="A41" s="3">
        <f t="shared" si="0"/>
        <v>31</v>
      </c>
      <c r="B41" s="34" t="str">
        <f>'WP#3 - UE-190529 Light COS'!A19</f>
        <v>51E</v>
      </c>
      <c r="C41" s="33" t="str">
        <f>'WP#3 - UE-190529 Light COS'!C19</f>
        <v>Light Emitting Diode</v>
      </c>
      <c r="D41" s="32" t="str">
        <f>'WP#3 - UE-190529 Light COS'!D19</f>
        <v>LED 150.01-180</v>
      </c>
      <c r="E41" s="58">
        <f>ROUND('Sch 140 Distribution Chg'!H26,2)</f>
        <v>0</v>
      </c>
      <c r="F41" s="59">
        <f>ROUND('Sch 140 Prod Trans Demand Chg'!F26,2)</f>
        <v>0.02</v>
      </c>
      <c r="G41" s="59">
        <f>ROUND('Sch 140 Prod Trans Energy Chg'!H26,2)</f>
        <v>0.06</v>
      </c>
      <c r="H41" s="59">
        <f t="shared" si="1"/>
        <v>0.08</v>
      </c>
      <c r="J41" s="60">
        <v>841</v>
      </c>
      <c r="K41" s="61">
        <f t="shared" si="2"/>
        <v>67</v>
      </c>
      <c r="M41" s="62">
        <f t="shared" si="3"/>
        <v>0.06</v>
      </c>
      <c r="N41" s="63">
        <f t="shared" si="4"/>
        <v>0.02</v>
      </c>
      <c r="O41" s="63">
        <f t="shared" si="5"/>
        <v>0.08</v>
      </c>
      <c r="P41" s="77">
        <f t="shared" si="6"/>
        <v>0</v>
      </c>
    </row>
    <row r="42" spans="1:16" ht="13.15" customHeight="1" x14ac:dyDescent="0.2">
      <c r="A42" s="3">
        <f t="shared" si="0"/>
        <v>32</v>
      </c>
      <c r="B42" s="34" t="str">
        <f>'WP#3 - UE-190529 Light COS'!A20</f>
        <v>51E</v>
      </c>
      <c r="C42" s="33" t="str">
        <f>'WP#3 - UE-190529 Light COS'!C20</f>
        <v>Light Emitting Diode</v>
      </c>
      <c r="D42" s="32" t="str">
        <f>'WP#3 - UE-190529 Light COS'!D20</f>
        <v>LED 180.01-210</v>
      </c>
      <c r="E42" s="58">
        <f>ROUND('Sch 140 Distribution Chg'!H27,2)</f>
        <v>0</v>
      </c>
      <c r="F42" s="59">
        <f>ROUND('Sch 140 Prod Trans Demand Chg'!F27,2)</f>
        <v>0.03</v>
      </c>
      <c r="G42" s="59">
        <f>ROUND('Sch 140 Prod Trans Energy Chg'!H27,2)</f>
        <v>7.0000000000000007E-2</v>
      </c>
      <c r="H42" s="59">
        <f t="shared" si="1"/>
        <v>0.1</v>
      </c>
      <c r="J42" s="60">
        <v>2412</v>
      </c>
      <c r="K42" s="61">
        <f t="shared" si="2"/>
        <v>241</v>
      </c>
      <c r="M42" s="62">
        <f t="shared" si="3"/>
        <v>7.0000000000000007E-2</v>
      </c>
      <c r="N42" s="63">
        <f t="shared" si="4"/>
        <v>0.03</v>
      </c>
      <c r="O42" s="63">
        <f t="shared" si="5"/>
        <v>0.1</v>
      </c>
      <c r="P42" s="77">
        <f t="shared" si="6"/>
        <v>0</v>
      </c>
    </row>
    <row r="43" spans="1:16" ht="13.15" customHeight="1" x14ac:dyDescent="0.2">
      <c r="A43" s="3">
        <f t="shared" si="0"/>
        <v>33</v>
      </c>
      <c r="B43" s="34" t="str">
        <f>'WP#3 - UE-190529 Light COS'!A21</f>
        <v>51E</v>
      </c>
      <c r="C43" s="33" t="str">
        <f>'WP#3 - UE-190529 Light COS'!C21</f>
        <v>Light Emitting Diode</v>
      </c>
      <c r="D43" s="32" t="str">
        <f>'WP#3 - UE-190529 Light COS'!D21</f>
        <v>LED 210.01-240</v>
      </c>
      <c r="E43" s="58">
        <f>ROUND('Sch 140 Distribution Chg'!H28,2)</f>
        <v>0</v>
      </c>
      <c r="F43" s="59">
        <f>ROUND('Sch 140 Prod Trans Demand Chg'!F28,2)</f>
        <v>0.03</v>
      </c>
      <c r="G43" s="59">
        <f>ROUND('Sch 140 Prod Trans Energy Chg'!H28,2)</f>
        <v>0.08</v>
      </c>
      <c r="H43" s="59">
        <f t="shared" si="1"/>
        <v>0.11</v>
      </c>
      <c r="J43" s="60">
        <v>719</v>
      </c>
      <c r="K43" s="61">
        <f t="shared" si="2"/>
        <v>79</v>
      </c>
      <c r="M43" s="62">
        <f t="shared" si="3"/>
        <v>0.08</v>
      </c>
      <c r="N43" s="63">
        <f t="shared" si="4"/>
        <v>0.03</v>
      </c>
      <c r="O43" s="63">
        <f t="shared" si="5"/>
        <v>0.11</v>
      </c>
      <c r="P43" s="77">
        <f t="shared" si="6"/>
        <v>0</v>
      </c>
    </row>
    <row r="44" spans="1:16" ht="13.15" customHeight="1" x14ac:dyDescent="0.2">
      <c r="A44" s="3">
        <f t="shared" si="0"/>
        <v>34</v>
      </c>
      <c r="B44" s="34" t="str">
        <f>'WP#3 - UE-190529 Light COS'!A22</f>
        <v>51E</v>
      </c>
      <c r="C44" s="33" t="str">
        <f>'WP#3 - UE-190529 Light COS'!C22</f>
        <v>Light Emitting Diode</v>
      </c>
      <c r="D44" s="32" t="str">
        <f>'WP#3 - UE-190529 Light COS'!D22</f>
        <v>LED 240.01-270</v>
      </c>
      <c r="E44" s="58">
        <f>ROUND('Sch 140 Distribution Chg'!H29,2)</f>
        <v>0</v>
      </c>
      <c r="F44" s="59">
        <f>ROUND('Sch 140 Prod Trans Demand Chg'!F29,2)</f>
        <v>0.03</v>
      </c>
      <c r="G44" s="59">
        <f>ROUND('Sch 140 Prod Trans Energy Chg'!H29,2)</f>
        <v>0.09</v>
      </c>
      <c r="H44" s="59">
        <f t="shared" si="1"/>
        <v>0.12</v>
      </c>
      <c r="J44" s="60">
        <v>96</v>
      </c>
      <c r="K44" s="61">
        <f t="shared" si="2"/>
        <v>12</v>
      </c>
      <c r="M44" s="62">
        <f t="shared" si="3"/>
        <v>0.09</v>
      </c>
      <c r="N44" s="63">
        <f t="shared" si="4"/>
        <v>0.03</v>
      </c>
      <c r="O44" s="63">
        <f t="shared" si="5"/>
        <v>0.12</v>
      </c>
      <c r="P44" s="77">
        <f t="shared" si="6"/>
        <v>0</v>
      </c>
    </row>
    <row r="45" spans="1:16" ht="13.15" customHeight="1" x14ac:dyDescent="0.2">
      <c r="A45" s="3">
        <f t="shared" si="0"/>
        <v>35</v>
      </c>
      <c r="B45" s="34" t="str">
        <f>'WP#3 - UE-190529 Light COS'!A23</f>
        <v>51E</v>
      </c>
      <c r="C45" s="33" t="str">
        <f>'WP#3 - UE-190529 Light COS'!C23</f>
        <v>Light Emitting Diode</v>
      </c>
      <c r="D45" s="32" t="str">
        <f>'WP#3 - UE-190529 Light COS'!D23</f>
        <v>LED 270.01-300</v>
      </c>
      <c r="E45" s="58">
        <f>ROUND('Sch 140 Distribution Chg'!H30,2)</f>
        <v>0</v>
      </c>
      <c r="F45" s="59">
        <f>ROUND('Sch 140 Prod Trans Demand Chg'!F30,2)</f>
        <v>0.04</v>
      </c>
      <c r="G45" s="59">
        <f>ROUND('Sch 140 Prod Trans Energy Chg'!H30,2)</f>
        <v>0.1</v>
      </c>
      <c r="H45" s="59">
        <f t="shared" si="1"/>
        <v>0.14000000000000001</v>
      </c>
      <c r="J45" s="60">
        <v>956</v>
      </c>
      <c r="K45" s="61">
        <f t="shared" si="2"/>
        <v>134</v>
      </c>
      <c r="M45" s="62">
        <f t="shared" si="3"/>
        <v>0.1</v>
      </c>
      <c r="N45" s="63">
        <f t="shared" si="4"/>
        <v>0.04</v>
      </c>
      <c r="O45" s="63">
        <f t="shared" si="5"/>
        <v>0.14000000000000001</v>
      </c>
      <c r="P45" s="77">
        <f t="shared" si="6"/>
        <v>0</v>
      </c>
    </row>
    <row r="46" spans="1:16" ht="13.15" customHeight="1" x14ac:dyDescent="0.2">
      <c r="A46" s="330">
        <f t="shared" si="0"/>
        <v>36</v>
      </c>
      <c r="B46" s="34" t="s">
        <v>267</v>
      </c>
      <c r="C46" s="33" t="s">
        <v>375</v>
      </c>
      <c r="D46" s="28" t="s">
        <v>376</v>
      </c>
      <c r="E46" s="58"/>
      <c r="F46" s="59"/>
      <c r="G46" s="59"/>
      <c r="H46" s="331">
        <v>8.2880000000000002E-3</v>
      </c>
      <c r="J46" s="60">
        <v>0</v>
      </c>
      <c r="K46" s="61">
        <f t="shared" si="2"/>
        <v>0</v>
      </c>
      <c r="M46" s="332">
        <v>6.0990000000000003E-3</v>
      </c>
      <c r="N46" s="332">
        <v>2.189E-3</v>
      </c>
      <c r="O46" s="332">
        <f t="shared" si="5"/>
        <v>8.2880000000000002E-3</v>
      </c>
      <c r="P46" s="77">
        <f>+O46-H46</f>
        <v>0</v>
      </c>
    </row>
    <row r="47" spans="1:16" ht="13.15" customHeight="1" x14ac:dyDescent="0.2">
      <c r="A47" s="330">
        <f t="shared" si="0"/>
        <v>37</v>
      </c>
      <c r="B47" s="34"/>
      <c r="C47" s="33"/>
      <c r="D47" s="32"/>
      <c r="E47" s="58"/>
      <c r="F47" s="59"/>
      <c r="G47" s="59"/>
      <c r="H47" s="59"/>
      <c r="J47" s="60"/>
      <c r="K47" s="61"/>
      <c r="M47" s="62"/>
      <c r="N47" s="63"/>
      <c r="O47" s="63"/>
      <c r="P47" s="77"/>
    </row>
    <row r="48" spans="1:16" ht="13.15" customHeight="1" x14ac:dyDescent="0.2">
      <c r="A48" s="3">
        <f t="shared" si="0"/>
        <v>38</v>
      </c>
      <c r="B48" s="34" t="str">
        <f>'WP#3 - UE-190529 Light COS'!A24</f>
        <v>Sch 52E</v>
      </c>
      <c r="C48" s="33"/>
      <c r="D48" s="32"/>
      <c r="E48" s="58"/>
      <c r="F48" s="59"/>
      <c r="G48" s="59"/>
      <c r="H48" s="59"/>
      <c r="J48" s="60"/>
      <c r="K48" s="61"/>
      <c r="M48" s="62"/>
      <c r="N48" s="63"/>
      <c r="O48" s="63"/>
      <c r="P48" s="77"/>
    </row>
    <row r="49" spans="1:16" ht="13.15" customHeight="1" x14ac:dyDescent="0.2">
      <c r="A49" s="3">
        <f t="shared" si="0"/>
        <v>39</v>
      </c>
      <c r="B49" s="34" t="str">
        <f>'WP#3 - UE-190529 Light COS'!A25</f>
        <v xml:space="preserve">52E </v>
      </c>
      <c r="C49" s="33" t="str">
        <f>'WP#3 - UE-190529 Light COS'!C25</f>
        <v>Sodium Vapor</v>
      </c>
      <c r="D49" s="32" t="str">
        <f>'WP#3 - UE-190529 Light COS'!D25</f>
        <v>SV 50</v>
      </c>
      <c r="E49" s="58">
        <f>ROUND('Sch 140 Distribution Chg'!H33,2)</f>
        <v>0</v>
      </c>
      <c r="F49" s="59">
        <f>ROUND('Sch 140 Prod Trans Demand Chg'!F33,2)</f>
        <v>0.01</v>
      </c>
      <c r="G49" s="59">
        <f>ROUND('Sch 140 Prod Trans Energy Chg'!H33,2)</f>
        <v>0.02</v>
      </c>
      <c r="H49" s="59">
        <f t="shared" ref="H49:H56" si="7">SUM(E49:G49)</f>
        <v>0.03</v>
      </c>
      <c r="J49" s="60">
        <v>0</v>
      </c>
      <c r="K49" s="61">
        <f t="shared" ref="K49:K56" si="8">ROUND(J49*H49,0)</f>
        <v>0</v>
      </c>
      <c r="M49" s="62">
        <f t="shared" ref="M49:M56" si="9">ROUND(H49-N49,2)</f>
        <v>0.02</v>
      </c>
      <c r="N49" s="63">
        <f t="shared" ref="N49:N56" si="10">ROUND(H49*$N$9,2)</f>
        <v>0.01</v>
      </c>
      <c r="O49" s="63">
        <f t="shared" ref="O49:O56" si="11">SUM(M49:N49)</f>
        <v>0.03</v>
      </c>
      <c r="P49" s="77">
        <f t="shared" ref="P49:P56" si="12">+O49-H49</f>
        <v>0</v>
      </c>
    </row>
    <row r="50" spans="1:16" ht="13.15" customHeight="1" x14ac:dyDescent="0.2">
      <c r="A50" s="3">
        <f t="shared" si="0"/>
        <v>40</v>
      </c>
      <c r="B50" s="34" t="str">
        <f>'WP#3 - UE-190529 Light COS'!A26</f>
        <v xml:space="preserve">52E </v>
      </c>
      <c r="C50" s="33" t="str">
        <f>'WP#3 - UE-190529 Light COS'!C26</f>
        <v>Sodium Vapor</v>
      </c>
      <c r="D50" s="32" t="str">
        <f>'WP#3 - UE-190529 Light COS'!D26</f>
        <v>SV 070</v>
      </c>
      <c r="E50" s="58">
        <f>ROUND('Sch 140 Distribution Chg'!H34,2)</f>
        <v>0</v>
      </c>
      <c r="F50" s="59">
        <f>ROUND('Sch 140 Prod Trans Demand Chg'!F34,2)</f>
        <v>0.01</v>
      </c>
      <c r="G50" s="59">
        <f>ROUND('Sch 140 Prod Trans Energy Chg'!H34,2)</f>
        <v>0.03</v>
      </c>
      <c r="H50" s="59">
        <f t="shared" si="7"/>
        <v>0.04</v>
      </c>
      <c r="J50" s="60">
        <v>8040</v>
      </c>
      <c r="K50" s="61">
        <f t="shared" si="8"/>
        <v>322</v>
      </c>
      <c r="M50" s="62">
        <f t="shared" si="9"/>
        <v>0.03</v>
      </c>
      <c r="N50" s="63">
        <f t="shared" si="10"/>
        <v>0.01</v>
      </c>
      <c r="O50" s="63">
        <f t="shared" si="11"/>
        <v>0.04</v>
      </c>
      <c r="P50" s="77">
        <f t="shared" si="12"/>
        <v>0</v>
      </c>
    </row>
    <row r="51" spans="1:16" ht="13.15" customHeight="1" x14ac:dyDescent="0.2">
      <c r="A51" s="3">
        <f t="shared" si="0"/>
        <v>41</v>
      </c>
      <c r="B51" s="34" t="str">
        <f>'WP#3 - UE-190529 Light COS'!A27</f>
        <v xml:space="preserve">52E </v>
      </c>
      <c r="C51" s="33" t="str">
        <f>'WP#3 - UE-190529 Light COS'!C27</f>
        <v>Sodium Vapor</v>
      </c>
      <c r="D51" s="32" t="str">
        <f>'WP#3 - UE-190529 Light COS'!D27</f>
        <v>SV 100</v>
      </c>
      <c r="E51" s="58">
        <f>ROUND('Sch 140 Distribution Chg'!H35,2)</f>
        <v>0</v>
      </c>
      <c r="F51" s="59">
        <f>ROUND('Sch 140 Prod Trans Demand Chg'!F35,2)</f>
        <v>0.01</v>
      </c>
      <c r="G51" s="59">
        <f>ROUND('Sch 140 Prod Trans Energy Chg'!H35,2)</f>
        <v>0.04</v>
      </c>
      <c r="H51" s="59">
        <f t="shared" si="7"/>
        <v>0.05</v>
      </c>
      <c r="J51" s="60">
        <v>114717</v>
      </c>
      <c r="K51" s="61">
        <f t="shared" si="8"/>
        <v>5736</v>
      </c>
      <c r="M51" s="62">
        <f t="shared" si="9"/>
        <v>0.04</v>
      </c>
      <c r="N51" s="63">
        <f t="shared" si="10"/>
        <v>0.01</v>
      </c>
      <c r="O51" s="63">
        <f t="shared" si="11"/>
        <v>0.05</v>
      </c>
      <c r="P51" s="77">
        <f t="shared" si="12"/>
        <v>0</v>
      </c>
    </row>
    <row r="52" spans="1:16" ht="13.15" customHeight="1" x14ac:dyDescent="0.2">
      <c r="A52" s="3">
        <f t="shared" si="0"/>
        <v>42</v>
      </c>
      <c r="B52" s="34" t="str">
        <f>'WP#3 - UE-190529 Light COS'!A28</f>
        <v xml:space="preserve">52E </v>
      </c>
      <c r="C52" s="33" t="str">
        <f>'WP#3 - UE-190529 Light COS'!C28</f>
        <v>Sodium Vapor</v>
      </c>
      <c r="D52" s="32" t="str">
        <f>'WP#3 - UE-190529 Light COS'!D28</f>
        <v>SV 150</v>
      </c>
      <c r="E52" s="58">
        <f>ROUND('Sch 140 Distribution Chg'!H36,2)</f>
        <v>0</v>
      </c>
      <c r="F52" s="59">
        <f>ROUND('Sch 140 Prod Trans Demand Chg'!F36,2)</f>
        <v>0.02</v>
      </c>
      <c r="G52" s="59">
        <f>ROUND('Sch 140 Prod Trans Energy Chg'!H36,2)</f>
        <v>0.05</v>
      </c>
      <c r="H52" s="59">
        <f t="shared" si="7"/>
        <v>7.0000000000000007E-2</v>
      </c>
      <c r="J52" s="60">
        <v>53559</v>
      </c>
      <c r="K52" s="61">
        <f t="shared" si="8"/>
        <v>3749</v>
      </c>
      <c r="M52" s="62">
        <f t="shared" si="9"/>
        <v>0.05</v>
      </c>
      <c r="N52" s="63">
        <f t="shared" si="10"/>
        <v>0.02</v>
      </c>
      <c r="O52" s="63">
        <f t="shared" si="11"/>
        <v>7.0000000000000007E-2</v>
      </c>
      <c r="P52" s="77">
        <f t="shared" si="12"/>
        <v>0</v>
      </c>
    </row>
    <row r="53" spans="1:16" ht="13.15" customHeight="1" x14ac:dyDescent="0.2">
      <c r="A53" s="3">
        <f t="shared" si="0"/>
        <v>43</v>
      </c>
      <c r="B53" s="34" t="str">
        <f>'WP#3 - UE-190529 Light COS'!A29</f>
        <v xml:space="preserve">52E </v>
      </c>
      <c r="C53" s="33" t="str">
        <f>'WP#3 - UE-190529 Light COS'!C29</f>
        <v>Sodium Vapor</v>
      </c>
      <c r="D53" s="32" t="str">
        <f>'WP#3 - UE-190529 Light COS'!D29</f>
        <v>SV 200</v>
      </c>
      <c r="E53" s="58">
        <f>ROUND('Sch 140 Distribution Chg'!H37,2)</f>
        <v>0</v>
      </c>
      <c r="F53" s="59">
        <f>ROUND('Sch 140 Prod Trans Demand Chg'!F37,2)</f>
        <v>0.03</v>
      </c>
      <c r="G53" s="59">
        <f>ROUND('Sch 140 Prod Trans Energy Chg'!H37,2)</f>
        <v>7.0000000000000007E-2</v>
      </c>
      <c r="H53" s="59">
        <f t="shared" si="7"/>
        <v>0.1</v>
      </c>
      <c r="J53" s="60">
        <v>11323</v>
      </c>
      <c r="K53" s="61">
        <f t="shared" si="8"/>
        <v>1132</v>
      </c>
      <c r="M53" s="62">
        <f t="shared" si="9"/>
        <v>7.0000000000000007E-2</v>
      </c>
      <c r="N53" s="63">
        <f t="shared" si="10"/>
        <v>0.03</v>
      </c>
      <c r="O53" s="63">
        <f t="shared" si="11"/>
        <v>0.1</v>
      </c>
      <c r="P53" s="77">
        <f t="shared" si="12"/>
        <v>0</v>
      </c>
    </row>
    <row r="54" spans="1:16" ht="13.15" customHeight="1" x14ac:dyDescent="0.2">
      <c r="A54" s="3">
        <f t="shared" si="0"/>
        <v>44</v>
      </c>
      <c r="B54" s="34" t="str">
        <f>'WP#3 - UE-190529 Light COS'!A30</f>
        <v xml:space="preserve">52E </v>
      </c>
      <c r="C54" s="33" t="str">
        <f>'WP#3 - UE-190529 Light COS'!C30</f>
        <v>Sodium Vapor</v>
      </c>
      <c r="D54" s="32" t="str">
        <f>'WP#3 - UE-190529 Light COS'!D30</f>
        <v>SV 250</v>
      </c>
      <c r="E54" s="58">
        <f>ROUND('Sch 140 Distribution Chg'!H38,2)</f>
        <v>0</v>
      </c>
      <c r="F54" s="59">
        <f>ROUND('Sch 140 Prod Trans Demand Chg'!F38,2)</f>
        <v>0.03</v>
      </c>
      <c r="G54" s="59">
        <f>ROUND('Sch 140 Prod Trans Energy Chg'!H38,2)</f>
        <v>0.09</v>
      </c>
      <c r="H54" s="59">
        <f t="shared" si="7"/>
        <v>0.12</v>
      </c>
      <c r="J54" s="60">
        <v>16751</v>
      </c>
      <c r="K54" s="61">
        <f t="shared" si="8"/>
        <v>2010</v>
      </c>
      <c r="M54" s="62">
        <f t="shared" si="9"/>
        <v>0.09</v>
      </c>
      <c r="N54" s="63">
        <f t="shared" si="10"/>
        <v>0.03</v>
      </c>
      <c r="O54" s="63">
        <f t="shared" si="11"/>
        <v>0.12</v>
      </c>
      <c r="P54" s="77">
        <f t="shared" si="12"/>
        <v>0</v>
      </c>
    </row>
    <row r="55" spans="1:16" ht="13.15" customHeight="1" x14ac:dyDescent="0.2">
      <c r="A55" s="3">
        <f t="shared" si="0"/>
        <v>45</v>
      </c>
      <c r="B55" s="34" t="str">
        <f>'WP#3 - UE-190529 Light COS'!A31</f>
        <v xml:space="preserve">52E </v>
      </c>
      <c r="C55" s="33" t="str">
        <f>'WP#3 - UE-190529 Light COS'!C31</f>
        <v>Sodium Vapor</v>
      </c>
      <c r="D55" s="32" t="str">
        <f>'WP#3 - UE-190529 Light COS'!D31</f>
        <v>SV 310</v>
      </c>
      <c r="E55" s="58">
        <f>ROUND('Sch 140 Distribution Chg'!H39,2)</f>
        <v>0</v>
      </c>
      <c r="F55" s="59">
        <f>ROUND('Sch 140 Prod Trans Demand Chg'!F39,2)</f>
        <v>0.04</v>
      </c>
      <c r="G55" s="59">
        <f>ROUND('Sch 140 Prod Trans Energy Chg'!H39,2)</f>
        <v>0.11</v>
      </c>
      <c r="H55" s="59">
        <f t="shared" si="7"/>
        <v>0.15</v>
      </c>
      <c r="J55" s="60">
        <v>1692</v>
      </c>
      <c r="K55" s="61">
        <f t="shared" si="8"/>
        <v>254</v>
      </c>
      <c r="M55" s="62">
        <f t="shared" si="9"/>
        <v>0.11</v>
      </c>
      <c r="N55" s="63">
        <f t="shared" si="10"/>
        <v>0.04</v>
      </c>
      <c r="O55" s="63">
        <f t="shared" si="11"/>
        <v>0.15</v>
      </c>
      <c r="P55" s="77">
        <f t="shared" si="12"/>
        <v>0</v>
      </c>
    </row>
    <row r="56" spans="1:16" ht="13.15" customHeight="1" x14ac:dyDescent="0.2">
      <c r="A56" s="3">
        <f t="shared" si="0"/>
        <v>46</v>
      </c>
      <c r="B56" s="34" t="str">
        <f>'WP#3 - UE-190529 Light COS'!A32</f>
        <v xml:space="preserve">52E </v>
      </c>
      <c r="C56" s="33" t="str">
        <f>'WP#3 - UE-190529 Light COS'!C32</f>
        <v>Sodium Vapor</v>
      </c>
      <c r="D56" s="32" t="str">
        <f>'WP#3 - UE-190529 Light COS'!D32</f>
        <v>SV 400</v>
      </c>
      <c r="E56" s="58">
        <f>ROUND('Sch 140 Distribution Chg'!H40,2)</f>
        <v>0</v>
      </c>
      <c r="F56" s="59">
        <f>ROUND('Sch 140 Prod Trans Demand Chg'!F40,2)</f>
        <v>0.05</v>
      </c>
      <c r="G56" s="59">
        <f>ROUND('Sch 140 Prod Trans Energy Chg'!H40,2)</f>
        <v>0.14000000000000001</v>
      </c>
      <c r="H56" s="59">
        <f t="shared" si="7"/>
        <v>0.19</v>
      </c>
      <c r="J56" s="60">
        <v>7011</v>
      </c>
      <c r="K56" s="61">
        <f t="shared" si="8"/>
        <v>1332</v>
      </c>
      <c r="M56" s="62">
        <f t="shared" si="9"/>
        <v>0.14000000000000001</v>
      </c>
      <c r="N56" s="63">
        <f t="shared" si="10"/>
        <v>0.05</v>
      </c>
      <c r="O56" s="63">
        <f t="shared" si="11"/>
        <v>0.19</v>
      </c>
      <c r="P56" s="77">
        <f t="shared" si="12"/>
        <v>0</v>
      </c>
    </row>
    <row r="57" spans="1:16" ht="13.15" customHeight="1" x14ac:dyDescent="0.2">
      <c r="A57" s="3">
        <f t="shared" si="0"/>
        <v>47</v>
      </c>
      <c r="B57" s="34"/>
      <c r="C57" s="33"/>
      <c r="D57" s="32"/>
      <c r="E57" s="58"/>
      <c r="F57" s="59"/>
      <c r="G57" s="59"/>
      <c r="H57" s="59"/>
      <c r="J57" s="60"/>
      <c r="K57" s="61"/>
      <c r="M57" s="62"/>
      <c r="N57" s="63"/>
      <c r="O57" s="63"/>
      <c r="P57" s="77"/>
    </row>
    <row r="58" spans="1:16" ht="13.15" customHeight="1" x14ac:dyDescent="0.2">
      <c r="A58" s="3">
        <f t="shared" si="0"/>
        <v>48</v>
      </c>
      <c r="B58" s="34" t="str">
        <f>'WP#3 - UE-190529 Light COS'!A34</f>
        <v xml:space="preserve">52E </v>
      </c>
      <c r="C58" s="33" t="str">
        <f>'WP#3 - UE-190529 Light COS'!C34</f>
        <v>Metal Halide</v>
      </c>
      <c r="D58" s="32" t="str">
        <f>'WP#3 - UE-190529 Light COS'!D34</f>
        <v>MH 070</v>
      </c>
      <c r="E58" s="58">
        <f>ROUND('Sch 140 Distribution Chg'!H42,2)</f>
        <v>0</v>
      </c>
      <c r="F58" s="59">
        <f>ROUND('Sch 140 Prod Trans Demand Chg'!F42,2)</f>
        <v>0.01</v>
      </c>
      <c r="G58" s="59">
        <f>ROUND('Sch 140 Prod Trans Energy Chg'!H42,2)</f>
        <v>0.03</v>
      </c>
      <c r="H58" s="59">
        <f t="shared" ref="H58:H64" si="13">SUM(E58:G58)</f>
        <v>0.04</v>
      </c>
      <c r="J58" s="60">
        <v>840</v>
      </c>
      <c r="K58" s="61">
        <f t="shared" ref="K58:K64" si="14">ROUND(J58*H58,0)</f>
        <v>34</v>
      </c>
      <c r="M58" s="62">
        <f t="shared" ref="M58:M64" si="15">ROUND(H58-N58,2)</f>
        <v>0.03</v>
      </c>
      <c r="N58" s="63">
        <f>ROUND(H58*$N$9,2)</f>
        <v>0.01</v>
      </c>
      <c r="O58" s="63">
        <f t="shared" ref="O58:O64" si="16">SUM(M58:N58)</f>
        <v>0.04</v>
      </c>
      <c r="P58" s="77">
        <f t="shared" ref="P58:P64" si="17">+O58-H58</f>
        <v>0</v>
      </c>
    </row>
    <row r="59" spans="1:16" ht="13.15" customHeight="1" x14ac:dyDescent="0.2">
      <c r="A59" s="3">
        <f t="shared" si="0"/>
        <v>49</v>
      </c>
      <c r="B59" s="34" t="str">
        <f>'WP#3 - UE-190529 Light COS'!A35</f>
        <v xml:space="preserve">52E </v>
      </c>
      <c r="C59" s="33" t="str">
        <f>'WP#3 - UE-190529 Light COS'!C35</f>
        <v>Metal Halide</v>
      </c>
      <c r="D59" s="32" t="str">
        <f>'WP#3 - UE-190529 Light COS'!D35</f>
        <v>MH 100</v>
      </c>
      <c r="E59" s="58">
        <f>ROUND('Sch 140 Distribution Chg'!H43,2)</f>
        <v>0</v>
      </c>
      <c r="F59" s="59">
        <f>ROUND('Sch 140 Prod Trans Demand Chg'!F43,2)</f>
        <v>0.01</v>
      </c>
      <c r="G59" s="59">
        <f>ROUND('Sch 140 Prod Trans Energy Chg'!H43,2)</f>
        <v>0.04</v>
      </c>
      <c r="H59" s="59">
        <f t="shared" si="13"/>
        <v>0.05</v>
      </c>
      <c r="J59" s="60">
        <v>48</v>
      </c>
      <c r="K59" s="61">
        <f t="shared" si="14"/>
        <v>2</v>
      </c>
      <c r="M59" s="62">
        <f t="shared" si="15"/>
        <v>0.04</v>
      </c>
      <c r="N59" s="63">
        <f>ROUND(H59*$N$9,2)</f>
        <v>0.01</v>
      </c>
      <c r="O59" s="63">
        <f t="shared" si="16"/>
        <v>0.05</v>
      </c>
      <c r="P59" s="77">
        <f t="shared" si="17"/>
        <v>0</v>
      </c>
    </row>
    <row r="60" spans="1:16" ht="13.15" customHeight="1" x14ac:dyDescent="0.2">
      <c r="A60" s="3">
        <f t="shared" si="0"/>
        <v>50</v>
      </c>
      <c r="B60" s="34" t="str">
        <f>'WP#3 - UE-190529 Light COS'!A36</f>
        <v xml:space="preserve">52E </v>
      </c>
      <c r="C60" s="33" t="str">
        <f>'WP#3 - UE-190529 Light COS'!C36</f>
        <v>Metal Halide</v>
      </c>
      <c r="D60" s="32" t="str">
        <f>'WP#3 - UE-190529 Light COS'!D36</f>
        <v>MH 150</v>
      </c>
      <c r="E60" s="58">
        <f>ROUND('Sch 140 Distribution Chg'!H44,2)</f>
        <v>0</v>
      </c>
      <c r="F60" s="59">
        <f>ROUND('Sch 140 Prod Trans Demand Chg'!F44,2)</f>
        <v>0.02</v>
      </c>
      <c r="G60" s="59">
        <f>ROUND('Sch 140 Prod Trans Energy Chg'!H44,2)</f>
        <v>0.05</v>
      </c>
      <c r="H60" s="59">
        <f t="shared" si="13"/>
        <v>7.0000000000000007E-2</v>
      </c>
      <c r="J60" s="60">
        <v>2402</v>
      </c>
      <c r="K60" s="61">
        <f t="shared" si="14"/>
        <v>168</v>
      </c>
      <c r="M60" s="62">
        <f t="shared" si="15"/>
        <v>0.05</v>
      </c>
      <c r="N60" s="63">
        <f t="shared" ref="N60:N64" si="18">ROUND(H60*$N$9,2)</f>
        <v>0.02</v>
      </c>
      <c r="O60" s="63">
        <f t="shared" si="16"/>
        <v>7.0000000000000007E-2</v>
      </c>
      <c r="P60" s="77">
        <f t="shared" si="17"/>
        <v>0</v>
      </c>
    </row>
    <row r="61" spans="1:16" ht="13.15" customHeight="1" x14ac:dyDescent="0.2">
      <c r="A61" s="3">
        <f t="shared" si="0"/>
        <v>51</v>
      </c>
      <c r="B61" s="34" t="str">
        <f>'WP#3 - UE-190529 Light COS'!A37</f>
        <v xml:space="preserve">52E </v>
      </c>
      <c r="C61" s="33" t="str">
        <f>'WP#3 - UE-190529 Light COS'!C37</f>
        <v>Metal Halide</v>
      </c>
      <c r="D61" s="32" t="str">
        <f>'WP#3 - UE-190529 Light COS'!D37</f>
        <v>MH 175</v>
      </c>
      <c r="E61" s="58">
        <f>ROUND('Sch 140 Distribution Chg'!H45,2)</f>
        <v>0</v>
      </c>
      <c r="F61" s="59">
        <f>ROUND('Sch 140 Prod Trans Demand Chg'!F45,2)</f>
        <v>0.02</v>
      </c>
      <c r="G61" s="59">
        <f>ROUND('Sch 140 Prod Trans Energy Chg'!H45,2)</f>
        <v>0.06</v>
      </c>
      <c r="H61" s="59">
        <f t="shared" si="13"/>
        <v>0.08</v>
      </c>
      <c r="J61" s="60">
        <v>2532</v>
      </c>
      <c r="K61" s="61">
        <f t="shared" si="14"/>
        <v>203</v>
      </c>
      <c r="M61" s="62">
        <f t="shared" si="15"/>
        <v>0.06</v>
      </c>
      <c r="N61" s="63">
        <f t="shared" si="18"/>
        <v>0.02</v>
      </c>
      <c r="O61" s="63">
        <f t="shared" si="16"/>
        <v>0.08</v>
      </c>
      <c r="P61" s="77">
        <f t="shared" si="17"/>
        <v>0</v>
      </c>
    </row>
    <row r="62" spans="1:16" ht="13.15" customHeight="1" x14ac:dyDescent="0.2">
      <c r="A62" s="3">
        <f t="shared" si="0"/>
        <v>52</v>
      </c>
      <c r="B62" s="34" t="str">
        <f>'WP#3 - UE-190529 Light COS'!A38</f>
        <v xml:space="preserve">52E </v>
      </c>
      <c r="C62" s="33" t="str">
        <f>'WP#3 - UE-190529 Light COS'!C38</f>
        <v>Metal Halide</v>
      </c>
      <c r="D62" s="32" t="str">
        <f>'WP#3 - UE-190529 Light COS'!D38</f>
        <v>MH 250</v>
      </c>
      <c r="E62" s="58">
        <f>ROUND('Sch 140 Distribution Chg'!H46,2)</f>
        <v>0</v>
      </c>
      <c r="F62" s="59">
        <f>ROUND('Sch 140 Prod Trans Demand Chg'!F46,2)</f>
        <v>0.03</v>
      </c>
      <c r="G62" s="59">
        <f>ROUND('Sch 140 Prod Trans Energy Chg'!H46,2)</f>
        <v>0.09</v>
      </c>
      <c r="H62" s="59">
        <f t="shared" si="13"/>
        <v>0.12</v>
      </c>
      <c r="J62" s="60">
        <v>432</v>
      </c>
      <c r="K62" s="61">
        <f t="shared" si="14"/>
        <v>52</v>
      </c>
      <c r="M62" s="62">
        <f t="shared" si="15"/>
        <v>0.09</v>
      </c>
      <c r="N62" s="63">
        <f t="shared" si="18"/>
        <v>0.03</v>
      </c>
      <c r="O62" s="63">
        <f t="shared" si="16"/>
        <v>0.12</v>
      </c>
      <c r="P62" s="77">
        <f t="shared" si="17"/>
        <v>0</v>
      </c>
    </row>
    <row r="63" spans="1:16" ht="13.15" customHeight="1" x14ac:dyDescent="0.2">
      <c r="A63" s="3">
        <f t="shared" si="0"/>
        <v>53</v>
      </c>
      <c r="B63" s="34" t="str">
        <f>'WP#3 - UE-190529 Light COS'!A39</f>
        <v xml:space="preserve">52E </v>
      </c>
      <c r="C63" s="33" t="str">
        <f>'WP#3 - UE-190529 Light COS'!C39</f>
        <v>Metal Halide</v>
      </c>
      <c r="D63" s="32" t="str">
        <f>'WP#3 - UE-190529 Light COS'!D39</f>
        <v>MH 400</v>
      </c>
      <c r="E63" s="58">
        <f>ROUND('Sch 140 Distribution Chg'!H47,2)</f>
        <v>0</v>
      </c>
      <c r="F63" s="59">
        <f>ROUND('Sch 140 Prod Trans Demand Chg'!F47,2)</f>
        <v>0.05</v>
      </c>
      <c r="G63" s="59">
        <f>ROUND('Sch 140 Prod Trans Energy Chg'!H47,2)</f>
        <v>0.14000000000000001</v>
      </c>
      <c r="H63" s="59">
        <f t="shared" si="13"/>
        <v>0.19</v>
      </c>
      <c r="J63" s="60">
        <v>684</v>
      </c>
      <c r="K63" s="61">
        <f t="shared" si="14"/>
        <v>130</v>
      </c>
      <c r="M63" s="62">
        <f t="shared" si="15"/>
        <v>0.14000000000000001</v>
      </c>
      <c r="N63" s="63">
        <f t="shared" si="18"/>
        <v>0.05</v>
      </c>
      <c r="O63" s="63">
        <f t="shared" si="16"/>
        <v>0.19</v>
      </c>
      <c r="P63" s="77">
        <f t="shared" si="17"/>
        <v>0</v>
      </c>
    </row>
    <row r="64" spans="1:16" ht="13.15" customHeight="1" x14ac:dyDescent="0.2">
      <c r="A64" s="3">
        <f t="shared" si="0"/>
        <v>54</v>
      </c>
      <c r="B64" s="34" t="str">
        <f>'WP#3 - UE-190529 Light COS'!A40</f>
        <v xml:space="preserve">52E </v>
      </c>
      <c r="C64" s="33" t="str">
        <f>'WP#3 - UE-190529 Light COS'!C40</f>
        <v>Metal Halide</v>
      </c>
      <c r="D64" s="32" t="str">
        <f>'WP#3 - UE-190529 Light COS'!D40</f>
        <v>MH 1000</v>
      </c>
      <c r="E64" s="58">
        <f>ROUND('Sch 140 Distribution Chg'!H48,2)</f>
        <v>0</v>
      </c>
      <c r="F64" s="59">
        <f>ROUND('Sch 140 Prod Trans Demand Chg'!F48,2)</f>
        <v>0.13</v>
      </c>
      <c r="G64" s="59">
        <f>ROUND('Sch 140 Prod Trans Energy Chg'!H48,2)</f>
        <v>0.36</v>
      </c>
      <c r="H64" s="59">
        <f t="shared" si="13"/>
        <v>0.49</v>
      </c>
      <c r="J64" s="60">
        <v>216</v>
      </c>
      <c r="K64" s="61">
        <f t="shared" si="14"/>
        <v>106</v>
      </c>
      <c r="M64" s="62">
        <f t="shared" si="15"/>
        <v>0.36</v>
      </c>
      <c r="N64" s="63">
        <f t="shared" si="18"/>
        <v>0.13</v>
      </c>
      <c r="O64" s="63">
        <f t="shared" si="16"/>
        <v>0.49</v>
      </c>
      <c r="P64" s="77">
        <f t="shared" si="17"/>
        <v>0</v>
      </c>
    </row>
    <row r="65" spans="1:16" ht="13.15" customHeight="1" x14ac:dyDescent="0.2">
      <c r="A65" s="3">
        <f t="shared" si="0"/>
        <v>55</v>
      </c>
      <c r="B65" s="34"/>
      <c r="C65" s="33"/>
      <c r="D65" s="32"/>
      <c r="E65" s="58"/>
      <c r="F65" s="59"/>
      <c r="G65" s="59"/>
      <c r="H65" s="59"/>
      <c r="J65" s="60"/>
      <c r="K65" s="61"/>
      <c r="M65" s="62"/>
      <c r="N65" s="63"/>
      <c r="O65" s="63"/>
      <c r="P65" s="77"/>
    </row>
    <row r="66" spans="1:16" ht="13.15" customHeight="1" x14ac:dyDescent="0.2">
      <c r="A66" s="3">
        <f t="shared" si="0"/>
        <v>56</v>
      </c>
      <c r="B66" s="34" t="str">
        <f>'WP#3 - UE-190529 Light COS'!A41</f>
        <v>Sch 53E</v>
      </c>
      <c r="C66" s="33"/>
      <c r="D66" s="32"/>
      <c r="E66" s="58"/>
      <c r="F66" s="59"/>
      <c r="G66" s="59"/>
      <c r="H66" s="59"/>
      <c r="J66" s="60"/>
      <c r="K66" s="61"/>
      <c r="M66" s="62"/>
      <c r="N66" s="63"/>
      <c r="O66" s="63"/>
      <c r="P66" s="77"/>
    </row>
    <row r="67" spans="1:16" ht="13.15" customHeight="1" x14ac:dyDescent="0.2">
      <c r="A67" s="3">
        <f t="shared" si="0"/>
        <v>57</v>
      </c>
      <c r="B67" s="34" t="str">
        <f>'WP#3 - UE-190529 Light COS'!A42</f>
        <v>53E - Company Owned</v>
      </c>
      <c r="C67" s="33" t="str">
        <f>'WP#3 - UE-190529 Light COS'!C42</f>
        <v>Sodium Vapor</v>
      </c>
      <c r="D67" s="32" t="str">
        <f>'WP#3 - UE-190529 Light COS'!D42</f>
        <v>SV 050</v>
      </c>
      <c r="E67" s="58">
        <f>ROUND('Sch 140 Distribution Chg'!H51,2)</f>
        <v>0.47</v>
      </c>
      <c r="F67" s="59">
        <f>ROUND('Sch 140 Prod Trans Demand Chg'!F51,2)</f>
        <v>0.01</v>
      </c>
      <c r="G67" s="59">
        <f>ROUND('Sch 140 Prod Trans Energy Chg'!H51,2)</f>
        <v>0.02</v>
      </c>
      <c r="H67" s="59">
        <f t="shared" ref="H67:H75" si="19">SUM(E67:G67)</f>
        <v>0.5</v>
      </c>
      <c r="J67" s="60">
        <v>0</v>
      </c>
      <c r="K67" s="61">
        <f t="shared" ref="K67:K75" si="20">ROUND(J67*H67,0)</f>
        <v>0</v>
      </c>
      <c r="M67" s="62">
        <f t="shared" ref="M67:M75" si="21">ROUND(H67-N67,2)</f>
        <v>0.37</v>
      </c>
      <c r="N67" s="63">
        <f t="shared" ref="N67:N75" si="22">ROUND(H67*$N$9,2)</f>
        <v>0.13</v>
      </c>
      <c r="O67" s="63">
        <f t="shared" ref="O67:O75" si="23">SUM(M67:N67)</f>
        <v>0.5</v>
      </c>
      <c r="P67" s="77">
        <f t="shared" ref="P67:P75" si="24">+O67-H67</f>
        <v>0</v>
      </c>
    </row>
    <row r="68" spans="1:16" ht="13.15" customHeight="1" x14ac:dyDescent="0.2">
      <c r="A68" s="3">
        <f t="shared" si="0"/>
        <v>58</v>
      </c>
      <c r="B68" s="34" t="str">
        <f>'WP#3 - UE-190529 Light COS'!A43</f>
        <v>53E - Company Owned</v>
      </c>
      <c r="C68" s="33" t="str">
        <f>'WP#3 - UE-190529 Light COS'!C43</f>
        <v>Sodium Vapor</v>
      </c>
      <c r="D68" s="32" t="str">
        <f>'WP#3 - UE-190529 Light COS'!D43</f>
        <v>SV 070</v>
      </c>
      <c r="E68" s="58">
        <f>ROUND('Sch 140 Distribution Chg'!H52,2)</f>
        <v>0.47</v>
      </c>
      <c r="F68" s="59">
        <f>ROUND('Sch 140 Prod Trans Demand Chg'!F52,2)</f>
        <v>0.01</v>
      </c>
      <c r="G68" s="59">
        <f>ROUND('Sch 140 Prod Trans Energy Chg'!H52,2)</f>
        <v>0.03</v>
      </c>
      <c r="H68" s="59">
        <f t="shared" si="19"/>
        <v>0.51</v>
      </c>
      <c r="J68" s="60">
        <v>46760</v>
      </c>
      <c r="K68" s="61">
        <f t="shared" si="20"/>
        <v>23848</v>
      </c>
      <c r="M68" s="62">
        <f t="shared" si="21"/>
        <v>0.38</v>
      </c>
      <c r="N68" s="63">
        <f t="shared" si="22"/>
        <v>0.13</v>
      </c>
      <c r="O68" s="63">
        <f t="shared" si="23"/>
        <v>0.51</v>
      </c>
      <c r="P68" s="77">
        <f t="shared" si="24"/>
        <v>0</v>
      </c>
    </row>
    <row r="69" spans="1:16" ht="13.15" customHeight="1" x14ac:dyDescent="0.2">
      <c r="A69" s="3">
        <f t="shared" si="0"/>
        <v>59</v>
      </c>
      <c r="B69" s="34" t="str">
        <f>'WP#3 - UE-190529 Light COS'!A44</f>
        <v>53E - Company Owned</v>
      </c>
      <c r="C69" s="33" t="str">
        <f>'WP#3 - UE-190529 Light COS'!C44</f>
        <v>Sodium Vapor</v>
      </c>
      <c r="D69" s="32" t="str">
        <f>'WP#3 - UE-190529 Light COS'!D44</f>
        <v>SV 100</v>
      </c>
      <c r="E69" s="58">
        <f>ROUND('Sch 140 Distribution Chg'!H53,2)</f>
        <v>0.44</v>
      </c>
      <c r="F69" s="59">
        <f>ROUND('Sch 140 Prod Trans Demand Chg'!F53,2)</f>
        <v>0.01</v>
      </c>
      <c r="G69" s="59">
        <f>ROUND('Sch 140 Prod Trans Energy Chg'!H53,2)</f>
        <v>0.04</v>
      </c>
      <c r="H69" s="59">
        <f t="shared" si="19"/>
        <v>0.49</v>
      </c>
      <c r="J69" s="60">
        <v>342532</v>
      </c>
      <c r="K69" s="61">
        <f t="shared" si="20"/>
        <v>167841</v>
      </c>
      <c r="M69" s="62">
        <f>ROUND(H69-N69,2)</f>
        <v>0.36</v>
      </c>
      <c r="N69" s="63">
        <f>ROUND(H69*$N$9,2)</f>
        <v>0.13</v>
      </c>
      <c r="O69" s="63">
        <f>SUM(M69:N69)</f>
        <v>0.49</v>
      </c>
      <c r="P69" s="77">
        <f t="shared" si="24"/>
        <v>0</v>
      </c>
    </row>
    <row r="70" spans="1:16" ht="13.15" customHeight="1" x14ac:dyDescent="0.2">
      <c r="A70" s="3">
        <f t="shared" si="0"/>
        <v>60</v>
      </c>
      <c r="B70" s="34" t="str">
        <f>'WP#3 - UE-190529 Light COS'!A45</f>
        <v>53E - Company Owned</v>
      </c>
      <c r="C70" s="33" t="str">
        <f>'WP#3 - UE-190529 Light COS'!C45</f>
        <v>Sodium Vapor</v>
      </c>
      <c r="D70" s="32" t="str">
        <f>'WP#3 - UE-190529 Light COS'!D45</f>
        <v>SV 150</v>
      </c>
      <c r="E70" s="58">
        <f>ROUND('Sch 140 Distribution Chg'!H54,2)</f>
        <v>0.45</v>
      </c>
      <c r="F70" s="59">
        <f>ROUND('Sch 140 Prod Trans Demand Chg'!F54,2)</f>
        <v>0.02</v>
      </c>
      <c r="G70" s="59">
        <f>ROUND('Sch 140 Prod Trans Energy Chg'!H54,2)</f>
        <v>0.05</v>
      </c>
      <c r="H70" s="59">
        <f t="shared" si="19"/>
        <v>0.52</v>
      </c>
      <c r="J70" s="60">
        <v>42046</v>
      </c>
      <c r="K70" s="61">
        <f t="shared" si="20"/>
        <v>21864</v>
      </c>
      <c r="M70" s="62">
        <f t="shared" si="21"/>
        <v>0.38</v>
      </c>
      <c r="N70" s="63">
        <f t="shared" si="22"/>
        <v>0.14000000000000001</v>
      </c>
      <c r="O70" s="63">
        <f t="shared" si="23"/>
        <v>0.52</v>
      </c>
      <c r="P70" s="77">
        <f t="shared" si="24"/>
        <v>0</v>
      </c>
    </row>
    <row r="71" spans="1:16" ht="13.15" customHeight="1" x14ac:dyDescent="0.2">
      <c r="A71" s="3">
        <f t="shared" si="0"/>
        <v>61</v>
      </c>
      <c r="B71" s="34" t="str">
        <f>'WP#3 - UE-190529 Light COS'!A46</f>
        <v>53E - Company Owned</v>
      </c>
      <c r="C71" s="33" t="str">
        <f>'WP#3 - UE-190529 Light COS'!C46</f>
        <v>Sodium Vapor</v>
      </c>
      <c r="D71" s="32" t="str">
        <f>'WP#3 - UE-190529 Light COS'!D46</f>
        <v>SV 200</v>
      </c>
      <c r="E71" s="58">
        <f>ROUND('Sch 140 Distribution Chg'!H55,2)</f>
        <v>0.47</v>
      </c>
      <c r="F71" s="59">
        <f>ROUND('Sch 140 Prod Trans Demand Chg'!F55,2)</f>
        <v>0.03</v>
      </c>
      <c r="G71" s="59">
        <f>ROUND('Sch 140 Prod Trans Energy Chg'!H55,2)</f>
        <v>7.0000000000000007E-2</v>
      </c>
      <c r="H71" s="59">
        <f t="shared" si="19"/>
        <v>0.57000000000000006</v>
      </c>
      <c r="J71" s="60">
        <v>51043</v>
      </c>
      <c r="K71" s="61">
        <f t="shared" si="20"/>
        <v>29095</v>
      </c>
      <c r="M71" s="62">
        <f t="shared" si="21"/>
        <v>0.42</v>
      </c>
      <c r="N71" s="63">
        <f t="shared" si="22"/>
        <v>0.15</v>
      </c>
      <c r="O71" s="63">
        <f t="shared" si="23"/>
        <v>0.56999999999999995</v>
      </c>
      <c r="P71" s="77">
        <f t="shared" si="24"/>
        <v>0</v>
      </c>
    </row>
    <row r="72" spans="1:16" ht="13.15" customHeight="1" x14ac:dyDescent="0.2">
      <c r="A72" s="3">
        <f t="shared" si="0"/>
        <v>62</v>
      </c>
      <c r="B72" s="34" t="str">
        <f>'WP#3 - UE-190529 Light COS'!A47</f>
        <v>53E - Company Owned</v>
      </c>
      <c r="C72" s="33" t="str">
        <f>'WP#3 - UE-190529 Light COS'!C47</f>
        <v>Sodium Vapor</v>
      </c>
      <c r="D72" s="32" t="str">
        <f>'WP#3 - UE-190529 Light COS'!D47</f>
        <v>SV 250</v>
      </c>
      <c r="E72" s="58">
        <f>ROUND('Sch 140 Distribution Chg'!H56,2)</f>
        <v>0.48</v>
      </c>
      <c r="F72" s="59">
        <f>ROUND('Sch 140 Prod Trans Demand Chg'!F56,2)</f>
        <v>0.03</v>
      </c>
      <c r="G72" s="59">
        <f>ROUND('Sch 140 Prod Trans Energy Chg'!H56,2)</f>
        <v>0.09</v>
      </c>
      <c r="H72" s="59">
        <f t="shared" si="19"/>
        <v>0.6</v>
      </c>
      <c r="J72" s="60">
        <v>19229</v>
      </c>
      <c r="K72" s="61">
        <f t="shared" si="20"/>
        <v>11537</v>
      </c>
      <c r="M72" s="62">
        <f t="shared" si="21"/>
        <v>0.44</v>
      </c>
      <c r="N72" s="63">
        <f t="shared" si="22"/>
        <v>0.16</v>
      </c>
      <c r="O72" s="63">
        <f t="shared" si="23"/>
        <v>0.6</v>
      </c>
      <c r="P72" s="77">
        <f t="shared" si="24"/>
        <v>0</v>
      </c>
    </row>
    <row r="73" spans="1:16" ht="13.15" customHeight="1" x14ac:dyDescent="0.2">
      <c r="A73" s="3">
        <f t="shared" si="0"/>
        <v>63</v>
      </c>
      <c r="B73" s="34" t="str">
        <f>'WP#3 - UE-190529 Light COS'!A48</f>
        <v>53E - Company Owned</v>
      </c>
      <c r="C73" s="33" t="str">
        <f>'WP#3 - UE-190529 Light COS'!C48</f>
        <v>Sodium Vapor</v>
      </c>
      <c r="D73" s="32" t="str">
        <f>'WP#3 - UE-190529 Light COS'!D48</f>
        <v>SV 310</v>
      </c>
      <c r="E73" s="58">
        <f>ROUND('Sch 140 Distribution Chg'!H57,2)</f>
        <v>0.5</v>
      </c>
      <c r="F73" s="59">
        <f>ROUND('Sch 140 Prod Trans Demand Chg'!F57,2)</f>
        <v>0.04</v>
      </c>
      <c r="G73" s="59">
        <f>ROUND('Sch 140 Prod Trans Energy Chg'!H57,2)</f>
        <v>0.11</v>
      </c>
      <c r="H73" s="59">
        <f t="shared" si="19"/>
        <v>0.65</v>
      </c>
      <c r="J73" s="60">
        <v>183</v>
      </c>
      <c r="K73" s="61">
        <f t="shared" si="20"/>
        <v>119</v>
      </c>
      <c r="M73" s="62">
        <f t="shared" si="21"/>
        <v>0.48</v>
      </c>
      <c r="N73" s="63">
        <f t="shared" si="22"/>
        <v>0.17</v>
      </c>
      <c r="O73" s="63">
        <f t="shared" si="23"/>
        <v>0.65</v>
      </c>
      <c r="P73" s="77">
        <f t="shared" si="24"/>
        <v>0</v>
      </c>
    </row>
    <row r="74" spans="1:16" ht="13.15" customHeight="1" x14ac:dyDescent="0.2">
      <c r="A74" s="3">
        <f t="shared" si="0"/>
        <v>64</v>
      </c>
      <c r="B74" s="34" t="str">
        <f>'WP#3 - UE-190529 Light COS'!A49</f>
        <v>53E - Company Owned</v>
      </c>
      <c r="C74" s="33" t="str">
        <f>'WP#3 - UE-190529 Light COS'!C49</f>
        <v>Sodium Vapor</v>
      </c>
      <c r="D74" s="32" t="str">
        <f>'WP#3 - UE-190529 Light COS'!D49</f>
        <v>SV 400</v>
      </c>
      <c r="E74" s="58">
        <f>ROUND('Sch 140 Distribution Chg'!H58,2)</f>
        <v>0.53</v>
      </c>
      <c r="F74" s="59">
        <f>ROUND('Sch 140 Prod Trans Demand Chg'!F58,2)</f>
        <v>0.05</v>
      </c>
      <c r="G74" s="59">
        <f>ROUND('Sch 140 Prod Trans Energy Chg'!H58,2)</f>
        <v>0.14000000000000001</v>
      </c>
      <c r="H74" s="59">
        <f t="shared" si="19"/>
        <v>0.72000000000000008</v>
      </c>
      <c r="J74" s="60">
        <v>10565</v>
      </c>
      <c r="K74" s="61">
        <f t="shared" si="20"/>
        <v>7607</v>
      </c>
      <c r="M74" s="62">
        <f t="shared" si="21"/>
        <v>0.53</v>
      </c>
      <c r="N74" s="63">
        <f t="shared" si="22"/>
        <v>0.19</v>
      </c>
      <c r="O74" s="63">
        <f t="shared" si="23"/>
        <v>0.72</v>
      </c>
      <c r="P74" s="77">
        <f t="shared" si="24"/>
        <v>0</v>
      </c>
    </row>
    <row r="75" spans="1:16" ht="13.15" customHeight="1" x14ac:dyDescent="0.2">
      <c r="A75" s="3">
        <f t="shared" si="0"/>
        <v>65</v>
      </c>
      <c r="B75" s="34" t="str">
        <f>'WP#3 - UE-190529 Light COS'!A50</f>
        <v>53E - Company Owned</v>
      </c>
      <c r="C75" s="33" t="str">
        <f>'WP#3 - UE-190529 Light COS'!C50</f>
        <v>Sodium Vapor</v>
      </c>
      <c r="D75" s="32" t="str">
        <f>'WP#3 - UE-190529 Light COS'!D50</f>
        <v>SV 1000</v>
      </c>
      <c r="E75" s="58">
        <f>ROUND('Sch 140 Distribution Chg'!H59,2)</f>
        <v>0.63</v>
      </c>
      <c r="F75" s="59">
        <f>ROUND('Sch 140 Prod Trans Demand Chg'!F59,2)</f>
        <v>0.13</v>
      </c>
      <c r="G75" s="59">
        <f>ROUND('Sch 140 Prod Trans Energy Chg'!H59,2)</f>
        <v>0.36</v>
      </c>
      <c r="H75" s="59">
        <f t="shared" si="19"/>
        <v>1.1200000000000001</v>
      </c>
      <c r="J75" s="60">
        <v>0</v>
      </c>
      <c r="K75" s="61">
        <f t="shared" si="20"/>
        <v>0</v>
      </c>
      <c r="M75" s="62">
        <f t="shared" si="21"/>
        <v>0.83</v>
      </c>
      <c r="N75" s="63">
        <f t="shared" si="22"/>
        <v>0.28999999999999998</v>
      </c>
      <c r="O75" s="63">
        <f t="shared" si="23"/>
        <v>1.1199999999999999</v>
      </c>
      <c r="P75" s="77">
        <f t="shared" si="24"/>
        <v>0</v>
      </c>
    </row>
    <row r="76" spans="1:16" ht="13.15" customHeight="1" x14ac:dyDescent="0.2">
      <c r="A76" s="3">
        <f t="shared" si="0"/>
        <v>66</v>
      </c>
      <c r="B76" s="34"/>
      <c r="C76" s="33"/>
      <c r="D76" s="32"/>
      <c r="E76" s="58"/>
      <c r="F76" s="59"/>
      <c r="G76" s="59"/>
      <c r="H76" s="59"/>
      <c r="J76" s="60"/>
      <c r="K76" s="61"/>
      <c r="M76" s="62"/>
      <c r="N76" s="63"/>
      <c r="O76" s="63"/>
      <c r="P76" s="77"/>
    </row>
    <row r="77" spans="1:16" ht="13.15" customHeight="1" x14ac:dyDescent="0.2">
      <c r="A77" s="3">
        <f t="shared" ref="A77:A141" si="25">A76+1</f>
        <v>67</v>
      </c>
      <c r="B77" s="34" t="str">
        <f>'WP#3 - UE-190529 Light COS'!A52</f>
        <v>53E - Company Owned</v>
      </c>
      <c r="C77" s="33" t="str">
        <f>'WP#3 - UE-190529 Light COS'!C52</f>
        <v>Metal Halide</v>
      </c>
      <c r="D77" s="32" t="str">
        <f>'WP#3 - UE-190529 Light COS'!D52</f>
        <v>MH 070</v>
      </c>
      <c r="E77" s="58">
        <f>ROUND('Sch 140 Distribution Chg'!H61,2)</f>
        <v>0.42</v>
      </c>
      <c r="F77" s="59">
        <f>ROUND('Sch 140 Prod Trans Demand Chg'!F61,2)</f>
        <v>0.01</v>
      </c>
      <c r="G77" s="59">
        <f>ROUND('Sch 140 Prod Trans Energy Chg'!H61,2)</f>
        <v>0.03</v>
      </c>
      <c r="H77" s="59">
        <f>SUM(E77:G77)</f>
        <v>0.45999999999999996</v>
      </c>
      <c r="J77" s="60">
        <v>0</v>
      </c>
      <c r="K77" s="61">
        <f>ROUND(J77*H77,0)</f>
        <v>0</v>
      </c>
      <c r="M77" s="62">
        <f>ROUND(H77-N77,2)</f>
        <v>0.34</v>
      </c>
      <c r="N77" s="63">
        <f>ROUND(H77*$N$9,2)</f>
        <v>0.12</v>
      </c>
      <c r="O77" s="63">
        <f>SUM(M77:N77)</f>
        <v>0.46</v>
      </c>
      <c r="P77" s="77">
        <f>+O77-H77</f>
        <v>0</v>
      </c>
    </row>
    <row r="78" spans="1:16" ht="13.15" customHeight="1" x14ac:dyDescent="0.2">
      <c r="A78" s="3">
        <f t="shared" si="25"/>
        <v>68</v>
      </c>
      <c r="B78" s="34" t="str">
        <f>'WP#3 - UE-190529 Light COS'!A53</f>
        <v>53E - Company Owned</v>
      </c>
      <c r="C78" s="33" t="str">
        <f>'WP#3 - UE-190529 Light COS'!C53</f>
        <v>Metal Halide</v>
      </c>
      <c r="D78" s="32" t="str">
        <f>'WP#3 - UE-190529 Light COS'!D53</f>
        <v>MH 100</v>
      </c>
      <c r="E78" s="58">
        <f>ROUND('Sch 140 Distribution Chg'!H62,2)</f>
        <v>0.42</v>
      </c>
      <c r="F78" s="59">
        <f>ROUND('Sch 140 Prod Trans Demand Chg'!F62,2)</f>
        <v>0.01</v>
      </c>
      <c r="G78" s="59">
        <f>ROUND('Sch 140 Prod Trans Energy Chg'!H62,2)</f>
        <v>0.04</v>
      </c>
      <c r="H78" s="59">
        <f>SUM(E78:G78)</f>
        <v>0.47</v>
      </c>
      <c r="J78" s="60">
        <v>0</v>
      </c>
      <c r="K78" s="61">
        <f>ROUND(J78*H78,0)</f>
        <v>0</v>
      </c>
      <c r="M78" s="62">
        <f>ROUND(H78-N78,2)</f>
        <v>0.35</v>
      </c>
      <c r="N78" s="63">
        <f>ROUND(H78*$N$9,2)</f>
        <v>0.12</v>
      </c>
      <c r="O78" s="63">
        <f>SUM(M78:N78)</f>
        <v>0.47</v>
      </c>
      <c r="P78" s="77">
        <f>+O78-H78</f>
        <v>0</v>
      </c>
    </row>
    <row r="79" spans="1:16" ht="13.15" customHeight="1" x14ac:dyDescent="0.2">
      <c r="A79" s="3">
        <f t="shared" si="25"/>
        <v>69</v>
      </c>
      <c r="B79" s="34" t="str">
        <f>'WP#3 - UE-190529 Light COS'!A54</f>
        <v>53E - Company Owned</v>
      </c>
      <c r="C79" s="33" t="str">
        <f>'WP#3 - UE-190529 Light COS'!C54</f>
        <v>Metal Halide</v>
      </c>
      <c r="D79" s="32" t="str">
        <f>'WP#3 - UE-190529 Light COS'!D54</f>
        <v>MH 150</v>
      </c>
      <c r="E79" s="58">
        <f>ROUND('Sch 140 Distribution Chg'!H63,2)</f>
        <v>0.44</v>
      </c>
      <c r="F79" s="59">
        <f>ROUND('Sch 140 Prod Trans Demand Chg'!F63,2)</f>
        <v>0.02</v>
      </c>
      <c r="G79" s="59">
        <f>ROUND('Sch 140 Prod Trans Energy Chg'!H63,2)</f>
        <v>0.05</v>
      </c>
      <c r="H79" s="59">
        <f>SUM(E79:G79)</f>
        <v>0.51</v>
      </c>
      <c r="J79" s="60">
        <v>0</v>
      </c>
      <c r="K79" s="61">
        <f>ROUND(J79*H79,0)</f>
        <v>0</v>
      </c>
      <c r="M79" s="62">
        <f>ROUND(H79-N79,2)</f>
        <v>0.38</v>
      </c>
      <c r="N79" s="63">
        <f>ROUND(H79*$N$9,2)</f>
        <v>0.13</v>
      </c>
      <c r="O79" s="63">
        <f>SUM(M79:N79)</f>
        <v>0.51</v>
      </c>
      <c r="P79" s="77">
        <f>+O79-H79</f>
        <v>0</v>
      </c>
    </row>
    <row r="80" spans="1:16" ht="13.15" customHeight="1" x14ac:dyDescent="0.2">
      <c r="A80" s="3">
        <f t="shared" si="25"/>
        <v>70</v>
      </c>
      <c r="B80" s="34" t="str">
        <f>'WP#3 - UE-190529 Light COS'!A55</f>
        <v>53E - Company Owned</v>
      </c>
      <c r="C80" s="33" t="str">
        <f>'WP#3 - UE-190529 Light COS'!C55</f>
        <v>Metal Halide</v>
      </c>
      <c r="D80" s="32" t="str">
        <f>'WP#3 - UE-190529 Light COS'!D55</f>
        <v>MH 250</v>
      </c>
      <c r="E80" s="58">
        <f>ROUND('Sch 140 Distribution Chg'!H64,2)</f>
        <v>0.47</v>
      </c>
      <c r="F80" s="59">
        <f>ROUND('Sch 140 Prod Trans Demand Chg'!F64,2)</f>
        <v>0.03</v>
      </c>
      <c r="G80" s="59">
        <f>ROUND('Sch 140 Prod Trans Energy Chg'!H64,2)</f>
        <v>0.09</v>
      </c>
      <c r="H80" s="59">
        <f>SUM(E80:G80)</f>
        <v>0.59</v>
      </c>
      <c r="J80" s="60">
        <v>0</v>
      </c>
      <c r="K80" s="61">
        <f>ROUND(J80*H80,0)</f>
        <v>0</v>
      </c>
      <c r="M80" s="62">
        <f>ROUND(H80-N80,2)</f>
        <v>0.44</v>
      </c>
      <c r="N80" s="63">
        <f>ROUND(H80*$N$9,2)</f>
        <v>0.15</v>
      </c>
      <c r="O80" s="63">
        <f>SUM(M80:N80)</f>
        <v>0.59</v>
      </c>
      <c r="P80" s="77">
        <f>+O80-H80</f>
        <v>0</v>
      </c>
    </row>
    <row r="81" spans="1:16" ht="13.15" customHeight="1" x14ac:dyDescent="0.2">
      <c r="A81" s="3">
        <f t="shared" si="25"/>
        <v>71</v>
      </c>
      <c r="B81" s="34" t="str">
        <f>'WP#3 - UE-190529 Light COS'!A56</f>
        <v>53E - Company Owned</v>
      </c>
      <c r="C81" s="33" t="str">
        <f>'WP#3 - UE-190529 Light COS'!C56</f>
        <v>Metal Halide</v>
      </c>
      <c r="D81" s="32" t="str">
        <f>'WP#3 - UE-190529 Light COS'!D56</f>
        <v>MH 400</v>
      </c>
      <c r="E81" s="58">
        <f>ROUND('Sch 140 Distribution Chg'!H65,2)</f>
        <v>0.48</v>
      </c>
      <c r="F81" s="59">
        <f>ROUND('Sch 140 Prod Trans Demand Chg'!F65,2)</f>
        <v>0.05</v>
      </c>
      <c r="G81" s="59">
        <f>ROUND('Sch 140 Prod Trans Energy Chg'!H65,2)</f>
        <v>0.14000000000000001</v>
      </c>
      <c r="H81" s="59">
        <f>SUM(E81:G81)</f>
        <v>0.67</v>
      </c>
      <c r="J81" s="60">
        <v>0</v>
      </c>
      <c r="K81" s="61">
        <f>ROUND(J81*H81,0)</f>
        <v>0</v>
      </c>
      <c r="M81" s="62">
        <f>ROUND(H81-N81,2)</f>
        <v>0.5</v>
      </c>
      <c r="N81" s="63">
        <f>ROUND(H81*$N$9,2)</f>
        <v>0.17</v>
      </c>
      <c r="O81" s="63">
        <f>SUM(M81:N81)</f>
        <v>0.67</v>
      </c>
      <c r="P81" s="77">
        <f>+O81-H81</f>
        <v>0</v>
      </c>
    </row>
    <row r="82" spans="1:16" ht="13.15" customHeight="1" x14ac:dyDescent="0.2">
      <c r="A82" s="3">
        <f t="shared" si="25"/>
        <v>72</v>
      </c>
      <c r="B82" s="34"/>
      <c r="C82" s="33"/>
      <c r="D82" s="32"/>
      <c r="E82" s="58"/>
      <c r="F82" s="59"/>
      <c r="G82" s="59"/>
      <c r="H82" s="59"/>
      <c r="J82" s="60"/>
      <c r="K82" s="61"/>
      <c r="M82" s="62"/>
      <c r="N82" s="63"/>
      <c r="O82" s="63"/>
      <c r="P82" s="77"/>
    </row>
    <row r="83" spans="1:16" ht="13.15" customHeight="1" x14ac:dyDescent="0.2">
      <c r="A83" s="3">
        <f t="shared" si="25"/>
        <v>73</v>
      </c>
      <c r="B83" s="34" t="str">
        <f>'WP#3 - UE-190529 Light COS'!A58</f>
        <v>53E - Company Owned</v>
      </c>
      <c r="C83" s="33" t="str">
        <f>'WP#3 - UE-190529 Light COS'!C58</f>
        <v>Light Emitting Diode</v>
      </c>
      <c r="D83" s="32" t="str">
        <f>'WP#3 - UE-190529 Light COS'!D58</f>
        <v>LED 030.01-060</v>
      </c>
      <c r="E83" s="58">
        <f>ROUND('Sch 140 Distribution Chg'!H67,2)</f>
        <v>0.44</v>
      </c>
      <c r="F83" s="59">
        <f>ROUND('Sch 140 Prod Trans Demand Chg'!F67,2)</f>
        <v>0.01</v>
      </c>
      <c r="G83" s="59">
        <f>ROUND('Sch 140 Prod Trans Energy Chg'!H67,2)</f>
        <v>0.02</v>
      </c>
      <c r="H83" s="59">
        <f t="shared" ref="H83:H91" si="26">SUM(E83:G83)</f>
        <v>0.47000000000000003</v>
      </c>
      <c r="J83" s="60">
        <v>268646</v>
      </c>
      <c r="K83" s="61">
        <f t="shared" ref="K83:K92" si="27">ROUND(J83*H83,0)</f>
        <v>126264</v>
      </c>
      <c r="M83" s="62">
        <f t="shared" ref="M83:M91" si="28">ROUND(H83-N83,2)</f>
        <v>0.35</v>
      </c>
      <c r="N83" s="63">
        <f t="shared" ref="N83:N91" si="29">ROUND(H83*$N$9,2)</f>
        <v>0.12</v>
      </c>
      <c r="O83" s="63">
        <f t="shared" ref="O83:O92" si="30">SUM(M83:N83)</f>
        <v>0.47</v>
      </c>
      <c r="P83" s="77">
        <f t="shared" ref="P83:P92" si="31">+O83-H83</f>
        <v>0</v>
      </c>
    </row>
    <row r="84" spans="1:16" ht="13.15" customHeight="1" x14ac:dyDescent="0.2">
      <c r="A84" s="3">
        <f t="shared" si="25"/>
        <v>74</v>
      </c>
      <c r="B84" s="34" t="str">
        <f>'WP#3 - UE-190529 Light COS'!A59</f>
        <v>53E - Company Owned</v>
      </c>
      <c r="C84" s="33" t="str">
        <f>'WP#3 - UE-190529 Light COS'!C59</f>
        <v>Light Emitting Diode</v>
      </c>
      <c r="D84" s="32" t="str">
        <f>'WP#3 - UE-190529 Light COS'!D59</f>
        <v>LED 060.01-090</v>
      </c>
      <c r="E84" s="58">
        <f>ROUND('Sch 140 Distribution Chg'!H68,2)</f>
        <v>0.45</v>
      </c>
      <c r="F84" s="59">
        <f>ROUND('Sch 140 Prod Trans Demand Chg'!F68,2)</f>
        <v>0.01</v>
      </c>
      <c r="G84" s="59">
        <f>ROUND('Sch 140 Prod Trans Energy Chg'!H68,2)</f>
        <v>0.03</v>
      </c>
      <c r="H84" s="59">
        <f t="shared" si="26"/>
        <v>0.49</v>
      </c>
      <c r="J84" s="60">
        <v>5955</v>
      </c>
      <c r="K84" s="61">
        <f t="shared" si="27"/>
        <v>2918</v>
      </c>
      <c r="M84" s="62">
        <f t="shared" si="28"/>
        <v>0.36</v>
      </c>
      <c r="N84" s="63">
        <f t="shared" si="29"/>
        <v>0.13</v>
      </c>
      <c r="O84" s="63">
        <f t="shared" si="30"/>
        <v>0.49</v>
      </c>
      <c r="P84" s="77">
        <f t="shared" si="31"/>
        <v>0</v>
      </c>
    </row>
    <row r="85" spans="1:16" ht="13.15" customHeight="1" x14ac:dyDescent="0.2">
      <c r="A85" s="3">
        <f t="shared" si="25"/>
        <v>75</v>
      </c>
      <c r="B85" s="34" t="str">
        <f>'WP#3 - UE-190529 Light COS'!A60</f>
        <v>53E - Company Owned</v>
      </c>
      <c r="C85" s="33" t="str">
        <f>'WP#3 - UE-190529 Light COS'!C60</f>
        <v>Light Emitting Diode</v>
      </c>
      <c r="D85" s="32" t="str">
        <f>'WP#3 - UE-190529 Light COS'!D60</f>
        <v>LED 090.01-120</v>
      </c>
      <c r="E85" s="58">
        <f>ROUND('Sch 140 Distribution Chg'!H69,2)</f>
        <v>0.47</v>
      </c>
      <c r="F85" s="59">
        <f>ROUND('Sch 140 Prod Trans Demand Chg'!F69,2)</f>
        <v>0.01</v>
      </c>
      <c r="G85" s="59">
        <f>ROUND('Sch 140 Prod Trans Energy Chg'!H69,2)</f>
        <v>0.04</v>
      </c>
      <c r="H85" s="59">
        <f t="shared" si="26"/>
        <v>0.52</v>
      </c>
      <c r="J85" s="60">
        <v>31156</v>
      </c>
      <c r="K85" s="61">
        <f t="shared" si="27"/>
        <v>16201</v>
      </c>
      <c r="M85" s="62">
        <f t="shared" si="28"/>
        <v>0.38</v>
      </c>
      <c r="N85" s="63">
        <f t="shared" si="29"/>
        <v>0.14000000000000001</v>
      </c>
      <c r="O85" s="63">
        <f t="shared" si="30"/>
        <v>0.52</v>
      </c>
      <c r="P85" s="77">
        <f t="shared" si="31"/>
        <v>0</v>
      </c>
    </row>
    <row r="86" spans="1:16" ht="13.15" customHeight="1" x14ac:dyDescent="0.2">
      <c r="A86" s="3">
        <f t="shared" si="25"/>
        <v>76</v>
      </c>
      <c r="B86" s="34" t="str">
        <f>'WP#3 - UE-190529 Light COS'!A61</f>
        <v>53E - Company Owned</v>
      </c>
      <c r="C86" s="33" t="str">
        <f>'WP#3 - UE-190529 Light COS'!C61</f>
        <v>Light Emitting Diode</v>
      </c>
      <c r="D86" s="32" t="str">
        <f>'WP#3 - UE-190529 Light COS'!D61</f>
        <v>LED 120.01-150</v>
      </c>
      <c r="E86" s="58">
        <f>ROUND('Sch 140 Distribution Chg'!H70,2)</f>
        <v>0.44</v>
      </c>
      <c r="F86" s="59">
        <f>ROUND('Sch 140 Prod Trans Demand Chg'!F70,2)</f>
        <v>0.02</v>
      </c>
      <c r="G86" s="59">
        <f>ROUND('Sch 140 Prod Trans Energy Chg'!H70,2)</f>
        <v>0.05</v>
      </c>
      <c r="H86" s="59">
        <f t="shared" si="26"/>
        <v>0.51</v>
      </c>
      <c r="J86" s="60">
        <v>22193</v>
      </c>
      <c r="K86" s="61">
        <f t="shared" si="27"/>
        <v>11318</v>
      </c>
      <c r="M86" s="62">
        <f t="shared" si="28"/>
        <v>0.38</v>
      </c>
      <c r="N86" s="63">
        <f t="shared" si="29"/>
        <v>0.13</v>
      </c>
      <c r="O86" s="63">
        <f t="shared" si="30"/>
        <v>0.51</v>
      </c>
      <c r="P86" s="77">
        <f t="shared" si="31"/>
        <v>0</v>
      </c>
    </row>
    <row r="87" spans="1:16" ht="13.15" customHeight="1" x14ac:dyDescent="0.2">
      <c r="A87" s="3">
        <f t="shared" si="25"/>
        <v>77</v>
      </c>
      <c r="B87" s="34" t="str">
        <f>'WP#3 - UE-190529 Light COS'!A62</f>
        <v>53E - Company Owned</v>
      </c>
      <c r="C87" s="33" t="str">
        <f>'WP#3 - UE-190529 Light COS'!C62</f>
        <v>Light Emitting Diode</v>
      </c>
      <c r="D87" s="32" t="str">
        <f>'WP#3 - UE-190529 Light COS'!D62</f>
        <v>LED 150.01-180</v>
      </c>
      <c r="E87" s="58">
        <f>ROUND('Sch 140 Distribution Chg'!H71,2)</f>
        <v>0.48</v>
      </c>
      <c r="F87" s="59">
        <f>ROUND('Sch 140 Prod Trans Demand Chg'!F71,2)</f>
        <v>0.02</v>
      </c>
      <c r="G87" s="59">
        <f>ROUND('Sch 140 Prod Trans Energy Chg'!H71,2)</f>
        <v>0.06</v>
      </c>
      <c r="H87" s="59">
        <f t="shared" si="26"/>
        <v>0.56000000000000005</v>
      </c>
      <c r="J87" s="60">
        <v>1304</v>
      </c>
      <c r="K87" s="61">
        <f t="shared" si="27"/>
        <v>730</v>
      </c>
      <c r="M87" s="62">
        <f t="shared" si="28"/>
        <v>0.41</v>
      </c>
      <c r="N87" s="63">
        <f t="shared" si="29"/>
        <v>0.15</v>
      </c>
      <c r="O87" s="63">
        <f t="shared" si="30"/>
        <v>0.55999999999999994</v>
      </c>
      <c r="P87" s="77">
        <f t="shared" si="31"/>
        <v>0</v>
      </c>
    </row>
    <row r="88" spans="1:16" ht="13.15" customHeight="1" x14ac:dyDescent="0.2">
      <c r="A88" s="3">
        <f t="shared" si="25"/>
        <v>78</v>
      </c>
      <c r="B88" s="34" t="str">
        <f>'WP#3 - UE-190529 Light COS'!A63</f>
        <v>53E - Company Owned</v>
      </c>
      <c r="C88" s="33" t="str">
        <f>'WP#3 - UE-190529 Light COS'!C63</f>
        <v>Light Emitting Diode</v>
      </c>
      <c r="D88" s="32" t="str">
        <f>'WP#3 - UE-190529 Light COS'!D63</f>
        <v>LED 180.01-210</v>
      </c>
      <c r="E88" s="58">
        <f>ROUND('Sch 140 Distribution Chg'!H72,2)</f>
        <v>0.47</v>
      </c>
      <c r="F88" s="59">
        <f>ROUND('Sch 140 Prod Trans Demand Chg'!F72,2)</f>
        <v>0.03</v>
      </c>
      <c r="G88" s="59">
        <f>ROUND('Sch 140 Prod Trans Energy Chg'!H72,2)</f>
        <v>7.0000000000000007E-2</v>
      </c>
      <c r="H88" s="59">
        <f t="shared" si="26"/>
        <v>0.57000000000000006</v>
      </c>
      <c r="J88" s="60">
        <v>5103</v>
      </c>
      <c r="K88" s="61">
        <f t="shared" si="27"/>
        <v>2909</v>
      </c>
      <c r="M88" s="62">
        <f t="shared" si="28"/>
        <v>0.42</v>
      </c>
      <c r="N88" s="63">
        <f t="shared" si="29"/>
        <v>0.15</v>
      </c>
      <c r="O88" s="63">
        <f t="shared" si="30"/>
        <v>0.56999999999999995</v>
      </c>
      <c r="P88" s="77">
        <f t="shared" si="31"/>
        <v>0</v>
      </c>
    </row>
    <row r="89" spans="1:16" ht="13.15" customHeight="1" x14ac:dyDescent="0.2">
      <c r="A89" s="3">
        <f t="shared" si="25"/>
        <v>79</v>
      </c>
      <c r="B89" s="34" t="str">
        <f>'WP#3 - UE-190529 Light COS'!A64</f>
        <v>53E - Company Owned</v>
      </c>
      <c r="C89" s="33" t="str">
        <f>'WP#3 - UE-190529 Light COS'!C64</f>
        <v>Light Emitting Diode</v>
      </c>
      <c r="D89" s="32" t="str">
        <f>'WP#3 - UE-190529 Light COS'!D64</f>
        <v>LED 210.01-240</v>
      </c>
      <c r="E89" s="58">
        <f>ROUND('Sch 140 Distribution Chg'!H73,2)</f>
        <v>0.5</v>
      </c>
      <c r="F89" s="59">
        <f>ROUND('Sch 140 Prod Trans Demand Chg'!F73,2)</f>
        <v>0.03</v>
      </c>
      <c r="G89" s="59">
        <f>ROUND('Sch 140 Prod Trans Energy Chg'!H73,2)</f>
        <v>0.08</v>
      </c>
      <c r="H89" s="59">
        <f t="shared" si="26"/>
        <v>0.61</v>
      </c>
      <c r="J89" s="60">
        <v>585</v>
      </c>
      <c r="K89" s="61">
        <f t="shared" si="27"/>
        <v>357</v>
      </c>
      <c r="M89" s="62">
        <f t="shared" si="28"/>
        <v>0.45</v>
      </c>
      <c r="N89" s="63">
        <f t="shared" si="29"/>
        <v>0.16</v>
      </c>
      <c r="O89" s="63">
        <f t="shared" si="30"/>
        <v>0.61</v>
      </c>
      <c r="P89" s="77">
        <f t="shared" si="31"/>
        <v>0</v>
      </c>
    </row>
    <row r="90" spans="1:16" ht="13.15" customHeight="1" x14ac:dyDescent="0.2">
      <c r="A90" s="3">
        <f t="shared" si="25"/>
        <v>80</v>
      </c>
      <c r="B90" s="34" t="str">
        <f>'WP#3 - UE-190529 Light COS'!A65</f>
        <v>53E - Company Owned</v>
      </c>
      <c r="C90" s="33" t="str">
        <f>'WP#3 - UE-190529 Light COS'!C65</f>
        <v>Light Emitting Diode</v>
      </c>
      <c r="D90" s="32" t="str">
        <f>'WP#3 - UE-190529 Light COS'!D65</f>
        <v>LED 240.01-270</v>
      </c>
      <c r="E90" s="58">
        <f>ROUND('Sch 140 Distribution Chg'!H74,2)</f>
        <v>0.53</v>
      </c>
      <c r="F90" s="59">
        <f>ROUND('Sch 140 Prod Trans Demand Chg'!F74,2)</f>
        <v>0.03</v>
      </c>
      <c r="G90" s="59">
        <f>ROUND('Sch 140 Prod Trans Energy Chg'!H74,2)</f>
        <v>0.09</v>
      </c>
      <c r="H90" s="59">
        <f t="shared" si="26"/>
        <v>0.65</v>
      </c>
      <c r="J90" s="60">
        <v>287</v>
      </c>
      <c r="K90" s="61">
        <f t="shared" si="27"/>
        <v>187</v>
      </c>
      <c r="M90" s="62">
        <f t="shared" si="28"/>
        <v>0.48</v>
      </c>
      <c r="N90" s="63">
        <f t="shared" si="29"/>
        <v>0.17</v>
      </c>
      <c r="O90" s="63">
        <f t="shared" si="30"/>
        <v>0.65</v>
      </c>
      <c r="P90" s="77">
        <f t="shared" si="31"/>
        <v>0</v>
      </c>
    </row>
    <row r="91" spans="1:16" ht="13.15" customHeight="1" x14ac:dyDescent="0.2">
      <c r="A91" s="3">
        <f t="shared" si="25"/>
        <v>81</v>
      </c>
      <c r="B91" s="34" t="str">
        <f>'WP#3 - UE-190529 Light COS'!A66</f>
        <v>53E - Company Owned</v>
      </c>
      <c r="C91" s="33" t="str">
        <f>'WP#3 - UE-190529 Light COS'!C66</f>
        <v>Light Emitting Diode</v>
      </c>
      <c r="D91" s="32" t="str">
        <f>'WP#3 - UE-190529 Light COS'!D66</f>
        <v>LED 270.01-300</v>
      </c>
      <c r="E91" s="58">
        <f>ROUND('Sch 140 Distribution Chg'!H75,2)</f>
        <v>0.53</v>
      </c>
      <c r="F91" s="59">
        <f>ROUND('Sch 140 Prod Trans Demand Chg'!F75,2)</f>
        <v>0.04</v>
      </c>
      <c r="G91" s="59">
        <f>ROUND('Sch 140 Prod Trans Energy Chg'!H75,2)</f>
        <v>0.1</v>
      </c>
      <c r="H91" s="59">
        <f t="shared" si="26"/>
        <v>0.67</v>
      </c>
      <c r="J91" s="60">
        <v>1885</v>
      </c>
      <c r="K91" s="61">
        <f t="shared" si="27"/>
        <v>1263</v>
      </c>
      <c r="M91" s="62">
        <f t="shared" si="28"/>
        <v>0.5</v>
      </c>
      <c r="N91" s="63">
        <f t="shared" si="29"/>
        <v>0.17</v>
      </c>
      <c r="O91" s="63">
        <f t="shared" si="30"/>
        <v>0.67</v>
      </c>
      <c r="P91" s="77">
        <f t="shared" si="31"/>
        <v>0</v>
      </c>
    </row>
    <row r="92" spans="1:16" ht="13.15" customHeight="1" x14ac:dyDescent="0.2">
      <c r="A92" s="330">
        <f t="shared" si="25"/>
        <v>82</v>
      </c>
      <c r="B92" s="34" t="s">
        <v>263</v>
      </c>
      <c r="C92" s="33" t="s">
        <v>299</v>
      </c>
      <c r="D92" s="28" t="s">
        <v>376</v>
      </c>
      <c r="E92" s="58"/>
      <c r="F92" s="59"/>
      <c r="G92" s="59"/>
      <c r="H92" s="331">
        <v>8.2880000000000002E-3</v>
      </c>
      <c r="J92" s="60">
        <v>0</v>
      </c>
      <c r="K92" s="61">
        <f t="shared" si="27"/>
        <v>0</v>
      </c>
      <c r="M92" s="332">
        <v>6.0990000000000003E-3</v>
      </c>
      <c r="N92" s="333">
        <v>2.189E-3</v>
      </c>
      <c r="O92" s="333">
        <f t="shared" si="30"/>
        <v>8.2880000000000002E-3</v>
      </c>
      <c r="P92" s="77">
        <f t="shared" si="31"/>
        <v>0</v>
      </c>
    </row>
    <row r="93" spans="1:16" ht="13.15" customHeight="1" x14ac:dyDescent="0.2">
      <c r="A93" s="330">
        <f t="shared" si="25"/>
        <v>83</v>
      </c>
      <c r="B93" s="34"/>
      <c r="C93" s="33"/>
      <c r="D93" s="32"/>
      <c r="E93" s="58"/>
      <c r="F93" s="59"/>
      <c r="G93" s="59"/>
      <c r="H93" s="59"/>
      <c r="J93" s="60"/>
      <c r="K93" s="61"/>
      <c r="M93" s="62"/>
      <c r="N93" s="63"/>
      <c r="O93" s="63"/>
      <c r="P93" s="77"/>
    </row>
    <row r="94" spans="1:16" ht="13.15" customHeight="1" x14ac:dyDescent="0.2">
      <c r="A94" s="3">
        <f t="shared" si="25"/>
        <v>84</v>
      </c>
      <c r="B94" s="34" t="str">
        <f>'WP#3 - UE-190529 Light COS'!A68</f>
        <v>53E - Customer Owned</v>
      </c>
      <c r="C94" s="33" t="str">
        <f>'WP#3 - UE-190529 Light COS'!C68</f>
        <v>Sodium Vapor</v>
      </c>
      <c r="D94" s="32" t="str">
        <f>'WP#3 - UE-190529 Light COS'!D68</f>
        <v>SV 050</v>
      </c>
      <c r="E94" s="58">
        <f>ROUND('Sch 140 Distribution Chg'!H77,2)</f>
        <v>0</v>
      </c>
      <c r="F94" s="59">
        <f>ROUND('Sch 140 Prod Trans Demand Chg'!F77,2)</f>
        <v>0.01</v>
      </c>
      <c r="G94" s="59">
        <f>ROUND('Sch 140 Prod Trans Energy Chg'!H77,2)</f>
        <v>0.02</v>
      </c>
      <c r="H94" s="59">
        <f t="shared" ref="H94:H102" si="32">SUM(E94:G94)</f>
        <v>0.03</v>
      </c>
      <c r="J94" s="60">
        <v>0</v>
      </c>
      <c r="K94" s="61">
        <f t="shared" ref="K94:K102" si="33">ROUND(J94*H94,0)</f>
        <v>0</v>
      </c>
      <c r="M94" s="62">
        <f t="shared" ref="M94:M102" si="34">ROUND(H94-N94,2)</f>
        <v>0.02</v>
      </c>
      <c r="N94" s="63">
        <f t="shared" ref="N94:N102" si="35">ROUND(H94*$N$9,2)</f>
        <v>0.01</v>
      </c>
      <c r="O94" s="63">
        <f t="shared" ref="O94:O102" si="36">SUM(M94:N94)</f>
        <v>0.03</v>
      </c>
      <c r="P94" s="77">
        <f t="shared" ref="P94:P102" si="37">+O94-H94</f>
        <v>0</v>
      </c>
    </row>
    <row r="95" spans="1:16" ht="13.15" customHeight="1" x14ac:dyDescent="0.2">
      <c r="A95" s="3">
        <f t="shared" si="25"/>
        <v>85</v>
      </c>
      <c r="B95" s="34" t="str">
        <f>'WP#3 - UE-190529 Light COS'!A69</f>
        <v>53E - Customer Owned</v>
      </c>
      <c r="C95" s="33" t="str">
        <f>'WP#3 - UE-190529 Light COS'!C69</f>
        <v>Sodium Vapor</v>
      </c>
      <c r="D95" s="32" t="str">
        <f>'WP#3 - UE-190529 Light COS'!D69</f>
        <v>SV 070</v>
      </c>
      <c r="E95" s="58">
        <f>ROUND('Sch 140 Distribution Chg'!H78,2)</f>
        <v>0</v>
      </c>
      <c r="F95" s="59">
        <f>ROUND('Sch 140 Prod Trans Demand Chg'!F78,2)</f>
        <v>0.01</v>
      </c>
      <c r="G95" s="59">
        <f>ROUND('Sch 140 Prod Trans Energy Chg'!H78,2)</f>
        <v>0.03</v>
      </c>
      <c r="H95" s="59">
        <f t="shared" si="32"/>
        <v>0.04</v>
      </c>
      <c r="J95" s="60">
        <v>624</v>
      </c>
      <c r="K95" s="61">
        <f t="shared" si="33"/>
        <v>25</v>
      </c>
      <c r="M95" s="62">
        <f t="shared" si="34"/>
        <v>0.03</v>
      </c>
      <c r="N95" s="63">
        <f t="shared" si="35"/>
        <v>0.01</v>
      </c>
      <c r="O95" s="63">
        <f t="shared" si="36"/>
        <v>0.04</v>
      </c>
      <c r="P95" s="77">
        <f t="shared" si="37"/>
        <v>0</v>
      </c>
    </row>
    <row r="96" spans="1:16" ht="13.15" customHeight="1" x14ac:dyDescent="0.2">
      <c r="A96" s="3">
        <f t="shared" si="25"/>
        <v>86</v>
      </c>
      <c r="B96" s="34" t="str">
        <f>'WP#3 - UE-190529 Light COS'!A70</f>
        <v>53E - Customer Owned</v>
      </c>
      <c r="C96" s="33" t="str">
        <f>'WP#3 - UE-190529 Light COS'!C70</f>
        <v>Sodium Vapor</v>
      </c>
      <c r="D96" s="32" t="str">
        <f>'WP#3 - UE-190529 Light COS'!D70</f>
        <v>SV 100</v>
      </c>
      <c r="E96" s="58">
        <f>ROUND('Sch 140 Distribution Chg'!H79,2)</f>
        <v>0</v>
      </c>
      <c r="F96" s="59">
        <f>ROUND('Sch 140 Prod Trans Demand Chg'!F79,2)</f>
        <v>0.01</v>
      </c>
      <c r="G96" s="59">
        <f>ROUND('Sch 140 Prod Trans Energy Chg'!H79,2)</f>
        <v>0.04</v>
      </c>
      <c r="H96" s="59">
        <f t="shared" si="32"/>
        <v>0.05</v>
      </c>
      <c r="J96" s="60">
        <v>2551</v>
      </c>
      <c r="K96" s="61">
        <f t="shared" si="33"/>
        <v>128</v>
      </c>
      <c r="M96" s="62">
        <f t="shared" si="34"/>
        <v>0.04</v>
      </c>
      <c r="N96" s="63">
        <f t="shared" si="35"/>
        <v>0.01</v>
      </c>
      <c r="O96" s="63">
        <f t="shared" si="36"/>
        <v>0.05</v>
      </c>
      <c r="P96" s="77">
        <f t="shared" si="37"/>
        <v>0</v>
      </c>
    </row>
    <row r="97" spans="1:16" ht="13.15" customHeight="1" x14ac:dyDescent="0.2">
      <c r="A97" s="3">
        <f t="shared" si="25"/>
        <v>87</v>
      </c>
      <c r="B97" s="34" t="str">
        <f>'WP#3 - UE-190529 Light COS'!A71</f>
        <v>53E - Customer Owned</v>
      </c>
      <c r="C97" s="33" t="str">
        <f>'WP#3 - UE-190529 Light COS'!C71</f>
        <v>Sodium Vapor</v>
      </c>
      <c r="D97" s="32" t="str">
        <f>'WP#3 - UE-190529 Light COS'!D71</f>
        <v>SV 150</v>
      </c>
      <c r="E97" s="58">
        <f>ROUND('Sch 140 Distribution Chg'!H80,2)</f>
        <v>0</v>
      </c>
      <c r="F97" s="59">
        <f>ROUND('Sch 140 Prod Trans Demand Chg'!F80,2)</f>
        <v>0.02</v>
      </c>
      <c r="G97" s="59">
        <f>ROUND('Sch 140 Prod Trans Energy Chg'!H80,2)</f>
        <v>0.05</v>
      </c>
      <c r="H97" s="59">
        <f t="shared" si="32"/>
        <v>7.0000000000000007E-2</v>
      </c>
      <c r="J97" s="60">
        <v>1150</v>
      </c>
      <c r="K97" s="61">
        <f t="shared" si="33"/>
        <v>81</v>
      </c>
      <c r="M97" s="62">
        <f t="shared" si="34"/>
        <v>0.05</v>
      </c>
      <c r="N97" s="63">
        <f t="shared" si="35"/>
        <v>0.02</v>
      </c>
      <c r="O97" s="63">
        <f t="shared" si="36"/>
        <v>7.0000000000000007E-2</v>
      </c>
      <c r="P97" s="77">
        <f t="shared" si="37"/>
        <v>0</v>
      </c>
    </row>
    <row r="98" spans="1:16" ht="13.15" customHeight="1" x14ac:dyDescent="0.2">
      <c r="A98" s="3">
        <f t="shared" si="25"/>
        <v>88</v>
      </c>
      <c r="B98" s="34" t="str">
        <f>'WP#3 - UE-190529 Light COS'!A72</f>
        <v>53E - Customer Owned</v>
      </c>
      <c r="C98" s="33" t="str">
        <f>'WP#3 - UE-190529 Light COS'!C72</f>
        <v>Sodium Vapor</v>
      </c>
      <c r="D98" s="32" t="str">
        <f>'WP#3 - UE-190529 Light COS'!D72</f>
        <v>SV 200</v>
      </c>
      <c r="E98" s="58">
        <f>ROUND('Sch 140 Distribution Chg'!H81,2)</f>
        <v>0</v>
      </c>
      <c r="F98" s="59">
        <f>ROUND('Sch 140 Prod Trans Demand Chg'!F81,2)</f>
        <v>0.03</v>
      </c>
      <c r="G98" s="59">
        <f>ROUND('Sch 140 Prod Trans Energy Chg'!H81,2)</f>
        <v>7.0000000000000007E-2</v>
      </c>
      <c r="H98" s="59">
        <f t="shared" si="32"/>
        <v>0.1</v>
      </c>
      <c r="J98" s="60">
        <v>4545</v>
      </c>
      <c r="K98" s="61">
        <f t="shared" si="33"/>
        <v>455</v>
      </c>
      <c r="M98" s="62">
        <f t="shared" si="34"/>
        <v>7.0000000000000007E-2</v>
      </c>
      <c r="N98" s="63">
        <f t="shared" si="35"/>
        <v>0.03</v>
      </c>
      <c r="O98" s="63">
        <f t="shared" si="36"/>
        <v>0.1</v>
      </c>
      <c r="P98" s="77">
        <f t="shared" si="37"/>
        <v>0</v>
      </c>
    </row>
    <row r="99" spans="1:16" ht="13.15" customHeight="1" x14ac:dyDescent="0.2">
      <c r="A99" s="3">
        <f t="shared" si="25"/>
        <v>89</v>
      </c>
      <c r="B99" s="34" t="str">
        <f>'WP#3 - UE-190529 Light COS'!A73</f>
        <v>53E - Customer Owned</v>
      </c>
      <c r="C99" s="33" t="str">
        <f>'WP#3 - UE-190529 Light COS'!C73</f>
        <v>Sodium Vapor</v>
      </c>
      <c r="D99" s="32" t="str">
        <f>'WP#3 - UE-190529 Light COS'!D73</f>
        <v>SV 250</v>
      </c>
      <c r="E99" s="58">
        <f>ROUND('Sch 140 Distribution Chg'!H82,2)</f>
        <v>0</v>
      </c>
      <c r="F99" s="59">
        <f>ROUND('Sch 140 Prod Trans Demand Chg'!F82,2)</f>
        <v>0.03</v>
      </c>
      <c r="G99" s="59">
        <f>ROUND('Sch 140 Prod Trans Energy Chg'!H82,2)</f>
        <v>0.09</v>
      </c>
      <c r="H99" s="59">
        <f t="shared" si="32"/>
        <v>0.12</v>
      </c>
      <c r="J99" s="60">
        <v>2964</v>
      </c>
      <c r="K99" s="61">
        <f t="shared" si="33"/>
        <v>356</v>
      </c>
      <c r="M99" s="62">
        <f t="shared" si="34"/>
        <v>0.09</v>
      </c>
      <c r="N99" s="63">
        <f t="shared" si="35"/>
        <v>0.03</v>
      </c>
      <c r="O99" s="63">
        <f t="shared" si="36"/>
        <v>0.12</v>
      </c>
      <c r="P99" s="77">
        <f t="shared" si="37"/>
        <v>0</v>
      </c>
    </row>
    <row r="100" spans="1:16" ht="13.15" customHeight="1" x14ac:dyDescent="0.2">
      <c r="A100" s="3">
        <f t="shared" si="25"/>
        <v>90</v>
      </c>
      <c r="B100" s="34" t="str">
        <f>'WP#3 - UE-190529 Light COS'!A74</f>
        <v>53E - Customer Owned</v>
      </c>
      <c r="C100" s="33" t="str">
        <f>'WP#3 - UE-190529 Light COS'!C74</f>
        <v>Sodium Vapor</v>
      </c>
      <c r="D100" s="32" t="str">
        <f>'WP#3 - UE-190529 Light COS'!D74</f>
        <v>SV 310</v>
      </c>
      <c r="E100" s="58">
        <f>ROUND('Sch 140 Distribution Chg'!H83,2)</f>
        <v>0</v>
      </c>
      <c r="F100" s="59">
        <f>ROUND('Sch 140 Prod Trans Demand Chg'!F83,2)</f>
        <v>0.04</v>
      </c>
      <c r="G100" s="59">
        <f>ROUND('Sch 140 Prod Trans Energy Chg'!H83,2)</f>
        <v>0.11</v>
      </c>
      <c r="H100" s="59">
        <f t="shared" si="32"/>
        <v>0.15</v>
      </c>
      <c r="J100" s="60">
        <v>84</v>
      </c>
      <c r="K100" s="61">
        <f t="shared" si="33"/>
        <v>13</v>
      </c>
      <c r="M100" s="62">
        <f t="shared" si="34"/>
        <v>0.11</v>
      </c>
      <c r="N100" s="63">
        <f t="shared" si="35"/>
        <v>0.04</v>
      </c>
      <c r="O100" s="63">
        <f t="shared" si="36"/>
        <v>0.15</v>
      </c>
      <c r="P100" s="77">
        <f t="shared" si="37"/>
        <v>0</v>
      </c>
    </row>
    <row r="101" spans="1:16" ht="13.15" customHeight="1" x14ac:dyDescent="0.2">
      <c r="A101" s="3">
        <f t="shared" si="25"/>
        <v>91</v>
      </c>
      <c r="B101" s="34" t="str">
        <f>'WP#3 - UE-190529 Light COS'!A75</f>
        <v>53E - Customer Owned</v>
      </c>
      <c r="C101" s="33" t="str">
        <f>'WP#3 - UE-190529 Light COS'!C75</f>
        <v>Sodium Vapor</v>
      </c>
      <c r="D101" s="32" t="str">
        <f>'WP#3 - UE-190529 Light COS'!D75</f>
        <v>SV 400</v>
      </c>
      <c r="E101" s="58">
        <f>ROUND('Sch 140 Distribution Chg'!H84,2)</f>
        <v>0</v>
      </c>
      <c r="F101" s="59">
        <f>ROUND('Sch 140 Prod Trans Demand Chg'!F84,2)</f>
        <v>0.05</v>
      </c>
      <c r="G101" s="59">
        <f>ROUND('Sch 140 Prod Trans Energy Chg'!H84,2)</f>
        <v>0.14000000000000001</v>
      </c>
      <c r="H101" s="59">
        <f t="shared" si="32"/>
        <v>0.19</v>
      </c>
      <c r="J101" s="60">
        <v>4720</v>
      </c>
      <c r="K101" s="61">
        <f t="shared" si="33"/>
        <v>897</v>
      </c>
      <c r="M101" s="62">
        <f t="shared" si="34"/>
        <v>0.14000000000000001</v>
      </c>
      <c r="N101" s="63">
        <f t="shared" si="35"/>
        <v>0.05</v>
      </c>
      <c r="O101" s="63">
        <f t="shared" si="36"/>
        <v>0.19</v>
      </c>
      <c r="P101" s="77">
        <f t="shared" si="37"/>
        <v>0</v>
      </c>
    </row>
    <row r="102" spans="1:16" ht="13.15" customHeight="1" x14ac:dyDescent="0.2">
      <c r="A102" s="3">
        <f t="shared" si="25"/>
        <v>92</v>
      </c>
      <c r="B102" s="34" t="str">
        <f>'WP#3 - UE-190529 Light COS'!A76</f>
        <v>53E - Customer Owned</v>
      </c>
      <c r="C102" s="33" t="str">
        <f>'WP#3 - UE-190529 Light COS'!C76</f>
        <v>Sodium Vapor</v>
      </c>
      <c r="D102" s="32" t="str">
        <f>'WP#3 - UE-190529 Light COS'!D76</f>
        <v>SV 1000</v>
      </c>
      <c r="E102" s="58">
        <f>ROUND('Sch 140 Distribution Chg'!H85,2)</f>
        <v>0</v>
      </c>
      <c r="F102" s="59">
        <f>ROUND('Sch 140 Prod Trans Demand Chg'!F85,2)</f>
        <v>0.13</v>
      </c>
      <c r="G102" s="59">
        <f>ROUND('Sch 140 Prod Trans Energy Chg'!H85,2)</f>
        <v>0.36</v>
      </c>
      <c r="H102" s="59">
        <f t="shared" si="32"/>
        <v>0.49</v>
      </c>
      <c r="J102" s="60">
        <v>0</v>
      </c>
      <c r="K102" s="61">
        <f t="shared" si="33"/>
        <v>0</v>
      </c>
      <c r="M102" s="62">
        <f t="shared" si="34"/>
        <v>0.36</v>
      </c>
      <c r="N102" s="63">
        <f t="shared" si="35"/>
        <v>0.13</v>
      </c>
      <c r="O102" s="63">
        <f t="shared" si="36"/>
        <v>0.49</v>
      </c>
      <c r="P102" s="77">
        <f t="shared" si="37"/>
        <v>0</v>
      </c>
    </row>
    <row r="103" spans="1:16" ht="13.15" customHeight="1" x14ac:dyDescent="0.2">
      <c r="A103" s="3">
        <f t="shared" si="25"/>
        <v>93</v>
      </c>
      <c r="B103" s="34"/>
      <c r="C103" s="33"/>
      <c r="D103" s="32"/>
      <c r="E103" s="58"/>
      <c r="F103" s="59"/>
      <c r="G103" s="59"/>
      <c r="H103" s="59"/>
      <c r="J103" s="60"/>
      <c r="K103" s="61"/>
      <c r="M103" s="62"/>
      <c r="N103" s="63"/>
      <c r="O103" s="63"/>
      <c r="P103" s="77"/>
    </row>
    <row r="104" spans="1:16" ht="13.15" customHeight="1" x14ac:dyDescent="0.2">
      <c r="A104" s="3">
        <f t="shared" si="25"/>
        <v>94</v>
      </c>
      <c r="B104" s="34" t="str">
        <f>'WP#3 - UE-190529 Light COS'!A78</f>
        <v>53E - Customer Owned</v>
      </c>
      <c r="C104" s="33" t="str">
        <f>'WP#3 - UE-190529 Light COS'!C78</f>
        <v>Metal Halide</v>
      </c>
      <c r="D104" s="32" t="str">
        <f>'WP#3 - UE-190529 Light COS'!D78</f>
        <v>MH 70</v>
      </c>
      <c r="E104" s="58">
        <f>ROUND('Sch 140 Distribution Chg'!H87,2)</f>
        <v>0</v>
      </c>
      <c r="F104" s="59">
        <f>ROUND('Sch 140 Prod Trans Demand Chg'!F87,2)</f>
        <v>0.01</v>
      </c>
      <c r="G104" s="59">
        <f>ROUND('Sch 140 Prod Trans Energy Chg'!H87,2)</f>
        <v>0.03</v>
      </c>
      <c r="H104" s="59">
        <f t="shared" ref="H104:H109" si="38">SUM(E104:G104)</f>
        <v>0.04</v>
      </c>
      <c r="J104" s="60">
        <v>0</v>
      </c>
      <c r="K104" s="61">
        <f t="shared" ref="K104:K109" si="39">ROUND(J104*H104,0)</f>
        <v>0</v>
      </c>
      <c r="M104" s="62">
        <f t="shared" ref="M104:M109" si="40">ROUND(H104-N104,2)</f>
        <v>0.03</v>
      </c>
      <c r="N104" s="63">
        <f t="shared" ref="N104:N109" si="41">ROUND(H104*$N$9,2)</f>
        <v>0.01</v>
      </c>
      <c r="O104" s="63">
        <f t="shared" ref="O104:O109" si="42">SUM(M104:N104)</f>
        <v>0.04</v>
      </c>
      <c r="P104" s="77">
        <f t="shared" ref="P104:P109" si="43">+O104-H104</f>
        <v>0</v>
      </c>
    </row>
    <row r="105" spans="1:16" ht="13.15" customHeight="1" x14ac:dyDescent="0.2">
      <c r="A105" s="3">
        <f t="shared" si="25"/>
        <v>95</v>
      </c>
      <c r="B105" s="34" t="str">
        <f>'WP#3 - UE-190529 Light COS'!A79</f>
        <v>53E - Customer Owned</v>
      </c>
      <c r="C105" s="33" t="str">
        <f>'WP#3 - UE-190529 Light COS'!C79</f>
        <v>Metal Halide</v>
      </c>
      <c r="D105" s="32" t="str">
        <f>'WP#3 - UE-190529 Light COS'!D79</f>
        <v>MH 100</v>
      </c>
      <c r="E105" s="58">
        <f>ROUND('Sch 140 Distribution Chg'!H88,2)</f>
        <v>0</v>
      </c>
      <c r="F105" s="59">
        <f>ROUND('Sch 140 Prod Trans Demand Chg'!F88,2)</f>
        <v>0.01</v>
      </c>
      <c r="G105" s="59">
        <f>ROUND('Sch 140 Prod Trans Energy Chg'!H88,2)</f>
        <v>0.04</v>
      </c>
      <c r="H105" s="59">
        <f t="shared" si="38"/>
        <v>0.05</v>
      </c>
      <c r="J105" s="60">
        <v>0</v>
      </c>
      <c r="K105" s="61">
        <f t="shared" si="39"/>
        <v>0</v>
      </c>
      <c r="M105" s="62">
        <f t="shared" si="40"/>
        <v>0.04</v>
      </c>
      <c r="N105" s="63">
        <f t="shared" si="41"/>
        <v>0.01</v>
      </c>
      <c r="O105" s="63">
        <f t="shared" si="42"/>
        <v>0.05</v>
      </c>
      <c r="P105" s="77">
        <f t="shared" si="43"/>
        <v>0</v>
      </c>
    </row>
    <row r="106" spans="1:16" ht="13.15" customHeight="1" x14ac:dyDescent="0.2">
      <c r="A106" s="3">
        <f t="shared" si="25"/>
        <v>96</v>
      </c>
      <c r="B106" s="34" t="str">
        <f>'WP#3 - UE-190529 Light COS'!A80</f>
        <v>53E - Customer Owned</v>
      </c>
      <c r="C106" s="33" t="str">
        <f>'WP#3 - UE-190529 Light COS'!C80</f>
        <v>Metal Halide</v>
      </c>
      <c r="D106" s="32" t="str">
        <f>'WP#3 - UE-190529 Light COS'!D80</f>
        <v>MH 150</v>
      </c>
      <c r="E106" s="58">
        <f>ROUND('Sch 140 Distribution Chg'!H89,2)</f>
        <v>0</v>
      </c>
      <c r="F106" s="59">
        <f>ROUND('Sch 140 Prod Trans Demand Chg'!F89,2)</f>
        <v>0.02</v>
      </c>
      <c r="G106" s="59">
        <f>ROUND('Sch 140 Prod Trans Energy Chg'!H89,2)</f>
        <v>0.05</v>
      </c>
      <c r="H106" s="59">
        <f t="shared" si="38"/>
        <v>7.0000000000000007E-2</v>
      </c>
      <c r="J106" s="60">
        <v>0</v>
      </c>
      <c r="K106" s="61">
        <f t="shared" si="39"/>
        <v>0</v>
      </c>
      <c r="M106" s="62">
        <f t="shared" si="40"/>
        <v>0.05</v>
      </c>
      <c r="N106" s="63">
        <f t="shared" si="41"/>
        <v>0.02</v>
      </c>
      <c r="O106" s="63">
        <f t="shared" si="42"/>
        <v>7.0000000000000007E-2</v>
      </c>
      <c r="P106" s="77">
        <f t="shared" si="43"/>
        <v>0</v>
      </c>
    </row>
    <row r="107" spans="1:16" ht="13.15" customHeight="1" x14ac:dyDescent="0.2">
      <c r="A107" s="3">
        <f t="shared" si="25"/>
        <v>97</v>
      </c>
      <c r="B107" s="34" t="str">
        <f>'WP#3 - UE-190529 Light COS'!A81</f>
        <v>53E - Customer Owned</v>
      </c>
      <c r="C107" s="33" t="str">
        <f>'WP#3 - UE-190529 Light COS'!C81</f>
        <v>Metal Halide</v>
      </c>
      <c r="D107" s="32" t="str">
        <f>'WP#3 - UE-190529 Light COS'!D81</f>
        <v>MH 175</v>
      </c>
      <c r="E107" s="58">
        <f>ROUND('Sch 140 Distribution Chg'!H90,2)</f>
        <v>0</v>
      </c>
      <c r="F107" s="59">
        <f>ROUND('Sch 140 Prod Trans Demand Chg'!F90,2)</f>
        <v>0.02</v>
      </c>
      <c r="G107" s="59">
        <f>ROUND('Sch 140 Prod Trans Energy Chg'!H90,2)</f>
        <v>0.06</v>
      </c>
      <c r="H107" s="59">
        <f t="shared" si="38"/>
        <v>0.08</v>
      </c>
      <c r="J107" s="60">
        <v>48</v>
      </c>
      <c r="K107" s="61">
        <f t="shared" si="39"/>
        <v>4</v>
      </c>
      <c r="M107" s="62">
        <f t="shared" si="40"/>
        <v>0.06</v>
      </c>
      <c r="N107" s="63">
        <f t="shared" si="41"/>
        <v>0.02</v>
      </c>
      <c r="O107" s="63">
        <f t="shared" si="42"/>
        <v>0.08</v>
      </c>
      <c r="P107" s="77">
        <f t="shared" si="43"/>
        <v>0</v>
      </c>
    </row>
    <row r="108" spans="1:16" ht="13.15" customHeight="1" x14ac:dyDescent="0.2">
      <c r="A108" s="3">
        <f t="shared" si="25"/>
        <v>98</v>
      </c>
      <c r="B108" s="34" t="str">
        <f>'WP#3 - UE-190529 Light COS'!A82</f>
        <v>53E - Customer Owned</v>
      </c>
      <c r="C108" s="33" t="str">
        <f>'WP#3 - UE-190529 Light COS'!C82</f>
        <v>Metal Halide</v>
      </c>
      <c r="D108" s="32" t="str">
        <f>'WP#3 - UE-190529 Light COS'!D82</f>
        <v>MH 250</v>
      </c>
      <c r="E108" s="58">
        <f>ROUND('Sch 140 Distribution Chg'!H91,2)</f>
        <v>0</v>
      </c>
      <c r="F108" s="59">
        <f>ROUND('Sch 140 Prod Trans Demand Chg'!F91,2)</f>
        <v>0.03</v>
      </c>
      <c r="G108" s="59">
        <f>ROUND('Sch 140 Prod Trans Energy Chg'!H91,2)</f>
        <v>0.09</v>
      </c>
      <c r="H108" s="59">
        <f t="shared" si="38"/>
        <v>0.12</v>
      </c>
      <c r="J108" s="60">
        <v>0</v>
      </c>
      <c r="K108" s="61">
        <f t="shared" si="39"/>
        <v>0</v>
      </c>
      <c r="M108" s="62">
        <f t="shared" si="40"/>
        <v>0.09</v>
      </c>
      <c r="N108" s="63">
        <f t="shared" si="41"/>
        <v>0.03</v>
      </c>
      <c r="O108" s="63">
        <f t="shared" si="42"/>
        <v>0.12</v>
      </c>
      <c r="P108" s="77">
        <f t="shared" si="43"/>
        <v>0</v>
      </c>
    </row>
    <row r="109" spans="1:16" ht="13.15" customHeight="1" x14ac:dyDescent="0.2">
      <c r="A109" s="3">
        <f t="shared" si="25"/>
        <v>99</v>
      </c>
      <c r="B109" s="34" t="str">
        <f>'WP#3 - UE-190529 Light COS'!A83</f>
        <v>53E - Customer Owned</v>
      </c>
      <c r="C109" s="33" t="str">
        <f>'WP#3 - UE-190529 Light COS'!C83</f>
        <v>Metal Halide</v>
      </c>
      <c r="D109" s="32" t="str">
        <f>'WP#3 - UE-190529 Light COS'!D83</f>
        <v>MH 400</v>
      </c>
      <c r="E109" s="58">
        <f>ROUND('Sch 140 Distribution Chg'!H92,2)</f>
        <v>0</v>
      </c>
      <c r="F109" s="59">
        <f>ROUND('Sch 140 Prod Trans Demand Chg'!F92,2)</f>
        <v>0.05</v>
      </c>
      <c r="G109" s="59">
        <f>ROUND('Sch 140 Prod Trans Energy Chg'!H92,2)</f>
        <v>0.14000000000000001</v>
      </c>
      <c r="H109" s="59">
        <f t="shared" si="38"/>
        <v>0.19</v>
      </c>
      <c r="J109" s="60">
        <v>0</v>
      </c>
      <c r="K109" s="61">
        <f t="shared" si="39"/>
        <v>0</v>
      </c>
      <c r="M109" s="62">
        <f t="shared" si="40"/>
        <v>0.14000000000000001</v>
      </c>
      <c r="N109" s="63">
        <f t="shared" si="41"/>
        <v>0.05</v>
      </c>
      <c r="O109" s="63">
        <f t="shared" si="42"/>
        <v>0.19</v>
      </c>
      <c r="P109" s="77">
        <f t="shared" si="43"/>
        <v>0</v>
      </c>
    </row>
    <row r="110" spans="1:16" ht="13.15" customHeight="1" x14ac:dyDescent="0.2">
      <c r="A110" s="3">
        <f t="shared" si="25"/>
        <v>100</v>
      </c>
      <c r="B110" s="34"/>
      <c r="C110" s="33"/>
      <c r="D110" s="32"/>
      <c r="E110" s="58"/>
      <c r="F110" s="59"/>
      <c r="G110" s="59"/>
      <c r="H110" s="59"/>
      <c r="J110" s="60"/>
      <c r="K110" s="61"/>
      <c r="M110" s="62"/>
      <c r="N110" s="63"/>
      <c r="O110" s="63"/>
      <c r="P110" s="77"/>
    </row>
    <row r="111" spans="1:16" ht="13.15" customHeight="1" x14ac:dyDescent="0.2">
      <c r="A111" s="3">
        <f t="shared" si="25"/>
        <v>101</v>
      </c>
      <c r="B111" s="34" t="str">
        <f>'WP#3 - UE-190529 Light COS'!A85</f>
        <v>53E - Customer Owned</v>
      </c>
      <c r="C111" s="33" t="str">
        <f>'WP#3 - UE-190529 Light COS'!C85</f>
        <v>Light Emitting Diode</v>
      </c>
      <c r="D111" s="32" t="str">
        <f>'WP#3 - UE-190529 Light COS'!D85</f>
        <v>LED 030.01-060</v>
      </c>
      <c r="E111" s="58">
        <f>ROUND('Sch 140 Distribution Chg'!H94,2)</f>
        <v>0</v>
      </c>
      <c r="F111" s="59">
        <f>ROUND('Sch 140 Prod Trans Demand Chg'!F94,2)</f>
        <v>0.01</v>
      </c>
      <c r="G111" s="59">
        <f>ROUND('Sch 140 Prod Trans Energy Chg'!H94,2)</f>
        <v>0.02</v>
      </c>
      <c r="H111" s="59">
        <f t="shared" ref="H111:H119" si="44">SUM(E111:G111)</f>
        <v>0.03</v>
      </c>
      <c r="J111" s="60">
        <v>8319</v>
      </c>
      <c r="K111" s="61">
        <f t="shared" ref="K111:K119" si="45">ROUND(J111*H111,0)</f>
        <v>250</v>
      </c>
      <c r="M111" s="62">
        <f t="shared" ref="M111:M119" si="46">ROUND(H111-N111,2)</f>
        <v>0.02</v>
      </c>
      <c r="N111" s="63">
        <f t="shared" ref="N111:N119" si="47">ROUND(H111*$N$9,2)</f>
        <v>0.01</v>
      </c>
      <c r="O111" s="63">
        <f t="shared" ref="O111:O119" si="48">SUM(M111:N111)</f>
        <v>0.03</v>
      </c>
      <c r="P111" s="77">
        <f t="shared" ref="P111:P119" si="49">+O111-H111</f>
        <v>0</v>
      </c>
    </row>
    <row r="112" spans="1:16" ht="13.15" customHeight="1" x14ac:dyDescent="0.2">
      <c r="A112" s="3">
        <f t="shared" si="25"/>
        <v>102</v>
      </c>
      <c r="B112" s="34" t="str">
        <f>'WP#3 - UE-190529 Light COS'!A86</f>
        <v>53E - Customer Owned</v>
      </c>
      <c r="C112" s="33" t="str">
        <f>'WP#3 - UE-190529 Light COS'!C86</f>
        <v>Light Emitting Diode</v>
      </c>
      <c r="D112" s="32" t="str">
        <f>'WP#3 - UE-190529 Light COS'!D86</f>
        <v>LED 060.01-090</v>
      </c>
      <c r="E112" s="58">
        <f>ROUND('Sch 140 Distribution Chg'!H95,2)</f>
        <v>0</v>
      </c>
      <c r="F112" s="59">
        <f>ROUND('Sch 140 Prod Trans Demand Chg'!F95,2)</f>
        <v>0.01</v>
      </c>
      <c r="G112" s="59">
        <f>ROUND('Sch 140 Prod Trans Energy Chg'!H95,2)</f>
        <v>0.03</v>
      </c>
      <c r="H112" s="59">
        <f t="shared" si="44"/>
        <v>0.04</v>
      </c>
      <c r="J112" s="60">
        <v>7669</v>
      </c>
      <c r="K112" s="61">
        <f t="shared" si="45"/>
        <v>307</v>
      </c>
      <c r="M112" s="62">
        <f t="shared" si="46"/>
        <v>0.03</v>
      </c>
      <c r="N112" s="63">
        <f t="shared" si="47"/>
        <v>0.01</v>
      </c>
      <c r="O112" s="63">
        <f t="shared" si="48"/>
        <v>0.04</v>
      </c>
      <c r="P112" s="77">
        <f t="shared" si="49"/>
        <v>0</v>
      </c>
    </row>
    <row r="113" spans="1:16" ht="13.15" customHeight="1" x14ac:dyDescent="0.2">
      <c r="A113" s="3">
        <f t="shared" si="25"/>
        <v>103</v>
      </c>
      <c r="B113" s="34" t="str">
        <f>'WP#3 - UE-190529 Light COS'!A87</f>
        <v>53E - Customer Owned</v>
      </c>
      <c r="C113" s="33" t="str">
        <f>'WP#3 - UE-190529 Light COS'!C87</f>
        <v>Light Emitting Diode</v>
      </c>
      <c r="D113" s="32" t="str">
        <f>'WP#3 - UE-190529 Light COS'!D87</f>
        <v>LED 090.01-120</v>
      </c>
      <c r="E113" s="58">
        <f>ROUND('Sch 140 Distribution Chg'!H96,2)</f>
        <v>0</v>
      </c>
      <c r="F113" s="59">
        <f>ROUND('Sch 140 Prod Trans Demand Chg'!F96,2)</f>
        <v>0.01</v>
      </c>
      <c r="G113" s="59">
        <f>ROUND('Sch 140 Prod Trans Energy Chg'!H96,2)</f>
        <v>0.04</v>
      </c>
      <c r="H113" s="59">
        <f t="shared" si="44"/>
        <v>0.05</v>
      </c>
      <c r="J113" s="60">
        <v>10578</v>
      </c>
      <c r="K113" s="61">
        <f t="shared" si="45"/>
        <v>529</v>
      </c>
      <c r="M113" s="62">
        <f t="shared" si="46"/>
        <v>0.04</v>
      </c>
      <c r="N113" s="63">
        <f t="shared" si="47"/>
        <v>0.01</v>
      </c>
      <c r="O113" s="63">
        <f t="shared" si="48"/>
        <v>0.05</v>
      </c>
      <c r="P113" s="77">
        <f t="shared" si="49"/>
        <v>0</v>
      </c>
    </row>
    <row r="114" spans="1:16" ht="13.15" customHeight="1" x14ac:dyDescent="0.2">
      <c r="A114" s="3">
        <f t="shared" si="25"/>
        <v>104</v>
      </c>
      <c r="B114" s="34" t="str">
        <f>'WP#3 - UE-190529 Light COS'!A88</f>
        <v>53E - Customer Owned</v>
      </c>
      <c r="C114" s="33" t="str">
        <f>'WP#3 - UE-190529 Light COS'!C88</f>
        <v>Light Emitting Diode</v>
      </c>
      <c r="D114" s="32" t="str">
        <f>'WP#3 - UE-190529 Light COS'!D88</f>
        <v>LED 120.01-150</v>
      </c>
      <c r="E114" s="58">
        <f>ROUND('Sch 140 Distribution Chg'!H97,2)</f>
        <v>0</v>
      </c>
      <c r="F114" s="59">
        <f>ROUND('Sch 140 Prod Trans Demand Chg'!F97,2)</f>
        <v>0.02</v>
      </c>
      <c r="G114" s="59">
        <f>ROUND('Sch 140 Prod Trans Energy Chg'!H97,2)</f>
        <v>0.05</v>
      </c>
      <c r="H114" s="59">
        <f t="shared" si="44"/>
        <v>7.0000000000000007E-2</v>
      </c>
      <c r="J114" s="60">
        <v>1169</v>
      </c>
      <c r="K114" s="61">
        <f t="shared" si="45"/>
        <v>82</v>
      </c>
      <c r="M114" s="62">
        <f t="shared" si="46"/>
        <v>0.05</v>
      </c>
      <c r="N114" s="63">
        <f t="shared" si="47"/>
        <v>0.02</v>
      </c>
      <c r="O114" s="63">
        <f t="shared" si="48"/>
        <v>7.0000000000000007E-2</v>
      </c>
      <c r="P114" s="77">
        <f t="shared" si="49"/>
        <v>0</v>
      </c>
    </row>
    <row r="115" spans="1:16" ht="13.15" customHeight="1" x14ac:dyDescent="0.2">
      <c r="A115" s="3">
        <f t="shared" si="25"/>
        <v>105</v>
      </c>
      <c r="B115" s="34" t="str">
        <f>'WP#3 - UE-190529 Light COS'!A89</f>
        <v>53E - Customer Owned</v>
      </c>
      <c r="C115" s="33" t="str">
        <f>'WP#3 - UE-190529 Light COS'!C89</f>
        <v>Light Emitting Diode</v>
      </c>
      <c r="D115" s="32" t="str">
        <f>'WP#3 - UE-190529 Light COS'!D89</f>
        <v>LED 150.01-180</v>
      </c>
      <c r="E115" s="58">
        <f>ROUND('Sch 140 Distribution Chg'!H98,2)</f>
        <v>0</v>
      </c>
      <c r="F115" s="59">
        <f>ROUND('Sch 140 Prod Trans Demand Chg'!F98,2)</f>
        <v>0.02</v>
      </c>
      <c r="G115" s="59">
        <f>ROUND('Sch 140 Prod Trans Energy Chg'!H98,2)</f>
        <v>0.06</v>
      </c>
      <c r="H115" s="59">
        <f t="shared" si="44"/>
        <v>0.08</v>
      </c>
      <c r="J115" s="60">
        <v>16028</v>
      </c>
      <c r="K115" s="61">
        <f t="shared" si="45"/>
        <v>1282</v>
      </c>
      <c r="M115" s="62">
        <f t="shared" si="46"/>
        <v>0.06</v>
      </c>
      <c r="N115" s="63">
        <f t="shared" si="47"/>
        <v>0.02</v>
      </c>
      <c r="O115" s="63">
        <f t="shared" si="48"/>
        <v>0.08</v>
      </c>
      <c r="P115" s="77">
        <f t="shared" si="49"/>
        <v>0</v>
      </c>
    </row>
    <row r="116" spans="1:16" ht="13.15" customHeight="1" x14ac:dyDescent="0.2">
      <c r="A116" s="3">
        <f t="shared" si="25"/>
        <v>106</v>
      </c>
      <c r="B116" s="34" t="str">
        <f>'WP#3 - UE-190529 Light COS'!A90</f>
        <v>53E - Customer Owned</v>
      </c>
      <c r="C116" s="33" t="str">
        <f>'WP#3 - UE-190529 Light COS'!C90</f>
        <v>Light Emitting Diode</v>
      </c>
      <c r="D116" s="32" t="str">
        <f>'WP#3 - UE-190529 Light COS'!D90</f>
        <v>LED 180.01-210</v>
      </c>
      <c r="E116" s="58">
        <f>ROUND('Sch 140 Distribution Chg'!H99,2)</f>
        <v>0</v>
      </c>
      <c r="F116" s="59">
        <f>ROUND('Sch 140 Prod Trans Demand Chg'!F99,2)</f>
        <v>0.03</v>
      </c>
      <c r="G116" s="59">
        <f>ROUND('Sch 140 Prod Trans Energy Chg'!H99,2)</f>
        <v>7.0000000000000007E-2</v>
      </c>
      <c r="H116" s="59">
        <f t="shared" si="44"/>
        <v>0.1</v>
      </c>
      <c r="J116" s="60">
        <v>1263</v>
      </c>
      <c r="K116" s="61">
        <f t="shared" si="45"/>
        <v>126</v>
      </c>
      <c r="M116" s="62">
        <f t="shared" si="46"/>
        <v>7.0000000000000007E-2</v>
      </c>
      <c r="N116" s="63">
        <f t="shared" si="47"/>
        <v>0.03</v>
      </c>
      <c r="O116" s="63">
        <f t="shared" si="48"/>
        <v>0.1</v>
      </c>
      <c r="P116" s="77">
        <f t="shared" si="49"/>
        <v>0</v>
      </c>
    </row>
    <row r="117" spans="1:16" ht="13.15" customHeight="1" x14ac:dyDescent="0.2">
      <c r="A117" s="3">
        <f t="shared" si="25"/>
        <v>107</v>
      </c>
      <c r="B117" s="34" t="str">
        <f>'WP#3 - UE-190529 Light COS'!A91</f>
        <v>53E - Customer Owned</v>
      </c>
      <c r="C117" s="33" t="str">
        <f>'WP#3 - UE-190529 Light COS'!C91</f>
        <v>Light Emitting Diode</v>
      </c>
      <c r="D117" s="32" t="str">
        <f>'WP#3 - UE-190529 Light COS'!D91</f>
        <v>LED 210.01-240</v>
      </c>
      <c r="E117" s="58">
        <f>ROUND('Sch 140 Distribution Chg'!H100,2)</f>
        <v>0</v>
      </c>
      <c r="F117" s="59">
        <f>ROUND('Sch 140 Prod Trans Demand Chg'!F100,2)</f>
        <v>0.03</v>
      </c>
      <c r="G117" s="59">
        <f>ROUND('Sch 140 Prod Trans Energy Chg'!H100,2)</f>
        <v>0.08</v>
      </c>
      <c r="H117" s="59">
        <f t="shared" si="44"/>
        <v>0.11</v>
      </c>
      <c r="J117" s="60">
        <v>0</v>
      </c>
      <c r="K117" s="61">
        <f t="shared" si="45"/>
        <v>0</v>
      </c>
      <c r="M117" s="62">
        <f t="shared" si="46"/>
        <v>0.08</v>
      </c>
      <c r="N117" s="63">
        <f t="shared" si="47"/>
        <v>0.03</v>
      </c>
      <c r="O117" s="63">
        <f t="shared" si="48"/>
        <v>0.11</v>
      </c>
      <c r="P117" s="77">
        <f t="shared" si="49"/>
        <v>0</v>
      </c>
    </row>
    <row r="118" spans="1:16" ht="13.15" customHeight="1" x14ac:dyDescent="0.2">
      <c r="A118" s="3">
        <f t="shared" si="25"/>
        <v>108</v>
      </c>
      <c r="B118" s="34" t="str">
        <f>'WP#3 - UE-190529 Light COS'!A92</f>
        <v>53E - Customer Owned</v>
      </c>
      <c r="C118" s="33" t="str">
        <f>'WP#3 - UE-190529 Light COS'!C92</f>
        <v>Light Emitting Diode</v>
      </c>
      <c r="D118" s="32" t="str">
        <f>'WP#3 - UE-190529 Light COS'!D92</f>
        <v>LED 240.01-270</v>
      </c>
      <c r="E118" s="58">
        <f>ROUND('Sch 140 Distribution Chg'!H101,2)</f>
        <v>0</v>
      </c>
      <c r="F118" s="59">
        <f>ROUND('Sch 140 Prod Trans Demand Chg'!F101,2)</f>
        <v>0.03</v>
      </c>
      <c r="G118" s="59">
        <f>ROUND('Sch 140 Prod Trans Energy Chg'!H101,2)</f>
        <v>0.09</v>
      </c>
      <c r="H118" s="59">
        <f t="shared" si="44"/>
        <v>0.12</v>
      </c>
      <c r="J118" s="60">
        <v>24</v>
      </c>
      <c r="K118" s="61">
        <f t="shared" si="45"/>
        <v>3</v>
      </c>
      <c r="M118" s="62">
        <f t="shared" si="46"/>
        <v>0.09</v>
      </c>
      <c r="N118" s="63">
        <f t="shared" si="47"/>
        <v>0.03</v>
      </c>
      <c r="O118" s="63">
        <f t="shared" si="48"/>
        <v>0.12</v>
      </c>
      <c r="P118" s="77">
        <f t="shared" si="49"/>
        <v>0</v>
      </c>
    </row>
    <row r="119" spans="1:16" ht="13.15" customHeight="1" x14ac:dyDescent="0.2">
      <c r="A119" s="3">
        <f t="shared" si="25"/>
        <v>109</v>
      </c>
      <c r="B119" s="34" t="str">
        <f>'WP#3 - UE-190529 Light COS'!A93</f>
        <v>53E - Customer Owned</v>
      </c>
      <c r="C119" s="33" t="str">
        <f>'WP#3 - UE-190529 Light COS'!C93</f>
        <v>Light Emitting Diode</v>
      </c>
      <c r="D119" s="32" t="str">
        <f>'WP#3 - UE-190529 Light COS'!D93</f>
        <v>LED 270.01-300</v>
      </c>
      <c r="E119" s="58">
        <f>ROUND('Sch 140 Distribution Chg'!H102,2)</f>
        <v>0</v>
      </c>
      <c r="F119" s="59">
        <f>ROUND('Sch 140 Prod Trans Demand Chg'!F102,2)</f>
        <v>0.04</v>
      </c>
      <c r="G119" s="59">
        <f>ROUND('Sch 140 Prod Trans Energy Chg'!H102,2)</f>
        <v>0.1</v>
      </c>
      <c r="H119" s="59">
        <f t="shared" si="44"/>
        <v>0.14000000000000001</v>
      </c>
      <c r="J119" s="60">
        <v>0</v>
      </c>
      <c r="K119" s="61">
        <f t="shared" si="45"/>
        <v>0</v>
      </c>
      <c r="M119" s="62">
        <f t="shared" si="46"/>
        <v>0.1</v>
      </c>
      <c r="N119" s="63">
        <f t="shared" si="47"/>
        <v>0.04</v>
      </c>
      <c r="O119" s="63">
        <f t="shared" si="48"/>
        <v>0.14000000000000001</v>
      </c>
      <c r="P119" s="77">
        <f t="shared" si="49"/>
        <v>0</v>
      </c>
    </row>
    <row r="120" spans="1:16" ht="13.15" customHeight="1" x14ac:dyDescent="0.2">
      <c r="A120" s="3">
        <f t="shared" si="25"/>
        <v>110</v>
      </c>
      <c r="B120" s="34"/>
      <c r="C120" s="33"/>
      <c r="D120" s="32"/>
      <c r="E120" s="58"/>
      <c r="F120" s="59"/>
      <c r="G120" s="59"/>
      <c r="H120" s="59"/>
      <c r="J120" s="60"/>
      <c r="K120" s="61"/>
      <c r="M120" s="62"/>
      <c r="N120" s="63"/>
      <c r="O120" s="63"/>
      <c r="P120" s="77"/>
    </row>
    <row r="121" spans="1:16" ht="13.15" customHeight="1" x14ac:dyDescent="0.2">
      <c r="A121" s="3">
        <f t="shared" si="25"/>
        <v>111</v>
      </c>
      <c r="B121" s="34" t="str">
        <f>'WP#3 - UE-190529 Light COS'!A94</f>
        <v>Sch 54E</v>
      </c>
      <c r="C121" s="33"/>
      <c r="D121" s="32"/>
      <c r="E121" s="58"/>
      <c r="F121" s="59"/>
      <c r="G121" s="59"/>
      <c r="H121" s="59"/>
      <c r="J121" s="60"/>
      <c r="K121" s="61"/>
      <c r="M121" s="62"/>
      <c r="N121" s="63"/>
      <c r="O121" s="63"/>
      <c r="P121" s="77"/>
    </row>
    <row r="122" spans="1:16" ht="13.15" customHeight="1" x14ac:dyDescent="0.2">
      <c r="A122" s="3">
        <f t="shared" si="25"/>
        <v>112</v>
      </c>
      <c r="B122" s="34" t="str">
        <f>'WP#3 - UE-190529 Light COS'!A95</f>
        <v>54E</v>
      </c>
      <c r="C122" s="33" t="str">
        <f>'WP#3 - UE-190529 Light COS'!C95</f>
        <v>Sodium Vapor</v>
      </c>
      <c r="D122" s="32" t="str">
        <f>'WP#3 - UE-190529 Light COS'!D95</f>
        <v>SV 050</v>
      </c>
      <c r="E122" s="58">
        <f>ROUND('Sch 140 Distribution Chg'!H105,2)</f>
        <v>0</v>
      </c>
      <c r="F122" s="59">
        <f>ROUND('Sch 140 Prod Trans Demand Chg'!F105,2)</f>
        <v>0.01</v>
      </c>
      <c r="G122" s="59">
        <f>ROUND('Sch 140 Prod Trans Energy Chg'!H105,2)</f>
        <v>0.02</v>
      </c>
      <c r="H122" s="59">
        <f t="shared" ref="H122:H130" si="50">SUM(E122:G122)</f>
        <v>0.03</v>
      </c>
      <c r="J122" s="60">
        <v>456</v>
      </c>
      <c r="K122" s="61">
        <f t="shared" ref="K122:K130" si="51">ROUND(J122*H122,0)</f>
        <v>14</v>
      </c>
      <c r="M122" s="62">
        <f t="shared" ref="M122:M130" si="52">ROUND(H122-N122,2)</f>
        <v>0.02</v>
      </c>
      <c r="N122" s="63">
        <f t="shared" ref="N122:N130" si="53">ROUND(H122*$N$9,2)</f>
        <v>0.01</v>
      </c>
      <c r="O122" s="63">
        <f t="shared" ref="O122:O130" si="54">SUM(M122:N122)</f>
        <v>0.03</v>
      </c>
      <c r="P122" s="77">
        <f t="shared" ref="P122:P130" si="55">+O122-H122</f>
        <v>0</v>
      </c>
    </row>
    <row r="123" spans="1:16" ht="13.15" customHeight="1" x14ac:dyDescent="0.2">
      <c r="A123" s="3">
        <f t="shared" si="25"/>
        <v>113</v>
      </c>
      <c r="B123" s="34" t="str">
        <f>'WP#3 - UE-190529 Light COS'!A96</f>
        <v>54E</v>
      </c>
      <c r="C123" s="33" t="str">
        <f>'WP#3 - UE-190529 Light COS'!C96</f>
        <v>Sodium Vapor</v>
      </c>
      <c r="D123" s="32" t="str">
        <f>'WP#3 - UE-190529 Light COS'!D96</f>
        <v>SV 070</v>
      </c>
      <c r="E123" s="58">
        <f>ROUND('Sch 140 Distribution Chg'!H106,2)</f>
        <v>0</v>
      </c>
      <c r="F123" s="59">
        <f>ROUND('Sch 140 Prod Trans Demand Chg'!F106,2)</f>
        <v>0.01</v>
      </c>
      <c r="G123" s="59">
        <f>ROUND('Sch 140 Prod Trans Energy Chg'!H106,2)</f>
        <v>0.03</v>
      </c>
      <c r="H123" s="59">
        <f t="shared" si="50"/>
        <v>0.04</v>
      </c>
      <c r="J123" s="60">
        <v>4653</v>
      </c>
      <c r="K123" s="61">
        <f t="shared" si="51"/>
        <v>186</v>
      </c>
      <c r="M123" s="62">
        <f t="shared" si="52"/>
        <v>0.03</v>
      </c>
      <c r="N123" s="63">
        <f t="shared" si="53"/>
        <v>0.01</v>
      </c>
      <c r="O123" s="63">
        <f t="shared" si="54"/>
        <v>0.04</v>
      </c>
      <c r="P123" s="77">
        <f t="shared" si="55"/>
        <v>0</v>
      </c>
    </row>
    <row r="124" spans="1:16" ht="13.15" customHeight="1" x14ac:dyDescent="0.2">
      <c r="A124" s="3">
        <f t="shared" si="25"/>
        <v>114</v>
      </c>
      <c r="B124" s="34" t="str">
        <f>'WP#3 - UE-190529 Light COS'!A97</f>
        <v>54E</v>
      </c>
      <c r="C124" s="33" t="str">
        <f>'WP#3 - UE-190529 Light COS'!C97</f>
        <v>Sodium Vapor</v>
      </c>
      <c r="D124" s="32" t="str">
        <f>'WP#3 - UE-190529 Light COS'!D97</f>
        <v>SV 100</v>
      </c>
      <c r="E124" s="58">
        <f>ROUND('Sch 140 Distribution Chg'!H107,2)</f>
        <v>0</v>
      </c>
      <c r="F124" s="59">
        <f>ROUND('Sch 140 Prod Trans Demand Chg'!F107,2)</f>
        <v>0.01</v>
      </c>
      <c r="G124" s="59">
        <f>ROUND('Sch 140 Prod Trans Energy Chg'!H107,2)</f>
        <v>0.04</v>
      </c>
      <c r="H124" s="59">
        <f t="shared" si="50"/>
        <v>0.05</v>
      </c>
      <c r="J124" s="60">
        <v>14495</v>
      </c>
      <c r="K124" s="61">
        <f t="shared" si="51"/>
        <v>725</v>
      </c>
      <c r="M124" s="62">
        <f t="shared" si="52"/>
        <v>0.04</v>
      </c>
      <c r="N124" s="63">
        <f t="shared" si="53"/>
        <v>0.01</v>
      </c>
      <c r="O124" s="63">
        <f t="shared" si="54"/>
        <v>0.05</v>
      </c>
      <c r="P124" s="77">
        <f t="shared" si="55"/>
        <v>0</v>
      </c>
    </row>
    <row r="125" spans="1:16" ht="13.15" customHeight="1" x14ac:dyDescent="0.2">
      <c r="A125" s="3">
        <f t="shared" si="25"/>
        <v>115</v>
      </c>
      <c r="B125" s="34" t="str">
        <f>'WP#3 - UE-190529 Light COS'!A98</f>
        <v>54E</v>
      </c>
      <c r="C125" s="33" t="str">
        <f>'WP#3 - UE-190529 Light COS'!C98</f>
        <v>Sodium Vapor</v>
      </c>
      <c r="D125" s="32" t="str">
        <f>'WP#3 - UE-190529 Light COS'!D98</f>
        <v>SV 150</v>
      </c>
      <c r="E125" s="58">
        <f>ROUND('Sch 140 Distribution Chg'!H108,2)</f>
        <v>0</v>
      </c>
      <c r="F125" s="59">
        <f>ROUND('Sch 140 Prod Trans Demand Chg'!F108,2)</f>
        <v>0.02</v>
      </c>
      <c r="G125" s="59">
        <f>ROUND('Sch 140 Prod Trans Energy Chg'!H108,2)</f>
        <v>0.05</v>
      </c>
      <c r="H125" s="59">
        <f t="shared" si="50"/>
        <v>7.0000000000000007E-2</v>
      </c>
      <c r="J125" s="60">
        <v>4545</v>
      </c>
      <c r="K125" s="61">
        <f t="shared" si="51"/>
        <v>318</v>
      </c>
      <c r="M125" s="62">
        <f t="shared" si="52"/>
        <v>0.05</v>
      </c>
      <c r="N125" s="63">
        <f t="shared" si="53"/>
        <v>0.02</v>
      </c>
      <c r="O125" s="63">
        <f t="shared" si="54"/>
        <v>7.0000000000000007E-2</v>
      </c>
      <c r="P125" s="77">
        <f t="shared" si="55"/>
        <v>0</v>
      </c>
    </row>
    <row r="126" spans="1:16" ht="13.15" customHeight="1" x14ac:dyDescent="0.2">
      <c r="A126" s="3">
        <f t="shared" si="25"/>
        <v>116</v>
      </c>
      <c r="B126" s="34" t="str">
        <f>'WP#3 - UE-190529 Light COS'!A99</f>
        <v>54E</v>
      </c>
      <c r="C126" s="33" t="str">
        <f>'WP#3 - UE-190529 Light COS'!C99</f>
        <v>Sodium Vapor</v>
      </c>
      <c r="D126" s="32" t="str">
        <f>'WP#3 - UE-190529 Light COS'!D99</f>
        <v>SV 200</v>
      </c>
      <c r="E126" s="58">
        <f>ROUND('Sch 140 Distribution Chg'!H109,2)</f>
        <v>0</v>
      </c>
      <c r="F126" s="59">
        <f>ROUND('Sch 140 Prod Trans Demand Chg'!F109,2)</f>
        <v>0.03</v>
      </c>
      <c r="G126" s="59">
        <f>ROUND('Sch 140 Prod Trans Energy Chg'!H109,2)</f>
        <v>7.0000000000000007E-2</v>
      </c>
      <c r="H126" s="59">
        <f t="shared" si="50"/>
        <v>0.1</v>
      </c>
      <c r="J126" s="60">
        <v>4929</v>
      </c>
      <c r="K126" s="61">
        <f t="shared" si="51"/>
        <v>493</v>
      </c>
      <c r="M126" s="62">
        <f t="shared" si="52"/>
        <v>7.0000000000000007E-2</v>
      </c>
      <c r="N126" s="63">
        <f t="shared" si="53"/>
        <v>0.03</v>
      </c>
      <c r="O126" s="63">
        <f t="shared" si="54"/>
        <v>0.1</v>
      </c>
      <c r="P126" s="77">
        <f t="shared" si="55"/>
        <v>0</v>
      </c>
    </row>
    <row r="127" spans="1:16" ht="13.15" customHeight="1" x14ac:dyDescent="0.2">
      <c r="A127" s="3">
        <f t="shared" si="25"/>
        <v>117</v>
      </c>
      <c r="B127" s="34" t="str">
        <f>'WP#3 - UE-190529 Light COS'!A100</f>
        <v>54E</v>
      </c>
      <c r="C127" s="33" t="str">
        <f>'WP#3 - UE-190529 Light COS'!C100</f>
        <v>Sodium Vapor</v>
      </c>
      <c r="D127" s="32" t="str">
        <f>'WP#3 - UE-190529 Light COS'!D100</f>
        <v>SV 250</v>
      </c>
      <c r="E127" s="58">
        <f>ROUND('Sch 140 Distribution Chg'!H110,2)</f>
        <v>0</v>
      </c>
      <c r="F127" s="59">
        <f>ROUND('Sch 140 Prod Trans Demand Chg'!F110,2)</f>
        <v>0.03</v>
      </c>
      <c r="G127" s="59">
        <f>ROUND('Sch 140 Prod Trans Energy Chg'!H110,2)</f>
        <v>0.09</v>
      </c>
      <c r="H127" s="59">
        <f t="shared" si="50"/>
        <v>0.12</v>
      </c>
      <c r="J127" s="60">
        <v>9463</v>
      </c>
      <c r="K127" s="61">
        <f t="shared" si="51"/>
        <v>1136</v>
      </c>
      <c r="M127" s="62">
        <f t="shared" si="52"/>
        <v>0.09</v>
      </c>
      <c r="N127" s="63">
        <f t="shared" si="53"/>
        <v>0.03</v>
      </c>
      <c r="O127" s="63">
        <f t="shared" si="54"/>
        <v>0.12</v>
      </c>
      <c r="P127" s="77">
        <f t="shared" si="55"/>
        <v>0</v>
      </c>
    </row>
    <row r="128" spans="1:16" ht="13.15" customHeight="1" x14ac:dyDescent="0.2">
      <c r="A128" s="3">
        <f t="shared" si="25"/>
        <v>118</v>
      </c>
      <c r="B128" s="34" t="str">
        <f>'WP#3 - UE-190529 Light COS'!A101</f>
        <v>54E</v>
      </c>
      <c r="C128" s="33" t="str">
        <f>'WP#3 - UE-190529 Light COS'!C101</f>
        <v>Sodium Vapor</v>
      </c>
      <c r="D128" s="32" t="str">
        <f>'WP#3 - UE-190529 Light COS'!D101</f>
        <v>SV 310</v>
      </c>
      <c r="E128" s="58">
        <f>ROUND('Sch 140 Distribution Chg'!H111,2)</f>
        <v>0</v>
      </c>
      <c r="F128" s="59">
        <f>ROUND('Sch 140 Prod Trans Demand Chg'!F111,2)</f>
        <v>0.04</v>
      </c>
      <c r="G128" s="59">
        <f>ROUND('Sch 140 Prod Trans Energy Chg'!H111,2)</f>
        <v>0.11</v>
      </c>
      <c r="H128" s="59">
        <f t="shared" si="50"/>
        <v>0.15</v>
      </c>
      <c r="J128" s="60">
        <v>672</v>
      </c>
      <c r="K128" s="61">
        <f t="shared" si="51"/>
        <v>101</v>
      </c>
      <c r="M128" s="62">
        <f t="shared" si="52"/>
        <v>0.11</v>
      </c>
      <c r="N128" s="63">
        <f t="shared" si="53"/>
        <v>0.04</v>
      </c>
      <c r="O128" s="63">
        <f t="shared" si="54"/>
        <v>0.15</v>
      </c>
      <c r="P128" s="77">
        <f t="shared" si="55"/>
        <v>0</v>
      </c>
    </row>
    <row r="129" spans="1:16" ht="13.15" customHeight="1" x14ac:dyDescent="0.2">
      <c r="A129" s="3">
        <f t="shared" si="25"/>
        <v>119</v>
      </c>
      <c r="B129" s="34" t="str">
        <f>'WP#3 - UE-190529 Light COS'!A102</f>
        <v>54E</v>
      </c>
      <c r="C129" s="33" t="str">
        <f>'WP#3 - UE-190529 Light COS'!C102</f>
        <v>Sodium Vapor</v>
      </c>
      <c r="D129" s="32" t="str">
        <f>'WP#3 - UE-190529 Light COS'!D102</f>
        <v>SV 400</v>
      </c>
      <c r="E129" s="58">
        <f>ROUND('Sch 140 Distribution Chg'!H112,2)</f>
        <v>0</v>
      </c>
      <c r="F129" s="59">
        <f>ROUND('Sch 140 Prod Trans Demand Chg'!F112,2)</f>
        <v>0.05</v>
      </c>
      <c r="G129" s="59">
        <f>ROUND('Sch 140 Prod Trans Energy Chg'!H112,2)</f>
        <v>0.14000000000000001</v>
      </c>
      <c r="H129" s="59">
        <f t="shared" si="50"/>
        <v>0.19</v>
      </c>
      <c r="J129" s="60">
        <v>7200</v>
      </c>
      <c r="K129" s="61">
        <f t="shared" si="51"/>
        <v>1368</v>
      </c>
      <c r="M129" s="62">
        <f t="shared" si="52"/>
        <v>0.14000000000000001</v>
      </c>
      <c r="N129" s="63">
        <f t="shared" si="53"/>
        <v>0.05</v>
      </c>
      <c r="O129" s="63">
        <f t="shared" si="54"/>
        <v>0.19</v>
      </c>
      <c r="P129" s="77">
        <f t="shared" si="55"/>
        <v>0</v>
      </c>
    </row>
    <row r="130" spans="1:16" ht="13.15" customHeight="1" x14ac:dyDescent="0.2">
      <c r="A130" s="3">
        <f t="shared" si="25"/>
        <v>120</v>
      </c>
      <c r="B130" s="34" t="str">
        <f>'WP#3 - UE-190529 Light COS'!A103</f>
        <v>54E</v>
      </c>
      <c r="C130" s="33" t="str">
        <f>'WP#3 - UE-190529 Light COS'!C103</f>
        <v>Sodium Vapor</v>
      </c>
      <c r="D130" s="32" t="str">
        <f>'WP#3 - UE-190529 Light COS'!D103</f>
        <v>SV 1000</v>
      </c>
      <c r="E130" s="58">
        <f>ROUND('Sch 140 Distribution Chg'!H113,2)</f>
        <v>0</v>
      </c>
      <c r="F130" s="59">
        <f>ROUND('Sch 140 Prod Trans Demand Chg'!F113,2)</f>
        <v>0.13</v>
      </c>
      <c r="G130" s="59">
        <f>ROUND('Sch 140 Prod Trans Energy Chg'!H113,2)</f>
        <v>0.36</v>
      </c>
      <c r="H130" s="59">
        <f t="shared" si="50"/>
        <v>0.49</v>
      </c>
      <c r="J130" s="60">
        <v>55</v>
      </c>
      <c r="K130" s="61">
        <f t="shared" si="51"/>
        <v>27</v>
      </c>
      <c r="M130" s="62">
        <f t="shared" si="52"/>
        <v>0.36</v>
      </c>
      <c r="N130" s="63">
        <f t="shared" si="53"/>
        <v>0.13</v>
      </c>
      <c r="O130" s="63">
        <f t="shared" si="54"/>
        <v>0.49</v>
      </c>
      <c r="P130" s="77">
        <f t="shared" si="55"/>
        <v>0</v>
      </c>
    </row>
    <row r="131" spans="1:16" ht="13.15" customHeight="1" x14ac:dyDescent="0.2">
      <c r="A131" s="3">
        <f t="shared" si="25"/>
        <v>121</v>
      </c>
      <c r="B131" s="34"/>
      <c r="C131" s="33"/>
      <c r="D131" s="32"/>
      <c r="E131" s="58"/>
      <c r="F131" s="59"/>
      <c r="G131" s="59"/>
      <c r="H131" s="59"/>
      <c r="J131" s="60"/>
      <c r="K131" s="61"/>
      <c r="M131" s="62"/>
      <c r="N131" s="63"/>
      <c r="O131" s="63"/>
      <c r="P131" s="77"/>
    </row>
    <row r="132" spans="1:16" ht="13.15" customHeight="1" x14ac:dyDescent="0.2">
      <c r="A132" s="3">
        <f t="shared" si="25"/>
        <v>122</v>
      </c>
      <c r="B132" s="34" t="str">
        <f>'WP#3 - UE-190529 Light COS'!A105</f>
        <v>54E</v>
      </c>
      <c r="C132" s="33" t="str">
        <f>'WP#3 - UE-190529 Light COS'!C105</f>
        <v>Light Emitting Diode</v>
      </c>
      <c r="D132" s="32" t="str">
        <f>'WP#3 - UE-190529 Light COS'!D105</f>
        <v>LED 030.01-060</v>
      </c>
      <c r="E132" s="58">
        <f>ROUND('Sch 140 Distribution Chg'!H115,2)</f>
        <v>0</v>
      </c>
      <c r="F132" s="59">
        <f>ROUND('Sch 140 Prod Trans Demand Chg'!F115,2)</f>
        <v>0.01</v>
      </c>
      <c r="G132" s="59">
        <f>ROUND('Sch 140 Prod Trans Energy Chg'!H115,2)</f>
        <v>0.02</v>
      </c>
      <c r="H132" s="59">
        <f t="shared" ref="H132:H140" si="56">SUM(E132:G132)</f>
        <v>0.03</v>
      </c>
      <c r="J132" s="60">
        <v>25017</v>
      </c>
      <c r="K132" s="61">
        <f t="shared" ref="K132:K140" si="57">ROUND(J132*H132,0)</f>
        <v>751</v>
      </c>
      <c r="M132" s="62">
        <f t="shared" ref="M132:M140" si="58">ROUND(H132-N132,2)</f>
        <v>0.02</v>
      </c>
      <c r="N132" s="63">
        <f t="shared" ref="N132:N140" si="59">ROUND(H132*$N$9,2)</f>
        <v>0.01</v>
      </c>
      <c r="O132" s="63">
        <f t="shared" ref="O132:O140" si="60">SUM(M132:N132)</f>
        <v>0.03</v>
      </c>
      <c r="P132" s="77">
        <f t="shared" ref="P132:P140" si="61">+O132-H132</f>
        <v>0</v>
      </c>
    </row>
    <row r="133" spans="1:16" ht="13.15" customHeight="1" x14ac:dyDescent="0.2">
      <c r="A133" s="3">
        <f t="shared" si="25"/>
        <v>123</v>
      </c>
      <c r="B133" s="34" t="str">
        <f>'WP#3 - UE-190529 Light COS'!A106</f>
        <v>54E</v>
      </c>
      <c r="C133" s="33" t="str">
        <f>'WP#3 - UE-190529 Light COS'!C106</f>
        <v>Light Emitting Diode</v>
      </c>
      <c r="D133" s="32" t="str">
        <f>'WP#3 - UE-190529 Light COS'!D106</f>
        <v>LED 060.01-090</v>
      </c>
      <c r="E133" s="58">
        <f>ROUND('Sch 140 Distribution Chg'!H116,2)</f>
        <v>0</v>
      </c>
      <c r="F133" s="59">
        <f>ROUND('Sch 140 Prod Trans Demand Chg'!F116,2)</f>
        <v>0.01</v>
      </c>
      <c r="G133" s="59">
        <f>ROUND('Sch 140 Prod Trans Energy Chg'!H116,2)</f>
        <v>0.03</v>
      </c>
      <c r="H133" s="59">
        <f t="shared" si="56"/>
        <v>0.04</v>
      </c>
      <c r="J133" s="60">
        <v>1254</v>
      </c>
      <c r="K133" s="61">
        <f t="shared" si="57"/>
        <v>50</v>
      </c>
      <c r="M133" s="62">
        <f t="shared" si="58"/>
        <v>0.03</v>
      </c>
      <c r="N133" s="63">
        <f t="shared" si="59"/>
        <v>0.01</v>
      </c>
      <c r="O133" s="63">
        <f t="shared" si="60"/>
        <v>0.04</v>
      </c>
      <c r="P133" s="77">
        <f t="shared" si="61"/>
        <v>0</v>
      </c>
    </row>
    <row r="134" spans="1:16" ht="13.15" customHeight="1" x14ac:dyDescent="0.2">
      <c r="A134" s="3">
        <f t="shared" si="25"/>
        <v>124</v>
      </c>
      <c r="B134" s="34" t="str">
        <f>'WP#3 - UE-190529 Light COS'!A107</f>
        <v>54E</v>
      </c>
      <c r="C134" s="33" t="str">
        <f>'WP#3 - UE-190529 Light COS'!C107</f>
        <v>Light Emitting Diode</v>
      </c>
      <c r="D134" s="32" t="str">
        <f>'WP#3 - UE-190529 Light COS'!D107</f>
        <v>LED 090.01-120</v>
      </c>
      <c r="E134" s="58">
        <f>ROUND('Sch 140 Distribution Chg'!H117,2)</f>
        <v>0</v>
      </c>
      <c r="F134" s="59">
        <f>ROUND('Sch 140 Prod Trans Demand Chg'!F117,2)</f>
        <v>0.01</v>
      </c>
      <c r="G134" s="59">
        <f>ROUND('Sch 140 Prod Trans Energy Chg'!H117,2)</f>
        <v>0.04</v>
      </c>
      <c r="H134" s="59">
        <f t="shared" si="56"/>
        <v>0.05</v>
      </c>
      <c r="J134" s="60">
        <v>28273</v>
      </c>
      <c r="K134" s="61">
        <f t="shared" si="57"/>
        <v>1414</v>
      </c>
      <c r="M134" s="62">
        <f t="shared" si="58"/>
        <v>0.04</v>
      </c>
      <c r="N134" s="63">
        <f t="shared" si="59"/>
        <v>0.01</v>
      </c>
      <c r="O134" s="63">
        <f t="shared" si="60"/>
        <v>0.05</v>
      </c>
      <c r="P134" s="77">
        <f t="shared" si="61"/>
        <v>0</v>
      </c>
    </row>
    <row r="135" spans="1:16" ht="13.15" customHeight="1" x14ac:dyDescent="0.2">
      <c r="A135" s="3">
        <f t="shared" si="25"/>
        <v>125</v>
      </c>
      <c r="B135" s="34" t="str">
        <f>'WP#3 - UE-190529 Light COS'!A108</f>
        <v>54E</v>
      </c>
      <c r="C135" s="33" t="str">
        <f>'WP#3 - UE-190529 Light COS'!C108</f>
        <v>Light Emitting Diode</v>
      </c>
      <c r="D135" s="32" t="str">
        <f>'WP#3 - UE-190529 Light COS'!D108</f>
        <v>LED 120.01-150</v>
      </c>
      <c r="E135" s="58">
        <f>ROUND('Sch 140 Distribution Chg'!H118,2)</f>
        <v>0</v>
      </c>
      <c r="F135" s="59">
        <f>ROUND('Sch 140 Prod Trans Demand Chg'!F118,2)</f>
        <v>0.02</v>
      </c>
      <c r="G135" s="59">
        <f>ROUND('Sch 140 Prod Trans Energy Chg'!H118,2)</f>
        <v>0.05</v>
      </c>
      <c r="H135" s="59">
        <f t="shared" si="56"/>
        <v>7.0000000000000007E-2</v>
      </c>
      <c r="J135" s="60">
        <v>8808</v>
      </c>
      <c r="K135" s="61">
        <f t="shared" si="57"/>
        <v>617</v>
      </c>
      <c r="M135" s="62">
        <f t="shared" si="58"/>
        <v>0.05</v>
      </c>
      <c r="N135" s="63">
        <f t="shared" si="59"/>
        <v>0.02</v>
      </c>
      <c r="O135" s="63">
        <f t="shared" si="60"/>
        <v>7.0000000000000007E-2</v>
      </c>
      <c r="P135" s="77">
        <f t="shared" si="61"/>
        <v>0</v>
      </c>
    </row>
    <row r="136" spans="1:16" ht="13.15" customHeight="1" x14ac:dyDescent="0.2">
      <c r="A136" s="3">
        <f t="shared" si="25"/>
        <v>126</v>
      </c>
      <c r="B136" s="34" t="str">
        <f>'WP#3 - UE-190529 Light COS'!A109</f>
        <v>54E</v>
      </c>
      <c r="C136" s="33" t="str">
        <f>'WP#3 - UE-190529 Light COS'!C109</f>
        <v>Light Emitting Diode</v>
      </c>
      <c r="D136" s="32" t="str">
        <f>'WP#3 - UE-190529 Light COS'!D109</f>
        <v>LED 150.01-180</v>
      </c>
      <c r="E136" s="58">
        <f>ROUND('Sch 140 Distribution Chg'!H119,2)</f>
        <v>0</v>
      </c>
      <c r="F136" s="59">
        <f>ROUND('Sch 140 Prod Trans Demand Chg'!F119,2)</f>
        <v>0.02</v>
      </c>
      <c r="G136" s="59">
        <f>ROUND('Sch 140 Prod Trans Energy Chg'!H119,2)</f>
        <v>0.06</v>
      </c>
      <c r="H136" s="59">
        <f t="shared" si="56"/>
        <v>0.08</v>
      </c>
      <c r="J136" s="60">
        <v>5035</v>
      </c>
      <c r="K136" s="61">
        <f t="shared" si="57"/>
        <v>403</v>
      </c>
      <c r="M136" s="62">
        <f t="shared" si="58"/>
        <v>0.06</v>
      </c>
      <c r="N136" s="63">
        <f t="shared" si="59"/>
        <v>0.02</v>
      </c>
      <c r="O136" s="63">
        <f t="shared" si="60"/>
        <v>0.08</v>
      </c>
      <c r="P136" s="77">
        <f t="shared" si="61"/>
        <v>0</v>
      </c>
    </row>
    <row r="137" spans="1:16" ht="13.15" customHeight="1" x14ac:dyDescent="0.2">
      <c r="A137" s="3">
        <f t="shared" si="25"/>
        <v>127</v>
      </c>
      <c r="B137" s="34" t="str">
        <f>'WP#3 - UE-190529 Light COS'!A110</f>
        <v>54E</v>
      </c>
      <c r="C137" s="33" t="str">
        <f>'WP#3 - UE-190529 Light COS'!C110</f>
        <v>Light Emitting Diode</v>
      </c>
      <c r="D137" s="32" t="str">
        <f>'WP#3 - UE-190529 Light COS'!D110</f>
        <v>LED 180.01-210</v>
      </c>
      <c r="E137" s="58">
        <f>ROUND('Sch 140 Distribution Chg'!H120,2)</f>
        <v>0</v>
      </c>
      <c r="F137" s="59">
        <f>ROUND('Sch 140 Prod Trans Demand Chg'!F120,2)</f>
        <v>0.03</v>
      </c>
      <c r="G137" s="59">
        <f>ROUND('Sch 140 Prod Trans Energy Chg'!H120,2)</f>
        <v>7.0000000000000007E-2</v>
      </c>
      <c r="H137" s="59">
        <f t="shared" si="56"/>
        <v>0.1</v>
      </c>
      <c r="J137" s="60">
        <v>227</v>
      </c>
      <c r="K137" s="61">
        <f t="shared" si="57"/>
        <v>23</v>
      </c>
      <c r="M137" s="62">
        <f t="shared" si="58"/>
        <v>7.0000000000000007E-2</v>
      </c>
      <c r="N137" s="63">
        <f t="shared" si="59"/>
        <v>0.03</v>
      </c>
      <c r="O137" s="63">
        <f t="shared" si="60"/>
        <v>0.1</v>
      </c>
      <c r="P137" s="77">
        <f t="shared" si="61"/>
        <v>0</v>
      </c>
    </row>
    <row r="138" spans="1:16" ht="13.15" customHeight="1" x14ac:dyDescent="0.2">
      <c r="A138" s="3">
        <f t="shared" si="25"/>
        <v>128</v>
      </c>
      <c r="B138" s="34" t="str">
        <f>'WP#3 - UE-190529 Light COS'!A111</f>
        <v>54E</v>
      </c>
      <c r="C138" s="33" t="str">
        <f>'WP#3 - UE-190529 Light COS'!C111</f>
        <v>Light Emitting Diode</v>
      </c>
      <c r="D138" s="32" t="str">
        <f>'WP#3 - UE-190529 Light COS'!D111</f>
        <v>LED 210.01-240</v>
      </c>
      <c r="E138" s="58">
        <f>ROUND('Sch 140 Distribution Chg'!H121,2)</f>
        <v>0</v>
      </c>
      <c r="F138" s="59">
        <f>ROUND('Sch 140 Prod Trans Demand Chg'!F121,2)</f>
        <v>0.03</v>
      </c>
      <c r="G138" s="59">
        <f>ROUND('Sch 140 Prod Trans Energy Chg'!H121,2)</f>
        <v>0.08</v>
      </c>
      <c r="H138" s="59">
        <f t="shared" si="56"/>
        <v>0.11</v>
      </c>
      <c r="J138" s="60">
        <v>466</v>
      </c>
      <c r="K138" s="61">
        <f t="shared" si="57"/>
        <v>51</v>
      </c>
      <c r="M138" s="62">
        <f t="shared" si="58"/>
        <v>0.08</v>
      </c>
      <c r="N138" s="63">
        <f t="shared" si="59"/>
        <v>0.03</v>
      </c>
      <c r="O138" s="63">
        <f t="shared" si="60"/>
        <v>0.11</v>
      </c>
      <c r="P138" s="77">
        <f t="shared" si="61"/>
        <v>0</v>
      </c>
    </row>
    <row r="139" spans="1:16" ht="13.15" customHeight="1" x14ac:dyDescent="0.2">
      <c r="A139" s="3">
        <f t="shared" si="25"/>
        <v>129</v>
      </c>
      <c r="B139" s="34" t="str">
        <f>'WP#3 - UE-190529 Light COS'!A112</f>
        <v>54E</v>
      </c>
      <c r="C139" s="33" t="str">
        <f>'WP#3 - UE-190529 Light COS'!C112</f>
        <v>Light Emitting Diode</v>
      </c>
      <c r="D139" s="32" t="str">
        <f>'WP#3 - UE-190529 Light COS'!D112</f>
        <v>LED 240.01-270</v>
      </c>
      <c r="E139" s="58">
        <f>ROUND('Sch 140 Distribution Chg'!H122,2)</f>
        <v>0</v>
      </c>
      <c r="F139" s="59">
        <f>ROUND('Sch 140 Prod Trans Demand Chg'!F122,2)</f>
        <v>0.03</v>
      </c>
      <c r="G139" s="59">
        <f>ROUND('Sch 140 Prod Trans Energy Chg'!H122,2)</f>
        <v>0.09</v>
      </c>
      <c r="H139" s="59">
        <f t="shared" si="56"/>
        <v>0.12</v>
      </c>
      <c r="J139" s="60">
        <v>44</v>
      </c>
      <c r="K139" s="61">
        <f t="shared" si="57"/>
        <v>5</v>
      </c>
      <c r="M139" s="62">
        <f t="shared" si="58"/>
        <v>0.09</v>
      </c>
      <c r="N139" s="63">
        <f t="shared" si="59"/>
        <v>0.03</v>
      </c>
      <c r="O139" s="63">
        <f t="shared" si="60"/>
        <v>0.12</v>
      </c>
      <c r="P139" s="77">
        <f t="shared" si="61"/>
        <v>0</v>
      </c>
    </row>
    <row r="140" spans="1:16" ht="13.15" customHeight="1" x14ac:dyDescent="0.2">
      <c r="A140" s="3">
        <f t="shared" si="25"/>
        <v>130</v>
      </c>
      <c r="B140" s="34" t="str">
        <f>'WP#3 - UE-190529 Light COS'!A113</f>
        <v>54E</v>
      </c>
      <c r="C140" s="33" t="str">
        <f>'WP#3 - UE-190529 Light COS'!C113</f>
        <v>Light Emitting Diode</v>
      </c>
      <c r="D140" s="32" t="str">
        <f>'WP#3 - UE-190529 Light COS'!D113</f>
        <v>LED 270.01-300</v>
      </c>
      <c r="E140" s="58">
        <f>ROUND('Sch 140 Distribution Chg'!H123,2)</f>
        <v>0</v>
      </c>
      <c r="F140" s="59">
        <f>ROUND('Sch 140 Prod Trans Demand Chg'!F123,2)</f>
        <v>0.04</v>
      </c>
      <c r="G140" s="59">
        <f>ROUND('Sch 140 Prod Trans Energy Chg'!H123,2)</f>
        <v>0.1</v>
      </c>
      <c r="H140" s="59">
        <f t="shared" si="56"/>
        <v>0.14000000000000001</v>
      </c>
      <c r="J140" s="60">
        <v>0</v>
      </c>
      <c r="K140" s="61">
        <f t="shared" si="57"/>
        <v>0</v>
      </c>
      <c r="M140" s="62">
        <f t="shared" si="58"/>
        <v>0.1</v>
      </c>
      <c r="N140" s="63">
        <f t="shared" si="59"/>
        <v>0.04</v>
      </c>
      <c r="O140" s="63">
        <f t="shared" si="60"/>
        <v>0.14000000000000001</v>
      </c>
      <c r="P140" s="77">
        <f t="shared" si="61"/>
        <v>0</v>
      </c>
    </row>
    <row r="141" spans="1:16" ht="13.15" customHeight="1" x14ac:dyDescent="0.2">
      <c r="A141" s="3">
        <f t="shared" si="25"/>
        <v>131</v>
      </c>
      <c r="B141" s="34"/>
      <c r="C141" s="33"/>
      <c r="D141" s="32"/>
      <c r="E141" s="58"/>
      <c r="F141" s="59"/>
      <c r="G141" s="59"/>
      <c r="H141" s="59"/>
      <c r="J141" s="60"/>
      <c r="K141" s="61"/>
      <c r="M141" s="62"/>
      <c r="N141" s="63"/>
      <c r="O141" s="63"/>
      <c r="P141" s="77"/>
    </row>
    <row r="142" spans="1:16" ht="13.15" customHeight="1" x14ac:dyDescent="0.2">
      <c r="A142" s="3">
        <f t="shared" ref="A142:A205" si="62">A141+1</f>
        <v>132</v>
      </c>
      <c r="B142" s="34" t="str">
        <f>'WP#3 - UE-190529 Light COS'!A114</f>
        <v>Sch 55 &amp; 56</v>
      </c>
      <c r="C142" s="33"/>
      <c r="D142" s="32"/>
      <c r="E142" s="58"/>
      <c r="F142" s="59"/>
      <c r="G142" s="59"/>
      <c r="H142" s="59"/>
      <c r="J142" s="60"/>
      <c r="K142" s="61"/>
      <c r="M142" s="62"/>
      <c r="N142" s="63"/>
      <c r="O142" s="63"/>
      <c r="P142" s="77"/>
    </row>
    <row r="143" spans="1:16" ht="13.15" customHeight="1" x14ac:dyDescent="0.2">
      <c r="A143" s="3">
        <f t="shared" si="62"/>
        <v>133</v>
      </c>
      <c r="B143" s="34" t="str">
        <f>'WP#3 - UE-190529 Light COS'!A115</f>
        <v>55E &amp; 56E</v>
      </c>
      <c r="C143" s="33" t="str">
        <f>'WP#3 - UE-190529 Light COS'!C115</f>
        <v>Sodium Vapor</v>
      </c>
      <c r="D143" s="32" t="str">
        <f>'WP#3 - UE-190529 Light COS'!D115</f>
        <v>SV 070</v>
      </c>
      <c r="E143" s="58">
        <f>ROUND('Sch 140 Distribution Chg'!H126,2)</f>
        <v>0.47</v>
      </c>
      <c r="F143" s="59">
        <f>ROUND('Sch 140 Prod Trans Demand Chg'!F126,2)</f>
        <v>0.01</v>
      </c>
      <c r="G143" s="59">
        <f>ROUND('Sch 140 Prod Trans Energy Chg'!H126,2)</f>
        <v>0.03</v>
      </c>
      <c r="H143" s="59">
        <f t="shared" ref="H143:H148" si="63">SUM(E143:G143)</f>
        <v>0.51</v>
      </c>
      <c r="J143" s="60">
        <v>187</v>
      </c>
      <c r="K143" s="61">
        <f t="shared" ref="K143:K148" si="64">ROUND(J143*H143,0)</f>
        <v>95</v>
      </c>
      <c r="M143" s="62">
        <f t="shared" ref="M143:M148" si="65">ROUND(H143-N143,2)</f>
        <v>0.38</v>
      </c>
      <c r="N143" s="63">
        <f t="shared" ref="N143:N148" si="66">ROUND(H143*$N$9,2)</f>
        <v>0.13</v>
      </c>
      <c r="O143" s="63">
        <f t="shared" ref="O143:O148" si="67">SUM(M143:N143)</f>
        <v>0.51</v>
      </c>
      <c r="P143" s="77">
        <f t="shared" ref="P143:P148" si="68">+O143-H143</f>
        <v>0</v>
      </c>
    </row>
    <row r="144" spans="1:16" ht="13.15" customHeight="1" x14ac:dyDescent="0.2">
      <c r="A144" s="3">
        <f t="shared" si="62"/>
        <v>134</v>
      </c>
      <c r="B144" s="34" t="str">
        <f>'WP#3 - UE-190529 Light COS'!A116</f>
        <v>55E &amp; 56E</v>
      </c>
      <c r="C144" s="33" t="str">
        <f>'WP#3 - UE-190529 Light COS'!C116</f>
        <v>Sodium Vapor</v>
      </c>
      <c r="D144" s="32" t="str">
        <f>'WP#3 - UE-190529 Light COS'!D116</f>
        <v>SV 100</v>
      </c>
      <c r="E144" s="58">
        <f>ROUND('Sch 140 Distribution Chg'!H127,2)</f>
        <v>0.44</v>
      </c>
      <c r="F144" s="59">
        <f>ROUND('Sch 140 Prod Trans Demand Chg'!F127,2)</f>
        <v>0.01</v>
      </c>
      <c r="G144" s="59">
        <f>ROUND('Sch 140 Prod Trans Energy Chg'!H127,2)</f>
        <v>0.04</v>
      </c>
      <c r="H144" s="59">
        <f t="shared" si="63"/>
        <v>0.49</v>
      </c>
      <c r="J144" s="60">
        <v>43428</v>
      </c>
      <c r="K144" s="61">
        <f t="shared" si="64"/>
        <v>21280</v>
      </c>
      <c r="M144" s="62">
        <f t="shared" si="65"/>
        <v>0.36</v>
      </c>
      <c r="N144" s="63">
        <f t="shared" si="66"/>
        <v>0.13</v>
      </c>
      <c r="O144" s="63">
        <f t="shared" si="67"/>
        <v>0.49</v>
      </c>
      <c r="P144" s="77">
        <f t="shared" si="68"/>
        <v>0</v>
      </c>
    </row>
    <row r="145" spans="1:16" ht="13.15" customHeight="1" x14ac:dyDescent="0.2">
      <c r="A145" s="3">
        <f t="shared" si="62"/>
        <v>135</v>
      </c>
      <c r="B145" s="34" t="str">
        <f>'WP#3 - UE-190529 Light COS'!A117</f>
        <v>55E &amp; 56E</v>
      </c>
      <c r="C145" s="33" t="str">
        <f>'WP#3 - UE-190529 Light COS'!C117</f>
        <v>Sodium Vapor</v>
      </c>
      <c r="D145" s="32" t="str">
        <f>'WP#3 - UE-190529 Light COS'!D117</f>
        <v>SV 150</v>
      </c>
      <c r="E145" s="58">
        <f>ROUND('Sch 140 Distribution Chg'!H128,2)</f>
        <v>0.45</v>
      </c>
      <c r="F145" s="59">
        <f>ROUND('Sch 140 Prod Trans Demand Chg'!F128,2)</f>
        <v>0.02</v>
      </c>
      <c r="G145" s="59">
        <f>ROUND('Sch 140 Prod Trans Energy Chg'!H128,2)</f>
        <v>0.05</v>
      </c>
      <c r="H145" s="59">
        <f t="shared" si="63"/>
        <v>0.52</v>
      </c>
      <c r="J145" s="60">
        <v>5773</v>
      </c>
      <c r="K145" s="61">
        <f t="shared" si="64"/>
        <v>3002</v>
      </c>
      <c r="M145" s="62">
        <f t="shared" si="65"/>
        <v>0.38</v>
      </c>
      <c r="N145" s="63">
        <f t="shared" si="66"/>
        <v>0.14000000000000001</v>
      </c>
      <c r="O145" s="63">
        <f t="shared" si="67"/>
        <v>0.52</v>
      </c>
      <c r="P145" s="77">
        <f t="shared" si="68"/>
        <v>0</v>
      </c>
    </row>
    <row r="146" spans="1:16" ht="13.15" customHeight="1" x14ac:dyDescent="0.2">
      <c r="A146" s="3">
        <f t="shared" si="62"/>
        <v>136</v>
      </c>
      <c r="B146" s="34" t="str">
        <f>'WP#3 - UE-190529 Light COS'!A118</f>
        <v>55E &amp; 56E</v>
      </c>
      <c r="C146" s="33" t="str">
        <f>'WP#3 - UE-190529 Light COS'!C118</f>
        <v>Sodium Vapor</v>
      </c>
      <c r="D146" s="32" t="str">
        <f>'WP#3 - UE-190529 Light COS'!D118</f>
        <v>SV 200</v>
      </c>
      <c r="E146" s="58">
        <f>ROUND('Sch 140 Distribution Chg'!H129,2)</f>
        <v>0.47</v>
      </c>
      <c r="F146" s="59">
        <f>ROUND('Sch 140 Prod Trans Demand Chg'!F129,2)</f>
        <v>0.03</v>
      </c>
      <c r="G146" s="59">
        <f>ROUND('Sch 140 Prod Trans Energy Chg'!H129,2)</f>
        <v>7.0000000000000007E-2</v>
      </c>
      <c r="H146" s="59">
        <f t="shared" si="63"/>
        <v>0.57000000000000006</v>
      </c>
      <c r="J146" s="60">
        <v>12447</v>
      </c>
      <c r="K146" s="61">
        <f t="shared" si="64"/>
        <v>7095</v>
      </c>
      <c r="M146" s="62">
        <f t="shared" si="65"/>
        <v>0.42</v>
      </c>
      <c r="N146" s="63">
        <f t="shared" si="66"/>
        <v>0.15</v>
      </c>
      <c r="O146" s="63">
        <f t="shared" si="67"/>
        <v>0.56999999999999995</v>
      </c>
      <c r="P146" s="77">
        <f t="shared" si="68"/>
        <v>0</v>
      </c>
    </row>
    <row r="147" spans="1:16" ht="13.15" customHeight="1" x14ac:dyDescent="0.2">
      <c r="A147" s="3">
        <f t="shared" si="62"/>
        <v>137</v>
      </c>
      <c r="B147" s="34" t="str">
        <f>'WP#3 - UE-190529 Light COS'!A119</f>
        <v>55E &amp; 56E</v>
      </c>
      <c r="C147" s="33" t="str">
        <f>'WP#3 - UE-190529 Light COS'!C119</f>
        <v>Sodium Vapor</v>
      </c>
      <c r="D147" s="32" t="str">
        <f>'WP#3 - UE-190529 Light COS'!D119</f>
        <v>SV 250</v>
      </c>
      <c r="E147" s="58">
        <f>ROUND('Sch 140 Distribution Chg'!H130,2)</f>
        <v>0.48</v>
      </c>
      <c r="F147" s="59">
        <f>ROUND('Sch 140 Prod Trans Demand Chg'!F130,2)</f>
        <v>0.03</v>
      </c>
      <c r="G147" s="59">
        <f>ROUND('Sch 140 Prod Trans Energy Chg'!H130,2)</f>
        <v>0.09</v>
      </c>
      <c r="H147" s="59">
        <f t="shared" si="63"/>
        <v>0.6</v>
      </c>
      <c r="J147" s="60">
        <v>1320</v>
      </c>
      <c r="K147" s="61">
        <f t="shared" si="64"/>
        <v>792</v>
      </c>
      <c r="M147" s="62">
        <f t="shared" si="65"/>
        <v>0.44</v>
      </c>
      <c r="N147" s="63">
        <f t="shared" si="66"/>
        <v>0.16</v>
      </c>
      <c r="O147" s="63">
        <f t="shared" si="67"/>
        <v>0.6</v>
      </c>
      <c r="P147" s="77">
        <f t="shared" si="68"/>
        <v>0</v>
      </c>
    </row>
    <row r="148" spans="1:16" ht="13.15" customHeight="1" x14ac:dyDescent="0.2">
      <c r="A148" s="3">
        <f t="shared" si="62"/>
        <v>138</v>
      </c>
      <c r="B148" s="34" t="str">
        <f>'WP#3 - UE-190529 Light COS'!A120</f>
        <v>55E &amp; 56E</v>
      </c>
      <c r="C148" s="33" t="str">
        <f>'WP#3 - UE-190529 Light COS'!C120</f>
        <v>Sodium Vapor</v>
      </c>
      <c r="D148" s="32" t="str">
        <f>'WP#3 - UE-190529 Light COS'!D120</f>
        <v>SV 400</v>
      </c>
      <c r="E148" s="58">
        <f>ROUND('Sch 140 Distribution Chg'!H131,2)</f>
        <v>0.53</v>
      </c>
      <c r="F148" s="59">
        <f>ROUND('Sch 140 Prod Trans Demand Chg'!F131,2)</f>
        <v>0.05</v>
      </c>
      <c r="G148" s="59">
        <f>ROUND('Sch 140 Prod Trans Energy Chg'!H131,2)</f>
        <v>0.14000000000000001</v>
      </c>
      <c r="H148" s="59">
        <f t="shared" si="63"/>
        <v>0.72000000000000008</v>
      </c>
      <c r="J148" s="60">
        <v>540</v>
      </c>
      <c r="K148" s="61">
        <f t="shared" si="64"/>
        <v>389</v>
      </c>
      <c r="M148" s="62">
        <f t="shared" si="65"/>
        <v>0.53</v>
      </c>
      <c r="N148" s="63">
        <f t="shared" si="66"/>
        <v>0.19</v>
      </c>
      <c r="O148" s="63">
        <f t="shared" si="67"/>
        <v>0.72</v>
      </c>
      <c r="P148" s="77">
        <f t="shared" si="68"/>
        <v>0</v>
      </c>
    </row>
    <row r="149" spans="1:16" ht="13.15" customHeight="1" x14ac:dyDescent="0.2">
      <c r="A149" s="3">
        <f t="shared" si="62"/>
        <v>139</v>
      </c>
      <c r="B149" s="34"/>
      <c r="C149" s="33"/>
      <c r="D149" s="32"/>
      <c r="E149" s="58"/>
      <c r="F149" s="59"/>
      <c r="G149" s="59"/>
      <c r="H149" s="59"/>
      <c r="J149" s="60"/>
      <c r="K149" s="61"/>
      <c r="M149" s="62"/>
      <c r="N149" s="63"/>
      <c r="O149" s="63"/>
      <c r="P149" s="77"/>
    </row>
    <row r="150" spans="1:16" ht="13.15" customHeight="1" x14ac:dyDescent="0.2">
      <c r="A150" s="3">
        <f t="shared" si="62"/>
        <v>140</v>
      </c>
      <c r="B150" s="34" t="str">
        <f>'WP#3 - UE-190529 Light COS'!A122</f>
        <v>55E &amp; 56E</v>
      </c>
      <c r="C150" s="33" t="str">
        <f>'WP#3 - UE-190529 Light COS'!C122</f>
        <v>Metal Halide</v>
      </c>
      <c r="D150" s="32" t="str">
        <f>'WP#3 - UE-190529 Light COS'!D122</f>
        <v>MH 250</v>
      </c>
      <c r="E150" s="58">
        <f>ROUND('Sch 140 Distribution Chg'!H133,2)</f>
        <v>0.47</v>
      </c>
      <c r="F150" s="59">
        <f>ROUND('Sch 140 Prod Trans Demand Chg'!F133,2)</f>
        <v>0.03</v>
      </c>
      <c r="G150" s="59">
        <f>ROUND('Sch 140 Prod Trans Energy Chg'!H133,2)</f>
        <v>0.09</v>
      </c>
      <c r="H150" s="59">
        <f>SUM(E150:G150)</f>
        <v>0.59</v>
      </c>
      <c r="J150" s="60">
        <v>72</v>
      </c>
      <c r="K150" s="61">
        <f>ROUND(J150*H150,0)</f>
        <v>42</v>
      </c>
      <c r="M150" s="62">
        <f>ROUND(H150-N150,2)</f>
        <v>0.44</v>
      </c>
      <c r="N150" s="63">
        <f>ROUND(H150*$N$9,2)</f>
        <v>0.15</v>
      </c>
      <c r="O150" s="63">
        <f>SUM(M150:N150)</f>
        <v>0.59</v>
      </c>
      <c r="P150" s="77">
        <f>+O150-H150</f>
        <v>0</v>
      </c>
    </row>
    <row r="151" spans="1:16" ht="13.15" customHeight="1" x14ac:dyDescent="0.2">
      <c r="A151" s="3">
        <f t="shared" si="62"/>
        <v>141</v>
      </c>
      <c r="B151" s="34"/>
      <c r="C151" s="33"/>
      <c r="D151" s="32"/>
      <c r="E151" s="58"/>
      <c r="F151" s="59"/>
      <c r="G151" s="59"/>
      <c r="H151" s="59"/>
      <c r="J151" s="60"/>
      <c r="K151" s="61"/>
      <c r="M151" s="62"/>
      <c r="N151" s="63"/>
      <c r="O151" s="63"/>
      <c r="P151" s="77"/>
    </row>
    <row r="152" spans="1:16" ht="13.15" customHeight="1" x14ac:dyDescent="0.2">
      <c r="A152" s="3">
        <f t="shared" si="62"/>
        <v>142</v>
      </c>
      <c r="B152" s="34" t="str">
        <f>'WP#3 - UE-190529 Light COS'!A124</f>
        <v>55E &amp; 56E</v>
      </c>
      <c r="C152" s="33" t="str">
        <f>'WP#3 - UE-190529 Light COS'!C124</f>
        <v>Light Emitting Diode</v>
      </c>
      <c r="D152" s="32" t="str">
        <f>'WP#3 - UE-190529 Light COS'!D124</f>
        <v>LED 030.01-060</v>
      </c>
      <c r="E152" s="58">
        <f>ROUND('Sch 140 Distribution Chg'!H135,2)</f>
        <v>0.42</v>
      </c>
      <c r="F152" s="59">
        <f>ROUND('Sch 140 Prod Trans Demand Chg'!F135,2)</f>
        <v>0.01</v>
      </c>
      <c r="G152" s="59">
        <f>ROUND('Sch 140 Prod Trans Energy Chg'!H135,2)</f>
        <v>0.02</v>
      </c>
      <c r="H152" s="59">
        <f t="shared" ref="H152:H160" si="69">SUM(E152:G152)</f>
        <v>0.45</v>
      </c>
      <c r="J152" s="60">
        <v>7930</v>
      </c>
      <c r="K152" s="61">
        <f t="shared" ref="K152:K160" si="70">ROUND(J152*H152,0)</f>
        <v>3569</v>
      </c>
      <c r="M152" s="62">
        <f t="shared" ref="M152:M160" si="71">ROUND(H152-N152,2)</f>
        <v>0.33</v>
      </c>
      <c r="N152" s="63">
        <f t="shared" ref="N152:N160" si="72">ROUND(H152*$N$9,2)</f>
        <v>0.12</v>
      </c>
      <c r="O152" s="63">
        <f t="shared" ref="O152:O160" si="73">SUM(M152:N152)</f>
        <v>0.45</v>
      </c>
      <c r="P152" s="77">
        <f t="shared" ref="P152:P160" si="74">+O152-H152</f>
        <v>0</v>
      </c>
    </row>
    <row r="153" spans="1:16" ht="13.15" customHeight="1" x14ac:dyDescent="0.2">
      <c r="A153" s="3">
        <f t="shared" si="62"/>
        <v>143</v>
      </c>
      <c r="B153" s="34" t="str">
        <f>'WP#3 - UE-190529 Light COS'!A125</f>
        <v>55E &amp; 56E</v>
      </c>
      <c r="C153" s="33" t="str">
        <f>'WP#3 - UE-190529 Light COS'!C125</f>
        <v>Light Emitting Diode</v>
      </c>
      <c r="D153" s="32" t="str">
        <f>'WP#3 - UE-190529 Light COS'!D125</f>
        <v>LED 060.01-090</v>
      </c>
      <c r="E153" s="58">
        <f>ROUND('Sch 140 Distribution Chg'!H136,2)</f>
        <v>0.48</v>
      </c>
      <c r="F153" s="59">
        <f>ROUND('Sch 140 Prod Trans Demand Chg'!F136,2)</f>
        <v>0.01</v>
      </c>
      <c r="G153" s="59">
        <f>ROUND('Sch 140 Prod Trans Energy Chg'!H136,2)</f>
        <v>0.03</v>
      </c>
      <c r="H153" s="59">
        <f t="shared" si="69"/>
        <v>0.52</v>
      </c>
      <c r="J153" s="60">
        <v>125</v>
      </c>
      <c r="K153" s="61">
        <f t="shared" si="70"/>
        <v>65</v>
      </c>
      <c r="M153" s="62">
        <f t="shared" si="71"/>
        <v>0.38</v>
      </c>
      <c r="N153" s="63">
        <f t="shared" si="72"/>
        <v>0.14000000000000001</v>
      </c>
      <c r="O153" s="63">
        <f t="shared" si="73"/>
        <v>0.52</v>
      </c>
      <c r="P153" s="77">
        <f t="shared" si="74"/>
        <v>0</v>
      </c>
    </row>
    <row r="154" spans="1:16" ht="13.15" customHeight="1" x14ac:dyDescent="0.2">
      <c r="A154" s="3">
        <f t="shared" si="62"/>
        <v>144</v>
      </c>
      <c r="B154" s="34" t="str">
        <f>'WP#3 - UE-190529 Light COS'!A126</f>
        <v>55E &amp; 56E</v>
      </c>
      <c r="C154" s="33" t="str">
        <f>'WP#3 - UE-190529 Light COS'!C126</f>
        <v>Light Emitting Diode</v>
      </c>
      <c r="D154" s="32" t="str">
        <f>'WP#3 - UE-190529 Light COS'!D126</f>
        <v>LED 090.01-120</v>
      </c>
      <c r="E154" s="58">
        <f>ROUND('Sch 140 Distribution Chg'!H137,2)</f>
        <v>0.55000000000000004</v>
      </c>
      <c r="F154" s="59">
        <f>ROUND('Sch 140 Prod Trans Demand Chg'!F137,2)</f>
        <v>0.01</v>
      </c>
      <c r="G154" s="59">
        <f>ROUND('Sch 140 Prod Trans Energy Chg'!H137,2)</f>
        <v>0.04</v>
      </c>
      <c r="H154" s="59">
        <f t="shared" si="69"/>
        <v>0.60000000000000009</v>
      </c>
      <c r="J154" s="60">
        <v>1805</v>
      </c>
      <c r="K154" s="61">
        <f t="shared" si="70"/>
        <v>1083</v>
      </c>
      <c r="M154" s="62">
        <f t="shared" si="71"/>
        <v>0.44</v>
      </c>
      <c r="N154" s="63">
        <f t="shared" si="72"/>
        <v>0.16</v>
      </c>
      <c r="O154" s="63">
        <f t="shared" si="73"/>
        <v>0.6</v>
      </c>
      <c r="P154" s="77">
        <f t="shared" si="74"/>
        <v>0</v>
      </c>
    </row>
    <row r="155" spans="1:16" ht="13.15" customHeight="1" x14ac:dyDescent="0.2">
      <c r="A155" s="3">
        <f t="shared" si="62"/>
        <v>145</v>
      </c>
      <c r="B155" s="34" t="str">
        <f>'WP#3 - UE-190529 Light COS'!A127</f>
        <v>55E &amp; 56E</v>
      </c>
      <c r="C155" s="33" t="str">
        <f>'WP#3 - UE-190529 Light COS'!C127</f>
        <v>Light Emitting Diode</v>
      </c>
      <c r="D155" s="32" t="str">
        <f>'WP#3 - UE-190529 Light COS'!D127</f>
        <v>LED 120.01-150</v>
      </c>
      <c r="E155" s="58">
        <f>ROUND('Sch 140 Distribution Chg'!H138,2)</f>
        <v>0.56999999999999995</v>
      </c>
      <c r="F155" s="59">
        <f>ROUND('Sch 140 Prod Trans Demand Chg'!F138,2)</f>
        <v>0.02</v>
      </c>
      <c r="G155" s="59">
        <f>ROUND('Sch 140 Prod Trans Energy Chg'!H138,2)</f>
        <v>0.05</v>
      </c>
      <c r="H155" s="59">
        <f t="shared" si="69"/>
        <v>0.64</v>
      </c>
      <c r="J155" s="60">
        <v>0</v>
      </c>
      <c r="K155" s="61">
        <f t="shared" si="70"/>
        <v>0</v>
      </c>
      <c r="M155" s="62">
        <f t="shared" si="71"/>
        <v>0.47</v>
      </c>
      <c r="N155" s="63">
        <f t="shared" si="72"/>
        <v>0.17</v>
      </c>
      <c r="O155" s="63">
        <f t="shared" si="73"/>
        <v>0.64</v>
      </c>
      <c r="P155" s="77">
        <f t="shared" si="74"/>
        <v>0</v>
      </c>
    </row>
    <row r="156" spans="1:16" ht="13.15" customHeight="1" x14ac:dyDescent="0.2">
      <c r="A156" s="3">
        <f t="shared" si="62"/>
        <v>146</v>
      </c>
      <c r="B156" s="34" t="str">
        <f>'WP#3 - UE-190529 Light COS'!A128</f>
        <v>55E &amp; 56E</v>
      </c>
      <c r="C156" s="33" t="str">
        <f>'WP#3 - UE-190529 Light COS'!C128</f>
        <v>Light Emitting Diode</v>
      </c>
      <c r="D156" s="32" t="str">
        <f>'WP#3 - UE-190529 Light COS'!D128</f>
        <v>LED 150.01-180</v>
      </c>
      <c r="E156" s="58">
        <f>ROUND('Sch 140 Distribution Chg'!H139,2)</f>
        <v>0.64</v>
      </c>
      <c r="F156" s="59">
        <f>ROUND('Sch 140 Prod Trans Demand Chg'!F139,2)</f>
        <v>0.02</v>
      </c>
      <c r="G156" s="59">
        <f>ROUND('Sch 140 Prod Trans Energy Chg'!H139,2)</f>
        <v>0.06</v>
      </c>
      <c r="H156" s="59">
        <f t="shared" si="69"/>
        <v>0.72</v>
      </c>
      <c r="J156" s="60">
        <v>0</v>
      </c>
      <c r="K156" s="61">
        <f t="shared" si="70"/>
        <v>0</v>
      </c>
      <c r="M156" s="62">
        <f t="shared" si="71"/>
        <v>0.53</v>
      </c>
      <c r="N156" s="63">
        <f t="shared" si="72"/>
        <v>0.19</v>
      </c>
      <c r="O156" s="63">
        <f t="shared" si="73"/>
        <v>0.72</v>
      </c>
      <c r="P156" s="77">
        <f t="shared" si="74"/>
        <v>0</v>
      </c>
    </row>
    <row r="157" spans="1:16" ht="13.15" customHeight="1" x14ac:dyDescent="0.2">
      <c r="A157" s="3">
        <f t="shared" si="62"/>
        <v>147</v>
      </c>
      <c r="B157" s="34" t="str">
        <f>'WP#3 - UE-190529 Light COS'!A129</f>
        <v>55E &amp; 56E</v>
      </c>
      <c r="C157" s="33" t="str">
        <f>'WP#3 - UE-190529 Light COS'!C129</f>
        <v>Light Emitting Diode</v>
      </c>
      <c r="D157" s="32" t="str">
        <f>'WP#3 - UE-190529 Light COS'!D129</f>
        <v>LED 180.01-210</v>
      </c>
      <c r="E157" s="58">
        <f>ROUND('Sch 140 Distribution Chg'!H140,2)</f>
        <v>0.69</v>
      </c>
      <c r="F157" s="59">
        <f>ROUND('Sch 140 Prod Trans Demand Chg'!F140,2)</f>
        <v>0.03</v>
      </c>
      <c r="G157" s="59">
        <f>ROUND('Sch 140 Prod Trans Energy Chg'!H140,2)</f>
        <v>7.0000000000000007E-2</v>
      </c>
      <c r="H157" s="59">
        <f t="shared" si="69"/>
        <v>0.79</v>
      </c>
      <c r="J157" s="60">
        <v>0</v>
      </c>
      <c r="K157" s="61">
        <f t="shared" si="70"/>
        <v>0</v>
      </c>
      <c r="M157" s="62">
        <f t="shared" si="71"/>
        <v>0.57999999999999996</v>
      </c>
      <c r="N157" s="63">
        <f t="shared" si="72"/>
        <v>0.21</v>
      </c>
      <c r="O157" s="63">
        <f t="shared" si="73"/>
        <v>0.78999999999999992</v>
      </c>
      <c r="P157" s="77">
        <f t="shared" si="74"/>
        <v>0</v>
      </c>
    </row>
    <row r="158" spans="1:16" ht="13.15" customHeight="1" x14ac:dyDescent="0.2">
      <c r="A158" s="3">
        <f t="shared" si="62"/>
        <v>148</v>
      </c>
      <c r="B158" s="34" t="str">
        <f>'WP#3 - UE-190529 Light COS'!A130</f>
        <v>55E &amp; 56E</v>
      </c>
      <c r="C158" s="33" t="str">
        <f>'WP#3 - UE-190529 Light COS'!C130</f>
        <v>Light Emitting Diode</v>
      </c>
      <c r="D158" s="32" t="str">
        <f>'WP#3 - UE-190529 Light COS'!D130</f>
        <v>LED 210.01-240</v>
      </c>
      <c r="E158" s="58">
        <f>ROUND('Sch 140 Distribution Chg'!H141,2)</f>
        <v>0.74</v>
      </c>
      <c r="F158" s="59">
        <f>ROUND('Sch 140 Prod Trans Demand Chg'!F141,2)</f>
        <v>0.03</v>
      </c>
      <c r="G158" s="59">
        <f>ROUND('Sch 140 Prod Trans Energy Chg'!H141,2)</f>
        <v>0.08</v>
      </c>
      <c r="H158" s="59">
        <f t="shared" si="69"/>
        <v>0.85</v>
      </c>
      <c r="J158" s="60">
        <v>0</v>
      </c>
      <c r="K158" s="61">
        <f t="shared" si="70"/>
        <v>0</v>
      </c>
      <c r="M158" s="62">
        <f t="shared" si="71"/>
        <v>0.63</v>
      </c>
      <c r="N158" s="63">
        <f t="shared" si="72"/>
        <v>0.22</v>
      </c>
      <c r="O158" s="63">
        <f t="shared" si="73"/>
        <v>0.85</v>
      </c>
      <c r="P158" s="77">
        <f t="shared" si="74"/>
        <v>0</v>
      </c>
    </row>
    <row r="159" spans="1:16" ht="13.15" customHeight="1" x14ac:dyDescent="0.2">
      <c r="A159" s="3">
        <f t="shared" si="62"/>
        <v>149</v>
      </c>
      <c r="B159" s="34" t="str">
        <f>'WP#3 - UE-190529 Light COS'!A131</f>
        <v>55E &amp; 56E</v>
      </c>
      <c r="C159" s="33" t="str">
        <f>'WP#3 - UE-190529 Light COS'!C131</f>
        <v>Light Emitting Diode</v>
      </c>
      <c r="D159" s="32" t="str">
        <f>'WP#3 - UE-190529 Light COS'!D131</f>
        <v>LED 240.01-270</v>
      </c>
      <c r="E159" s="58">
        <f>ROUND('Sch 140 Distribution Chg'!H142,2)</f>
        <v>0.79</v>
      </c>
      <c r="F159" s="59">
        <f>ROUND('Sch 140 Prod Trans Demand Chg'!F142,2)</f>
        <v>0.03</v>
      </c>
      <c r="G159" s="59">
        <f>ROUND('Sch 140 Prod Trans Energy Chg'!H142,2)</f>
        <v>0.09</v>
      </c>
      <c r="H159" s="59">
        <f t="shared" si="69"/>
        <v>0.91</v>
      </c>
      <c r="J159" s="60">
        <v>0</v>
      </c>
      <c r="K159" s="61">
        <f t="shared" si="70"/>
        <v>0</v>
      </c>
      <c r="M159" s="62">
        <f t="shared" si="71"/>
        <v>0.67</v>
      </c>
      <c r="N159" s="63">
        <f t="shared" si="72"/>
        <v>0.24</v>
      </c>
      <c r="O159" s="63">
        <f t="shared" si="73"/>
        <v>0.91</v>
      </c>
      <c r="P159" s="77">
        <f t="shared" si="74"/>
        <v>0</v>
      </c>
    </row>
    <row r="160" spans="1:16" ht="13.15" customHeight="1" x14ac:dyDescent="0.2">
      <c r="A160" s="3">
        <f t="shared" si="62"/>
        <v>150</v>
      </c>
      <c r="B160" s="34" t="str">
        <f>'WP#3 - UE-190529 Light COS'!A132</f>
        <v>55E &amp; 56E</v>
      </c>
      <c r="C160" s="33" t="str">
        <f>'WP#3 - UE-190529 Light COS'!C132</f>
        <v>Light Emitting Diode</v>
      </c>
      <c r="D160" s="32" t="str">
        <f>'WP#3 - UE-190529 Light COS'!D132</f>
        <v>LED 270.01-300</v>
      </c>
      <c r="E160" s="58">
        <f>ROUND('Sch 140 Distribution Chg'!H143,2)</f>
        <v>0.85</v>
      </c>
      <c r="F160" s="59">
        <f>ROUND('Sch 140 Prod Trans Demand Chg'!F143,2)</f>
        <v>0.04</v>
      </c>
      <c r="G160" s="59">
        <f>ROUND('Sch 140 Prod Trans Energy Chg'!H143,2)</f>
        <v>0.1</v>
      </c>
      <c r="H160" s="59">
        <f t="shared" si="69"/>
        <v>0.99</v>
      </c>
      <c r="J160" s="60">
        <v>0</v>
      </c>
      <c r="K160" s="61">
        <f t="shared" si="70"/>
        <v>0</v>
      </c>
      <c r="M160" s="62">
        <f t="shared" si="71"/>
        <v>0.73</v>
      </c>
      <c r="N160" s="63">
        <f t="shared" si="72"/>
        <v>0.26</v>
      </c>
      <c r="O160" s="63">
        <f t="shared" si="73"/>
        <v>0.99</v>
      </c>
      <c r="P160" s="77">
        <f t="shared" si="74"/>
        <v>0</v>
      </c>
    </row>
    <row r="161" spans="1:16" ht="13.15" customHeight="1" x14ac:dyDescent="0.2">
      <c r="A161" s="3">
        <f t="shared" si="62"/>
        <v>151</v>
      </c>
      <c r="B161" s="34"/>
      <c r="C161" s="33"/>
      <c r="D161" s="32"/>
      <c r="E161" s="58"/>
      <c r="F161" s="59"/>
      <c r="G161" s="59"/>
      <c r="H161" s="59"/>
      <c r="J161" s="60"/>
      <c r="K161" s="61"/>
      <c r="M161" s="62"/>
      <c r="N161" s="63"/>
      <c r="O161" s="63"/>
      <c r="P161" s="77"/>
    </row>
    <row r="162" spans="1:16" ht="13.15" customHeight="1" x14ac:dyDescent="0.2">
      <c r="A162" s="3">
        <f t="shared" si="62"/>
        <v>152</v>
      </c>
      <c r="B162" s="34" t="str">
        <f>'WP#3 - UE-190529 Light COS'!A133</f>
        <v>Sch 58 &amp; 59</v>
      </c>
      <c r="C162" s="33"/>
      <c r="D162" s="32"/>
      <c r="E162" s="58"/>
      <c r="F162" s="59"/>
      <c r="G162" s="59"/>
      <c r="H162" s="59"/>
      <c r="J162" s="60"/>
      <c r="K162" s="61"/>
      <c r="M162" s="62"/>
      <c r="N162" s="63"/>
      <c r="O162" s="63"/>
      <c r="P162" s="77"/>
    </row>
    <row r="163" spans="1:16" ht="13.15" customHeight="1" x14ac:dyDescent="0.2">
      <c r="A163" s="3">
        <f t="shared" si="62"/>
        <v>153</v>
      </c>
      <c r="B163" s="34" t="str">
        <f>'WP#3 - UE-190529 Light COS'!A134</f>
        <v>58E &amp; 59E</v>
      </c>
      <c r="C163" s="33" t="str">
        <f>'WP#3 - UE-190529 Light COS'!C134</f>
        <v>Sodium Vapor</v>
      </c>
      <c r="D163" s="32" t="str">
        <f>'WP#3 - UE-190529 Light COS'!D134</f>
        <v>DS 070</v>
      </c>
      <c r="E163" s="58">
        <f>ROUND('Sch 140 Distribution Chg'!H146,2)</f>
        <v>0.47</v>
      </c>
      <c r="F163" s="59">
        <f>ROUND('Sch 140 Prod Trans Demand Chg'!F146,2)</f>
        <v>0.01</v>
      </c>
      <c r="G163" s="59">
        <f>ROUND('Sch 140 Prod Trans Energy Chg'!H146,2)</f>
        <v>0.03</v>
      </c>
      <c r="H163" s="59">
        <f t="shared" ref="H163:H168" si="75">SUM(E163:G163)</f>
        <v>0.51</v>
      </c>
      <c r="J163" s="60">
        <v>629</v>
      </c>
      <c r="K163" s="61">
        <f t="shared" ref="K163:K168" si="76">ROUND(J163*H163,0)</f>
        <v>321</v>
      </c>
      <c r="M163" s="62">
        <f t="shared" ref="M163:M168" si="77">ROUND(H163-N163,2)</f>
        <v>0.38</v>
      </c>
      <c r="N163" s="63">
        <f t="shared" ref="N163:N168" si="78">ROUND(H163*$N$9,2)</f>
        <v>0.13</v>
      </c>
      <c r="O163" s="63">
        <f t="shared" ref="O163:O168" si="79">SUM(M163:N163)</f>
        <v>0.51</v>
      </c>
      <c r="P163" s="77">
        <f t="shared" ref="P163:P168" si="80">+O163-H163</f>
        <v>0</v>
      </c>
    </row>
    <row r="164" spans="1:16" ht="13.15" customHeight="1" x14ac:dyDescent="0.2">
      <c r="A164" s="3">
        <f t="shared" si="62"/>
        <v>154</v>
      </c>
      <c r="B164" s="34" t="str">
        <f>'WP#3 - UE-190529 Light COS'!A135</f>
        <v>58E &amp; 59E</v>
      </c>
      <c r="C164" s="33" t="str">
        <f>'WP#3 - UE-190529 Light COS'!C135</f>
        <v>Sodium Vapor</v>
      </c>
      <c r="D164" s="32" t="str">
        <f>'WP#3 - UE-190529 Light COS'!D135</f>
        <v>DS 100</v>
      </c>
      <c r="E164" s="58">
        <f>ROUND('Sch 140 Distribution Chg'!H147,2)</f>
        <v>0.44</v>
      </c>
      <c r="F164" s="59">
        <f>ROUND('Sch 140 Prod Trans Demand Chg'!F147,2)</f>
        <v>0.01</v>
      </c>
      <c r="G164" s="59">
        <f>ROUND('Sch 140 Prod Trans Energy Chg'!H147,2)</f>
        <v>0.04</v>
      </c>
      <c r="H164" s="59">
        <f t="shared" si="75"/>
        <v>0.49</v>
      </c>
      <c r="J164" s="60">
        <v>120</v>
      </c>
      <c r="K164" s="61">
        <f t="shared" si="76"/>
        <v>59</v>
      </c>
      <c r="M164" s="62">
        <f t="shared" si="77"/>
        <v>0.36</v>
      </c>
      <c r="N164" s="63">
        <f t="shared" si="78"/>
        <v>0.13</v>
      </c>
      <c r="O164" s="63">
        <f t="shared" si="79"/>
        <v>0.49</v>
      </c>
      <c r="P164" s="77">
        <f t="shared" si="80"/>
        <v>0</v>
      </c>
    </row>
    <row r="165" spans="1:16" ht="13.15" customHeight="1" x14ac:dyDescent="0.2">
      <c r="A165" s="3">
        <f t="shared" si="62"/>
        <v>155</v>
      </c>
      <c r="B165" s="34" t="str">
        <f>'WP#3 - UE-190529 Light COS'!A136</f>
        <v>58E &amp; 59E</v>
      </c>
      <c r="C165" s="33" t="str">
        <f>'WP#3 - UE-190529 Light COS'!C136</f>
        <v>Sodium Vapor</v>
      </c>
      <c r="D165" s="32" t="str">
        <f>'WP#3 - UE-190529 Light COS'!D136</f>
        <v>DS 150</v>
      </c>
      <c r="E165" s="58">
        <f>ROUND('Sch 140 Distribution Chg'!H148,2)</f>
        <v>0.45</v>
      </c>
      <c r="F165" s="59">
        <f>ROUND('Sch 140 Prod Trans Demand Chg'!F148,2)</f>
        <v>0.02</v>
      </c>
      <c r="G165" s="59">
        <f>ROUND('Sch 140 Prod Trans Energy Chg'!H148,2)</f>
        <v>0.05</v>
      </c>
      <c r="H165" s="59">
        <f t="shared" si="75"/>
        <v>0.52</v>
      </c>
      <c r="J165" s="60">
        <v>1719</v>
      </c>
      <c r="K165" s="61">
        <f t="shared" si="76"/>
        <v>894</v>
      </c>
      <c r="M165" s="62">
        <f t="shared" si="77"/>
        <v>0.38</v>
      </c>
      <c r="N165" s="63">
        <f t="shared" si="78"/>
        <v>0.14000000000000001</v>
      </c>
      <c r="O165" s="63">
        <f t="shared" si="79"/>
        <v>0.52</v>
      </c>
      <c r="P165" s="77">
        <f t="shared" si="80"/>
        <v>0</v>
      </c>
    </row>
    <row r="166" spans="1:16" ht="13.15" customHeight="1" x14ac:dyDescent="0.2">
      <c r="A166" s="3">
        <f t="shared" si="62"/>
        <v>156</v>
      </c>
      <c r="B166" s="34" t="str">
        <f>'WP#3 - UE-190529 Light COS'!A137</f>
        <v>58E &amp; 59E</v>
      </c>
      <c r="C166" s="33" t="str">
        <f>'WP#3 - UE-190529 Light COS'!C137</f>
        <v>Sodium Vapor</v>
      </c>
      <c r="D166" s="32" t="str">
        <f>'WP#3 - UE-190529 Light COS'!D137</f>
        <v>DS 200</v>
      </c>
      <c r="E166" s="58">
        <f>ROUND('Sch 140 Distribution Chg'!H149,2)</f>
        <v>0.47</v>
      </c>
      <c r="F166" s="59">
        <f>ROUND('Sch 140 Prod Trans Demand Chg'!F149,2)</f>
        <v>0.03</v>
      </c>
      <c r="G166" s="59">
        <f>ROUND('Sch 140 Prod Trans Energy Chg'!H149,2)</f>
        <v>7.0000000000000007E-2</v>
      </c>
      <c r="H166" s="59">
        <f t="shared" si="75"/>
        <v>0.57000000000000006</v>
      </c>
      <c r="J166" s="60">
        <v>3173</v>
      </c>
      <c r="K166" s="61">
        <f t="shared" si="76"/>
        <v>1809</v>
      </c>
      <c r="M166" s="62">
        <f t="shared" si="77"/>
        <v>0.42</v>
      </c>
      <c r="N166" s="63">
        <f t="shared" si="78"/>
        <v>0.15</v>
      </c>
      <c r="O166" s="63">
        <f t="shared" si="79"/>
        <v>0.56999999999999995</v>
      </c>
      <c r="P166" s="77">
        <f t="shared" si="80"/>
        <v>0</v>
      </c>
    </row>
    <row r="167" spans="1:16" ht="13.15" customHeight="1" x14ac:dyDescent="0.2">
      <c r="A167" s="3">
        <f t="shared" si="62"/>
        <v>157</v>
      </c>
      <c r="B167" s="34" t="str">
        <f>'WP#3 - UE-190529 Light COS'!A138</f>
        <v>58E &amp; 59E</v>
      </c>
      <c r="C167" s="33" t="str">
        <f>'WP#3 - UE-190529 Light COS'!C138</f>
        <v>Sodium Vapor</v>
      </c>
      <c r="D167" s="32" t="str">
        <f>'WP#3 - UE-190529 Light COS'!D138</f>
        <v>DS 250</v>
      </c>
      <c r="E167" s="58">
        <f>ROUND('Sch 140 Distribution Chg'!H150,2)</f>
        <v>0.48</v>
      </c>
      <c r="F167" s="59">
        <f>ROUND('Sch 140 Prod Trans Demand Chg'!F150,2)</f>
        <v>0.03</v>
      </c>
      <c r="G167" s="59">
        <f>ROUND('Sch 140 Prod Trans Energy Chg'!H150,2)</f>
        <v>0.09</v>
      </c>
      <c r="H167" s="59">
        <f t="shared" si="75"/>
        <v>0.6</v>
      </c>
      <c r="J167" s="60">
        <v>467</v>
      </c>
      <c r="K167" s="61">
        <f t="shared" si="76"/>
        <v>280</v>
      </c>
      <c r="M167" s="62">
        <f t="shared" si="77"/>
        <v>0.44</v>
      </c>
      <c r="N167" s="63">
        <f t="shared" si="78"/>
        <v>0.16</v>
      </c>
      <c r="O167" s="63">
        <f t="shared" si="79"/>
        <v>0.6</v>
      </c>
      <c r="P167" s="77">
        <f t="shared" si="80"/>
        <v>0</v>
      </c>
    </row>
    <row r="168" spans="1:16" ht="13.15" customHeight="1" x14ac:dyDescent="0.2">
      <c r="A168" s="3">
        <f t="shared" si="62"/>
        <v>158</v>
      </c>
      <c r="B168" s="34" t="str">
        <f>'WP#3 - UE-190529 Light COS'!A139</f>
        <v>58E &amp; 59E</v>
      </c>
      <c r="C168" s="33" t="str">
        <f>'WP#3 - UE-190529 Light COS'!C139</f>
        <v>Sodium Vapor</v>
      </c>
      <c r="D168" s="32" t="str">
        <f>'WP#3 - UE-190529 Light COS'!D139</f>
        <v>DS 400</v>
      </c>
      <c r="E168" s="58">
        <f>ROUND('Sch 140 Distribution Chg'!H151,2)</f>
        <v>0.53</v>
      </c>
      <c r="F168" s="59">
        <f>ROUND('Sch 140 Prod Trans Demand Chg'!F151,2)</f>
        <v>0.05</v>
      </c>
      <c r="G168" s="59">
        <f>ROUND('Sch 140 Prod Trans Energy Chg'!H151,2)</f>
        <v>0.14000000000000001</v>
      </c>
      <c r="H168" s="59">
        <f t="shared" si="75"/>
        <v>0.72000000000000008</v>
      </c>
      <c r="J168" s="60">
        <v>4120</v>
      </c>
      <c r="K168" s="61">
        <f t="shared" si="76"/>
        <v>2966</v>
      </c>
      <c r="M168" s="62">
        <f t="shared" si="77"/>
        <v>0.53</v>
      </c>
      <c r="N168" s="63">
        <f t="shared" si="78"/>
        <v>0.19</v>
      </c>
      <c r="O168" s="63">
        <f t="shared" si="79"/>
        <v>0.72</v>
      </c>
      <c r="P168" s="77">
        <f t="shared" si="80"/>
        <v>0</v>
      </c>
    </row>
    <row r="169" spans="1:16" ht="13.15" customHeight="1" x14ac:dyDescent="0.2">
      <c r="A169" s="3">
        <f t="shared" si="62"/>
        <v>159</v>
      </c>
      <c r="B169" s="34"/>
      <c r="C169" s="33"/>
      <c r="D169" s="32"/>
      <c r="E169" s="58"/>
      <c r="F169" s="59"/>
      <c r="G169" s="59"/>
      <c r="H169" s="59"/>
      <c r="J169" s="60"/>
      <c r="K169" s="61"/>
      <c r="M169" s="62"/>
      <c r="N169" s="63"/>
      <c r="O169" s="63"/>
      <c r="P169" s="77"/>
    </row>
    <row r="170" spans="1:16" ht="13.15" customHeight="1" x14ac:dyDescent="0.2">
      <c r="A170" s="3">
        <f t="shared" si="62"/>
        <v>160</v>
      </c>
      <c r="B170" s="34" t="str">
        <f>'WP#3 - UE-190529 Light COS'!A141</f>
        <v>58E &amp; 59E</v>
      </c>
      <c r="C170" s="33" t="str">
        <f>'WP#3 - UE-190529 Light COS'!C141</f>
        <v>Sodium Vapor</v>
      </c>
      <c r="D170" s="32" t="str">
        <f>'WP#3 - UE-190529 Light COS'!D141</f>
        <v>HS 100</v>
      </c>
      <c r="E170" s="58">
        <f>ROUND('Sch 140 Distribution Chg'!H153,2)</f>
        <v>0.44</v>
      </c>
      <c r="F170" s="59">
        <f>ROUND('Sch 140 Prod Trans Demand Chg'!F153,2)</f>
        <v>0.01</v>
      </c>
      <c r="G170" s="59">
        <f>ROUND('Sch 140 Prod Trans Energy Chg'!H153,2)</f>
        <v>0.04</v>
      </c>
      <c r="H170" s="59">
        <f>SUM(E170:G170)</f>
        <v>0.49</v>
      </c>
      <c r="J170" s="60">
        <v>2</v>
      </c>
      <c r="K170" s="61">
        <f>ROUND(J170*H170,0)</f>
        <v>1</v>
      </c>
      <c r="M170" s="62">
        <f>ROUND(H170-N170,2)</f>
        <v>0.36</v>
      </c>
      <c r="N170" s="63">
        <f>ROUND(H170*$N$9,2)</f>
        <v>0.13</v>
      </c>
      <c r="O170" s="63">
        <f>SUM(M170:N170)</f>
        <v>0.49</v>
      </c>
      <c r="P170" s="77">
        <f>+O170-H170</f>
        <v>0</v>
      </c>
    </row>
    <row r="171" spans="1:16" ht="13.15" customHeight="1" x14ac:dyDescent="0.2">
      <c r="A171" s="3">
        <f t="shared" si="62"/>
        <v>161</v>
      </c>
      <c r="B171" s="34" t="str">
        <f>'WP#3 - UE-190529 Light COS'!A142</f>
        <v>58E &amp; 59E</v>
      </c>
      <c r="C171" s="33" t="str">
        <f>'WP#3 - UE-190529 Light COS'!C142</f>
        <v>Sodium Vapor</v>
      </c>
      <c r="D171" s="32" t="str">
        <f>'WP#3 - UE-190529 Light COS'!D142</f>
        <v>HS 150</v>
      </c>
      <c r="E171" s="58">
        <f>ROUND('Sch 140 Distribution Chg'!H154,2)</f>
        <v>0.45</v>
      </c>
      <c r="F171" s="59">
        <f>ROUND('Sch 140 Prod Trans Demand Chg'!F154,2)</f>
        <v>0.02</v>
      </c>
      <c r="G171" s="59">
        <f>ROUND('Sch 140 Prod Trans Energy Chg'!H154,2)</f>
        <v>0.05</v>
      </c>
      <c r="H171" s="59">
        <f>SUM(E171:G171)</f>
        <v>0.52</v>
      </c>
      <c r="J171" s="60">
        <v>173</v>
      </c>
      <c r="K171" s="61">
        <f>ROUND(J171*H171,0)</f>
        <v>90</v>
      </c>
      <c r="M171" s="62">
        <f>ROUND(H171-N171,2)</f>
        <v>0.38</v>
      </c>
      <c r="N171" s="63">
        <f>ROUND(H171*$N$9,2)</f>
        <v>0.14000000000000001</v>
      </c>
      <c r="O171" s="63">
        <f>SUM(M171:N171)</f>
        <v>0.52</v>
      </c>
      <c r="P171" s="77">
        <f>+O171-H171</f>
        <v>0</v>
      </c>
    </row>
    <row r="172" spans="1:16" ht="13.15" customHeight="1" x14ac:dyDescent="0.2">
      <c r="A172" s="3">
        <f t="shared" si="62"/>
        <v>162</v>
      </c>
      <c r="B172" s="34" t="str">
        <f>'WP#3 - UE-190529 Light COS'!A143</f>
        <v>58E &amp; 59E</v>
      </c>
      <c r="C172" s="33" t="str">
        <f>'WP#3 - UE-190529 Light COS'!C143</f>
        <v>Sodium Vapor</v>
      </c>
      <c r="D172" s="32" t="str">
        <f>'WP#3 - UE-190529 Light COS'!D143</f>
        <v>HS 200</v>
      </c>
      <c r="E172" s="58">
        <f>ROUND('Sch 140 Distribution Chg'!H155,2)</f>
        <v>0.47</v>
      </c>
      <c r="F172" s="59">
        <f>ROUND('Sch 140 Prod Trans Demand Chg'!F155,2)</f>
        <v>0.03</v>
      </c>
      <c r="G172" s="59">
        <f>ROUND('Sch 140 Prod Trans Energy Chg'!H155,2)</f>
        <v>7.0000000000000007E-2</v>
      </c>
      <c r="H172" s="59">
        <f>SUM(E172:G172)</f>
        <v>0.57000000000000006</v>
      </c>
      <c r="J172" s="60">
        <v>108</v>
      </c>
      <c r="K172" s="61">
        <f>ROUND(J172*H172,0)</f>
        <v>62</v>
      </c>
      <c r="M172" s="62">
        <f>ROUND(H172-N172,2)</f>
        <v>0.42</v>
      </c>
      <c r="N172" s="63">
        <f>ROUND(H172*$N$9,2)</f>
        <v>0.15</v>
      </c>
      <c r="O172" s="63">
        <f>SUM(M172:N172)</f>
        <v>0.56999999999999995</v>
      </c>
      <c r="P172" s="77">
        <f>+O172-H172</f>
        <v>0</v>
      </c>
    </row>
    <row r="173" spans="1:16" ht="13.15" customHeight="1" x14ac:dyDescent="0.2">
      <c r="A173" s="3">
        <f t="shared" si="62"/>
        <v>163</v>
      </c>
      <c r="B173" s="34" t="str">
        <f>'WP#3 - UE-190529 Light COS'!A144</f>
        <v>58E &amp; 59E</v>
      </c>
      <c r="C173" s="33" t="str">
        <f>'WP#3 - UE-190529 Light COS'!C144</f>
        <v>Sodium Vapor</v>
      </c>
      <c r="D173" s="32" t="str">
        <f>'WP#3 - UE-190529 Light COS'!D144</f>
        <v>HS 250</v>
      </c>
      <c r="E173" s="58">
        <f>ROUND('Sch 140 Distribution Chg'!H156,2)</f>
        <v>0.48</v>
      </c>
      <c r="F173" s="59">
        <f>ROUND('Sch 140 Prod Trans Demand Chg'!F156,2)</f>
        <v>0.03</v>
      </c>
      <c r="G173" s="59">
        <f>ROUND('Sch 140 Prod Trans Energy Chg'!H156,2)</f>
        <v>0.09</v>
      </c>
      <c r="H173" s="59">
        <f>SUM(E173:G173)</f>
        <v>0.6</v>
      </c>
      <c r="J173" s="60">
        <v>396</v>
      </c>
      <c r="K173" s="61">
        <f>ROUND(J173*H173,0)</f>
        <v>238</v>
      </c>
      <c r="M173" s="62">
        <f>ROUND(H173-N173,2)</f>
        <v>0.44</v>
      </c>
      <c r="N173" s="63">
        <f>ROUND(H173*$N$9,2)</f>
        <v>0.16</v>
      </c>
      <c r="O173" s="63">
        <f>SUM(M173:N173)</f>
        <v>0.6</v>
      </c>
      <c r="P173" s="77">
        <f>+O173-H173</f>
        <v>0</v>
      </c>
    </row>
    <row r="174" spans="1:16" ht="13.15" customHeight="1" x14ac:dyDescent="0.2">
      <c r="A174" s="3">
        <f t="shared" si="62"/>
        <v>164</v>
      </c>
      <c r="B174" s="34" t="str">
        <f>'WP#3 - UE-190529 Light COS'!A145</f>
        <v>58E &amp; 59E</v>
      </c>
      <c r="C174" s="33" t="str">
        <f>'WP#3 - UE-190529 Light COS'!C145</f>
        <v>Sodium Vapor</v>
      </c>
      <c r="D174" s="32" t="str">
        <f>'WP#3 - UE-190529 Light COS'!D145</f>
        <v>HS 400</v>
      </c>
      <c r="E174" s="58">
        <f>ROUND('Sch 140 Distribution Chg'!H157,2)</f>
        <v>0.53</v>
      </c>
      <c r="F174" s="59">
        <f>ROUND('Sch 140 Prod Trans Demand Chg'!F157,2)</f>
        <v>0.05</v>
      </c>
      <c r="G174" s="59">
        <f>ROUND('Sch 140 Prod Trans Energy Chg'!H157,2)</f>
        <v>0.14000000000000001</v>
      </c>
      <c r="H174" s="59">
        <f>SUM(E174:G174)</f>
        <v>0.72000000000000008</v>
      </c>
      <c r="J174" s="60">
        <v>573</v>
      </c>
      <c r="K174" s="61">
        <f>ROUND(J174*H174,0)</f>
        <v>413</v>
      </c>
      <c r="M174" s="62">
        <f>ROUND(H174-N174,2)</f>
        <v>0.53</v>
      </c>
      <c r="N174" s="63">
        <f>ROUND(H174*$N$9,2)</f>
        <v>0.19</v>
      </c>
      <c r="O174" s="63">
        <f>SUM(M174:N174)</f>
        <v>0.72</v>
      </c>
      <c r="P174" s="77">
        <f>+O174-H174</f>
        <v>0</v>
      </c>
    </row>
    <row r="175" spans="1:16" ht="13.15" customHeight="1" x14ac:dyDescent="0.2">
      <c r="A175" s="3">
        <f t="shared" si="62"/>
        <v>165</v>
      </c>
      <c r="B175" s="34"/>
      <c r="C175" s="33"/>
      <c r="D175" s="32"/>
      <c r="E175" s="58"/>
      <c r="F175" s="59"/>
      <c r="G175" s="59"/>
      <c r="H175" s="59"/>
      <c r="J175" s="60"/>
      <c r="K175" s="61"/>
      <c r="M175" s="62"/>
      <c r="N175" s="63"/>
      <c r="O175" s="63"/>
      <c r="P175" s="77"/>
    </row>
    <row r="176" spans="1:16" ht="13.15" customHeight="1" x14ac:dyDescent="0.2">
      <c r="A176" s="3">
        <f t="shared" si="62"/>
        <v>166</v>
      </c>
      <c r="B176" s="34" t="str">
        <f>'WP#3 - UE-190529 Light COS'!A147</f>
        <v>58E &amp; 59E</v>
      </c>
      <c r="C176" s="33" t="str">
        <f>'WP#3 - UE-190529 Light COS'!C147</f>
        <v>Metal Halide</v>
      </c>
      <c r="D176" s="32" t="str">
        <f>'WP#3 - UE-190529 Light COS'!D147</f>
        <v>DM 175</v>
      </c>
      <c r="E176" s="58">
        <f>ROUND('Sch 140 Distribution Chg'!H159,2)</f>
        <v>0.44</v>
      </c>
      <c r="F176" s="59">
        <f>ROUND('Sch 140 Prod Trans Demand Chg'!F159,2)</f>
        <v>0.02</v>
      </c>
      <c r="G176" s="59">
        <f>ROUND('Sch 140 Prod Trans Energy Chg'!H159,2)</f>
        <v>0.06</v>
      </c>
      <c r="H176" s="59">
        <f>SUM(E176:G176)</f>
        <v>0.52</v>
      </c>
      <c r="J176" s="60">
        <v>36</v>
      </c>
      <c r="K176" s="61">
        <f>ROUND(J176*H176,0)</f>
        <v>19</v>
      </c>
      <c r="M176" s="62">
        <f>ROUND(H176-N176,2)</f>
        <v>0.38</v>
      </c>
      <c r="N176" s="63">
        <f>ROUND(H176*$N$9,2)</f>
        <v>0.14000000000000001</v>
      </c>
      <c r="O176" s="63">
        <f>SUM(M176:N176)</f>
        <v>0.52</v>
      </c>
      <c r="P176" s="77">
        <f>+O176-H176</f>
        <v>0</v>
      </c>
    </row>
    <row r="177" spans="1:16" ht="13.15" customHeight="1" x14ac:dyDescent="0.2">
      <c r="A177" s="3">
        <f t="shared" si="62"/>
        <v>167</v>
      </c>
      <c r="B177" s="34" t="str">
        <f>'WP#3 - UE-190529 Light COS'!A148</f>
        <v>58E &amp; 59E</v>
      </c>
      <c r="C177" s="33" t="str">
        <f>'WP#3 - UE-190529 Light COS'!C148</f>
        <v>Metal Halide</v>
      </c>
      <c r="D177" s="32" t="str">
        <f>'WP#3 - UE-190529 Light COS'!D148</f>
        <v>DM 250</v>
      </c>
      <c r="E177" s="58">
        <f>ROUND('Sch 140 Distribution Chg'!H160,2)</f>
        <v>0.47</v>
      </c>
      <c r="F177" s="59">
        <f>ROUND('Sch 140 Prod Trans Demand Chg'!F160,2)</f>
        <v>0.03</v>
      </c>
      <c r="G177" s="59">
        <f>ROUND('Sch 140 Prod Trans Energy Chg'!H160,2)</f>
        <v>0.09</v>
      </c>
      <c r="H177" s="59">
        <f>SUM(E177:G177)</f>
        <v>0.59</v>
      </c>
      <c r="J177" s="60">
        <v>204</v>
      </c>
      <c r="K177" s="61">
        <f>ROUND(J177*H177,0)</f>
        <v>120</v>
      </c>
      <c r="M177" s="62">
        <f>ROUND(H177-N177,2)</f>
        <v>0.44</v>
      </c>
      <c r="N177" s="63">
        <f>ROUND(H177*$N$9,2)</f>
        <v>0.15</v>
      </c>
      <c r="O177" s="63">
        <f>SUM(M177:N177)</f>
        <v>0.59</v>
      </c>
      <c r="P177" s="77">
        <f>+O177-H177</f>
        <v>0</v>
      </c>
    </row>
    <row r="178" spans="1:16" ht="13.15" customHeight="1" x14ac:dyDescent="0.2">
      <c r="A178" s="3">
        <f t="shared" si="62"/>
        <v>168</v>
      </c>
      <c r="B178" s="34" t="str">
        <f>'WP#3 - UE-190529 Light COS'!A149</f>
        <v>58E &amp; 59E</v>
      </c>
      <c r="C178" s="33" t="str">
        <f>'WP#3 - UE-190529 Light COS'!C149</f>
        <v>Metal Halide</v>
      </c>
      <c r="D178" s="32" t="str">
        <f>'WP#3 - UE-190529 Light COS'!D149</f>
        <v>DM 400</v>
      </c>
      <c r="E178" s="58">
        <f>ROUND('Sch 140 Distribution Chg'!H161,2)</f>
        <v>0.48</v>
      </c>
      <c r="F178" s="59">
        <f>ROUND('Sch 140 Prod Trans Demand Chg'!F161,2)</f>
        <v>0.05</v>
      </c>
      <c r="G178" s="59">
        <f>ROUND('Sch 140 Prod Trans Energy Chg'!H161,2)</f>
        <v>0.14000000000000001</v>
      </c>
      <c r="H178" s="59">
        <f>SUM(E178:G178)</f>
        <v>0.67</v>
      </c>
      <c r="J178" s="60">
        <v>1025</v>
      </c>
      <c r="K178" s="61">
        <f>ROUND(J178*H178,0)</f>
        <v>687</v>
      </c>
      <c r="M178" s="62">
        <f>ROUND(H178-N178,2)</f>
        <v>0.5</v>
      </c>
      <c r="N178" s="63">
        <f>ROUND(H178*$N$9,2)</f>
        <v>0.17</v>
      </c>
      <c r="O178" s="63">
        <f>SUM(M178:N178)</f>
        <v>0.67</v>
      </c>
      <c r="P178" s="77">
        <f>+O178-H178</f>
        <v>0</v>
      </c>
    </row>
    <row r="179" spans="1:16" ht="13.15" customHeight="1" x14ac:dyDescent="0.2">
      <c r="A179" s="3">
        <f t="shared" si="62"/>
        <v>169</v>
      </c>
      <c r="B179" s="34" t="str">
        <f>'WP#3 - UE-190529 Light COS'!A150</f>
        <v>58E &amp; 59E</v>
      </c>
      <c r="C179" s="33" t="str">
        <f>'WP#3 - UE-190529 Light COS'!C150</f>
        <v>Metal Halide</v>
      </c>
      <c r="D179" s="32" t="str">
        <f>'WP#3 - UE-190529 Light COS'!D150</f>
        <v>DM 1000</v>
      </c>
      <c r="E179" s="58">
        <f>ROUND('Sch 140 Distribution Chg'!H162,2)</f>
        <v>0.64</v>
      </c>
      <c r="F179" s="59">
        <f>ROUND('Sch 140 Prod Trans Demand Chg'!F162,2)</f>
        <v>0.13</v>
      </c>
      <c r="G179" s="59">
        <f>ROUND('Sch 140 Prod Trans Energy Chg'!H162,2)</f>
        <v>0.36</v>
      </c>
      <c r="H179" s="59">
        <f>SUM(E179:G179)</f>
        <v>1.1299999999999999</v>
      </c>
      <c r="J179" s="60">
        <v>1470</v>
      </c>
      <c r="K179" s="61">
        <f>ROUND(J179*H179,0)</f>
        <v>1661</v>
      </c>
      <c r="M179" s="62">
        <f>ROUND(H179-N179,2)</f>
        <v>0.84</v>
      </c>
      <c r="N179" s="63">
        <f>ROUND(H179*$N$9,2)</f>
        <v>0.28999999999999998</v>
      </c>
      <c r="O179" s="63">
        <f>SUM(M179:N179)</f>
        <v>1.1299999999999999</v>
      </c>
      <c r="P179" s="77">
        <f>+O179-H179</f>
        <v>0</v>
      </c>
    </row>
    <row r="180" spans="1:16" ht="13.15" customHeight="1" x14ac:dyDescent="0.2">
      <c r="A180" s="3">
        <f t="shared" si="62"/>
        <v>170</v>
      </c>
      <c r="B180" s="34"/>
      <c r="C180" s="33"/>
      <c r="D180" s="32"/>
      <c r="E180" s="58"/>
      <c r="F180" s="59"/>
      <c r="G180" s="59"/>
      <c r="H180" s="59"/>
      <c r="J180" s="60"/>
      <c r="K180" s="61"/>
      <c r="M180" s="62"/>
      <c r="N180" s="63"/>
      <c r="O180" s="63"/>
      <c r="P180" s="77"/>
    </row>
    <row r="181" spans="1:16" ht="13.15" customHeight="1" x14ac:dyDescent="0.2">
      <c r="A181" s="3">
        <f t="shared" si="62"/>
        <v>171</v>
      </c>
      <c r="B181" s="34" t="str">
        <f>'WP#3 - UE-190529 Light COS'!A152</f>
        <v>58E &amp; 59E</v>
      </c>
      <c r="C181" s="33" t="str">
        <f>'WP#3 - UE-190529 Light COS'!C152</f>
        <v>Metal Halide</v>
      </c>
      <c r="D181" s="32" t="str">
        <f>'WP#3 - UE-190529 Light COS'!D152</f>
        <v>HM 250</v>
      </c>
      <c r="E181" s="58">
        <f>ROUND('Sch 140 Distribution Chg'!H164,2)</f>
        <v>0.47</v>
      </c>
      <c r="F181" s="59">
        <f>ROUND('Sch 140 Prod Trans Demand Chg'!F164,2)</f>
        <v>0.03</v>
      </c>
      <c r="G181" s="59">
        <f>ROUND('Sch 140 Prod Trans Energy Chg'!H164,2)</f>
        <v>0.09</v>
      </c>
      <c r="H181" s="59">
        <f>SUM(E181:G181)</f>
        <v>0.59</v>
      </c>
      <c r="J181" s="60">
        <v>120</v>
      </c>
      <c r="K181" s="61">
        <f>ROUND(J181*H181,0)</f>
        <v>71</v>
      </c>
      <c r="M181" s="62">
        <f>ROUND(H181-N181,2)</f>
        <v>0.44</v>
      </c>
      <c r="N181" s="63">
        <f>ROUND(H181*$N$9,2)</f>
        <v>0.15</v>
      </c>
      <c r="O181" s="63">
        <f>SUM(M181:N181)</f>
        <v>0.59</v>
      </c>
      <c r="P181" s="77">
        <f>+O181-H181</f>
        <v>0</v>
      </c>
    </row>
    <row r="182" spans="1:16" ht="13.15" customHeight="1" x14ac:dyDescent="0.2">
      <c r="A182" s="3">
        <f t="shared" si="62"/>
        <v>172</v>
      </c>
      <c r="B182" s="34" t="str">
        <f>'WP#3 - UE-190529 Light COS'!A153</f>
        <v>58E &amp; 59E</v>
      </c>
      <c r="C182" s="33" t="str">
        <f>'WP#3 - UE-190529 Light COS'!C153</f>
        <v>Metal Halide</v>
      </c>
      <c r="D182" s="32" t="str">
        <f>'WP#3 - UE-190529 Light COS'!D153</f>
        <v>HM 400</v>
      </c>
      <c r="E182" s="58">
        <f>ROUND('Sch 140 Distribution Chg'!H165,2)</f>
        <v>0.48</v>
      </c>
      <c r="F182" s="59">
        <f>ROUND('Sch 140 Prod Trans Demand Chg'!F165,2)</f>
        <v>0.05</v>
      </c>
      <c r="G182" s="59">
        <f>ROUND('Sch 140 Prod Trans Energy Chg'!H165,2)</f>
        <v>0.14000000000000001</v>
      </c>
      <c r="H182" s="59">
        <f>SUM(E182:G182)</f>
        <v>0.67</v>
      </c>
      <c r="J182" s="60">
        <v>477</v>
      </c>
      <c r="K182" s="61">
        <f>ROUND(J182*H182,0)</f>
        <v>320</v>
      </c>
      <c r="M182" s="62">
        <f>ROUND(H182-N182,2)</f>
        <v>0.5</v>
      </c>
      <c r="N182" s="63">
        <f>ROUND(H182*$N$9,2)</f>
        <v>0.17</v>
      </c>
      <c r="O182" s="63">
        <f>SUM(M182:N182)</f>
        <v>0.67</v>
      </c>
      <c r="P182" s="77">
        <f>+O182-H182</f>
        <v>0</v>
      </c>
    </row>
    <row r="183" spans="1:16" ht="13.15" customHeight="1" x14ac:dyDescent="0.2">
      <c r="A183" s="3">
        <f t="shared" si="62"/>
        <v>173</v>
      </c>
      <c r="B183" s="34"/>
      <c r="C183" s="33"/>
      <c r="D183" s="32"/>
      <c r="E183" s="58"/>
      <c r="F183" s="59"/>
      <c r="G183" s="59"/>
      <c r="H183" s="59"/>
      <c r="J183" s="60"/>
      <c r="K183" s="61"/>
      <c r="M183" s="62"/>
      <c r="N183" s="63"/>
      <c r="O183" s="63"/>
      <c r="P183" s="77"/>
    </row>
    <row r="184" spans="1:16" ht="13.15" customHeight="1" x14ac:dyDescent="0.2">
      <c r="A184" s="3">
        <f t="shared" si="62"/>
        <v>174</v>
      </c>
      <c r="B184" s="34" t="str">
        <f>'WP#3 - UE-190529 Light COS'!A155</f>
        <v>58E &amp; 59E</v>
      </c>
      <c r="C184" s="33" t="str">
        <f>'WP#3 - UE-190529 Light COS'!C155</f>
        <v>Light Emitting Diode</v>
      </c>
      <c r="D184" s="32" t="str">
        <f>'WP#3 - UE-190529 Light COS'!D155</f>
        <v>LED 030.01-060</v>
      </c>
      <c r="E184" s="58">
        <f>ROUND('Sch 140 Distribution Chg'!H167,2)</f>
        <v>0.5</v>
      </c>
      <c r="F184" s="59">
        <f>ROUND('Sch 140 Prod Trans Demand Chg'!F167,2)</f>
        <v>0.01</v>
      </c>
      <c r="G184" s="59">
        <f>ROUND('Sch 140 Prod Trans Energy Chg'!H167,2)</f>
        <v>0.02</v>
      </c>
      <c r="H184" s="59">
        <f t="shared" ref="H184:H198" si="81">SUM(E184:G184)</f>
        <v>0.53</v>
      </c>
      <c r="J184" s="60">
        <v>36</v>
      </c>
      <c r="K184" s="61">
        <f t="shared" ref="K184:K198" si="82">ROUND(J184*H184,0)</f>
        <v>19</v>
      </c>
      <c r="M184" s="62">
        <f t="shared" ref="M184:M198" si="83">ROUND(H184-N184,2)</f>
        <v>0.39</v>
      </c>
      <c r="N184" s="63">
        <f t="shared" ref="N184:N198" si="84">ROUND(H184*$N$9,2)</f>
        <v>0.14000000000000001</v>
      </c>
      <c r="O184" s="63">
        <f t="shared" ref="O184:O198" si="85">SUM(M184:N184)</f>
        <v>0.53</v>
      </c>
      <c r="P184" s="77">
        <f t="shared" ref="P184:P198" si="86">+O184-H184</f>
        <v>0</v>
      </c>
    </row>
    <row r="185" spans="1:16" ht="13.15" customHeight="1" x14ac:dyDescent="0.2">
      <c r="A185" s="3">
        <f t="shared" si="62"/>
        <v>175</v>
      </c>
      <c r="B185" s="34" t="str">
        <f>'WP#3 - UE-190529 Light COS'!A156</f>
        <v>58E &amp; 59E</v>
      </c>
      <c r="C185" s="33" t="str">
        <f>'WP#3 - UE-190529 Light COS'!C156</f>
        <v>Light Emitting Diode</v>
      </c>
      <c r="D185" s="32" t="str">
        <f>'WP#3 - UE-190529 Light COS'!D156</f>
        <v>LED 060.01-090</v>
      </c>
      <c r="E185" s="58">
        <f>ROUND('Sch 140 Distribution Chg'!H168,2)</f>
        <v>0.55000000000000004</v>
      </c>
      <c r="F185" s="59">
        <f>ROUND('Sch 140 Prod Trans Demand Chg'!F168,2)</f>
        <v>0.01</v>
      </c>
      <c r="G185" s="59">
        <f>ROUND('Sch 140 Prod Trans Energy Chg'!H168,2)</f>
        <v>0.03</v>
      </c>
      <c r="H185" s="59">
        <f t="shared" si="81"/>
        <v>0.59000000000000008</v>
      </c>
      <c r="J185" s="60">
        <v>721</v>
      </c>
      <c r="K185" s="61">
        <f>ROUND(J185*H185,0)</f>
        <v>425</v>
      </c>
      <c r="M185" s="62">
        <f t="shared" si="83"/>
        <v>0.44</v>
      </c>
      <c r="N185" s="63">
        <f t="shared" si="84"/>
        <v>0.15</v>
      </c>
      <c r="O185" s="63">
        <f t="shared" si="85"/>
        <v>0.59</v>
      </c>
      <c r="P185" s="77">
        <f t="shared" si="86"/>
        <v>0</v>
      </c>
    </row>
    <row r="186" spans="1:16" ht="13.15" customHeight="1" x14ac:dyDescent="0.2">
      <c r="A186" s="3">
        <f t="shared" si="62"/>
        <v>176</v>
      </c>
      <c r="B186" s="34" t="str">
        <f>'WP#3 - UE-190529 Light COS'!A157</f>
        <v>58E &amp; 59E</v>
      </c>
      <c r="C186" s="33" t="str">
        <f>'WP#3 - UE-190529 Light COS'!C157</f>
        <v>Light Emitting Diode</v>
      </c>
      <c r="D186" s="32" t="str">
        <f>'WP#3 - UE-190529 Light COS'!D157</f>
        <v>LED 090.01-120</v>
      </c>
      <c r="E186" s="58">
        <f>ROUND('Sch 140 Distribution Chg'!H169,2)</f>
        <v>0.59</v>
      </c>
      <c r="F186" s="59">
        <f>ROUND('Sch 140 Prod Trans Demand Chg'!F169,2)</f>
        <v>0.01</v>
      </c>
      <c r="G186" s="59">
        <f>ROUND('Sch 140 Prod Trans Energy Chg'!H169,2)</f>
        <v>0.04</v>
      </c>
      <c r="H186" s="59">
        <f t="shared" si="81"/>
        <v>0.64</v>
      </c>
      <c r="J186" s="60">
        <v>192</v>
      </c>
      <c r="K186" s="61">
        <f t="shared" si="82"/>
        <v>123</v>
      </c>
      <c r="M186" s="62">
        <f t="shared" si="83"/>
        <v>0.47</v>
      </c>
      <c r="N186" s="63">
        <f t="shared" si="84"/>
        <v>0.17</v>
      </c>
      <c r="O186" s="63">
        <f t="shared" si="85"/>
        <v>0.64</v>
      </c>
      <c r="P186" s="77">
        <f t="shared" si="86"/>
        <v>0</v>
      </c>
    </row>
    <row r="187" spans="1:16" ht="13.15" customHeight="1" x14ac:dyDescent="0.2">
      <c r="A187" s="3">
        <f t="shared" si="62"/>
        <v>177</v>
      </c>
      <c r="B187" s="34" t="str">
        <f>'WP#3 - UE-190529 Light COS'!A158</f>
        <v>58E &amp; 59E</v>
      </c>
      <c r="C187" s="33" t="str">
        <f>'WP#3 - UE-190529 Light COS'!C158</f>
        <v>Light Emitting Diode</v>
      </c>
      <c r="D187" s="32" t="str">
        <f>'WP#3 - UE-190529 Light COS'!D158</f>
        <v>LED 120.01-150</v>
      </c>
      <c r="E187" s="58">
        <f>ROUND('Sch 140 Distribution Chg'!H170,2)</f>
        <v>0.63</v>
      </c>
      <c r="F187" s="59">
        <f>ROUND('Sch 140 Prod Trans Demand Chg'!F170,2)</f>
        <v>0.02</v>
      </c>
      <c r="G187" s="59">
        <f>ROUND('Sch 140 Prod Trans Energy Chg'!H170,2)</f>
        <v>0.05</v>
      </c>
      <c r="H187" s="59">
        <f t="shared" si="81"/>
        <v>0.70000000000000007</v>
      </c>
      <c r="J187" s="60">
        <v>1267</v>
      </c>
      <c r="K187" s="61">
        <f t="shared" si="82"/>
        <v>887</v>
      </c>
      <c r="M187" s="62">
        <f t="shared" si="83"/>
        <v>0.52</v>
      </c>
      <c r="N187" s="63">
        <f t="shared" si="84"/>
        <v>0.18</v>
      </c>
      <c r="O187" s="63">
        <f t="shared" si="85"/>
        <v>0.7</v>
      </c>
      <c r="P187" s="77">
        <f t="shared" si="86"/>
        <v>0</v>
      </c>
    </row>
    <row r="188" spans="1:16" ht="13.15" customHeight="1" x14ac:dyDescent="0.2">
      <c r="A188" s="3">
        <f t="shared" si="62"/>
        <v>178</v>
      </c>
      <c r="B188" s="34" t="str">
        <f>'WP#3 - UE-190529 Light COS'!A159</f>
        <v>58E &amp; 59E</v>
      </c>
      <c r="C188" s="33" t="str">
        <f>'WP#3 - UE-190529 Light COS'!C159</f>
        <v>Light Emitting Diode</v>
      </c>
      <c r="D188" s="32" t="str">
        <f>'WP#3 - UE-190529 Light COS'!D159</f>
        <v>LED 150.01-180</v>
      </c>
      <c r="E188" s="58">
        <f>ROUND('Sch 140 Distribution Chg'!H171,2)</f>
        <v>0.68</v>
      </c>
      <c r="F188" s="59">
        <f>ROUND('Sch 140 Prod Trans Demand Chg'!F171,2)</f>
        <v>0.02</v>
      </c>
      <c r="G188" s="59">
        <f>ROUND('Sch 140 Prod Trans Energy Chg'!H171,2)</f>
        <v>0.06</v>
      </c>
      <c r="H188" s="59">
        <f t="shared" si="81"/>
        <v>0.76</v>
      </c>
      <c r="J188" s="60">
        <v>166</v>
      </c>
      <c r="K188" s="61">
        <f t="shared" si="82"/>
        <v>126</v>
      </c>
      <c r="M188" s="62">
        <f t="shared" si="83"/>
        <v>0.56000000000000005</v>
      </c>
      <c r="N188" s="63">
        <f t="shared" si="84"/>
        <v>0.2</v>
      </c>
      <c r="O188" s="63">
        <f t="shared" si="85"/>
        <v>0.76</v>
      </c>
      <c r="P188" s="77">
        <f t="shared" si="86"/>
        <v>0</v>
      </c>
    </row>
    <row r="189" spans="1:16" ht="13.15" customHeight="1" x14ac:dyDescent="0.2">
      <c r="A189" s="3">
        <f t="shared" si="62"/>
        <v>179</v>
      </c>
      <c r="B189" s="34" t="str">
        <f>'WP#3 - UE-190529 Light COS'!A160</f>
        <v>58E &amp; 59E</v>
      </c>
      <c r="C189" s="33" t="str">
        <f>'WP#3 - UE-190529 Light COS'!C160</f>
        <v>Light Emitting Diode</v>
      </c>
      <c r="D189" s="32" t="str">
        <f>'WP#3 - UE-190529 Light COS'!D160</f>
        <v>LED 180.01-210</v>
      </c>
      <c r="E189" s="58">
        <f>ROUND('Sch 140 Distribution Chg'!H172,2)</f>
        <v>0.72</v>
      </c>
      <c r="F189" s="59">
        <f>ROUND('Sch 140 Prod Trans Demand Chg'!F172,2)</f>
        <v>0.03</v>
      </c>
      <c r="G189" s="59">
        <f>ROUND('Sch 140 Prod Trans Energy Chg'!H172,2)</f>
        <v>7.0000000000000007E-2</v>
      </c>
      <c r="H189" s="59">
        <f t="shared" si="81"/>
        <v>0.82000000000000006</v>
      </c>
      <c r="J189" s="60">
        <v>0</v>
      </c>
      <c r="K189" s="61">
        <f t="shared" si="82"/>
        <v>0</v>
      </c>
      <c r="M189" s="62">
        <f t="shared" si="83"/>
        <v>0.61</v>
      </c>
      <c r="N189" s="63">
        <f t="shared" si="84"/>
        <v>0.21</v>
      </c>
      <c r="O189" s="63">
        <f t="shared" si="85"/>
        <v>0.82</v>
      </c>
      <c r="P189" s="77">
        <f t="shared" si="86"/>
        <v>0</v>
      </c>
    </row>
    <row r="190" spans="1:16" ht="13.15" customHeight="1" x14ac:dyDescent="0.2">
      <c r="A190" s="3">
        <f t="shared" si="62"/>
        <v>180</v>
      </c>
      <c r="B190" s="34" t="str">
        <f>'WP#3 - UE-190529 Light COS'!A161</f>
        <v>58E &amp; 59E</v>
      </c>
      <c r="C190" s="33" t="str">
        <f>'WP#3 - UE-190529 Light COS'!C161</f>
        <v>Light Emitting Diode</v>
      </c>
      <c r="D190" s="32" t="str">
        <f>'WP#3 - UE-190529 Light COS'!D161</f>
        <v>LED 210.01-240</v>
      </c>
      <c r="E190" s="58">
        <f>ROUND('Sch 140 Distribution Chg'!H173,2)</f>
        <v>0.77</v>
      </c>
      <c r="F190" s="59">
        <f>ROUND('Sch 140 Prod Trans Demand Chg'!F173,2)</f>
        <v>0.03</v>
      </c>
      <c r="G190" s="59">
        <f>ROUND('Sch 140 Prod Trans Energy Chg'!H173,2)</f>
        <v>0.08</v>
      </c>
      <c r="H190" s="59">
        <f t="shared" si="81"/>
        <v>0.88</v>
      </c>
      <c r="J190" s="60">
        <v>151</v>
      </c>
      <c r="K190" s="61">
        <f t="shared" si="82"/>
        <v>133</v>
      </c>
      <c r="M190" s="62">
        <f t="shared" si="83"/>
        <v>0.65</v>
      </c>
      <c r="N190" s="63">
        <f t="shared" si="84"/>
        <v>0.23</v>
      </c>
      <c r="O190" s="63">
        <f t="shared" si="85"/>
        <v>0.88</v>
      </c>
      <c r="P190" s="77">
        <f t="shared" si="86"/>
        <v>0</v>
      </c>
    </row>
    <row r="191" spans="1:16" ht="13.15" customHeight="1" x14ac:dyDescent="0.2">
      <c r="A191" s="3">
        <f t="shared" si="62"/>
        <v>181</v>
      </c>
      <c r="B191" s="34" t="str">
        <f>'WP#3 - UE-190529 Light COS'!A162</f>
        <v>58E &amp; 59E</v>
      </c>
      <c r="C191" s="33" t="str">
        <f>'WP#3 - UE-190529 Light COS'!C162</f>
        <v>Light Emitting Diode</v>
      </c>
      <c r="D191" s="32" t="str">
        <f>'WP#3 - UE-190529 Light COS'!D162</f>
        <v>LED 240.01-270</v>
      </c>
      <c r="E191" s="58">
        <f>ROUND('Sch 140 Distribution Chg'!H174,2)</f>
        <v>0.81</v>
      </c>
      <c r="F191" s="59">
        <f>ROUND('Sch 140 Prod Trans Demand Chg'!F174,2)</f>
        <v>0.03</v>
      </c>
      <c r="G191" s="59">
        <f>ROUND('Sch 140 Prod Trans Energy Chg'!H174,2)</f>
        <v>0.09</v>
      </c>
      <c r="H191" s="59">
        <f t="shared" si="81"/>
        <v>0.93</v>
      </c>
      <c r="J191" s="60">
        <v>264</v>
      </c>
      <c r="K191" s="61">
        <f t="shared" si="82"/>
        <v>246</v>
      </c>
      <c r="M191" s="62">
        <f t="shared" si="83"/>
        <v>0.69</v>
      </c>
      <c r="N191" s="63">
        <f t="shared" si="84"/>
        <v>0.24</v>
      </c>
      <c r="O191" s="63">
        <f t="shared" si="85"/>
        <v>0.92999999999999994</v>
      </c>
      <c r="P191" s="77">
        <f t="shared" si="86"/>
        <v>0</v>
      </c>
    </row>
    <row r="192" spans="1:16" ht="13.15" customHeight="1" x14ac:dyDescent="0.2">
      <c r="A192" s="3">
        <f t="shared" si="62"/>
        <v>182</v>
      </c>
      <c r="B192" s="34" t="str">
        <f>'WP#3 - UE-190529 Light COS'!A163</f>
        <v>58E &amp; 59E</v>
      </c>
      <c r="C192" s="33" t="str">
        <f>'WP#3 - UE-190529 Light COS'!C163</f>
        <v>Light Emitting Diode</v>
      </c>
      <c r="D192" s="32" t="str">
        <f>'WP#3 - UE-190529 Light COS'!D163</f>
        <v>LED 270.01-300</v>
      </c>
      <c r="E192" s="58">
        <f>ROUND('Sch 140 Distribution Chg'!H175,2)</f>
        <v>0.85</v>
      </c>
      <c r="F192" s="59">
        <f>ROUND('Sch 140 Prod Trans Demand Chg'!F175,2)</f>
        <v>0.04</v>
      </c>
      <c r="G192" s="59">
        <f>ROUND('Sch 140 Prod Trans Energy Chg'!H175,2)</f>
        <v>0.1</v>
      </c>
      <c r="H192" s="59">
        <f t="shared" si="81"/>
        <v>0.99</v>
      </c>
      <c r="J192" s="60">
        <v>0</v>
      </c>
      <c r="K192" s="61">
        <f t="shared" si="82"/>
        <v>0</v>
      </c>
      <c r="M192" s="62">
        <f t="shared" si="83"/>
        <v>0.73</v>
      </c>
      <c r="N192" s="63">
        <f t="shared" si="84"/>
        <v>0.26</v>
      </c>
      <c r="O192" s="63">
        <f t="shared" si="85"/>
        <v>0.99</v>
      </c>
      <c r="P192" s="77">
        <f t="shared" si="86"/>
        <v>0</v>
      </c>
    </row>
    <row r="193" spans="1:16" ht="13.15" customHeight="1" x14ac:dyDescent="0.2">
      <c r="A193" s="3">
        <f t="shared" si="62"/>
        <v>183</v>
      </c>
      <c r="B193" s="34" t="str">
        <f>'WP#3 - UE-190529 Light COS'!A164</f>
        <v>58E &amp; 59E</v>
      </c>
      <c r="C193" s="33" t="str">
        <f>'WP#3 - UE-190529 Light COS'!C164</f>
        <v>Light Emitting Diode</v>
      </c>
      <c r="D193" s="32" t="str">
        <f>'WP#3 - UE-190529 Light COS'!D164</f>
        <v>LED 300.01-400</v>
      </c>
      <c r="E193" s="58">
        <f>ROUND('Sch 140 Distribution Chg'!H176,2)</f>
        <v>0.95</v>
      </c>
      <c r="F193" s="59">
        <f>ROUND('Sch 140 Prod Trans Demand Chg'!F176,2)</f>
        <v>0.05</v>
      </c>
      <c r="G193" s="59">
        <f>ROUND('Sch 140 Prod Trans Energy Chg'!H176,2)</f>
        <v>0.13</v>
      </c>
      <c r="H193" s="59">
        <f t="shared" si="81"/>
        <v>1.1299999999999999</v>
      </c>
      <c r="J193" s="60">
        <v>0</v>
      </c>
      <c r="K193" s="61">
        <f t="shared" si="82"/>
        <v>0</v>
      </c>
      <c r="M193" s="62">
        <f t="shared" si="83"/>
        <v>0.84</v>
      </c>
      <c r="N193" s="63">
        <f t="shared" si="84"/>
        <v>0.28999999999999998</v>
      </c>
      <c r="O193" s="63">
        <f t="shared" si="85"/>
        <v>1.1299999999999999</v>
      </c>
      <c r="P193" s="77">
        <f t="shared" si="86"/>
        <v>0</v>
      </c>
    </row>
    <row r="194" spans="1:16" ht="13.15" customHeight="1" x14ac:dyDescent="0.2">
      <c r="A194" s="3">
        <f t="shared" si="62"/>
        <v>184</v>
      </c>
      <c r="B194" s="34" t="str">
        <f>'WP#3 - UE-190529 Light COS'!A165</f>
        <v>58E &amp; 59E</v>
      </c>
      <c r="C194" s="33" t="str">
        <f>'WP#3 - UE-190529 Light COS'!C165</f>
        <v>Light Emitting Diode</v>
      </c>
      <c r="D194" s="32" t="str">
        <f>'WP#3 - UE-190529 Light COS'!D165</f>
        <v>LED 400.01-500</v>
      </c>
      <c r="E194" s="58">
        <f>ROUND('Sch 140 Distribution Chg'!H177,2)</f>
        <v>1.0900000000000001</v>
      </c>
      <c r="F194" s="59">
        <f>ROUND('Sch 140 Prod Trans Demand Chg'!F177,2)</f>
        <v>0.06</v>
      </c>
      <c r="G194" s="59">
        <f>ROUND('Sch 140 Prod Trans Energy Chg'!H177,2)</f>
        <v>0.16</v>
      </c>
      <c r="H194" s="59">
        <f t="shared" si="81"/>
        <v>1.31</v>
      </c>
      <c r="J194" s="60">
        <v>0</v>
      </c>
      <c r="K194" s="61">
        <f t="shared" si="82"/>
        <v>0</v>
      </c>
      <c r="M194" s="62">
        <f t="shared" si="83"/>
        <v>0.97</v>
      </c>
      <c r="N194" s="63">
        <f t="shared" si="84"/>
        <v>0.34</v>
      </c>
      <c r="O194" s="63">
        <f t="shared" si="85"/>
        <v>1.31</v>
      </c>
      <c r="P194" s="77">
        <f t="shared" si="86"/>
        <v>0</v>
      </c>
    </row>
    <row r="195" spans="1:16" ht="13.15" customHeight="1" x14ac:dyDescent="0.2">
      <c r="A195" s="3">
        <f t="shared" si="62"/>
        <v>185</v>
      </c>
      <c r="B195" s="34" t="str">
        <f>'WP#3 - UE-190529 Light COS'!A166</f>
        <v>58E &amp; 59E</v>
      </c>
      <c r="C195" s="33" t="str">
        <f>'WP#3 - UE-190529 Light COS'!C166</f>
        <v>Light Emitting Diode</v>
      </c>
      <c r="D195" s="32" t="str">
        <f>'WP#3 - UE-190529 Light COS'!D166</f>
        <v>LED 500.01-600</v>
      </c>
      <c r="E195" s="58">
        <f>ROUND('Sch 140 Distribution Chg'!H178,2)</f>
        <v>1.24</v>
      </c>
      <c r="F195" s="59">
        <f>ROUND('Sch 140 Prod Trans Demand Chg'!F178,2)</f>
        <v>7.0000000000000007E-2</v>
      </c>
      <c r="G195" s="59">
        <f>ROUND('Sch 140 Prod Trans Energy Chg'!H178,2)</f>
        <v>0.2</v>
      </c>
      <c r="H195" s="59">
        <f t="shared" si="81"/>
        <v>1.51</v>
      </c>
      <c r="J195" s="60">
        <v>0</v>
      </c>
      <c r="K195" s="61">
        <f t="shared" si="82"/>
        <v>0</v>
      </c>
      <c r="M195" s="62">
        <f t="shared" si="83"/>
        <v>1.1200000000000001</v>
      </c>
      <c r="N195" s="63">
        <f t="shared" si="84"/>
        <v>0.39</v>
      </c>
      <c r="O195" s="63">
        <f t="shared" si="85"/>
        <v>1.5100000000000002</v>
      </c>
      <c r="P195" s="77">
        <f t="shared" si="86"/>
        <v>0</v>
      </c>
    </row>
    <row r="196" spans="1:16" ht="13.15" customHeight="1" x14ac:dyDescent="0.2">
      <c r="A196" s="3">
        <f t="shared" si="62"/>
        <v>186</v>
      </c>
      <c r="B196" s="34" t="str">
        <f>'WP#3 - UE-190529 Light COS'!A167</f>
        <v>58E &amp; 59E</v>
      </c>
      <c r="C196" s="33" t="str">
        <f>'WP#3 - UE-190529 Light COS'!C167</f>
        <v>Light Emitting Diode</v>
      </c>
      <c r="D196" s="32" t="str">
        <f>'WP#3 - UE-190529 Light COS'!D167</f>
        <v>LED 600.01-700</v>
      </c>
      <c r="E196" s="58">
        <f>ROUND('Sch 140 Distribution Chg'!H179,2)</f>
        <v>1.39</v>
      </c>
      <c r="F196" s="59">
        <f>ROUND('Sch 140 Prod Trans Demand Chg'!F179,2)</f>
        <v>0.09</v>
      </c>
      <c r="G196" s="59">
        <f>ROUND('Sch 140 Prod Trans Energy Chg'!H179,2)</f>
        <v>0.23</v>
      </c>
      <c r="H196" s="59">
        <f t="shared" si="81"/>
        <v>1.71</v>
      </c>
      <c r="J196" s="60">
        <v>0</v>
      </c>
      <c r="K196" s="61">
        <f t="shared" si="82"/>
        <v>0</v>
      </c>
      <c r="M196" s="62">
        <f t="shared" si="83"/>
        <v>1.27</v>
      </c>
      <c r="N196" s="63">
        <f t="shared" si="84"/>
        <v>0.44</v>
      </c>
      <c r="O196" s="63">
        <f t="shared" si="85"/>
        <v>1.71</v>
      </c>
      <c r="P196" s="77">
        <f t="shared" si="86"/>
        <v>0</v>
      </c>
    </row>
    <row r="197" spans="1:16" ht="13.15" customHeight="1" x14ac:dyDescent="0.2">
      <c r="A197" s="3">
        <f t="shared" si="62"/>
        <v>187</v>
      </c>
      <c r="B197" s="34" t="str">
        <f>'WP#3 - UE-190529 Light COS'!A168</f>
        <v>58E &amp; 59E</v>
      </c>
      <c r="C197" s="33" t="str">
        <f>'WP#3 - UE-190529 Light COS'!C168</f>
        <v>Light Emitting Diode</v>
      </c>
      <c r="D197" s="32" t="str">
        <f>'WP#3 - UE-190529 Light COS'!D168</f>
        <v>LED 700.01-800</v>
      </c>
      <c r="E197" s="58">
        <f>ROUND('Sch 140 Distribution Chg'!H180,2)</f>
        <v>1.53</v>
      </c>
      <c r="F197" s="59">
        <f>ROUND('Sch 140 Prod Trans Demand Chg'!F180,2)</f>
        <v>0.1</v>
      </c>
      <c r="G197" s="59">
        <f>ROUND('Sch 140 Prod Trans Energy Chg'!H180,2)</f>
        <v>0.27</v>
      </c>
      <c r="H197" s="59">
        <f t="shared" si="81"/>
        <v>1.9000000000000001</v>
      </c>
      <c r="J197" s="60">
        <v>0</v>
      </c>
      <c r="K197" s="61">
        <f t="shared" si="82"/>
        <v>0</v>
      </c>
      <c r="M197" s="62">
        <f t="shared" si="83"/>
        <v>1.41</v>
      </c>
      <c r="N197" s="63">
        <f t="shared" si="84"/>
        <v>0.49</v>
      </c>
      <c r="O197" s="63">
        <f t="shared" si="85"/>
        <v>1.9</v>
      </c>
      <c r="P197" s="77">
        <f t="shared" si="86"/>
        <v>0</v>
      </c>
    </row>
    <row r="198" spans="1:16" ht="13.15" customHeight="1" x14ac:dyDescent="0.2">
      <c r="A198" s="3">
        <f t="shared" si="62"/>
        <v>188</v>
      </c>
      <c r="B198" s="34" t="str">
        <f>'WP#3 - UE-190529 Light COS'!A169</f>
        <v>58E &amp; 59E</v>
      </c>
      <c r="C198" s="33" t="str">
        <f>'WP#3 - UE-190529 Light COS'!C169</f>
        <v>Light Emitting Diode</v>
      </c>
      <c r="D198" s="32" t="str">
        <f>'WP#3 - UE-190529 Light COS'!D169</f>
        <v>LED 800.01-900</v>
      </c>
      <c r="E198" s="58">
        <f>ROUND('Sch 140 Distribution Chg'!H181,2)</f>
        <v>1.68</v>
      </c>
      <c r="F198" s="59">
        <f>ROUND('Sch 140 Prod Trans Demand Chg'!F181,2)</f>
        <v>0.11</v>
      </c>
      <c r="G198" s="59">
        <f>ROUND('Sch 140 Prod Trans Energy Chg'!H181,2)</f>
        <v>0.31</v>
      </c>
      <c r="H198" s="59">
        <f t="shared" si="81"/>
        <v>2.1</v>
      </c>
      <c r="J198" s="60">
        <v>0</v>
      </c>
      <c r="K198" s="61">
        <f t="shared" si="82"/>
        <v>0</v>
      </c>
      <c r="M198" s="62">
        <f t="shared" si="83"/>
        <v>1.55</v>
      </c>
      <c r="N198" s="63">
        <f t="shared" si="84"/>
        <v>0.55000000000000004</v>
      </c>
      <c r="O198" s="63">
        <f t="shared" si="85"/>
        <v>2.1</v>
      </c>
      <c r="P198" s="77">
        <f t="shared" si="86"/>
        <v>0</v>
      </c>
    </row>
    <row r="199" spans="1:16" ht="13.15" customHeight="1" x14ac:dyDescent="0.2">
      <c r="A199" s="3">
        <f t="shared" si="62"/>
        <v>189</v>
      </c>
      <c r="B199" s="34"/>
      <c r="C199" s="33"/>
      <c r="D199" s="32"/>
      <c r="E199" s="58"/>
      <c r="F199" s="59"/>
      <c r="G199" s="59"/>
      <c r="H199" s="59"/>
      <c r="J199" s="60"/>
      <c r="K199" s="61"/>
      <c r="M199" s="62"/>
      <c r="N199" s="63"/>
      <c r="O199" s="63"/>
      <c r="P199" s="77"/>
    </row>
    <row r="200" spans="1:16" ht="13.15" customHeight="1" x14ac:dyDescent="0.2">
      <c r="A200" s="3">
        <f t="shared" si="62"/>
        <v>190</v>
      </c>
      <c r="B200" s="34" t="str">
        <f>'WP#3 - UE-190529 Light COS'!A170</f>
        <v>Sch 57</v>
      </c>
      <c r="C200" s="33"/>
      <c r="D200" s="32"/>
      <c r="E200" s="58"/>
      <c r="F200" s="59"/>
      <c r="G200" s="59"/>
      <c r="H200" s="59"/>
      <c r="J200" s="60"/>
      <c r="K200" s="61"/>
      <c r="M200" s="62"/>
      <c r="N200" s="63"/>
      <c r="O200" s="63"/>
      <c r="P200" s="77"/>
    </row>
    <row r="201" spans="1:16" ht="13.15" customHeight="1" x14ac:dyDescent="0.2">
      <c r="A201" s="3">
        <f t="shared" si="62"/>
        <v>191</v>
      </c>
      <c r="B201" s="34" t="str">
        <f>'WP#3 - UE-190529 Light COS'!A171</f>
        <v>57E</v>
      </c>
      <c r="C201" s="33" t="str">
        <f>'WP#3 - UE-190529 Light COS'!C171</f>
        <v>Per W charge</v>
      </c>
      <c r="D201" s="32">
        <f>'WP#3 - UE-190529 Light COS'!E171</f>
        <v>1090639.8333333333</v>
      </c>
      <c r="E201" s="64">
        <f>ROUND('Sch 140 Distribution Chg'!H184,5)</f>
        <v>0</v>
      </c>
      <c r="F201" s="65">
        <f>ROUND('Sch 140 Prod Trans Demand Chg'!F184,5)</f>
        <v>1.2E-4</v>
      </c>
      <c r="G201" s="65">
        <f>ROUND('Sch 140 Prod Trans Energy Chg'!H184,5)</f>
        <v>7.5000000000000002E-4</v>
      </c>
      <c r="H201" s="65">
        <f>SUM(E201:G201)</f>
        <v>8.7000000000000001E-4</v>
      </c>
      <c r="J201" s="60">
        <v>11405629</v>
      </c>
      <c r="K201" s="61">
        <f>ROUND(J201*H201,0)</f>
        <v>9923</v>
      </c>
      <c r="M201" s="66">
        <f>ROUND(H201-N201,5)</f>
        <v>6.4000000000000005E-4</v>
      </c>
      <c r="N201" s="66">
        <f>ROUND(H201*$N$9,5)</f>
        <v>2.3000000000000001E-4</v>
      </c>
      <c r="O201" s="328">
        <f>SUM(M201:N201)</f>
        <v>8.7000000000000011E-4</v>
      </c>
      <c r="P201" s="77">
        <f>+O201-H201</f>
        <v>0</v>
      </c>
    </row>
    <row r="202" spans="1:16" ht="13.15" customHeight="1" x14ac:dyDescent="0.2">
      <c r="A202" s="3">
        <f t="shared" si="62"/>
        <v>192</v>
      </c>
      <c r="B202" s="34"/>
      <c r="C202" s="33"/>
      <c r="D202" s="32"/>
      <c r="E202" s="58"/>
      <c r="F202" s="59"/>
      <c r="G202" s="59"/>
      <c r="H202" s="59"/>
      <c r="J202" s="60"/>
      <c r="K202" s="61"/>
      <c r="M202" s="62"/>
      <c r="N202" s="63"/>
      <c r="O202" s="63"/>
      <c r="P202" s="77"/>
    </row>
    <row r="203" spans="1:16" ht="13.15" customHeight="1" x14ac:dyDescent="0.2">
      <c r="A203" s="3">
        <f t="shared" si="62"/>
        <v>193</v>
      </c>
      <c r="B203" s="34" t="str">
        <f>'WP#3 - UE-190529 Light COS'!A172</f>
        <v>Pole Rental Rates</v>
      </c>
      <c r="C203" s="33"/>
      <c r="D203" s="32"/>
      <c r="E203" s="58"/>
      <c r="F203" s="59"/>
      <c r="G203" s="59"/>
      <c r="H203" s="59"/>
      <c r="J203" s="60"/>
      <c r="K203" s="61"/>
      <c r="M203" s="62"/>
      <c r="N203" s="63"/>
      <c r="O203" s="63"/>
      <c r="P203" s="77"/>
    </row>
    <row r="204" spans="1:16" ht="13.15" customHeight="1" x14ac:dyDescent="0.2">
      <c r="A204" s="3">
        <f t="shared" si="62"/>
        <v>194</v>
      </c>
      <c r="B204" s="34" t="str">
        <f>'WP#3 - UE-190529 Light COS'!A173</f>
        <v>55 &amp; 56</v>
      </c>
      <c r="C204" s="33" t="str">
        <f>'WP#3 - UE-190529 Light COS'!C173</f>
        <v>Pole</v>
      </c>
      <c r="D204" s="32" t="str">
        <f>'WP#3 - UE-190529 Light COS'!D173</f>
        <v>Old</v>
      </c>
      <c r="E204" s="58">
        <f>ROUND('Sch 140 Distribution Chg'!H187,2)</f>
        <v>0.54</v>
      </c>
      <c r="F204" s="59">
        <f>ROUND('Sch 140 Prod Trans Demand Chg'!F187,2)</f>
        <v>0</v>
      </c>
      <c r="G204" s="59">
        <f>ROUND('Sch 140 Prod Trans Energy Chg'!H187,2)</f>
        <v>0</v>
      </c>
      <c r="H204" s="59">
        <f>SUM(E204:G204)</f>
        <v>0.54</v>
      </c>
      <c r="J204" s="60">
        <v>7257</v>
      </c>
      <c r="K204" s="61">
        <f>ROUND(J204*H204,0)</f>
        <v>3919</v>
      </c>
      <c r="M204" s="62">
        <f>ROUND(H204-N204,2)</f>
        <v>0.4</v>
      </c>
      <c r="N204" s="63">
        <f>ROUND(H204*$N$9,2)</f>
        <v>0.14000000000000001</v>
      </c>
      <c r="O204" s="62">
        <f>SUM(M204:N204)</f>
        <v>0.54</v>
      </c>
      <c r="P204" s="77">
        <f>+O204-H204</f>
        <v>0</v>
      </c>
    </row>
    <row r="205" spans="1:16" ht="13.15" customHeight="1" x14ac:dyDescent="0.2">
      <c r="A205" s="3">
        <f t="shared" si="62"/>
        <v>195</v>
      </c>
      <c r="B205" s="34" t="str">
        <f>'WP#3 - UE-190529 Light COS'!A174</f>
        <v>56 &amp; 56</v>
      </c>
      <c r="C205" s="33" t="str">
        <f>'WP#3 - UE-190529 Light COS'!C174</f>
        <v>Pole</v>
      </c>
      <c r="D205" s="32" t="str">
        <f>'WP#3 - UE-190529 Light COS'!D174</f>
        <v>New</v>
      </c>
      <c r="E205" s="58">
        <f>ROUND('Sch 140 Distribution Chg'!H188,2)</f>
        <v>1.08</v>
      </c>
      <c r="F205" s="59">
        <f>ROUND('Sch 140 Prod Trans Demand Chg'!F188,2)</f>
        <v>0</v>
      </c>
      <c r="G205" s="59">
        <f>ROUND('Sch 140 Prod Trans Energy Chg'!H188,2)</f>
        <v>0</v>
      </c>
      <c r="H205" s="59">
        <f>SUM(E205:G205)</f>
        <v>1.08</v>
      </c>
      <c r="J205" s="60">
        <v>4030</v>
      </c>
      <c r="K205" s="61">
        <f>ROUND(J205*H205,0)</f>
        <v>4352</v>
      </c>
      <c r="M205" s="62">
        <f>ROUND(H205-N205,2)</f>
        <v>0.8</v>
      </c>
      <c r="N205" s="63">
        <f>ROUND(H205*$N$9,2)</f>
        <v>0.28000000000000003</v>
      </c>
      <c r="O205" s="63">
        <f>SUM(M205:N205)</f>
        <v>1.08</v>
      </c>
      <c r="P205" s="77">
        <f>+O205-H205</f>
        <v>0</v>
      </c>
    </row>
    <row r="206" spans="1:16" ht="13.15" customHeight="1" x14ac:dyDescent="0.2">
      <c r="A206" s="3">
        <f t="shared" ref="A206:A215" si="87">A205+1</f>
        <v>196</v>
      </c>
      <c r="B206" s="34"/>
      <c r="C206" s="33"/>
      <c r="D206" s="32"/>
      <c r="E206" s="58"/>
      <c r="F206" s="59"/>
      <c r="G206" s="59"/>
      <c r="H206" s="59"/>
      <c r="J206" s="60"/>
      <c r="K206" s="61"/>
      <c r="M206" s="62"/>
      <c r="N206" s="63"/>
      <c r="O206" s="63"/>
      <c r="P206" s="77"/>
    </row>
    <row r="207" spans="1:16" ht="13.15" customHeight="1" x14ac:dyDescent="0.2">
      <c r="A207" s="3">
        <f t="shared" si="87"/>
        <v>197</v>
      </c>
      <c r="B207" s="34" t="str">
        <f>'WP#3 - UE-190529 Light COS'!A176</f>
        <v>58 &amp; 59</v>
      </c>
      <c r="C207" s="33" t="str">
        <f>'WP#3 - UE-190529 Light COS'!C176</f>
        <v>Pole</v>
      </c>
      <c r="D207" s="32" t="s">
        <v>4</v>
      </c>
      <c r="E207" s="58">
        <f>ROUND('Sch 140 Distribution Chg'!H187,2)</f>
        <v>0.54</v>
      </c>
      <c r="F207" s="59">
        <f>ROUND('Sch 140 Prod Trans Demand Chg'!F190,2)</f>
        <v>0</v>
      </c>
      <c r="G207" s="59">
        <f>ROUND('Sch 140 Prod Trans Energy Chg'!H190,2)</f>
        <v>0</v>
      </c>
      <c r="H207" s="59">
        <f>SUM(E207:G207)</f>
        <v>0.54</v>
      </c>
      <c r="J207" s="60">
        <v>0</v>
      </c>
      <c r="K207" s="61">
        <f>ROUND(J207*H207,0)</f>
        <v>0</v>
      </c>
      <c r="M207" s="62">
        <f>ROUND(H207-N207,2)</f>
        <v>0.4</v>
      </c>
      <c r="N207" s="63">
        <f>ROUND(H207*$N$9,2)</f>
        <v>0.14000000000000001</v>
      </c>
      <c r="O207" s="63">
        <f>SUM(M207:N207)</f>
        <v>0.54</v>
      </c>
      <c r="P207" s="77">
        <f>+O207-H207</f>
        <v>0</v>
      </c>
    </row>
    <row r="208" spans="1:16" ht="13.15" customHeight="1" x14ac:dyDescent="0.2">
      <c r="A208" s="3">
        <f t="shared" si="87"/>
        <v>198</v>
      </c>
      <c r="B208" s="34" t="str">
        <f>B207</f>
        <v>58 &amp; 59</v>
      </c>
      <c r="C208" s="33" t="str">
        <f>C207</f>
        <v>Pole</v>
      </c>
      <c r="D208" s="32" t="str">
        <f>'WP#3 - UE-190529 Light COS'!D176</f>
        <v>New</v>
      </c>
      <c r="E208" s="58">
        <f>ROUND('Sch 140 Distribution Chg'!H190,2)</f>
        <v>1.08</v>
      </c>
      <c r="F208" s="59">
        <f>ROUND('Sch 140 Prod Trans Demand Chg'!F190,2)</f>
        <v>0</v>
      </c>
      <c r="G208" s="59">
        <f>ROUND('Sch 140 Prod Trans Energy Chg'!H190,2)</f>
        <v>0</v>
      </c>
      <c r="H208" s="59">
        <f>SUM(E208:G208)</f>
        <v>1.08</v>
      </c>
      <c r="J208" s="60">
        <v>1868</v>
      </c>
      <c r="K208" s="61">
        <f>ROUND(J208*H208,0)</f>
        <v>2017</v>
      </c>
      <c r="M208" s="62">
        <f>ROUND(H208-N208,2)</f>
        <v>0.8</v>
      </c>
      <c r="N208" s="63">
        <f>ROUND(H208*$N$9,2)</f>
        <v>0.28000000000000003</v>
      </c>
      <c r="O208" s="63">
        <f>SUM(M208:N208)</f>
        <v>1.08</v>
      </c>
      <c r="P208" s="77">
        <f>+O208-H208</f>
        <v>0</v>
      </c>
    </row>
    <row r="209" spans="1:16" ht="13.15" customHeight="1" x14ac:dyDescent="0.2">
      <c r="A209" s="3">
        <f t="shared" si="87"/>
        <v>199</v>
      </c>
      <c r="B209" s="34"/>
      <c r="C209" s="33"/>
      <c r="D209" s="32"/>
      <c r="E209" s="29"/>
      <c r="F209" s="67"/>
      <c r="G209" s="67"/>
      <c r="H209" s="67"/>
    </row>
    <row r="210" spans="1:16" ht="13.15" customHeight="1" x14ac:dyDescent="0.2">
      <c r="A210" s="51">
        <f t="shared" si="87"/>
        <v>200</v>
      </c>
      <c r="B210" s="68" t="s">
        <v>3</v>
      </c>
      <c r="D210" s="32"/>
      <c r="E210" s="29"/>
      <c r="F210" s="67"/>
      <c r="G210" s="67"/>
      <c r="H210" s="67"/>
      <c r="J210" s="69">
        <f>SUM(J25:J208)</f>
        <v>12867111</v>
      </c>
      <c r="K210" s="61">
        <f>SUM(K25:K208)</f>
        <v>525618</v>
      </c>
    </row>
    <row r="211" spans="1:16" ht="13.15" customHeight="1" x14ac:dyDescent="0.2">
      <c r="A211" s="51">
        <f t="shared" si="87"/>
        <v>201</v>
      </c>
      <c r="B211" s="70" t="s">
        <v>2</v>
      </c>
      <c r="D211" s="32"/>
      <c r="E211" s="29"/>
      <c r="F211" s="67"/>
      <c r="G211" s="67"/>
      <c r="H211" s="67"/>
      <c r="J211" s="69">
        <v>12853956</v>
      </c>
      <c r="K211" s="71">
        <v>528770.0721323326</v>
      </c>
    </row>
    <row r="212" spans="1:16" ht="13.15" customHeight="1" thickBot="1" x14ac:dyDescent="0.25">
      <c r="A212" s="51">
        <f t="shared" si="87"/>
        <v>202</v>
      </c>
      <c r="B212" s="1" t="s">
        <v>1</v>
      </c>
      <c r="D212" s="32"/>
      <c r="E212" s="29"/>
      <c r="F212" s="67"/>
      <c r="G212" s="67"/>
      <c r="H212" s="67"/>
      <c r="J212" s="303">
        <f>+J210-J211</f>
        <v>13155</v>
      </c>
      <c r="K212" s="304">
        <f>+K210-K211</f>
        <v>-3152.0721323325997</v>
      </c>
    </row>
    <row r="213" spans="1:16" ht="13.15" customHeight="1" thickTop="1" x14ac:dyDescent="0.2">
      <c r="A213" s="51">
        <f t="shared" si="87"/>
        <v>203</v>
      </c>
      <c r="D213" s="32"/>
      <c r="E213" s="29"/>
      <c r="F213" s="67"/>
      <c r="G213" s="67"/>
      <c r="H213" s="67"/>
      <c r="J213" s="50"/>
      <c r="K213" s="50"/>
    </row>
    <row r="214" spans="1:16" ht="13.15" customHeight="1" x14ac:dyDescent="0.2">
      <c r="A214" s="51">
        <f t="shared" si="87"/>
        <v>204</v>
      </c>
      <c r="B214" s="68" t="s">
        <v>0</v>
      </c>
      <c r="D214" s="32"/>
      <c r="E214" s="29"/>
      <c r="F214" s="67"/>
      <c r="G214" s="67"/>
      <c r="H214" s="67"/>
      <c r="J214" s="50"/>
      <c r="K214" s="61">
        <f>+K211+K215</f>
        <v>527736.16694108187</v>
      </c>
    </row>
    <row r="215" spans="1:16" ht="13.15" customHeight="1" x14ac:dyDescent="0.2">
      <c r="A215" s="306">
        <f t="shared" si="87"/>
        <v>205</v>
      </c>
      <c r="B215" s="307" t="s">
        <v>379</v>
      </c>
      <c r="C215" s="308"/>
      <c r="D215" s="309"/>
      <c r="E215" s="310"/>
      <c r="F215" s="311"/>
      <c r="G215" s="311"/>
      <c r="H215" s="311"/>
      <c r="I215" s="312"/>
      <c r="J215" s="313"/>
      <c r="K215" s="314">
        <v>-1033.9051912507705</v>
      </c>
      <c r="L215" s="312"/>
      <c r="M215" s="312"/>
      <c r="N215" s="312"/>
      <c r="O215" s="312"/>
      <c r="P215" s="315"/>
    </row>
    <row r="216" spans="1:16" x14ac:dyDescent="0.2">
      <c r="B216" s="34"/>
      <c r="C216" s="33"/>
      <c r="D216" s="32"/>
      <c r="E216" s="29"/>
      <c r="F216" s="67"/>
      <c r="G216" s="67"/>
      <c r="H216" s="67"/>
      <c r="J216" s="60"/>
    </row>
    <row r="217" spans="1:16" x14ac:dyDescent="0.2">
      <c r="E217" s="23"/>
      <c r="J217" s="60"/>
    </row>
    <row r="218" spans="1:16" x14ac:dyDescent="0.2">
      <c r="B218" s="28"/>
      <c r="J218" s="60"/>
    </row>
    <row r="219" spans="1:16" x14ac:dyDescent="0.2">
      <c r="J219" s="60"/>
    </row>
    <row r="220" spans="1:16" x14ac:dyDescent="0.2">
      <c r="B220" s="28"/>
      <c r="J220" s="60"/>
    </row>
    <row r="221" spans="1:16" x14ac:dyDescent="0.2">
      <c r="B221" s="28"/>
      <c r="J221" s="60"/>
    </row>
    <row r="222" spans="1:16" x14ac:dyDescent="0.2">
      <c r="J222" s="60"/>
    </row>
    <row r="223" spans="1:16" x14ac:dyDescent="0.2">
      <c r="J223" s="60"/>
    </row>
    <row r="224" spans="1:16" x14ac:dyDescent="0.2">
      <c r="J224" s="60"/>
    </row>
    <row r="225" spans="10:10" x14ac:dyDescent="0.2">
      <c r="J225" s="60"/>
    </row>
    <row r="226" spans="10:10" x14ac:dyDescent="0.2">
      <c r="J226" s="60"/>
    </row>
    <row r="227" spans="10:10" x14ac:dyDescent="0.2">
      <c r="J227" s="60"/>
    </row>
    <row r="228" spans="10:10" x14ac:dyDescent="0.2">
      <c r="J228" s="60"/>
    </row>
    <row r="229" spans="10:10" x14ac:dyDescent="0.2">
      <c r="J229" s="60"/>
    </row>
    <row r="230" spans="10:10" x14ac:dyDescent="0.2">
      <c r="J230" s="60"/>
    </row>
    <row r="231" spans="10:10" x14ac:dyDescent="0.2">
      <c r="J231" s="60"/>
    </row>
    <row r="232" spans="10:10" x14ac:dyDescent="0.2">
      <c r="J232" s="60"/>
    </row>
    <row r="233" spans="10:10" x14ac:dyDescent="0.2">
      <c r="J233" s="60"/>
    </row>
    <row r="234" spans="10:10" x14ac:dyDescent="0.2">
      <c r="J234" s="60"/>
    </row>
    <row r="235" spans="10:10" x14ac:dyDescent="0.2">
      <c r="J235" s="60"/>
    </row>
    <row r="236" spans="10:10" x14ac:dyDescent="0.2">
      <c r="J236" s="60"/>
    </row>
    <row r="237" spans="10:10" x14ac:dyDescent="0.2">
      <c r="J237" s="60"/>
    </row>
    <row r="238" spans="10:10" x14ac:dyDescent="0.2">
      <c r="J238" s="60"/>
    </row>
    <row r="239" spans="10:10" x14ac:dyDescent="0.2">
      <c r="J239" s="60"/>
    </row>
    <row r="240" spans="10:10" x14ac:dyDescent="0.2">
      <c r="J240" s="60"/>
    </row>
    <row r="241" spans="10:10" x14ac:dyDescent="0.2">
      <c r="J241" s="60"/>
    </row>
    <row r="242" spans="10:10" x14ac:dyDescent="0.2">
      <c r="J242" s="60"/>
    </row>
    <row r="243" spans="10:10" x14ac:dyDescent="0.2">
      <c r="J243" s="60"/>
    </row>
    <row r="244" spans="10:10" x14ac:dyDescent="0.2">
      <c r="J244" s="60"/>
    </row>
    <row r="245" spans="10:10" x14ac:dyDescent="0.2">
      <c r="J245" s="60"/>
    </row>
    <row r="246" spans="10:10" x14ac:dyDescent="0.2">
      <c r="J246" s="60"/>
    </row>
    <row r="247" spans="10:10" x14ac:dyDescent="0.2">
      <c r="J247" s="60"/>
    </row>
    <row r="248" spans="10:10" x14ac:dyDescent="0.2">
      <c r="J248" s="60"/>
    </row>
    <row r="249" spans="10:10" x14ac:dyDescent="0.2">
      <c r="J249" s="60"/>
    </row>
    <row r="250" spans="10:10" x14ac:dyDescent="0.2">
      <c r="J250" s="60"/>
    </row>
    <row r="251" spans="10:10" x14ac:dyDescent="0.2">
      <c r="J251" s="60"/>
    </row>
    <row r="252" spans="10:10" x14ac:dyDescent="0.2">
      <c r="J252" s="60"/>
    </row>
    <row r="253" spans="10:10" x14ac:dyDescent="0.2">
      <c r="J253" s="60"/>
    </row>
    <row r="254" spans="10:10" x14ac:dyDescent="0.2">
      <c r="J254" s="60"/>
    </row>
    <row r="255" spans="10:10" x14ac:dyDescent="0.2">
      <c r="J255" s="60"/>
    </row>
    <row r="256" spans="10:10" x14ac:dyDescent="0.2">
      <c r="J256" s="60"/>
    </row>
  </sheetData>
  <mergeCells count="6">
    <mergeCell ref="B5:H5"/>
    <mergeCell ref="B6:H6"/>
    <mergeCell ref="A1:P1"/>
    <mergeCell ref="A2:P2"/>
    <mergeCell ref="A3:P3"/>
    <mergeCell ref="A4:P4"/>
  </mergeCells>
  <pageMargins left="0.7" right="0.7" top="0.75" bottom="0.75" header="0.3" footer="0.3"/>
  <pageSetup scale="60" fitToHeight="2" orientation="portrait" r:id="rId1"/>
  <headerFooter>
    <oddFooter>&amp;R&amp;F
&amp;A
&amp;D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N67"/>
  <sheetViews>
    <sheetView workbookViewId="0">
      <pane ySplit="3" topLeftCell="A4" activePane="bottomLeft" state="frozen"/>
      <selection pane="bottomLeft" activeCell="E31" sqref="E31"/>
    </sheetView>
  </sheetViews>
  <sheetFormatPr defaultColWidth="9.140625" defaultRowHeight="11.25" x14ac:dyDescent="0.2"/>
  <cols>
    <col min="1" max="1" width="8.28515625" style="78" bestFit="1" customWidth="1"/>
    <col min="2" max="2" width="7.28515625" style="78" bestFit="1" customWidth="1"/>
    <col min="3" max="3" width="36.28515625" style="78" bestFit="1" customWidth="1"/>
    <col min="4" max="4" width="9.42578125" style="78" bestFit="1" customWidth="1"/>
    <col min="5" max="5" width="16.7109375" style="78" bestFit="1" customWidth="1"/>
    <col min="6" max="6" width="5.140625" style="78" customWidth="1"/>
    <col min="7" max="7" width="2.140625" style="78" customWidth="1"/>
    <col min="8" max="8" width="30.5703125" style="78" bestFit="1" customWidth="1"/>
    <col min="9" max="9" width="52" style="121" bestFit="1" customWidth="1"/>
    <col min="10" max="10" width="17.5703125" style="78" customWidth="1"/>
    <col min="11" max="14" width="14.28515625" style="78" customWidth="1"/>
    <col min="15" max="16384" width="9.140625" style="78"/>
  </cols>
  <sheetData>
    <row r="1" spans="1:14" x14ac:dyDescent="0.2">
      <c r="A1" s="348" t="s">
        <v>149</v>
      </c>
      <c r="B1" s="348"/>
      <c r="C1" s="348"/>
      <c r="D1" s="348"/>
      <c r="E1" s="348"/>
    </row>
    <row r="2" spans="1:14" x14ac:dyDescent="0.2">
      <c r="A2" s="349" t="s">
        <v>377</v>
      </c>
      <c r="B2" s="348"/>
      <c r="C2" s="348"/>
      <c r="D2" s="348"/>
      <c r="E2" s="348"/>
    </row>
    <row r="3" spans="1:14" x14ac:dyDescent="0.2">
      <c r="A3" s="348" t="s">
        <v>148</v>
      </c>
      <c r="B3" s="348"/>
      <c r="C3" s="348"/>
      <c r="D3" s="348"/>
      <c r="E3" s="348"/>
    </row>
    <row r="4" spans="1:14" ht="12" thickBot="1" x14ac:dyDescent="0.25">
      <c r="A4" s="79"/>
      <c r="B4" s="79"/>
      <c r="C4" s="79"/>
      <c r="D4" s="80"/>
      <c r="E4" s="80"/>
    </row>
    <row r="5" spans="1:14" ht="22.5" x14ac:dyDescent="0.2">
      <c r="A5" s="81" t="s">
        <v>40</v>
      </c>
      <c r="B5" s="81" t="s">
        <v>147</v>
      </c>
      <c r="C5" s="82" t="s">
        <v>146</v>
      </c>
      <c r="D5" s="81" t="s">
        <v>145</v>
      </c>
      <c r="E5" s="81" t="s">
        <v>144</v>
      </c>
      <c r="H5" s="83"/>
      <c r="I5" s="122"/>
      <c r="J5" s="347" t="s">
        <v>102</v>
      </c>
      <c r="K5" s="116" t="s">
        <v>143</v>
      </c>
      <c r="L5" s="117" t="s">
        <v>108</v>
      </c>
      <c r="M5" s="116" t="s">
        <v>142</v>
      </c>
      <c r="N5" s="118" t="s">
        <v>132</v>
      </c>
    </row>
    <row r="6" spans="1:14" x14ac:dyDescent="0.2">
      <c r="A6" s="84"/>
      <c r="B6" s="84" t="s">
        <v>34</v>
      </c>
      <c r="C6" s="84" t="s">
        <v>33</v>
      </c>
      <c r="D6" s="84" t="s">
        <v>32</v>
      </c>
      <c r="E6" s="84" t="s">
        <v>22</v>
      </c>
      <c r="H6" s="85" t="s">
        <v>141</v>
      </c>
      <c r="I6" s="123" t="s">
        <v>356</v>
      </c>
      <c r="J6" s="340"/>
      <c r="K6" s="119"/>
      <c r="L6" s="119"/>
      <c r="M6" s="119"/>
      <c r="N6" s="120"/>
    </row>
    <row r="7" spans="1:14" x14ac:dyDescent="0.2">
      <c r="A7" s="79">
        <v>1</v>
      </c>
      <c r="B7" s="79"/>
      <c r="C7" s="86" t="s">
        <v>140</v>
      </c>
      <c r="D7" s="80"/>
      <c r="E7" s="87"/>
      <c r="H7" s="88" t="s">
        <v>139</v>
      </c>
      <c r="I7" s="124" t="s">
        <v>357</v>
      </c>
      <c r="J7" s="90">
        <f>+E20+E27</f>
        <v>17285191.067040663</v>
      </c>
      <c r="K7" s="90">
        <f>+J7</f>
        <v>17285191.067040663</v>
      </c>
      <c r="L7" s="91">
        <f>+K7/$K$10</f>
        <v>0.17868832092626308</v>
      </c>
      <c r="M7" s="89"/>
      <c r="N7" s="92">
        <f>+L7*$M$10</f>
        <v>94300.289562763981</v>
      </c>
    </row>
    <row r="8" spans="1:14" x14ac:dyDescent="0.2">
      <c r="A8" s="79">
        <v>2</v>
      </c>
      <c r="B8" s="79"/>
      <c r="C8" s="79"/>
      <c r="D8" s="80"/>
      <c r="E8" s="87"/>
      <c r="H8" s="88" t="s">
        <v>103</v>
      </c>
      <c r="I8" s="124" t="s">
        <v>357</v>
      </c>
      <c r="J8" s="90">
        <f>+E51</f>
        <v>79448557.268831328</v>
      </c>
      <c r="K8" s="90">
        <f>+J8</f>
        <v>79448557.268831328</v>
      </c>
      <c r="L8" s="91">
        <f>+K8/$K$10</f>
        <v>0.82131167907373692</v>
      </c>
      <c r="M8" s="89"/>
      <c r="N8" s="92">
        <f>+L8*$M$10</f>
        <v>433435.87737831788</v>
      </c>
    </row>
    <row r="9" spans="1:14" x14ac:dyDescent="0.2">
      <c r="A9" s="79">
        <v>3</v>
      </c>
      <c r="B9" s="79"/>
      <c r="C9" s="86" t="s">
        <v>138</v>
      </c>
      <c r="D9" s="80"/>
      <c r="E9" s="87"/>
      <c r="H9" s="88" t="s">
        <v>137</v>
      </c>
      <c r="I9" s="124" t="s">
        <v>357</v>
      </c>
      <c r="J9" s="131">
        <f>+E14+E65</f>
        <v>14236954.476064928</v>
      </c>
      <c r="K9" s="131">
        <v>0</v>
      </c>
      <c r="L9" s="91">
        <f>+K9/$K$10</f>
        <v>0</v>
      </c>
      <c r="M9" s="89"/>
      <c r="N9" s="132">
        <f>+L9*$M$10</f>
        <v>0</v>
      </c>
    </row>
    <row r="10" spans="1:14" ht="12" thickBot="1" x14ac:dyDescent="0.25">
      <c r="A10" s="79">
        <v>4</v>
      </c>
      <c r="B10" s="79"/>
      <c r="C10" s="86" t="s">
        <v>136</v>
      </c>
      <c r="D10" s="80"/>
      <c r="E10" s="80"/>
      <c r="H10" s="93"/>
      <c r="I10" s="125"/>
      <c r="J10" s="95">
        <f>SUM(J7:J9)</f>
        <v>110970702.81193691</v>
      </c>
      <c r="K10" s="95">
        <f>SUM(K7:K9)</f>
        <v>96733748.335871994</v>
      </c>
      <c r="L10" s="96">
        <f>SUM(L7:L9)</f>
        <v>1</v>
      </c>
      <c r="M10" s="130">
        <f>'Final Sch 140 Combined Charges'!K214</f>
        <v>527736.16694108187</v>
      </c>
      <c r="N10" s="97">
        <f>SUM(N7:N9)</f>
        <v>527736.16694108187</v>
      </c>
    </row>
    <row r="11" spans="1:14" ht="12" thickBot="1" x14ac:dyDescent="0.25">
      <c r="A11" s="79">
        <v>5</v>
      </c>
      <c r="B11" s="98">
        <v>300</v>
      </c>
      <c r="C11" s="79" t="s">
        <v>135</v>
      </c>
      <c r="D11" s="80" t="s">
        <v>106</v>
      </c>
      <c r="E11" s="136">
        <v>240491.78185012622</v>
      </c>
    </row>
    <row r="12" spans="1:14" x14ac:dyDescent="0.2">
      <c r="A12" s="79">
        <v>6</v>
      </c>
      <c r="B12" s="98">
        <v>300.01</v>
      </c>
      <c r="C12" s="79" t="s">
        <v>134</v>
      </c>
      <c r="D12" s="80" t="s">
        <v>133</v>
      </c>
      <c r="E12" s="136">
        <v>957354.70815934509</v>
      </c>
      <c r="H12" s="100"/>
      <c r="I12" s="126"/>
      <c r="J12" s="339" t="s">
        <v>132</v>
      </c>
      <c r="K12" s="343" t="s">
        <v>131</v>
      </c>
      <c r="L12" s="345" t="s">
        <v>130</v>
      </c>
      <c r="N12" s="101"/>
    </row>
    <row r="13" spans="1:14" x14ac:dyDescent="0.2">
      <c r="A13" s="79">
        <v>7</v>
      </c>
      <c r="B13" s="98">
        <v>300.02</v>
      </c>
      <c r="C13" s="79" t="s">
        <v>129</v>
      </c>
      <c r="D13" s="80" t="s">
        <v>128</v>
      </c>
      <c r="E13" s="136">
        <v>5325745.7874946091</v>
      </c>
      <c r="H13" s="102"/>
      <c r="I13" s="127"/>
      <c r="J13" s="340"/>
      <c r="K13" s="344"/>
      <c r="L13" s="342"/>
      <c r="N13" s="101"/>
    </row>
    <row r="14" spans="1:14" x14ac:dyDescent="0.2">
      <c r="A14" s="103">
        <v>8</v>
      </c>
      <c r="B14" s="104"/>
      <c r="C14" s="103" t="s">
        <v>43</v>
      </c>
      <c r="D14" s="105"/>
      <c r="E14" s="106">
        <f>SUM(E11:E13)</f>
        <v>6523592.2775040809</v>
      </c>
      <c r="H14" s="88" t="s">
        <v>127</v>
      </c>
      <c r="I14" s="124"/>
      <c r="J14" s="90">
        <f>+N7</f>
        <v>94300.289562763981</v>
      </c>
      <c r="K14" s="89"/>
      <c r="L14" s="107"/>
      <c r="N14" s="89"/>
    </row>
    <row r="15" spans="1:14" x14ac:dyDescent="0.2">
      <c r="A15" s="79">
        <v>9</v>
      </c>
      <c r="B15" s="98"/>
      <c r="C15" s="79"/>
      <c r="D15" s="80"/>
      <c r="E15" s="99"/>
      <c r="H15" s="108" t="s">
        <v>126</v>
      </c>
      <c r="I15" s="124" t="s">
        <v>357</v>
      </c>
      <c r="J15" s="89"/>
      <c r="K15" s="128">
        <v>0.75</v>
      </c>
      <c r="L15" s="92">
        <f>+$J$14*K15</f>
        <v>70725.217172072982</v>
      </c>
      <c r="N15" s="89"/>
    </row>
    <row r="16" spans="1:14" ht="12" thickBot="1" x14ac:dyDescent="0.25">
      <c r="A16" s="79">
        <v>10</v>
      </c>
      <c r="B16" s="98"/>
      <c r="C16" s="86" t="s">
        <v>125</v>
      </c>
      <c r="D16" s="80"/>
      <c r="E16" s="99"/>
      <c r="H16" s="109" t="s">
        <v>124</v>
      </c>
      <c r="I16" s="125" t="s">
        <v>357</v>
      </c>
      <c r="J16" s="94"/>
      <c r="K16" s="129">
        <v>0.25</v>
      </c>
      <c r="L16" s="97">
        <f>+$J$14*K16</f>
        <v>23575.072390690995</v>
      </c>
      <c r="N16" s="89"/>
    </row>
    <row r="17" spans="1:14" ht="12" thickBot="1" x14ac:dyDescent="0.25">
      <c r="A17" s="79">
        <v>11</v>
      </c>
      <c r="B17" s="98">
        <v>310</v>
      </c>
      <c r="C17" s="79" t="s">
        <v>123</v>
      </c>
      <c r="D17" s="80" t="s">
        <v>106</v>
      </c>
      <c r="E17" s="136">
        <v>4311246.4094379963</v>
      </c>
      <c r="N17" s="89"/>
    </row>
    <row r="18" spans="1:14" x14ac:dyDescent="0.2">
      <c r="A18" s="79">
        <v>12</v>
      </c>
      <c r="B18" s="98">
        <v>330</v>
      </c>
      <c r="C18" s="79" t="s">
        <v>122</v>
      </c>
      <c r="D18" s="80" t="s">
        <v>106</v>
      </c>
      <c r="E18" s="136">
        <v>2264197.6575863454</v>
      </c>
      <c r="H18" s="83"/>
      <c r="I18" s="122"/>
      <c r="J18" s="339" t="s">
        <v>121</v>
      </c>
      <c r="K18" s="347" t="s">
        <v>108</v>
      </c>
      <c r="L18" s="339" t="s">
        <v>120</v>
      </c>
      <c r="M18" s="345" t="s">
        <v>119</v>
      </c>
      <c r="N18" s="89"/>
    </row>
    <row r="19" spans="1:14" ht="14.45" customHeight="1" x14ac:dyDescent="0.2">
      <c r="A19" s="79">
        <v>13</v>
      </c>
      <c r="B19" s="98">
        <v>340</v>
      </c>
      <c r="C19" s="79" t="s">
        <v>118</v>
      </c>
      <c r="D19" s="80" t="s">
        <v>106</v>
      </c>
      <c r="E19" s="136">
        <v>6118728.390536692</v>
      </c>
      <c r="H19" s="110" t="s">
        <v>380</v>
      </c>
      <c r="I19" s="123"/>
      <c r="J19" s="346"/>
      <c r="K19" s="340"/>
      <c r="L19" s="340"/>
      <c r="M19" s="342"/>
    </row>
    <row r="20" spans="1:14" x14ac:dyDescent="0.2">
      <c r="A20" s="103">
        <v>14</v>
      </c>
      <c r="B20" s="104"/>
      <c r="C20" s="103" t="s">
        <v>43</v>
      </c>
      <c r="D20" s="105"/>
      <c r="E20" s="106">
        <f>SUM(E17:E19)</f>
        <v>12694172.457561035</v>
      </c>
      <c r="H20" s="111" t="s">
        <v>117</v>
      </c>
      <c r="I20" s="124" t="s">
        <v>358</v>
      </c>
      <c r="J20" s="133">
        <f>'WP#2 - UE-190529 Light COS'!E19</f>
        <v>65030648.545833349</v>
      </c>
      <c r="K20" s="91">
        <f>+J20/J22</f>
        <v>0.97561579171395774</v>
      </c>
      <c r="L20" s="89"/>
      <c r="M20" s="334">
        <f>+K20*$L$22</f>
        <v>422866.88666568149</v>
      </c>
    </row>
    <row r="21" spans="1:14" x14ac:dyDescent="0.2">
      <c r="A21" s="79">
        <v>15</v>
      </c>
      <c r="B21" s="98"/>
      <c r="C21" s="79"/>
      <c r="D21" s="80"/>
      <c r="E21" s="99"/>
      <c r="H21" s="111" t="s">
        <v>116</v>
      </c>
      <c r="I21" s="124" t="s">
        <v>358</v>
      </c>
      <c r="J21" s="134">
        <f>'WP#2 - UE-190529 Light COS'!E25</f>
        <v>1625353.8458333332</v>
      </c>
      <c r="K21" s="91">
        <f>+J21/J22</f>
        <v>2.4384208286042288E-2</v>
      </c>
      <c r="L21" s="89"/>
      <c r="M21" s="334">
        <f>+K21*$L$22</f>
        <v>10568.990712636389</v>
      </c>
    </row>
    <row r="22" spans="1:14" x14ac:dyDescent="0.2">
      <c r="A22" s="79">
        <v>16</v>
      </c>
      <c r="B22" s="98"/>
      <c r="C22" s="86" t="s">
        <v>115</v>
      </c>
      <c r="D22" s="80"/>
      <c r="E22" s="99"/>
      <c r="H22" s="111"/>
      <c r="I22" s="124"/>
      <c r="J22" s="90">
        <f>SUM(J20:J21)</f>
        <v>66656002.391666681</v>
      </c>
      <c r="K22" s="91">
        <f>SUM(K20:K21)</f>
        <v>1</v>
      </c>
      <c r="L22" s="90">
        <f>+N8</f>
        <v>433435.87737831788</v>
      </c>
      <c r="M22" s="92">
        <f>SUM(M20:M21)</f>
        <v>433435.87737831788</v>
      </c>
    </row>
    <row r="23" spans="1:14" ht="12" thickBot="1" x14ac:dyDescent="0.25">
      <c r="A23" s="79">
        <v>17</v>
      </c>
      <c r="B23" s="98">
        <v>350</v>
      </c>
      <c r="C23" s="79" t="s">
        <v>114</v>
      </c>
      <c r="D23" s="80" t="s">
        <v>113</v>
      </c>
      <c r="E23" s="136">
        <v>3466288.137843214</v>
      </c>
      <c r="H23" s="93"/>
      <c r="I23" s="125"/>
      <c r="J23" s="94"/>
      <c r="K23" s="94"/>
      <c r="L23" s="94"/>
      <c r="M23" s="112"/>
    </row>
    <row r="24" spans="1:14" ht="12" thickBot="1" x14ac:dyDescent="0.25">
      <c r="A24" s="79">
        <v>18</v>
      </c>
      <c r="B24" s="98">
        <v>350.01</v>
      </c>
      <c r="C24" s="79" t="s">
        <v>112</v>
      </c>
      <c r="D24" s="80" t="s">
        <v>106</v>
      </c>
      <c r="E24" s="136">
        <v>548516.18084159982</v>
      </c>
    </row>
    <row r="25" spans="1:14" ht="14.45" customHeight="1" x14ac:dyDescent="0.2">
      <c r="A25" s="79">
        <v>19</v>
      </c>
      <c r="B25" s="98">
        <v>350.02</v>
      </c>
      <c r="C25" s="79" t="s">
        <v>111</v>
      </c>
      <c r="D25" s="80" t="s">
        <v>110</v>
      </c>
      <c r="E25" s="136">
        <v>0</v>
      </c>
      <c r="H25" s="100"/>
      <c r="I25" s="126"/>
      <c r="J25" s="339" t="s">
        <v>109</v>
      </c>
      <c r="K25" s="341" t="s">
        <v>108</v>
      </c>
    </row>
    <row r="26" spans="1:14" x14ac:dyDescent="0.2">
      <c r="A26" s="79">
        <v>20</v>
      </c>
      <c r="B26" s="98">
        <v>350.03</v>
      </c>
      <c r="C26" s="79" t="s">
        <v>107</v>
      </c>
      <c r="D26" s="80" t="s">
        <v>106</v>
      </c>
      <c r="E26" s="136">
        <v>576214.29079481575</v>
      </c>
      <c r="H26" s="102"/>
      <c r="I26" s="127"/>
      <c r="J26" s="340"/>
      <c r="K26" s="342"/>
    </row>
    <row r="27" spans="1:14" x14ac:dyDescent="0.2">
      <c r="A27" s="103">
        <v>21</v>
      </c>
      <c r="B27" s="104"/>
      <c r="C27" s="103" t="s">
        <v>43</v>
      </c>
      <c r="D27" s="105"/>
      <c r="E27" s="106">
        <f>SUM(E23:E26)</f>
        <v>4591018.6094796294</v>
      </c>
      <c r="H27" s="111" t="s">
        <v>105</v>
      </c>
      <c r="I27" s="124" t="s">
        <v>359</v>
      </c>
      <c r="J27" s="135">
        <v>389108.15348130174</v>
      </c>
      <c r="K27" s="113">
        <f>+J27/J29</f>
        <v>0.73587401025208099</v>
      </c>
    </row>
    <row r="28" spans="1:14" x14ac:dyDescent="0.2">
      <c r="A28" s="79">
        <v>22</v>
      </c>
      <c r="B28" s="98"/>
      <c r="C28" s="79"/>
      <c r="D28" s="80"/>
      <c r="E28" s="99"/>
      <c r="H28" s="111" t="s">
        <v>104</v>
      </c>
      <c r="I28" s="124" t="s">
        <v>359</v>
      </c>
      <c r="J28" s="135">
        <v>139661.91865103084</v>
      </c>
      <c r="K28" s="113">
        <f>+J28/J29</f>
        <v>0.26412598974791895</v>
      </c>
    </row>
    <row r="29" spans="1:14" ht="12" thickBot="1" x14ac:dyDescent="0.25">
      <c r="A29" s="79">
        <v>23</v>
      </c>
      <c r="B29" s="98"/>
      <c r="C29" s="86" t="s">
        <v>103</v>
      </c>
      <c r="D29" s="80"/>
      <c r="E29" s="99"/>
      <c r="H29" s="93" t="s">
        <v>102</v>
      </c>
      <c r="I29" s="125"/>
      <c r="J29" s="95">
        <f>SUM(J27:J28)</f>
        <v>528770.0721323326</v>
      </c>
      <c r="K29" s="114">
        <f>SUM(K27:K28)</f>
        <v>1</v>
      </c>
    </row>
    <row r="30" spans="1:14" x14ac:dyDescent="0.2">
      <c r="A30" s="79">
        <v>24</v>
      </c>
      <c r="B30" s="98">
        <v>360.01</v>
      </c>
      <c r="C30" s="79" t="s">
        <v>101</v>
      </c>
      <c r="D30" s="80" t="s">
        <v>100</v>
      </c>
      <c r="E30" s="136">
        <v>0</v>
      </c>
    </row>
    <row r="31" spans="1:14" x14ac:dyDescent="0.2">
      <c r="A31" s="79">
        <v>25</v>
      </c>
      <c r="B31" s="98">
        <v>360.02</v>
      </c>
      <c r="C31" s="79" t="s">
        <v>99</v>
      </c>
      <c r="D31" s="80" t="s">
        <v>98</v>
      </c>
      <c r="E31" s="136">
        <v>30858.711539461285</v>
      </c>
    </row>
    <row r="32" spans="1:14" x14ac:dyDescent="0.2">
      <c r="A32" s="79">
        <v>26</v>
      </c>
      <c r="B32" s="98">
        <v>361.01</v>
      </c>
      <c r="C32" s="79" t="s">
        <v>97</v>
      </c>
      <c r="D32" s="80" t="s">
        <v>96</v>
      </c>
      <c r="E32" s="136">
        <v>0</v>
      </c>
    </row>
    <row r="33" spans="1:5" x14ac:dyDescent="0.2">
      <c r="A33" s="79">
        <v>27</v>
      </c>
      <c r="B33" s="98">
        <v>361.02</v>
      </c>
      <c r="C33" s="79" t="s">
        <v>95</v>
      </c>
      <c r="D33" s="80" t="s">
        <v>94</v>
      </c>
      <c r="E33" s="136">
        <v>5805.14555529883</v>
      </c>
    </row>
    <row r="34" spans="1:5" x14ac:dyDescent="0.2">
      <c r="A34" s="79">
        <v>28</v>
      </c>
      <c r="B34" s="98">
        <v>362.01</v>
      </c>
      <c r="C34" s="79" t="s">
        <v>93</v>
      </c>
      <c r="D34" s="80" t="s">
        <v>92</v>
      </c>
      <c r="E34" s="136">
        <v>0</v>
      </c>
    </row>
    <row r="35" spans="1:5" x14ac:dyDescent="0.2">
      <c r="A35" s="79">
        <v>29</v>
      </c>
      <c r="B35" s="98">
        <v>362.02</v>
      </c>
      <c r="C35" s="79" t="s">
        <v>91</v>
      </c>
      <c r="D35" s="80" t="s">
        <v>89</v>
      </c>
      <c r="E35" s="136">
        <v>354330.73590944649</v>
      </c>
    </row>
    <row r="36" spans="1:5" x14ac:dyDescent="0.2">
      <c r="A36" s="79">
        <v>30</v>
      </c>
      <c r="B36" s="98">
        <v>363.01</v>
      </c>
      <c r="C36" s="79" t="s">
        <v>90</v>
      </c>
      <c r="D36" s="80" t="s">
        <v>89</v>
      </c>
      <c r="E36" s="136">
        <v>888.20206740530625</v>
      </c>
    </row>
    <row r="37" spans="1:5" x14ac:dyDescent="0.2">
      <c r="A37" s="79">
        <v>31</v>
      </c>
      <c r="B37" s="98">
        <v>364.01</v>
      </c>
      <c r="C37" s="79" t="s">
        <v>88</v>
      </c>
      <c r="D37" s="80" t="s">
        <v>84</v>
      </c>
      <c r="E37" s="136">
        <v>237125.73810917835</v>
      </c>
    </row>
    <row r="38" spans="1:5" x14ac:dyDescent="0.2">
      <c r="A38" s="79">
        <v>32</v>
      </c>
      <c r="B38" s="98">
        <v>365.01</v>
      </c>
      <c r="C38" s="79" t="s">
        <v>87</v>
      </c>
      <c r="D38" s="80" t="s">
        <v>86</v>
      </c>
      <c r="E38" s="136">
        <v>0</v>
      </c>
    </row>
    <row r="39" spans="1:5" x14ac:dyDescent="0.2">
      <c r="A39" s="79">
        <v>33</v>
      </c>
      <c r="B39" s="98">
        <v>365.02</v>
      </c>
      <c r="C39" s="79" t="s">
        <v>85</v>
      </c>
      <c r="D39" s="80" t="s">
        <v>84</v>
      </c>
      <c r="E39" s="136">
        <v>286946.24007856468</v>
      </c>
    </row>
    <row r="40" spans="1:5" x14ac:dyDescent="0.2">
      <c r="A40" s="79">
        <v>33</v>
      </c>
      <c r="B40" s="98">
        <v>366.01</v>
      </c>
      <c r="C40" s="79" t="s">
        <v>83</v>
      </c>
      <c r="D40" s="80" t="s">
        <v>82</v>
      </c>
      <c r="E40" s="136">
        <v>0</v>
      </c>
    </row>
    <row r="41" spans="1:5" x14ac:dyDescent="0.2">
      <c r="A41" s="79">
        <v>34</v>
      </c>
      <c r="B41" s="98">
        <v>366.02</v>
      </c>
      <c r="C41" s="79" t="s">
        <v>81</v>
      </c>
      <c r="D41" s="80" t="s">
        <v>79</v>
      </c>
      <c r="E41" s="136">
        <v>333576.59941564943</v>
      </c>
    </row>
    <row r="42" spans="1:5" x14ac:dyDescent="0.2">
      <c r="A42" s="79">
        <v>35</v>
      </c>
      <c r="B42" s="98">
        <v>367.01</v>
      </c>
      <c r="C42" s="79" t="s">
        <v>80</v>
      </c>
      <c r="D42" s="80" t="s">
        <v>79</v>
      </c>
      <c r="E42" s="136">
        <v>473245.97878019873</v>
      </c>
    </row>
    <row r="43" spans="1:5" x14ac:dyDescent="0.2">
      <c r="A43" s="79">
        <v>36</v>
      </c>
      <c r="B43" s="98" t="s">
        <v>78</v>
      </c>
      <c r="C43" s="79" t="s">
        <v>77</v>
      </c>
      <c r="D43" s="80" t="s">
        <v>76</v>
      </c>
      <c r="E43" s="136">
        <v>19614074.777613256</v>
      </c>
    </row>
    <row r="44" spans="1:5" x14ac:dyDescent="0.2">
      <c r="A44" s="79">
        <v>37</v>
      </c>
      <c r="B44" s="98" t="s">
        <v>75</v>
      </c>
      <c r="C44" s="79" t="s">
        <v>74</v>
      </c>
      <c r="D44" s="80" t="s">
        <v>73</v>
      </c>
      <c r="E44" s="136">
        <v>793136.45047712862</v>
      </c>
    </row>
    <row r="45" spans="1:5" x14ac:dyDescent="0.2">
      <c r="A45" s="79">
        <v>38</v>
      </c>
      <c r="B45" s="98">
        <v>368.03</v>
      </c>
      <c r="C45" s="79" t="s">
        <v>72</v>
      </c>
      <c r="D45" s="80" t="s">
        <v>71</v>
      </c>
      <c r="E45" s="136">
        <v>0</v>
      </c>
    </row>
    <row r="46" spans="1:5" x14ac:dyDescent="0.2">
      <c r="A46" s="79">
        <v>39</v>
      </c>
      <c r="B46" s="98" t="s">
        <v>70</v>
      </c>
      <c r="C46" s="79" t="s">
        <v>69</v>
      </c>
      <c r="D46" s="80" t="s">
        <v>68</v>
      </c>
      <c r="E46" s="136">
        <v>0</v>
      </c>
    </row>
    <row r="47" spans="1:5" x14ac:dyDescent="0.2">
      <c r="A47" s="79">
        <v>40</v>
      </c>
      <c r="B47" s="98" t="s">
        <v>67</v>
      </c>
      <c r="C47" s="79" t="s">
        <v>66</v>
      </c>
      <c r="D47" s="80" t="s">
        <v>65</v>
      </c>
      <c r="E47" s="136">
        <v>0</v>
      </c>
    </row>
    <row r="48" spans="1:5" x14ac:dyDescent="0.2">
      <c r="A48" s="79">
        <v>41</v>
      </c>
      <c r="B48" s="98">
        <v>370.01</v>
      </c>
      <c r="C48" s="79" t="s">
        <v>64</v>
      </c>
      <c r="D48" s="80" t="s">
        <v>63</v>
      </c>
      <c r="E48" s="136">
        <v>0</v>
      </c>
    </row>
    <row r="49" spans="1:5" x14ac:dyDescent="0.2">
      <c r="A49" s="79">
        <v>42</v>
      </c>
      <c r="B49" s="98">
        <v>373</v>
      </c>
      <c r="C49" s="79" t="s">
        <v>62</v>
      </c>
      <c r="D49" s="80" t="s">
        <v>61</v>
      </c>
      <c r="E49" s="136">
        <v>57317388.722843789</v>
      </c>
    </row>
    <row r="50" spans="1:5" x14ac:dyDescent="0.2">
      <c r="A50" s="79">
        <v>43</v>
      </c>
      <c r="B50" s="98">
        <v>374</v>
      </c>
      <c r="C50" s="79" t="s">
        <v>60</v>
      </c>
      <c r="D50" s="80" t="s">
        <v>59</v>
      </c>
      <c r="E50" s="136">
        <v>1179.9664419440364</v>
      </c>
    </row>
    <row r="51" spans="1:5" x14ac:dyDescent="0.2">
      <c r="A51" s="103">
        <v>44</v>
      </c>
      <c r="B51" s="104"/>
      <c r="C51" s="103" t="s">
        <v>43</v>
      </c>
      <c r="D51" s="105"/>
      <c r="E51" s="106">
        <f>SUM(E30:E50)</f>
        <v>79448557.268831328</v>
      </c>
    </row>
    <row r="52" spans="1:5" x14ac:dyDescent="0.2">
      <c r="A52" s="79">
        <v>45</v>
      </c>
      <c r="B52" s="98"/>
      <c r="C52" s="79"/>
      <c r="D52" s="80"/>
      <c r="E52" s="99"/>
    </row>
    <row r="53" spans="1:5" x14ac:dyDescent="0.2">
      <c r="A53" s="79">
        <v>46</v>
      </c>
      <c r="B53" s="98"/>
      <c r="C53" s="86" t="s">
        <v>58</v>
      </c>
      <c r="D53" s="80"/>
      <c r="E53" s="99"/>
    </row>
    <row r="54" spans="1:5" x14ac:dyDescent="0.2">
      <c r="A54" s="79">
        <v>47</v>
      </c>
      <c r="B54" s="98">
        <v>389</v>
      </c>
      <c r="C54" s="79" t="s">
        <v>57</v>
      </c>
      <c r="D54" s="80" t="s">
        <v>44</v>
      </c>
      <c r="E54" s="136">
        <v>500619.07256664505</v>
      </c>
    </row>
    <row r="55" spans="1:5" x14ac:dyDescent="0.2">
      <c r="A55" s="79">
        <v>48</v>
      </c>
      <c r="B55" s="98">
        <v>390</v>
      </c>
      <c r="C55" s="79" t="s">
        <v>56</v>
      </c>
      <c r="D55" s="80" t="s">
        <v>44</v>
      </c>
      <c r="E55" s="136">
        <v>3129744.2047138489</v>
      </c>
    </row>
    <row r="56" spans="1:5" x14ac:dyDescent="0.2">
      <c r="A56" s="79">
        <v>49</v>
      </c>
      <c r="B56" s="98">
        <v>391</v>
      </c>
      <c r="C56" s="79" t="s">
        <v>55</v>
      </c>
      <c r="D56" s="80" t="s">
        <v>44</v>
      </c>
      <c r="E56" s="136">
        <v>1520282.7374407623</v>
      </c>
    </row>
    <row r="57" spans="1:5" x14ac:dyDescent="0.2">
      <c r="A57" s="79">
        <v>50</v>
      </c>
      <c r="B57" s="98">
        <v>392</v>
      </c>
      <c r="C57" s="79" t="s">
        <v>54</v>
      </c>
      <c r="D57" s="80" t="s">
        <v>44</v>
      </c>
      <c r="E57" s="136">
        <v>214594.35006935726</v>
      </c>
    </row>
    <row r="58" spans="1:5" x14ac:dyDescent="0.2">
      <c r="A58" s="79">
        <v>51</v>
      </c>
      <c r="B58" s="98">
        <v>393</v>
      </c>
      <c r="C58" s="79" t="s">
        <v>53</v>
      </c>
      <c r="D58" s="80" t="s">
        <v>52</v>
      </c>
      <c r="E58" s="136">
        <v>2313.1790477960312</v>
      </c>
    </row>
    <row r="59" spans="1:5" x14ac:dyDescent="0.2">
      <c r="A59" s="79">
        <v>52</v>
      </c>
      <c r="B59" s="98">
        <v>394</v>
      </c>
      <c r="C59" s="79" t="s">
        <v>51</v>
      </c>
      <c r="D59" s="80" t="s">
        <v>48</v>
      </c>
      <c r="E59" s="136">
        <v>140998.46964176124</v>
      </c>
    </row>
    <row r="60" spans="1:5" x14ac:dyDescent="0.2">
      <c r="A60" s="79">
        <v>53</v>
      </c>
      <c r="B60" s="98">
        <v>395</v>
      </c>
      <c r="C60" s="79" t="s">
        <v>50</v>
      </c>
      <c r="D60" s="80" t="s">
        <v>48</v>
      </c>
      <c r="E60" s="136">
        <v>79388.409326174573</v>
      </c>
    </row>
    <row r="61" spans="1:5" x14ac:dyDescent="0.2">
      <c r="A61" s="79">
        <v>54</v>
      </c>
      <c r="B61" s="98">
        <v>396</v>
      </c>
      <c r="C61" s="79" t="s">
        <v>49</v>
      </c>
      <c r="D61" s="80" t="s">
        <v>48</v>
      </c>
      <c r="E61" s="136">
        <v>53878.551046138855</v>
      </c>
    </row>
    <row r="62" spans="1:5" x14ac:dyDescent="0.2">
      <c r="A62" s="79">
        <v>55</v>
      </c>
      <c r="B62" s="98">
        <v>397</v>
      </c>
      <c r="C62" s="79" t="s">
        <v>47</v>
      </c>
      <c r="D62" s="80" t="s">
        <v>44</v>
      </c>
      <c r="E62" s="136">
        <v>2040677.8614816489</v>
      </c>
    </row>
    <row r="63" spans="1:5" x14ac:dyDescent="0.2">
      <c r="A63" s="79">
        <v>56</v>
      </c>
      <c r="B63" s="98">
        <v>398</v>
      </c>
      <c r="C63" s="79" t="s">
        <v>46</v>
      </c>
      <c r="D63" s="80" t="s">
        <v>44</v>
      </c>
      <c r="E63" s="136">
        <v>13486.111627402361</v>
      </c>
    </row>
    <row r="64" spans="1:5" x14ac:dyDescent="0.2">
      <c r="A64" s="79">
        <v>57</v>
      </c>
      <c r="B64" s="98">
        <v>399</v>
      </c>
      <c r="C64" s="79" t="s">
        <v>45</v>
      </c>
      <c r="D64" s="80" t="s">
        <v>44</v>
      </c>
      <c r="E64" s="136">
        <v>17379.251599311956</v>
      </c>
    </row>
    <row r="65" spans="1:5" x14ac:dyDescent="0.2">
      <c r="A65" s="103">
        <v>58</v>
      </c>
      <c r="B65" s="104"/>
      <c r="C65" s="103" t="s">
        <v>43</v>
      </c>
      <c r="D65" s="105"/>
      <c r="E65" s="106">
        <f>SUM(E54:E64)</f>
        <v>7713362.198560847</v>
      </c>
    </row>
    <row r="66" spans="1:5" x14ac:dyDescent="0.2">
      <c r="A66" s="79">
        <v>59</v>
      </c>
      <c r="B66" s="98"/>
      <c r="C66" s="79"/>
      <c r="D66" s="80"/>
      <c r="E66" s="99"/>
    </row>
    <row r="67" spans="1:5" x14ac:dyDescent="0.2">
      <c r="A67" s="103">
        <v>60</v>
      </c>
      <c r="B67" s="104"/>
      <c r="C67" s="115" t="s">
        <v>42</v>
      </c>
      <c r="D67" s="105"/>
      <c r="E67" s="106">
        <f>SUM(E65,E51,E27,E20,E14)</f>
        <v>110970702.81193693</v>
      </c>
    </row>
  </sheetData>
  <mergeCells count="13">
    <mergeCell ref="M18:M19"/>
    <mergeCell ref="A1:E1"/>
    <mergeCell ref="A2:E2"/>
    <mergeCell ref="A3:E3"/>
    <mergeCell ref="J5:J6"/>
    <mergeCell ref="J25:J26"/>
    <mergeCell ref="K25:K26"/>
    <mergeCell ref="J12:J13"/>
    <mergeCell ref="K12:K13"/>
    <mergeCell ref="L12:L13"/>
    <mergeCell ref="J18:J19"/>
    <mergeCell ref="K18:K19"/>
    <mergeCell ref="L18:L1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H124"/>
  <sheetViews>
    <sheetView zoomScaleNormal="100" workbookViewId="0">
      <pane ySplit="7" topLeftCell="A8" activePane="bottomLeft" state="frozen"/>
      <selection activeCell="E19" sqref="E19"/>
      <selection pane="bottomLeft" activeCell="F26" sqref="F26"/>
    </sheetView>
  </sheetViews>
  <sheetFormatPr defaultColWidth="9.140625" defaultRowHeight="11.25" x14ac:dyDescent="0.2"/>
  <cols>
    <col min="1" max="1" width="9.28515625" style="3" bestFit="1" customWidth="1"/>
    <col min="2" max="2" width="9.5703125" style="1" bestFit="1" customWidth="1"/>
    <col min="3" max="3" width="53.42578125" style="2" customWidth="1"/>
    <col min="4" max="4" width="38.7109375" style="1" bestFit="1" customWidth="1"/>
    <col min="5" max="5" width="11.7109375" style="1" bestFit="1" customWidth="1"/>
    <col min="6" max="6" width="29.7109375" style="1" bestFit="1" customWidth="1"/>
    <col min="7" max="7" width="9.140625" style="1"/>
    <col min="8" max="8" width="10.5703125" style="1" bestFit="1" customWidth="1"/>
    <col min="9" max="16384" width="9.140625" style="1"/>
  </cols>
  <sheetData>
    <row r="1" spans="1:5" x14ac:dyDescent="0.2">
      <c r="A1" s="350" t="str">
        <f>'Sch 140 Prod Trans Energy Chg'!A1:H1</f>
        <v>Puget Sound Energy</v>
      </c>
      <c r="B1" s="350"/>
      <c r="C1" s="350"/>
      <c r="D1" s="350"/>
      <c r="E1" s="350"/>
    </row>
    <row r="2" spans="1:5" x14ac:dyDescent="0.2">
      <c r="A2" s="350" t="s">
        <v>364</v>
      </c>
      <c r="B2" s="350"/>
      <c r="C2" s="350"/>
      <c r="D2" s="350"/>
      <c r="E2" s="350"/>
    </row>
    <row r="3" spans="1:5" x14ac:dyDescent="0.2">
      <c r="A3" s="351" t="str">
        <f>'Final Sch 140 Combined Charges'!A4:P4</f>
        <v>Test Year Ending April 30, 2023</v>
      </c>
      <c r="B3" s="351"/>
      <c r="C3" s="351"/>
      <c r="D3" s="351"/>
      <c r="E3" s="351"/>
    </row>
    <row r="4" spans="1:5" x14ac:dyDescent="0.2">
      <c r="A4" s="350"/>
      <c r="B4" s="350"/>
      <c r="C4" s="350"/>
      <c r="D4" s="350"/>
      <c r="E4" s="350"/>
    </row>
    <row r="5" spans="1:5" x14ac:dyDescent="0.2">
      <c r="A5" s="351"/>
      <c r="B5" s="351"/>
      <c r="C5" s="351"/>
      <c r="D5" s="351"/>
      <c r="E5" s="351"/>
    </row>
    <row r="6" spans="1:5" x14ac:dyDescent="0.2">
      <c r="C6" s="1"/>
    </row>
    <row r="7" spans="1:5" x14ac:dyDescent="0.2">
      <c r="A7" s="26" t="s">
        <v>40</v>
      </c>
      <c r="B7" s="25" t="s">
        <v>222</v>
      </c>
      <c r="C7" s="24" t="s">
        <v>221</v>
      </c>
      <c r="D7" s="24" t="s">
        <v>360</v>
      </c>
      <c r="E7" s="7"/>
    </row>
    <row r="8" spans="1:5" x14ac:dyDescent="0.2">
      <c r="A8" s="23"/>
      <c r="B8" s="22" t="s">
        <v>34</v>
      </c>
      <c r="C8" s="21" t="s">
        <v>33</v>
      </c>
      <c r="D8" s="21"/>
      <c r="E8" s="21" t="s">
        <v>32</v>
      </c>
    </row>
    <row r="9" spans="1:5" x14ac:dyDescent="0.2">
      <c r="A9" s="3">
        <v>1</v>
      </c>
      <c r="B9" s="8" t="s">
        <v>220</v>
      </c>
      <c r="C9" s="7"/>
      <c r="D9" s="7"/>
      <c r="E9" s="7"/>
    </row>
    <row r="10" spans="1:5" x14ac:dyDescent="0.2">
      <c r="A10" s="3">
        <f t="shared" ref="A10:A54" si="0">A9+1</f>
        <v>2</v>
      </c>
      <c r="B10" s="2"/>
      <c r="C10" s="137" t="s">
        <v>219</v>
      </c>
      <c r="D10" s="140"/>
      <c r="E10" s="7"/>
    </row>
    <row r="11" spans="1:5" x14ac:dyDescent="0.2">
      <c r="A11" s="3">
        <f t="shared" si="0"/>
        <v>3</v>
      </c>
      <c r="B11" s="2"/>
      <c r="C11" s="1" t="s">
        <v>218</v>
      </c>
      <c r="D11" s="141"/>
      <c r="E11" s="6"/>
    </row>
    <row r="12" spans="1:5" x14ac:dyDescent="0.2">
      <c r="A12" s="3">
        <f t="shared" si="0"/>
        <v>4</v>
      </c>
      <c r="B12" s="2"/>
      <c r="C12" s="1" t="s">
        <v>217</v>
      </c>
      <c r="D12" s="141"/>
      <c r="E12" s="6"/>
    </row>
    <row r="13" spans="1:5" x14ac:dyDescent="0.2">
      <c r="A13" s="3">
        <f t="shared" si="0"/>
        <v>5</v>
      </c>
      <c r="B13" s="2"/>
      <c r="C13" s="1" t="s">
        <v>216</v>
      </c>
      <c r="D13" s="141"/>
      <c r="E13" s="11"/>
    </row>
    <row r="14" spans="1:5" x14ac:dyDescent="0.2">
      <c r="A14" s="3">
        <f t="shared" si="0"/>
        <v>6</v>
      </c>
      <c r="B14" s="2"/>
      <c r="C14" s="1" t="s">
        <v>215</v>
      </c>
      <c r="D14" s="141"/>
      <c r="E14" s="6"/>
    </row>
    <row r="15" spans="1:5" x14ac:dyDescent="0.2">
      <c r="A15" s="3">
        <f t="shared" si="0"/>
        <v>7</v>
      </c>
      <c r="B15" s="2"/>
      <c r="C15" s="1" t="s">
        <v>214</v>
      </c>
      <c r="D15" s="141" t="s">
        <v>361</v>
      </c>
      <c r="E15" s="324">
        <f>'WP#1 - UE-190529 COS (PTDGP.T)'!M20</f>
        <v>422866.88666568149</v>
      </c>
    </row>
    <row r="16" spans="1:5" x14ac:dyDescent="0.2">
      <c r="A16" s="3">
        <f t="shared" si="0"/>
        <v>8</v>
      </c>
      <c r="B16" s="2"/>
      <c r="C16" s="1" t="s">
        <v>213</v>
      </c>
      <c r="D16" s="141"/>
      <c r="E16" s="6">
        <v>0</v>
      </c>
    </row>
    <row r="17" spans="1:5" ht="12" thickBot="1" x14ac:dyDescent="0.25">
      <c r="A17" s="3">
        <f t="shared" si="0"/>
        <v>9</v>
      </c>
      <c r="B17" s="2"/>
      <c r="C17" s="20" t="s">
        <v>198</v>
      </c>
      <c r="D17" s="142"/>
      <c r="E17" s="139">
        <f>E15-E16</f>
        <v>422866.88666568149</v>
      </c>
    </row>
    <row r="18" spans="1:5" ht="12" thickTop="1" x14ac:dyDescent="0.2">
      <c r="A18" s="3">
        <f t="shared" si="0"/>
        <v>10</v>
      </c>
      <c r="B18" s="2"/>
      <c r="C18" s="1"/>
      <c r="D18" s="141"/>
      <c r="E18" s="6"/>
    </row>
    <row r="19" spans="1:5" ht="15.75" customHeight="1" x14ac:dyDescent="0.2">
      <c r="A19" s="3">
        <f t="shared" si="0"/>
        <v>11</v>
      </c>
      <c r="B19" s="2"/>
      <c r="C19" s="1" t="s">
        <v>117</v>
      </c>
      <c r="D19" s="145" t="s">
        <v>358</v>
      </c>
      <c r="E19" s="146">
        <f>SUM('WP#3 - UE-190529 Light COS'!L4:L169)</f>
        <v>65030648.545833349</v>
      </c>
    </row>
    <row r="20" spans="1:5" x14ac:dyDescent="0.2">
      <c r="A20" s="3">
        <f t="shared" si="0"/>
        <v>12</v>
      </c>
      <c r="B20" s="2"/>
      <c r="C20" s="1" t="s">
        <v>212</v>
      </c>
      <c r="D20" s="141"/>
      <c r="E20" s="10">
        <f>E17/E19</f>
        <v>6.502578339929157E-3</v>
      </c>
    </row>
    <row r="21" spans="1:5" ht="12" thickBot="1" x14ac:dyDescent="0.25">
      <c r="A21" s="3">
        <f t="shared" si="0"/>
        <v>13</v>
      </c>
      <c r="B21" s="2"/>
      <c r="C21" s="1" t="s">
        <v>211</v>
      </c>
      <c r="D21" s="141"/>
      <c r="E21" s="4">
        <f>(E20/12)</f>
        <v>5.4188152832742979E-4</v>
      </c>
    </row>
    <row r="22" spans="1:5" ht="12" thickTop="1" x14ac:dyDescent="0.2">
      <c r="A22" s="3">
        <f t="shared" si="0"/>
        <v>14</v>
      </c>
      <c r="B22" s="2"/>
      <c r="C22" s="1"/>
      <c r="D22" s="141"/>
    </row>
    <row r="23" spans="1:5" x14ac:dyDescent="0.2">
      <c r="A23" s="3">
        <f t="shared" si="0"/>
        <v>15</v>
      </c>
      <c r="B23" s="2"/>
      <c r="C23" s="137" t="s">
        <v>210</v>
      </c>
      <c r="D23" s="143"/>
      <c r="E23" s="7"/>
    </row>
    <row r="24" spans="1:5" x14ac:dyDescent="0.2">
      <c r="A24" s="3">
        <f t="shared" si="0"/>
        <v>16</v>
      </c>
      <c r="B24" s="2"/>
      <c r="C24" s="1" t="s">
        <v>209</v>
      </c>
      <c r="D24" s="141" t="s">
        <v>361</v>
      </c>
      <c r="E24" s="324">
        <f>'WP#1 - UE-190529 COS (PTDGP.T)'!M21</f>
        <v>10568.990712636389</v>
      </c>
    </row>
    <row r="25" spans="1:5" x14ac:dyDescent="0.2">
      <c r="A25" s="3">
        <f t="shared" si="0"/>
        <v>17</v>
      </c>
      <c r="B25" s="2"/>
      <c r="C25" s="1" t="s">
        <v>116</v>
      </c>
      <c r="D25" s="145" t="s">
        <v>358</v>
      </c>
      <c r="E25" s="146">
        <f>SUM('WP#3 - UE-190529 Light COS'!L173:L176)</f>
        <v>1625353.8458333332</v>
      </c>
    </row>
    <row r="26" spans="1:5" x14ac:dyDescent="0.2">
      <c r="A26" s="3">
        <f t="shared" si="0"/>
        <v>18</v>
      </c>
      <c r="B26" s="2"/>
      <c r="C26" s="1" t="s">
        <v>208</v>
      </c>
      <c r="D26" s="141"/>
      <c r="E26" s="10">
        <f>E24/E25</f>
        <v>6.5025783399291579E-3</v>
      </c>
    </row>
    <row r="27" spans="1:5" ht="12" thickBot="1" x14ac:dyDescent="0.25">
      <c r="A27" s="3">
        <f t="shared" si="0"/>
        <v>19</v>
      </c>
      <c r="B27" s="2"/>
      <c r="C27" s="1" t="s">
        <v>207</v>
      </c>
      <c r="D27" s="141"/>
      <c r="E27" s="9">
        <f>E26/12</f>
        <v>5.4188152832742979E-4</v>
      </c>
    </row>
    <row r="28" spans="1:5" ht="12" thickTop="1" x14ac:dyDescent="0.2">
      <c r="A28" s="3">
        <f t="shared" si="0"/>
        <v>20</v>
      </c>
      <c r="B28" s="2"/>
      <c r="C28" s="1"/>
      <c r="D28" s="141"/>
    </row>
    <row r="29" spans="1:5" x14ac:dyDescent="0.2">
      <c r="A29" s="3">
        <f t="shared" si="0"/>
        <v>21</v>
      </c>
      <c r="B29" s="2"/>
      <c r="C29" s="137" t="s">
        <v>206</v>
      </c>
      <c r="D29" s="143"/>
      <c r="E29" s="7"/>
    </row>
    <row r="30" spans="1:5" x14ac:dyDescent="0.2">
      <c r="A30" s="3">
        <f t="shared" si="0"/>
        <v>22</v>
      </c>
      <c r="B30" s="2"/>
      <c r="C30" s="1" t="s">
        <v>205</v>
      </c>
      <c r="D30" s="141"/>
      <c r="E30" s="6"/>
    </row>
    <row r="31" spans="1:5" x14ac:dyDescent="0.2">
      <c r="A31" s="3">
        <f t="shared" si="0"/>
        <v>23</v>
      </c>
      <c r="B31" s="2"/>
      <c r="C31" s="1" t="s">
        <v>204</v>
      </c>
      <c r="D31" s="141"/>
      <c r="E31" s="11"/>
    </row>
    <row r="32" spans="1:5" x14ac:dyDescent="0.2">
      <c r="A32" s="3">
        <f t="shared" si="0"/>
        <v>24</v>
      </c>
      <c r="B32" s="2"/>
      <c r="C32" s="1" t="s">
        <v>203</v>
      </c>
      <c r="D32" s="141"/>
      <c r="E32" s="6"/>
    </row>
    <row r="33" spans="1:6" x14ac:dyDescent="0.2">
      <c r="A33" s="3">
        <f t="shared" si="0"/>
        <v>25</v>
      </c>
      <c r="B33" s="2"/>
      <c r="C33" s="20" t="s">
        <v>202</v>
      </c>
      <c r="D33" s="142"/>
      <c r="E33" s="6"/>
    </row>
    <row r="34" spans="1:6" x14ac:dyDescent="0.2">
      <c r="A34" s="3">
        <f t="shared" si="0"/>
        <v>26</v>
      </c>
      <c r="B34" s="2"/>
      <c r="C34" s="1" t="s">
        <v>201</v>
      </c>
      <c r="D34" s="141"/>
      <c r="E34" s="19"/>
    </row>
    <row r="35" spans="1:6" ht="12" thickBot="1" x14ac:dyDescent="0.25">
      <c r="A35" s="3">
        <f t="shared" si="0"/>
        <v>27</v>
      </c>
      <c r="B35" s="2"/>
      <c r="C35" s="1" t="s">
        <v>200</v>
      </c>
      <c r="D35" s="141"/>
      <c r="E35" s="18"/>
    </row>
    <row r="36" spans="1:6" ht="12" thickTop="1" x14ac:dyDescent="0.2">
      <c r="A36" s="3">
        <f t="shared" si="0"/>
        <v>28</v>
      </c>
      <c r="B36" s="2"/>
      <c r="C36" s="1"/>
      <c r="D36" s="141"/>
      <c r="E36" s="11"/>
    </row>
    <row r="37" spans="1:6" x14ac:dyDescent="0.2">
      <c r="A37" s="3">
        <f t="shared" si="0"/>
        <v>29</v>
      </c>
      <c r="B37" s="8" t="s">
        <v>36</v>
      </c>
      <c r="C37" s="7"/>
      <c r="D37" s="144"/>
      <c r="E37" s="7"/>
    </row>
    <row r="38" spans="1:6" x14ac:dyDescent="0.2">
      <c r="A38" s="3">
        <f t="shared" si="0"/>
        <v>30</v>
      </c>
      <c r="B38" s="2"/>
      <c r="C38" s="138" t="s">
        <v>199</v>
      </c>
      <c r="D38" s="140"/>
      <c r="E38" s="17"/>
    </row>
    <row r="39" spans="1:6" x14ac:dyDescent="0.2">
      <c r="A39" s="3">
        <f t="shared" si="0"/>
        <v>31</v>
      </c>
      <c r="B39" s="2"/>
      <c r="C39" s="1" t="s">
        <v>152</v>
      </c>
      <c r="D39" s="141"/>
      <c r="E39" s="6"/>
    </row>
    <row r="40" spans="1:6" x14ac:dyDescent="0.2">
      <c r="A40" s="3">
        <f t="shared" si="0"/>
        <v>32</v>
      </c>
      <c r="B40" s="2"/>
      <c r="C40" s="1" t="s">
        <v>188</v>
      </c>
      <c r="D40" s="141"/>
      <c r="E40" s="6"/>
    </row>
    <row r="41" spans="1:6" x14ac:dyDescent="0.2">
      <c r="A41" s="3">
        <f t="shared" si="0"/>
        <v>33</v>
      </c>
      <c r="B41" s="2"/>
      <c r="C41" s="20" t="s">
        <v>198</v>
      </c>
      <c r="D41" s="142"/>
      <c r="E41" s="6"/>
    </row>
    <row r="42" spans="1:6" x14ac:dyDescent="0.2">
      <c r="A42" s="3">
        <f t="shared" si="0"/>
        <v>34</v>
      </c>
      <c r="B42" s="2"/>
      <c r="C42" s="1"/>
      <c r="D42" s="141"/>
    </row>
    <row r="43" spans="1:6" x14ac:dyDescent="0.2">
      <c r="A43" s="3">
        <f t="shared" si="0"/>
        <v>35</v>
      </c>
      <c r="B43" s="2"/>
      <c r="C43" s="1" t="s">
        <v>197</v>
      </c>
      <c r="D43" s="141"/>
      <c r="E43" s="5"/>
    </row>
    <row r="44" spans="1:6" x14ac:dyDescent="0.2">
      <c r="A44" s="3">
        <f t="shared" si="0"/>
        <v>36</v>
      </c>
      <c r="B44" s="2"/>
      <c r="C44" s="1" t="s">
        <v>196</v>
      </c>
      <c r="D44" s="141"/>
      <c r="E44" s="10"/>
    </row>
    <row r="45" spans="1:6" ht="12" thickBot="1" x14ac:dyDescent="0.25">
      <c r="A45" s="3">
        <f t="shared" si="0"/>
        <v>37</v>
      </c>
      <c r="B45" s="2"/>
      <c r="C45" s="1" t="s">
        <v>195</v>
      </c>
      <c r="D45" s="141"/>
      <c r="E45" s="9"/>
      <c r="F45" s="12"/>
    </row>
    <row r="46" spans="1:6" ht="12" thickTop="1" x14ac:dyDescent="0.2">
      <c r="A46" s="3">
        <f t="shared" si="0"/>
        <v>38</v>
      </c>
      <c r="B46" s="2"/>
      <c r="C46" s="1"/>
      <c r="D46" s="141"/>
    </row>
    <row r="47" spans="1:6" x14ac:dyDescent="0.2">
      <c r="A47" s="3">
        <f t="shared" si="0"/>
        <v>39</v>
      </c>
      <c r="B47" s="2"/>
      <c r="C47" s="137" t="s">
        <v>194</v>
      </c>
      <c r="D47" s="143"/>
      <c r="E47" s="7"/>
    </row>
    <row r="48" spans="1:6" x14ac:dyDescent="0.2">
      <c r="A48" s="3">
        <f t="shared" si="0"/>
        <v>40</v>
      </c>
      <c r="B48" s="2"/>
      <c r="C48" s="1" t="s">
        <v>152</v>
      </c>
      <c r="D48" s="141"/>
      <c r="E48" s="6"/>
    </row>
    <row r="49" spans="1:5" x14ac:dyDescent="0.2">
      <c r="A49" s="3">
        <f t="shared" si="0"/>
        <v>41</v>
      </c>
      <c r="B49" s="2"/>
      <c r="C49" s="1" t="s">
        <v>190</v>
      </c>
      <c r="D49" s="141"/>
      <c r="E49" s="11"/>
    </row>
    <row r="50" spans="1:5" x14ac:dyDescent="0.2">
      <c r="A50" s="3">
        <f t="shared" si="0"/>
        <v>42</v>
      </c>
      <c r="B50" s="2"/>
      <c r="C50" s="1" t="s">
        <v>193</v>
      </c>
      <c r="D50" s="141"/>
      <c r="E50" s="6"/>
    </row>
    <row r="51" spans="1:5" x14ac:dyDescent="0.2">
      <c r="A51" s="3">
        <f t="shared" si="0"/>
        <v>43</v>
      </c>
      <c r="B51" s="2"/>
      <c r="C51" s="1" t="s">
        <v>192</v>
      </c>
      <c r="D51" s="141"/>
      <c r="E51" s="6"/>
    </row>
    <row r="52" spans="1:5" x14ac:dyDescent="0.2">
      <c r="A52" s="3">
        <f t="shared" si="0"/>
        <v>44</v>
      </c>
      <c r="B52" s="2"/>
      <c r="C52" s="1"/>
      <c r="D52" s="141"/>
      <c r="E52" s="6"/>
    </row>
    <row r="53" spans="1:5" x14ac:dyDescent="0.2">
      <c r="A53" s="3">
        <f t="shared" si="0"/>
        <v>45</v>
      </c>
      <c r="B53" s="2"/>
      <c r="C53" s="1" t="s">
        <v>187</v>
      </c>
      <c r="D53" s="141"/>
      <c r="E53" s="15"/>
    </row>
    <row r="54" spans="1:5" ht="12" thickBot="1" x14ac:dyDescent="0.25">
      <c r="A54" s="3">
        <f t="shared" si="0"/>
        <v>46</v>
      </c>
      <c r="B54" s="2"/>
      <c r="C54" s="1" t="s">
        <v>186</v>
      </c>
      <c r="D54" s="141"/>
      <c r="E54" s="14"/>
    </row>
    <row r="55" spans="1:5" ht="12" thickTop="1" x14ac:dyDescent="0.2">
      <c r="B55" s="2"/>
      <c r="C55" s="1"/>
      <c r="D55" s="141"/>
      <c r="E55" s="16"/>
    </row>
    <row r="56" spans="1:5" x14ac:dyDescent="0.2">
      <c r="A56" s="3">
        <f>A54+1</f>
        <v>47</v>
      </c>
      <c r="B56" s="2"/>
      <c r="C56" s="137" t="s">
        <v>191</v>
      </c>
      <c r="D56" s="143"/>
      <c r="E56" s="7"/>
    </row>
    <row r="57" spans="1:5" x14ac:dyDescent="0.2">
      <c r="A57" s="3">
        <f t="shared" ref="A57:A63" si="1">A56+1</f>
        <v>48</v>
      </c>
      <c r="B57" s="2"/>
      <c r="C57" s="1" t="s">
        <v>152</v>
      </c>
      <c r="D57" s="141"/>
      <c r="E57" s="6"/>
    </row>
    <row r="58" spans="1:5" x14ac:dyDescent="0.2">
      <c r="A58" s="3">
        <f t="shared" si="1"/>
        <v>49</v>
      </c>
      <c r="B58" s="2"/>
      <c r="C58" s="1" t="s">
        <v>190</v>
      </c>
      <c r="D58" s="141"/>
      <c r="E58" s="11"/>
    </row>
    <row r="59" spans="1:5" x14ac:dyDescent="0.2">
      <c r="A59" s="3">
        <f t="shared" si="1"/>
        <v>50</v>
      </c>
      <c r="B59" s="2"/>
      <c r="C59" s="1" t="s">
        <v>189</v>
      </c>
      <c r="D59" s="141"/>
      <c r="E59" s="6"/>
    </row>
    <row r="60" spans="1:5" x14ac:dyDescent="0.2">
      <c r="A60" s="3">
        <f t="shared" si="1"/>
        <v>51</v>
      </c>
      <c r="B60" s="2"/>
      <c r="C60" s="1" t="s">
        <v>188</v>
      </c>
      <c r="D60" s="141"/>
      <c r="E60" s="6"/>
    </row>
    <row r="61" spans="1:5" x14ac:dyDescent="0.2">
      <c r="A61" s="3">
        <f t="shared" si="1"/>
        <v>52</v>
      </c>
      <c r="B61" s="2"/>
      <c r="C61" s="1"/>
      <c r="D61" s="141"/>
      <c r="E61" s="6"/>
    </row>
    <row r="62" spans="1:5" x14ac:dyDescent="0.2">
      <c r="A62" s="3">
        <f t="shared" si="1"/>
        <v>53</v>
      </c>
      <c r="B62" s="2"/>
      <c r="C62" s="1" t="s">
        <v>187</v>
      </c>
      <c r="D62" s="141"/>
      <c r="E62" s="15"/>
    </row>
    <row r="63" spans="1:5" ht="12" thickBot="1" x14ac:dyDescent="0.25">
      <c r="A63" s="3">
        <f t="shared" si="1"/>
        <v>54</v>
      </c>
      <c r="B63" s="2"/>
      <c r="C63" s="1" t="s">
        <v>186</v>
      </c>
      <c r="D63" s="141"/>
      <c r="E63" s="14"/>
    </row>
    <row r="64" spans="1:5" ht="12" thickTop="1" x14ac:dyDescent="0.2">
      <c r="A64" s="3">
        <f>A54+1</f>
        <v>47</v>
      </c>
      <c r="B64" s="8" t="s">
        <v>35</v>
      </c>
      <c r="C64" s="7"/>
      <c r="D64" s="144"/>
      <c r="E64" s="7"/>
    </row>
    <row r="65" spans="1:8" x14ac:dyDescent="0.2">
      <c r="A65" s="3">
        <f t="shared" ref="A65:A96" si="2">A64+1</f>
        <v>48</v>
      </c>
      <c r="B65" s="2"/>
      <c r="C65" s="137" t="s">
        <v>185</v>
      </c>
      <c r="D65" s="143"/>
      <c r="E65" s="7"/>
      <c r="F65" s="6"/>
      <c r="H65" s="12"/>
    </row>
    <row r="66" spans="1:8" x14ac:dyDescent="0.2">
      <c r="A66" s="3">
        <f t="shared" si="2"/>
        <v>49</v>
      </c>
      <c r="B66" s="2"/>
      <c r="C66" s="1" t="s">
        <v>181</v>
      </c>
      <c r="D66" s="141"/>
      <c r="E66" s="13"/>
      <c r="F66" s="6"/>
      <c r="H66" s="12"/>
    </row>
    <row r="67" spans="1:8" x14ac:dyDescent="0.2">
      <c r="A67" s="3">
        <f t="shared" si="2"/>
        <v>50</v>
      </c>
      <c r="B67" s="2"/>
      <c r="C67" s="1" t="s">
        <v>180</v>
      </c>
      <c r="D67" s="141"/>
      <c r="E67" s="13"/>
      <c r="F67" s="6"/>
      <c r="H67" s="12"/>
    </row>
    <row r="68" spans="1:8" x14ac:dyDescent="0.2">
      <c r="A68" s="3">
        <f t="shared" si="2"/>
        <v>51</v>
      </c>
      <c r="B68" s="2"/>
      <c r="C68" s="1" t="s">
        <v>179</v>
      </c>
      <c r="D68" s="141"/>
      <c r="E68" s="13"/>
      <c r="F68" s="6"/>
      <c r="H68" s="12"/>
    </row>
    <row r="69" spans="1:8" x14ac:dyDescent="0.2">
      <c r="A69" s="3">
        <f t="shared" si="2"/>
        <v>52</v>
      </c>
      <c r="B69" s="2"/>
      <c r="C69" s="1" t="s">
        <v>184</v>
      </c>
      <c r="D69" s="141"/>
      <c r="E69" s="11"/>
      <c r="F69" s="6"/>
      <c r="H69" s="12"/>
    </row>
    <row r="70" spans="1:8" x14ac:dyDescent="0.2">
      <c r="A70" s="3">
        <f t="shared" si="2"/>
        <v>53</v>
      </c>
      <c r="B70" s="2"/>
      <c r="C70" s="1" t="s">
        <v>152</v>
      </c>
      <c r="D70" s="141"/>
      <c r="E70" s="6"/>
      <c r="F70" s="6"/>
      <c r="H70" s="12"/>
    </row>
    <row r="71" spans="1:8" x14ac:dyDescent="0.2">
      <c r="A71" s="3">
        <f t="shared" si="2"/>
        <v>54</v>
      </c>
      <c r="B71" s="2"/>
      <c r="C71" s="1" t="s">
        <v>177</v>
      </c>
      <c r="D71" s="141"/>
      <c r="E71" s="6"/>
      <c r="F71" s="6"/>
      <c r="H71" s="12"/>
    </row>
    <row r="72" spans="1:8" x14ac:dyDescent="0.2">
      <c r="A72" s="3">
        <f t="shared" si="2"/>
        <v>55</v>
      </c>
      <c r="B72" s="2"/>
      <c r="C72" s="1"/>
      <c r="D72" s="141"/>
      <c r="E72" s="11"/>
      <c r="F72" s="6"/>
      <c r="H72" s="12"/>
    </row>
    <row r="73" spans="1:8" x14ac:dyDescent="0.2">
      <c r="A73" s="3">
        <f t="shared" si="2"/>
        <v>56</v>
      </c>
      <c r="B73" s="2"/>
      <c r="C73" s="1" t="s">
        <v>151</v>
      </c>
      <c r="D73" s="141"/>
      <c r="E73" s="5"/>
      <c r="F73" s="6"/>
      <c r="H73" s="12"/>
    </row>
    <row r="74" spans="1:8" ht="12" thickBot="1" x14ac:dyDescent="0.25">
      <c r="A74" s="3">
        <f t="shared" si="2"/>
        <v>57</v>
      </c>
      <c r="B74" s="2"/>
      <c r="C74" s="1" t="s">
        <v>183</v>
      </c>
      <c r="D74" s="141"/>
      <c r="E74" s="4"/>
      <c r="F74" s="6"/>
      <c r="H74" s="12"/>
    </row>
    <row r="75" spans="1:8" ht="12" thickTop="1" x14ac:dyDescent="0.2">
      <c r="A75" s="3">
        <f t="shared" si="2"/>
        <v>58</v>
      </c>
      <c r="B75" s="2"/>
      <c r="C75" s="1"/>
      <c r="D75" s="141"/>
      <c r="F75" s="6"/>
      <c r="H75" s="12"/>
    </row>
    <row r="76" spans="1:8" x14ac:dyDescent="0.2">
      <c r="A76" s="3">
        <f t="shared" si="2"/>
        <v>59</v>
      </c>
      <c r="B76" s="2"/>
      <c r="C76" s="137" t="s">
        <v>182</v>
      </c>
      <c r="D76" s="143"/>
      <c r="E76" s="7"/>
      <c r="H76" s="6"/>
    </row>
    <row r="77" spans="1:8" x14ac:dyDescent="0.2">
      <c r="A77" s="3">
        <f t="shared" si="2"/>
        <v>60</v>
      </c>
      <c r="B77" s="2"/>
      <c r="C77" s="1" t="s">
        <v>181</v>
      </c>
      <c r="D77" s="141"/>
      <c r="E77" s="13"/>
      <c r="H77" s="6"/>
    </row>
    <row r="78" spans="1:8" x14ac:dyDescent="0.2">
      <c r="A78" s="3">
        <f t="shared" si="2"/>
        <v>61</v>
      </c>
      <c r="B78" s="2"/>
      <c r="C78" s="1" t="s">
        <v>180</v>
      </c>
      <c r="D78" s="141"/>
      <c r="E78" s="13"/>
      <c r="H78" s="6"/>
    </row>
    <row r="79" spans="1:8" x14ac:dyDescent="0.2">
      <c r="A79" s="3">
        <f t="shared" si="2"/>
        <v>62</v>
      </c>
      <c r="B79" s="2"/>
      <c r="C79" s="1" t="s">
        <v>179</v>
      </c>
      <c r="D79" s="141"/>
      <c r="E79" s="13"/>
      <c r="H79" s="6"/>
    </row>
    <row r="80" spans="1:8" x14ac:dyDescent="0.2">
      <c r="A80" s="3">
        <f t="shared" si="2"/>
        <v>63</v>
      </c>
      <c r="B80" s="2"/>
      <c r="C80" s="1" t="s">
        <v>178</v>
      </c>
      <c r="D80" s="141"/>
      <c r="E80" s="11"/>
      <c r="H80" s="6"/>
    </row>
    <row r="81" spans="1:8" x14ac:dyDescent="0.2">
      <c r="A81" s="3">
        <f t="shared" si="2"/>
        <v>64</v>
      </c>
      <c r="B81" s="2"/>
      <c r="C81" s="1" t="s">
        <v>152</v>
      </c>
      <c r="D81" s="141"/>
      <c r="E81" s="6"/>
      <c r="H81" s="6"/>
    </row>
    <row r="82" spans="1:8" x14ac:dyDescent="0.2">
      <c r="A82" s="3">
        <f t="shared" si="2"/>
        <v>65</v>
      </c>
      <c r="B82" s="2"/>
      <c r="C82" s="1" t="s">
        <v>177</v>
      </c>
      <c r="D82" s="141"/>
      <c r="E82" s="6"/>
      <c r="H82" s="6"/>
    </row>
    <row r="83" spans="1:8" x14ac:dyDescent="0.2">
      <c r="A83" s="3">
        <f t="shared" si="2"/>
        <v>66</v>
      </c>
      <c r="B83" s="2"/>
      <c r="C83" s="1"/>
      <c r="D83" s="141"/>
      <c r="E83" s="11"/>
      <c r="H83" s="12"/>
    </row>
    <row r="84" spans="1:8" x14ac:dyDescent="0.2">
      <c r="A84" s="3">
        <f t="shared" si="2"/>
        <v>67</v>
      </c>
      <c r="B84" s="2"/>
      <c r="C84" s="1" t="s">
        <v>176</v>
      </c>
      <c r="D84" s="141"/>
      <c r="E84" s="5"/>
    </row>
    <row r="85" spans="1:8" x14ac:dyDescent="0.2">
      <c r="A85" s="3">
        <f t="shared" si="2"/>
        <v>68</v>
      </c>
      <c r="B85" s="2"/>
      <c r="C85" s="1" t="s">
        <v>175</v>
      </c>
      <c r="D85" s="141"/>
      <c r="E85" s="10"/>
    </row>
    <row r="86" spans="1:8" ht="12" thickBot="1" x14ac:dyDescent="0.25">
      <c r="A86" s="3">
        <f t="shared" si="2"/>
        <v>69</v>
      </c>
      <c r="B86" s="2"/>
      <c r="C86" s="1" t="s">
        <v>174</v>
      </c>
      <c r="D86" s="141"/>
      <c r="E86" s="9"/>
    </row>
    <row r="87" spans="1:8" ht="12" thickTop="1" x14ac:dyDescent="0.2">
      <c r="A87" s="3">
        <f t="shared" si="2"/>
        <v>70</v>
      </c>
      <c r="B87" s="8" t="s">
        <v>173</v>
      </c>
      <c r="C87" s="7"/>
      <c r="D87" s="144"/>
      <c r="E87" s="7"/>
    </row>
    <row r="88" spans="1:8" x14ac:dyDescent="0.2">
      <c r="A88" s="3">
        <f t="shared" si="2"/>
        <v>71</v>
      </c>
      <c r="B88" s="2"/>
      <c r="C88" s="137" t="s">
        <v>172</v>
      </c>
      <c r="D88" s="143"/>
      <c r="E88" s="7"/>
    </row>
    <row r="89" spans="1:8" x14ac:dyDescent="0.2">
      <c r="A89" s="3">
        <f t="shared" si="2"/>
        <v>72</v>
      </c>
      <c r="B89" s="2"/>
      <c r="C89" s="20" t="s">
        <v>162</v>
      </c>
      <c r="D89" s="142"/>
      <c r="E89" s="6"/>
    </row>
    <row r="90" spans="1:8" x14ac:dyDescent="0.2">
      <c r="A90" s="3">
        <f t="shared" si="2"/>
        <v>73</v>
      </c>
      <c r="B90" s="2"/>
      <c r="C90" s="20" t="s">
        <v>153</v>
      </c>
      <c r="D90" s="142"/>
      <c r="E90" s="6"/>
    </row>
    <row r="91" spans="1:8" x14ac:dyDescent="0.2">
      <c r="A91" s="3">
        <f t="shared" si="2"/>
        <v>74</v>
      </c>
      <c r="B91" s="2"/>
      <c r="C91" s="1" t="s">
        <v>171</v>
      </c>
      <c r="D91" s="141" t="s">
        <v>361</v>
      </c>
      <c r="E91" s="324">
        <f>'WP#1 - UE-190529 COS (PTDGP.T)'!L16</f>
        <v>23575.072390690995</v>
      </c>
    </row>
    <row r="92" spans="1:8" x14ac:dyDescent="0.2">
      <c r="A92" s="3">
        <f t="shared" si="2"/>
        <v>75</v>
      </c>
      <c r="B92" s="2"/>
      <c r="C92" s="1" t="s">
        <v>170</v>
      </c>
      <c r="D92" s="145" t="s">
        <v>358</v>
      </c>
      <c r="E92" s="148">
        <v>6.8999829458726444E-2</v>
      </c>
    </row>
    <row r="93" spans="1:8" x14ac:dyDescent="0.2">
      <c r="A93" s="3">
        <f t="shared" si="2"/>
        <v>76</v>
      </c>
      <c r="B93" s="2"/>
      <c r="C93" s="20" t="s">
        <v>169</v>
      </c>
      <c r="D93" s="145"/>
      <c r="E93" s="6">
        <f>E91*E92</f>
        <v>1626.6759744348089</v>
      </c>
    </row>
    <row r="94" spans="1:8" x14ac:dyDescent="0.2">
      <c r="A94" s="3">
        <f t="shared" si="2"/>
        <v>77</v>
      </c>
      <c r="B94" s="2"/>
      <c r="C94" s="1" t="s">
        <v>168</v>
      </c>
      <c r="D94" s="145" t="s">
        <v>358</v>
      </c>
      <c r="E94" s="147">
        <f>'WP#3 - UE-190529 Light COS'!M171</f>
        <v>1090.6398333333332</v>
      </c>
    </row>
    <row r="95" spans="1:8" x14ac:dyDescent="0.2">
      <c r="A95" s="3">
        <f t="shared" si="2"/>
        <v>78</v>
      </c>
      <c r="B95" s="2"/>
      <c r="C95" s="1" t="s">
        <v>158</v>
      </c>
      <c r="D95" s="141"/>
      <c r="E95" s="10">
        <f>E93/E94</f>
        <v>1.4914877714150447</v>
      </c>
    </row>
    <row r="96" spans="1:8" ht="12" thickBot="1" x14ac:dyDescent="0.25">
      <c r="A96" s="3">
        <f t="shared" si="2"/>
        <v>79</v>
      </c>
      <c r="B96" s="2"/>
      <c r="C96" s="1" t="s">
        <v>157</v>
      </c>
      <c r="D96" s="141"/>
      <c r="E96" s="9">
        <f>E95/12</f>
        <v>0.1242906476179204</v>
      </c>
    </row>
    <row r="97" spans="1:8" ht="12" thickTop="1" x14ac:dyDescent="0.2">
      <c r="A97" s="3">
        <f t="shared" ref="A97:A123" si="3">A96+1</f>
        <v>80</v>
      </c>
      <c r="B97" s="2"/>
      <c r="C97" s="1"/>
      <c r="D97" s="141"/>
    </row>
    <row r="98" spans="1:8" x14ac:dyDescent="0.2">
      <c r="A98" s="3">
        <f t="shared" si="3"/>
        <v>81</v>
      </c>
      <c r="B98" s="2"/>
      <c r="C98" s="137" t="s">
        <v>167</v>
      </c>
      <c r="D98" s="143"/>
      <c r="E98" s="7"/>
    </row>
    <row r="99" spans="1:8" x14ac:dyDescent="0.2">
      <c r="A99" s="3">
        <f t="shared" si="3"/>
        <v>82</v>
      </c>
      <c r="B99" s="2"/>
      <c r="C99" s="20" t="s">
        <v>162</v>
      </c>
      <c r="D99" s="142"/>
      <c r="E99" s="6"/>
    </row>
    <row r="100" spans="1:8" x14ac:dyDescent="0.2">
      <c r="A100" s="3">
        <f t="shared" si="3"/>
        <v>83</v>
      </c>
      <c r="B100" s="2"/>
      <c r="C100" s="20" t="s">
        <v>153</v>
      </c>
      <c r="D100" s="142"/>
      <c r="E100" s="6"/>
    </row>
    <row r="101" spans="1:8" x14ac:dyDescent="0.2">
      <c r="A101" s="3">
        <f t="shared" si="3"/>
        <v>84</v>
      </c>
      <c r="B101" s="2"/>
      <c r="C101" s="1" t="s">
        <v>152</v>
      </c>
      <c r="D101" s="141" t="s">
        <v>361</v>
      </c>
      <c r="E101" s="325">
        <f>E91</f>
        <v>23575.072390690995</v>
      </c>
      <c r="H101" s="12"/>
    </row>
    <row r="102" spans="1:8" x14ac:dyDescent="0.2">
      <c r="A102" s="3">
        <f t="shared" si="3"/>
        <v>85</v>
      </c>
      <c r="B102" s="2"/>
      <c r="C102" s="1" t="s">
        <v>166</v>
      </c>
      <c r="D102" s="145" t="s">
        <v>358</v>
      </c>
      <c r="E102" s="148">
        <v>0.84541869052134011</v>
      </c>
      <c r="H102" s="12"/>
    </row>
    <row r="103" spans="1:8" x14ac:dyDescent="0.2">
      <c r="A103" s="3">
        <f t="shared" si="3"/>
        <v>86</v>
      </c>
      <c r="B103" s="2"/>
      <c r="C103" s="20" t="s">
        <v>165</v>
      </c>
      <c r="D103" s="142"/>
      <c r="E103" s="6">
        <f>E101*E102</f>
        <v>19930.806829483779</v>
      </c>
      <c r="H103" s="12"/>
    </row>
    <row r="104" spans="1:8" x14ac:dyDescent="0.2">
      <c r="A104" s="3">
        <f t="shared" si="3"/>
        <v>87</v>
      </c>
      <c r="B104" s="2"/>
      <c r="C104" s="1" t="s">
        <v>164</v>
      </c>
      <c r="D104" s="145" t="s">
        <v>358</v>
      </c>
      <c r="E104" s="147">
        <f>SUM('WP#3 - UE-190529 Light COS'!M4:M112)</f>
        <v>12785.934249999998</v>
      </c>
    </row>
    <row r="105" spans="1:8" x14ac:dyDescent="0.2">
      <c r="A105" s="3">
        <f t="shared" si="3"/>
        <v>88</v>
      </c>
      <c r="B105" s="2"/>
      <c r="C105" s="1" t="s">
        <v>158</v>
      </c>
      <c r="D105" s="141"/>
      <c r="E105" s="10">
        <f>E103/E104</f>
        <v>1.5588072361222867</v>
      </c>
    </row>
    <row r="106" spans="1:8" ht="12" thickBot="1" x14ac:dyDescent="0.25">
      <c r="A106" s="3">
        <f t="shared" si="3"/>
        <v>89</v>
      </c>
      <c r="B106" s="2"/>
      <c r="C106" s="1" t="s">
        <v>157</v>
      </c>
      <c r="D106" s="141"/>
      <c r="E106" s="9">
        <f>E105/12</f>
        <v>0.12990060301019055</v>
      </c>
    </row>
    <row r="107" spans="1:8" ht="12" thickTop="1" x14ac:dyDescent="0.2">
      <c r="A107" s="3">
        <f t="shared" si="3"/>
        <v>90</v>
      </c>
      <c r="B107" s="2"/>
      <c r="C107" s="1"/>
      <c r="D107" s="141"/>
    </row>
    <row r="108" spans="1:8" x14ac:dyDescent="0.2">
      <c r="A108" s="3">
        <f t="shared" si="3"/>
        <v>91</v>
      </c>
      <c r="B108" s="2"/>
      <c r="C108" s="137" t="s">
        <v>163</v>
      </c>
      <c r="D108" s="143"/>
      <c r="E108" s="7"/>
    </row>
    <row r="109" spans="1:8" x14ac:dyDescent="0.2">
      <c r="A109" s="3">
        <f t="shared" si="3"/>
        <v>92</v>
      </c>
      <c r="B109" s="2"/>
      <c r="C109" s="20" t="s">
        <v>162</v>
      </c>
      <c r="D109" s="142"/>
      <c r="E109" s="6"/>
    </row>
    <row r="110" spans="1:8" x14ac:dyDescent="0.2">
      <c r="A110" s="3">
        <f t="shared" si="3"/>
        <v>93</v>
      </c>
      <c r="B110" s="2"/>
      <c r="C110" s="20" t="s">
        <v>153</v>
      </c>
      <c r="D110" s="142"/>
      <c r="E110" s="6"/>
    </row>
    <row r="111" spans="1:8" x14ac:dyDescent="0.2">
      <c r="A111" s="3">
        <f t="shared" si="3"/>
        <v>94</v>
      </c>
      <c r="B111" s="2"/>
      <c r="C111" s="1" t="s">
        <v>152</v>
      </c>
      <c r="D111" s="141" t="s">
        <v>361</v>
      </c>
      <c r="E111" s="325">
        <f>E101</f>
        <v>23575.072390690995</v>
      </c>
    </row>
    <row r="112" spans="1:8" x14ac:dyDescent="0.2">
      <c r="A112" s="3">
        <f t="shared" si="3"/>
        <v>95</v>
      </c>
      <c r="B112" s="2"/>
      <c r="C112" s="1" t="s">
        <v>161</v>
      </c>
      <c r="D112" s="145" t="s">
        <v>358</v>
      </c>
      <c r="E112" s="148">
        <v>8.5581480019933459E-2</v>
      </c>
    </row>
    <row r="113" spans="1:5" x14ac:dyDescent="0.2">
      <c r="A113" s="3">
        <f t="shared" si="3"/>
        <v>96</v>
      </c>
      <c r="B113" s="2"/>
      <c r="C113" s="20" t="s">
        <v>160</v>
      </c>
      <c r="D113" s="142"/>
      <c r="E113" s="6">
        <f>E111*E112</f>
        <v>2017.5895867724064</v>
      </c>
    </row>
    <row r="114" spans="1:5" x14ac:dyDescent="0.2">
      <c r="A114" s="3">
        <f t="shared" si="3"/>
        <v>97</v>
      </c>
      <c r="B114" s="2"/>
      <c r="C114" s="1" t="s">
        <v>159</v>
      </c>
      <c r="D114" s="145" t="s">
        <v>358</v>
      </c>
      <c r="E114" s="147">
        <f>SUM('WP#3 - UE-190529 Light COS'!M115:M162)</f>
        <v>1264.5366666666666</v>
      </c>
    </row>
    <row r="115" spans="1:5" x14ac:dyDescent="0.2">
      <c r="A115" s="3">
        <f t="shared" si="3"/>
        <v>98</v>
      </c>
      <c r="B115" s="2"/>
      <c r="C115" s="1" t="s">
        <v>158</v>
      </c>
      <c r="D115" s="141"/>
      <c r="E115" s="10">
        <f>E113/E114</f>
        <v>1.5955168718759227</v>
      </c>
    </row>
    <row r="116" spans="1:5" ht="12" thickBot="1" x14ac:dyDescent="0.25">
      <c r="A116" s="3">
        <f t="shared" si="3"/>
        <v>99</v>
      </c>
      <c r="B116" s="2"/>
      <c r="C116" s="1" t="s">
        <v>157</v>
      </c>
      <c r="D116" s="141"/>
      <c r="E116" s="9">
        <f>E115/12</f>
        <v>0.13295973932299357</v>
      </c>
    </row>
    <row r="117" spans="1:5" ht="12" thickTop="1" x14ac:dyDescent="0.2">
      <c r="A117" s="3">
        <f t="shared" si="3"/>
        <v>100</v>
      </c>
      <c r="B117" s="8" t="s">
        <v>156</v>
      </c>
      <c r="C117" s="7"/>
      <c r="D117" s="144"/>
      <c r="E117" s="7"/>
    </row>
    <row r="118" spans="1:5" x14ac:dyDescent="0.2">
      <c r="A118" s="3">
        <f t="shared" si="3"/>
        <v>101</v>
      </c>
      <c r="B118" s="2"/>
      <c r="C118" s="137" t="s">
        <v>155</v>
      </c>
      <c r="D118" s="143"/>
      <c r="E118" s="7"/>
    </row>
    <row r="119" spans="1:5" x14ac:dyDescent="0.2">
      <c r="A119" s="3">
        <f t="shared" si="3"/>
        <v>102</v>
      </c>
      <c r="B119" s="2"/>
      <c r="C119" s="20" t="s">
        <v>154</v>
      </c>
      <c r="D119" s="142"/>
      <c r="E119" s="6"/>
    </row>
    <row r="120" spans="1:5" x14ac:dyDescent="0.2">
      <c r="A120" s="3">
        <f t="shared" si="3"/>
        <v>103</v>
      </c>
      <c r="B120" s="2"/>
      <c r="C120" s="20" t="s">
        <v>153</v>
      </c>
      <c r="D120" s="142"/>
      <c r="E120" s="6"/>
    </row>
    <row r="121" spans="1:5" x14ac:dyDescent="0.2">
      <c r="A121" s="3">
        <f t="shared" si="3"/>
        <v>104</v>
      </c>
      <c r="B121" s="2"/>
      <c r="C121" s="1" t="s">
        <v>152</v>
      </c>
      <c r="D121" s="141" t="s">
        <v>361</v>
      </c>
      <c r="E121" s="325">
        <f>'WP#1 - UE-190529 COS (PTDGP.T)'!L15</f>
        <v>70725.217172072982</v>
      </c>
    </row>
    <row r="122" spans="1:5" x14ac:dyDescent="0.2">
      <c r="A122" s="3">
        <f t="shared" si="3"/>
        <v>105</v>
      </c>
      <c r="B122" s="2"/>
      <c r="C122" s="1" t="s">
        <v>151</v>
      </c>
      <c r="D122" s="145" t="s">
        <v>358</v>
      </c>
      <c r="E122" s="147">
        <f>SUM('WP#3 - UE-190529 Light COS'!N4:N176)</f>
        <v>68565982.790000007</v>
      </c>
    </row>
    <row r="123" spans="1:5" ht="12" thickBot="1" x14ac:dyDescent="0.25">
      <c r="A123" s="3">
        <f t="shared" si="3"/>
        <v>106</v>
      </c>
      <c r="B123" s="2"/>
      <c r="C123" s="1" t="s">
        <v>150</v>
      </c>
      <c r="D123" s="141"/>
      <c r="E123" s="4">
        <f>E121/E122</f>
        <v>1.0314913357063102E-3</v>
      </c>
    </row>
    <row r="124" spans="1:5" ht="12" thickTop="1" x14ac:dyDescent="0.2"/>
  </sheetData>
  <mergeCells count="5">
    <mergeCell ref="A1:E1"/>
    <mergeCell ref="A2:E2"/>
    <mergeCell ref="A3:E3"/>
    <mergeCell ref="A4:E4"/>
    <mergeCell ref="A5:E5"/>
  </mergeCells>
  <pageMargins left="0.7" right="0.7" top="0.75" bottom="0.75" header="0.3" footer="0.3"/>
  <pageSetup scale="94" fitToHeight="2" orientation="portrait" r:id="rId1"/>
  <headerFooter>
    <oddFooter>&amp;R&amp;F
&amp;A
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Z177"/>
  <sheetViews>
    <sheetView zoomScaleNormal="100" workbookViewId="0">
      <pane xSplit="6" ySplit="2" topLeftCell="G3" activePane="bottomRight" state="frozen"/>
      <selection activeCell="I25" sqref="I25"/>
      <selection pane="topRight" activeCell="I25" sqref="I25"/>
      <selection pane="bottomLeft" activeCell="I25" sqref="I25"/>
      <selection pane="bottomRight" activeCell="T4" sqref="T4"/>
    </sheetView>
  </sheetViews>
  <sheetFormatPr defaultColWidth="9.140625" defaultRowHeight="11.25" x14ac:dyDescent="0.2"/>
  <cols>
    <col min="1" max="1" width="15.85546875" style="1" bestFit="1" customWidth="1"/>
    <col min="2" max="2" width="8.7109375" style="1" bestFit="1" customWidth="1"/>
    <col min="3" max="3" width="16.140625" style="21" bestFit="1" customWidth="1"/>
    <col min="4" max="4" width="13.140625" style="1" customWidth="1"/>
    <col min="5" max="5" width="12.140625" style="43" bestFit="1" customWidth="1"/>
    <col min="6" max="6" width="8.7109375" style="1" bestFit="1" customWidth="1"/>
    <col min="7" max="7" width="11" style="42" customWidth="1"/>
    <col min="8" max="8" width="12" style="41" customWidth="1"/>
    <col min="9" max="9" width="6.85546875" style="21" customWidth="1"/>
    <col min="10" max="10" width="9.85546875" style="1" customWidth="1"/>
    <col min="11" max="11" width="10.5703125" style="1" customWidth="1"/>
    <col min="12" max="12" width="12.85546875" style="36" bestFit="1" customWidth="1"/>
    <col min="13" max="13" width="10.42578125" style="40" customWidth="1"/>
    <col min="14" max="14" width="10.85546875" style="39" bestFit="1" customWidth="1"/>
    <col min="15" max="15" width="12.28515625" style="38" customWidth="1"/>
    <col min="16" max="16" width="12.28515625" style="37" customWidth="1"/>
    <col min="17" max="19" width="9.28515625" style="37" customWidth="1"/>
    <col min="20" max="20" width="9.85546875" style="37" customWidth="1"/>
    <col min="21" max="24" width="9.28515625" style="36" customWidth="1"/>
    <col min="25" max="25" width="10.5703125" style="36" bestFit="1" customWidth="1"/>
    <col min="26" max="26" width="9.28515625" style="36" customWidth="1"/>
    <col min="27" max="16384" width="9.140625" style="1"/>
  </cols>
  <sheetData>
    <row r="1" spans="1:26" ht="15.75" thickBot="1" x14ac:dyDescent="0.3">
      <c r="A1" s="352" t="s">
        <v>378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4"/>
      <c r="P1" s="355" t="s">
        <v>363</v>
      </c>
      <c r="Q1" s="356"/>
      <c r="R1" s="356"/>
      <c r="S1" s="356"/>
      <c r="T1" s="356"/>
      <c r="U1" s="356"/>
      <c r="V1" s="356"/>
      <c r="W1" s="356"/>
      <c r="X1" s="356"/>
      <c r="Y1" s="356"/>
      <c r="Z1" s="356"/>
    </row>
    <row r="2" spans="1:26" s="48" customFormat="1" ht="67.5" x14ac:dyDescent="0.2">
      <c r="A2" s="185" t="s">
        <v>39</v>
      </c>
      <c r="B2" s="186"/>
      <c r="C2" s="186" t="s">
        <v>38</v>
      </c>
      <c r="D2" s="186" t="s">
        <v>291</v>
      </c>
      <c r="E2" s="186" t="s">
        <v>37</v>
      </c>
      <c r="F2" s="186" t="s">
        <v>229</v>
      </c>
      <c r="G2" s="187" t="s">
        <v>290</v>
      </c>
      <c r="H2" s="188" t="s">
        <v>228</v>
      </c>
      <c r="I2" s="186" t="s">
        <v>289</v>
      </c>
      <c r="J2" s="186" t="s">
        <v>288</v>
      </c>
      <c r="K2" s="186" t="s">
        <v>287</v>
      </c>
      <c r="L2" s="188" t="s">
        <v>286</v>
      </c>
      <c r="M2" s="189" t="s">
        <v>285</v>
      </c>
      <c r="N2" s="187" t="s">
        <v>284</v>
      </c>
      <c r="O2" s="190" t="s">
        <v>283</v>
      </c>
      <c r="P2" s="270" t="s">
        <v>227</v>
      </c>
      <c r="Q2" s="271" t="s">
        <v>282</v>
      </c>
      <c r="R2" s="271" t="s">
        <v>281</v>
      </c>
      <c r="S2" s="271" t="s">
        <v>234</v>
      </c>
      <c r="T2" s="271" t="s">
        <v>280</v>
      </c>
      <c r="U2" s="272" t="s">
        <v>279</v>
      </c>
      <c r="V2" s="272" t="s">
        <v>278</v>
      </c>
      <c r="W2" s="272" t="s">
        <v>277</v>
      </c>
      <c r="X2" s="272" t="s">
        <v>276</v>
      </c>
      <c r="Y2" s="272" t="s">
        <v>275</v>
      </c>
      <c r="Z2" s="273" t="s">
        <v>274</v>
      </c>
    </row>
    <row r="3" spans="1:26" x14ac:dyDescent="0.2">
      <c r="A3" s="191" t="s">
        <v>273</v>
      </c>
      <c r="B3" s="149"/>
      <c r="C3" s="150"/>
      <c r="D3" s="151"/>
      <c r="E3" s="152"/>
      <c r="F3" s="151"/>
      <c r="G3" s="290"/>
      <c r="H3" s="153"/>
      <c r="I3" s="150"/>
      <c r="J3" s="296"/>
      <c r="K3" s="154"/>
      <c r="L3" s="153"/>
      <c r="M3" s="155"/>
      <c r="N3" s="300"/>
      <c r="O3" s="192"/>
      <c r="P3" s="281"/>
      <c r="Q3" s="285"/>
      <c r="R3" s="285"/>
      <c r="S3" s="285"/>
      <c r="T3" s="285"/>
      <c r="U3" s="45"/>
      <c r="V3" s="45"/>
      <c r="W3" s="45"/>
      <c r="X3" s="45"/>
      <c r="Y3" s="45"/>
      <c r="Z3" s="274"/>
    </row>
    <row r="4" spans="1:26" ht="9.6" customHeight="1" x14ac:dyDescent="0.2">
      <c r="A4" s="193" t="s">
        <v>272</v>
      </c>
      <c r="B4" s="156" t="s">
        <v>269</v>
      </c>
      <c r="C4" s="157" t="s">
        <v>292</v>
      </c>
      <c r="D4" s="157" t="s">
        <v>293</v>
      </c>
      <c r="E4" s="157">
        <v>22</v>
      </c>
      <c r="F4" s="157" t="s">
        <v>35</v>
      </c>
      <c r="G4" s="291">
        <v>59</v>
      </c>
      <c r="H4" s="159" t="s">
        <v>249</v>
      </c>
      <c r="I4" s="160" t="s">
        <v>248</v>
      </c>
      <c r="J4" s="297">
        <v>1</v>
      </c>
      <c r="K4" s="162">
        <f>IF(I4="Yes",G4*J4,0)</f>
        <v>0</v>
      </c>
      <c r="L4" s="159">
        <f>IF(F4="Company", G4*H4,0)</f>
        <v>0</v>
      </c>
      <c r="M4" s="163">
        <f>E4*G4/1000</f>
        <v>1.298</v>
      </c>
      <c r="N4" s="301">
        <v>5451.5999999999995</v>
      </c>
      <c r="O4" s="194">
        <f>E4*4200/1000/12</f>
        <v>7.7</v>
      </c>
      <c r="P4" s="282">
        <f>'WP#2 - UE-190529 Light COS'!E$21</f>
        <v>5.4188152832742979E-4</v>
      </c>
      <c r="Q4" s="286">
        <f>'WP#2 - UE-190529 Light COS'!$E$45</f>
        <v>0</v>
      </c>
      <c r="R4" s="286">
        <f>'WP#2 - UE-190529 Light COS'!E$74</f>
        <v>0</v>
      </c>
      <c r="S4" s="286">
        <f>'WP#2 - UE-190529 Light COS'!E$106</f>
        <v>0.12990060301019055</v>
      </c>
      <c r="T4" s="286">
        <f>'WP#2 - UE-190529 Light COS'!$E$123</f>
        <v>1.0314913357063102E-3</v>
      </c>
      <c r="U4" s="36">
        <f>IF(F4="Company", H4*P4, 0)</f>
        <v>0</v>
      </c>
      <c r="V4" s="36">
        <f>IF(I4="yes", J4*Q4, 0)</f>
        <v>0</v>
      </c>
      <c r="W4" s="36">
        <f>R4*O4</f>
        <v>0</v>
      </c>
      <c r="X4" s="36">
        <f>E4*S4/1000</f>
        <v>2.8578132662241923E-3</v>
      </c>
      <c r="Y4" s="36">
        <f>O4*T4</f>
        <v>7.9424832849385885E-3</v>
      </c>
      <c r="Z4" s="275">
        <f>SUM(U4:Y4)</f>
        <v>1.0800296551162781E-2</v>
      </c>
    </row>
    <row r="5" spans="1:26" x14ac:dyDescent="0.2">
      <c r="A5" s="195"/>
      <c r="B5" s="164"/>
      <c r="C5" s="157"/>
      <c r="D5" s="157"/>
      <c r="E5" s="165"/>
      <c r="F5" s="166"/>
      <c r="G5" s="292"/>
      <c r="H5" s="159"/>
      <c r="I5" s="160"/>
      <c r="J5" s="297"/>
      <c r="K5" s="167"/>
      <c r="L5" s="168"/>
      <c r="M5" s="163"/>
      <c r="N5" s="302"/>
      <c r="O5" s="196"/>
      <c r="P5" s="282"/>
      <c r="Q5" s="286"/>
      <c r="R5" s="286"/>
      <c r="S5" s="286"/>
      <c r="T5" s="286"/>
      <c r="Z5" s="275"/>
    </row>
    <row r="6" spans="1:26" x14ac:dyDescent="0.2">
      <c r="A6" s="197" t="s">
        <v>271</v>
      </c>
      <c r="B6" s="156"/>
      <c r="C6" s="157" t="s">
        <v>294</v>
      </c>
      <c r="D6" s="157" t="s">
        <v>295</v>
      </c>
      <c r="E6" s="157">
        <v>100</v>
      </c>
      <c r="F6" s="157" t="s">
        <v>35</v>
      </c>
      <c r="G6" s="291">
        <v>3</v>
      </c>
      <c r="H6" s="159" t="s">
        <v>249</v>
      </c>
      <c r="I6" s="160" t="s">
        <v>242</v>
      </c>
      <c r="J6" s="297">
        <v>1</v>
      </c>
      <c r="K6" s="162">
        <f>IF(I6="Yes",G6*J6,0)</f>
        <v>3</v>
      </c>
      <c r="L6" s="159">
        <f>IF(F6="Company", G6*H6,0)</f>
        <v>0</v>
      </c>
      <c r="M6" s="163">
        <f>E6*G6/1000</f>
        <v>0.3</v>
      </c>
      <c r="N6" s="301">
        <v>1260</v>
      </c>
      <c r="O6" s="194">
        <f>E6*4200/1000/12</f>
        <v>35</v>
      </c>
      <c r="P6" s="282">
        <f>'WP#2 - UE-190529 Light COS'!E$21</f>
        <v>5.4188152832742979E-4</v>
      </c>
      <c r="Q6" s="286">
        <f>'WP#2 - UE-190529 Light COS'!$E$45</f>
        <v>0</v>
      </c>
      <c r="R6" s="286">
        <f>'WP#2 - UE-190529 Light COS'!E$74</f>
        <v>0</v>
      </c>
      <c r="S6" s="286">
        <f>'WP#2 - UE-190529 Light COS'!E$106</f>
        <v>0.12990060301019055</v>
      </c>
      <c r="T6" s="286">
        <f>'WP#2 - UE-190529 Light COS'!$E$123</f>
        <v>1.0314913357063102E-3</v>
      </c>
      <c r="U6" s="36">
        <f>IF(F6="Company", H6*P6, 0)</f>
        <v>0</v>
      </c>
      <c r="V6" s="36">
        <f>IF(I6="yes", J6*Q6, 0)</f>
        <v>0</v>
      </c>
      <c r="W6" s="36">
        <f>R6*O6</f>
        <v>0</v>
      </c>
      <c r="X6" s="36">
        <f>E6*S6/1000</f>
        <v>1.2990060301019055E-2</v>
      </c>
      <c r="Y6" s="36">
        <f>O6*T6</f>
        <v>3.6102196749720858E-2</v>
      </c>
      <c r="Z6" s="275">
        <f>SUM(U6:Y6)</f>
        <v>4.9092257050739913E-2</v>
      </c>
    </row>
    <row r="7" spans="1:26" x14ac:dyDescent="0.2">
      <c r="A7" s="197" t="str">
        <f>+A6</f>
        <v>50E-A</v>
      </c>
      <c r="B7" s="156"/>
      <c r="C7" s="157" t="s">
        <v>294</v>
      </c>
      <c r="D7" s="157" t="s">
        <v>296</v>
      </c>
      <c r="E7" s="157">
        <v>175</v>
      </c>
      <c r="F7" s="157" t="s">
        <v>35</v>
      </c>
      <c r="G7" s="291">
        <v>19</v>
      </c>
      <c r="H7" s="159" t="s">
        <v>249</v>
      </c>
      <c r="I7" s="160" t="s">
        <v>242</v>
      </c>
      <c r="J7" s="297">
        <v>1</v>
      </c>
      <c r="K7" s="162">
        <f>IF(I7="Yes",G7*J7,0)</f>
        <v>19</v>
      </c>
      <c r="L7" s="159">
        <f>IF(F7="Company", G7*H7,0)</f>
        <v>0</v>
      </c>
      <c r="M7" s="163">
        <f>E7*G7/1000</f>
        <v>3.3250000000000002</v>
      </c>
      <c r="N7" s="301">
        <v>13965</v>
      </c>
      <c r="O7" s="194">
        <f>E7*4200/1000/12</f>
        <v>61.25</v>
      </c>
      <c r="P7" s="282">
        <f>'WP#2 - UE-190529 Light COS'!E$21</f>
        <v>5.4188152832742979E-4</v>
      </c>
      <c r="Q7" s="286">
        <f>'WP#2 - UE-190529 Light COS'!$E$45</f>
        <v>0</v>
      </c>
      <c r="R7" s="286">
        <f>'WP#2 - UE-190529 Light COS'!E$74</f>
        <v>0</v>
      </c>
      <c r="S7" s="286">
        <f>'WP#2 - UE-190529 Light COS'!E$106</f>
        <v>0.12990060301019055</v>
      </c>
      <c r="T7" s="286">
        <f>'WP#2 - UE-190529 Light COS'!$E$123</f>
        <v>1.0314913357063102E-3</v>
      </c>
      <c r="U7" s="36">
        <f>IF(F7="Company", H7*P7, 0)</f>
        <v>0</v>
      </c>
      <c r="V7" s="36">
        <f>IF(I7="yes", J7*Q7, 0)</f>
        <v>0</v>
      </c>
      <c r="W7" s="36">
        <f>R7*O7</f>
        <v>0</v>
      </c>
      <c r="X7" s="36">
        <f>E7*S7/1000</f>
        <v>2.2732605526783346E-2</v>
      </c>
      <c r="Y7" s="36">
        <f>O7*T7</f>
        <v>6.3178844312011498E-2</v>
      </c>
      <c r="Z7" s="275">
        <f>SUM(U7:Y7)</f>
        <v>8.591144983879484E-2</v>
      </c>
    </row>
    <row r="8" spans="1:26" x14ac:dyDescent="0.2">
      <c r="A8" s="197" t="str">
        <f>+A7</f>
        <v>50E-A</v>
      </c>
      <c r="B8" s="156"/>
      <c r="C8" s="157" t="s">
        <v>294</v>
      </c>
      <c r="D8" s="157" t="s">
        <v>297</v>
      </c>
      <c r="E8" s="157">
        <v>400</v>
      </c>
      <c r="F8" s="157" t="s">
        <v>35</v>
      </c>
      <c r="G8" s="291">
        <v>20</v>
      </c>
      <c r="H8" s="159" t="s">
        <v>249</v>
      </c>
      <c r="I8" s="160" t="s">
        <v>242</v>
      </c>
      <c r="J8" s="297">
        <v>1</v>
      </c>
      <c r="K8" s="162">
        <f>IF(I8="Yes",G8*J8,0)</f>
        <v>20</v>
      </c>
      <c r="L8" s="159">
        <f>IF(F8="Company", G8*H8,0)</f>
        <v>0</v>
      </c>
      <c r="M8" s="163">
        <f>E8*G8/1000</f>
        <v>8</v>
      </c>
      <c r="N8" s="301">
        <v>33600</v>
      </c>
      <c r="O8" s="194">
        <f>E8*4200/1000/12</f>
        <v>140</v>
      </c>
      <c r="P8" s="282">
        <f>'WP#2 - UE-190529 Light COS'!E$21</f>
        <v>5.4188152832742979E-4</v>
      </c>
      <c r="Q8" s="286">
        <f>'WP#2 - UE-190529 Light COS'!$E$45</f>
        <v>0</v>
      </c>
      <c r="R8" s="286">
        <f>'WP#2 - UE-190529 Light COS'!E$74</f>
        <v>0</v>
      </c>
      <c r="S8" s="286">
        <f>'WP#2 - UE-190529 Light COS'!E$106</f>
        <v>0.12990060301019055</v>
      </c>
      <c r="T8" s="286">
        <f>'WP#2 - UE-190529 Light COS'!$E$123</f>
        <v>1.0314913357063102E-3</v>
      </c>
      <c r="U8" s="36">
        <f>IF(F8="Company", H8*P8, 0)</f>
        <v>0</v>
      </c>
      <c r="V8" s="36">
        <f>IF(I8="yes", J8*Q8, 0)</f>
        <v>0</v>
      </c>
      <c r="W8" s="36">
        <f>R8*O8</f>
        <v>0</v>
      </c>
      <c r="X8" s="36">
        <f>E8*S8/1000</f>
        <v>5.1960241204076218E-2</v>
      </c>
      <c r="Y8" s="36">
        <f>O8*T8</f>
        <v>0.14440878699888343</v>
      </c>
      <c r="Z8" s="275">
        <f>SUM(U8:Y8)</f>
        <v>0.19636902820295965</v>
      </c>
    </row>
    <row r="9" spans="1:26" x14ac:dyDescent="0.2">
      <c r="A9" s="197"/>
      <c r="B9" s="156"/>
      <c r="C9" s="169"/>
      <c r="D9" s="170"/>
      <c r="E9" s="171"/>
      <c r="F9" s="172"/>
      <c r="G9" s="292"/>
      <c r="H9" s="159"/>
      <c r="I9" s="160"/>
      <c r="J9" s="297"/>
      <c r="K9" s="173"/>
      <c r="L9" s="159"/>
      <c r="M9" s="163"/>
      <c r="N9" s="301"/>
      <c r="O9" s="198"/>
      <c r="P9" s="282"/>
      <c r="Q9" s="286"/>
      <c r="R9" s="286"/>
      <c r="S9" s="286"/>
      <c r="T9" s="286"/>
      <c r="Z9" s="275"/>
    </row>
    <row r="10" spans="1:26" x14ac:dyDescent="0.2">
      <c r="A10" s="197" t="s">
        <v>270</v>
      </c>
      <c r="B10" s="156" t="s">
        <v>269</v>
      </c>
      <c r="C10" s="157" t="s">
        <v>294</v>
      </c>
      <c r="D10" s="157" t="s">
        <v>295</v>
      </c>
      <c r="E10" s="157">
        <v>100</v>
      </c>
      <c r="F10" s="157" t="s">
        <v>35</v>
      </c>
      <c r="G10" s="291">
        <v>0</v>
      </c>
      <c r="H10" s="159" t="s">
        <v>249</v>
      </c>
      <c r="I10" s="160" t="s">
        <v>248</v>
      </c>
      <c r="J10" s="297">
        <v>1</v>
      </c>
      <c r="K10" s="162">
        <f>IF(I10="Yes",G10*J10,0)</f>
        <v>0</v>
      </c>
      <c r="L10" s="159">
        <f>IF(F10="Company", G10*H10,0)</f>
        <v>0</v>
      </c>
      <c r="M10" s="163">
        <f>E10*G10/1000</f>
        <v>0</v>
      </c>
      <c r="N10" s="301">
        <v>0</v>
      </c>
      <c r="O10" s="194">
        <f>E10*4200/1000/12</f>
        <v>35</v>
      </c>
      <c r="P10" s="282">
        <f>'WP#2 - UE-190529 Light COS'!E$21</f>
        <v>5.4188152832742979E-4</v>
      </c>
      <c r="Q10" s="286">
        <f>'WP#2 - UE-190529 Light COS'!$E$45</f>
        <v>0</v>
      </c>
      <c r="R10" s="286">
        <f>'WP#2 - UE-190529 Light COS'!E$74</f>
        <v>0</v>
      </c>
      <c r="S10" s="286">
        <f>'WP#2 - UE-190529 Light COS'!E$106</f>
        <v>0.12990060301019055</v>
      </c>
      <c r="T10" s="286">
        <f>'WP#2 - UE-190529 Light COS'!$E$123</f>
        <v>1.0314913357063102E-3</v>
      </c>
      <c r="U10" s="36">
        <f>IF(F10="Company", H10*P10, 0)</f>
        <v>0</v>
      </c>
      <c r="V10" s="36">
        <f>IF(I10="yes", J10*Q10, 0)</f>
        <v>0</v>
      </c>
      <c r="W10" s="36">
        <f>R10*O10</f>
        <v>0</v>
      </c>
      <c r="X10" s="36">
        <f>E10*S10/1000</f>
        <v>1.2990060301019055E-2</v>
      </c>
      <c r="Y10" s="36">
        <f>O10*T10</f>
        <v>3.6102196749720858E-2</v>
      </c>
      <c r="Z10" s="275">
        <f>SUM(U10:Y10)</f>
        <v>4.9092257050739913E-2</v>
      </c>
    </row>
    <row r="11" spans="1:26" x14ac:dyDescent="0.2">
      <c r="A11" s="197" t="str">
        <f>+A10</f>
        <v>50E-B</v>
      </c>
      <c r="B11" s="156" t="s">
        <v>269</v>
      </c>
      <c r="C11" s="157" t="s">
        <v>294</v>
      </c>
      <c r="D11" s="157" t="s">
        <v>296</v>
      </c>
      <c r="E11" s="157">
        <v>175</v>
      </c>
      <c r="F11" s="157" t="s">
        <v>35</v>
      </c>
      <c r="G11" s="291">
        <v>1</v>
      </c>
      <c r="H11" s="159" t="s">
        <v>249</v>
      </c>
      <c r="I11" s="160" t="s">
        <v>248</v>
      </c>
      <c r="J11" s="297">
        <v>1</v>
      </c>
      <c r="K11" s="162">
        <f>IF(I11="Yes",G11*J11,0)</f>
        <v>0</v>
      </c>
      <c r="L11" s="159">
        <f>IF(F11="Company", G11*H11,0)</f>
        <v>0</v>
      </c>
      <c r="M11" s="163">
        <f>E11*G11/1000</f>
        <v>0.17499999999999999</v>
      </c>
      <c r="N11" s="301">
        <v>735</v>
      </c>
      <c r="O11" s="194">
        <f>E11*4200/1000/12</f>
        <v>61.25</v>
      </c>
      <c r="P11" s="282">
        <f>'WP#2 - UE-190529 Light COS'!E$21</f>
        <v>5.4188152832742979E-4</v>
      </c>
      <c r="Q11" s="286">
        <f>'WP#2 - UE-190529 Light COS'!$E$45</f>
        <v>0</v>
      </c>
      <c r="R11" s="286">
        <f>'WP#2 - UE-190529 Light COS'!E$74</f>
        <v>0</v>
      </c>
      <c r="S11" s="286">
        <f>'WP#2 - UE-190529 Light COS'!E$106</f>
        <v>0.12990060301019055</v>
      </c>
      <c r="T11" s="286">
        <f>'WP#2 - UE-190529 Light COS'!$E$123</f>
        <v>1.0314913357063102E-3</v>
      </c>
      <c r="U11" s="36">
        <f>IF(F11="Company", H11*P11, 0)</f>
        <v>0</v>
      </c>
      <c r="V11" s="36">
        <f>IF(I11="yes", J11*Q11, 0)</f>
        <v>0</v>
      </c>
      <c r="W11" s="36">
        <f>R11*O11</f>
        <v>0</v>
      </c>
      <c r="X11" s="36">
        <f>E11*S11/1000</f>
        <v>2.2732605526783346E-2</v>
      </c>
      <c r="Y11" s="36">
        <f>O11*T11</f>
        <v>6.3178844312011498E-2</v>
      </c>
      <c r="Z11" s="275">
        <f>SUM(U11:Y11)</f>
        <v>8.591144983879484E-2</v>
      </c>
    </row>
    <row r="12" spans="1:26" x14ac:dyDescent="0.2">
      <c r="A12" s="197" t="str">
        <f>+A11</f>
        <v>50E-B</v>
      </c>
      <c r="B12" s="156" t="s">
        <v>269</v>
      </c>
      <c r="C12" s="157" t="s">
        <v>294</v>
      </c>
      <c r="D12" s="157" t="s">
        <v>297</v>
      </c>
      <c r="E12" s="157">
        <v>400</v>
      </c>
      <c r="F12" s="157" t="s">
        <v>35</v>
      </c>
      <c r="G12" s="291">
        <v>0</v>
      </c>
      <c r="H12" s="159" t="s">
        <v>249</v>
      </c>
      <c r="I12" s="160" t="s">
        <v>248</v>
      </c>
      <c r="J12" s="297">
        <v>1</v>
      </c>
      <c r="K12" s="162">
        <f>IF(I12="Yes",G12*J12,0)</f>
        <v>0</v>
      </c>
      <c r="L12" s="159">
        <f>IF(F12="Company", G12*H12,0)</f>
        <v>0</v>
      </c>
      <c r="M12" s="163">
        <f>E12*G12/1000</f>
        <v>0</v>
      </c>
      <c r="N12" s="301">
        <v>0</v>
      </c>
      <c r="O12" s="194">
        <f>E12*4200/1000/12</f>
        <v>140</v>
      </c>
      <c r="P12" s="282">
        <f>'WP#2 - UE-190529 Light COS'!E$21</f>
        <v>5.4188152832742979E-4</v>
      </c>
      <c r="Q12" s="286">
        <f>'WP#2 - UE-190529 Light COS'!$E$45</f>
        <v>0</v>
      </c>
      <c r="R12" s="286">
        <f>'WP#2 - UE-190529 Light COS'!E$74</f>
        <v>0</v>
      </c>
      <c r="S12" s="286">
        <f>'WP#2 - UE-190529 Light COS'!E$106</f>
        <v>0.12990060301019055</v>
      </c>
      <c r="T12" s="286">
        <f>'WP#2 - UE-190529 Light COS'!$E$123</f>
        <v>1.0314913357063102E-3</v>
      </c>
      <c r="U12" s="36">
        <f>IF(F12="Company", H12*P12, 0)</f>
        <v>0</v>
      </c>
      <c r="V12" s="36">
        <f>IF(I12="yes", J12*Q12, 0)</f>
        <v>0</v>
      </c>
      <c r="W12" s="36">
        <f>R12*O12</f>
        <v>0</v>
      </c>
      <c r="X12" s="36">
        <f>E12*S12/1000</f>
        <v>5.1960241204076218E-2</v>
      </c>
      <c r="Y12" s="36">
        <f>O12*T12</f>
        <v>0.14440878699888343</v>
      </c>
      <c r="Z12" s="275">
        <f>SUM(U12:Y12)</f>
        <v>0.19636902820295965</v>
      </c>
    </row>
    <row r="13" spans="1:26" x14ac:dyDescent="0.2">
      <c r="A13" s="197" t="str">
        <f>+A12</f>
        <v>50E-B</v>
      </c>
      <c r="B13" s="156" t="s">
        <v>269</v>
      </c>
      <c r="C13" s="157" t="s">
        <v>294</v>
      </c>
      <c r="D13" s="157" t="s">
        <v>298</v>
      </c>
      <c r="E13" s="157">
        <v>700</v>
      </c>
      <c r="F13" s="157" t="s">
        <v>35</v>
      </c>
      <c r="G13" s="291">
        <v>0</v>
      </c>
      <c r="H13" s="159" t="s">
        <v>249</v>
      </c>
      <c r="I13" s="160" t="s">
        <v>248</v>
      </c>
      <c r="J13" s="297">
        <v>1</v>
      </c>
      <c r="K13" s="162">
        <f>IF(I13="Yes",G13*J13,0)</f>
        <v>0</v>
      </c>
      <c r="L13" s="159">
        <f>IF(F13="Company", G13*H13,0)</f>
        <v>0</v>
      </c>
      <c r="M13" s="163">
        <f>E13*G13/1000</f>
        <v>0</v>
      </c>
      <c r="N13" s="301">
        <v>0</v>
      </c>
      <c r="O13" s="194">
        <f>E13*4200/1000/12</f>
        <v>245</v>
      </c>
      <c r="P13" s="282">
        <f>'WP#2 - UE-190529 Light COS'!E$21</f>
        <v>5.4188152832742979E-4</v>
      </c>
      <c r="Q13" s="286">
        <f>'WP#2 - UE-190529 Light COS'!$E$45</f>
        <v>0</v>
      </c>
      <c r="R13" s="286">
        <f>'WP#2 - UE-190529 Light COS'!E$74</f>
        <v>0</v>
      </c>
      <c r="S13" s="286">
        <f>'WP#2 - UE-190529 Light COS'!E$106</f>
        <v>0.12990060301019055</v>
      </c>
      <c r="T13" s="286">
        <f>'WP#2 - UE-190529 Light COS'!$E$123</f>
        <v>1.0314913357063102E-3</v>
      </c>
      <c r="U13" s="36">
        <f>IF(F13="Company", H13*P13, 0)</f>
        <v>0</v>
      </c>
      <c r="V13" s="36">
        <f>IF(I13="yes", J13*Q13, 0)</f>
        <v>0</v>
      </c>
      <c r="W13" s="36">
        <f>R13*O13</f>
        <v>0</v>
      </c>
      <c r="X13" s="36">
        <f>E13*S13/1000</f>
        <v>9.0930422107133382E-2</v>
      </c>
      <c r="Y13" s="36">
        <f>O13*T13</f>
        <v>0.25271537724804599</v>
      </c>
      <c r="Z13" s="275">
        <f>SUM(U13:Y13)</f>
        <v>0.34364579935517936</v>
      </c>
    </row>
    <row r="14" spans="1:26" x14ac:dyDescent="0.2">
      <c r="A14" s="191" t="s">
        <v>268</v>
      </c>
      <c r="B14" s="149"/>
      <c r="C14" s="150"/>
      <c r="D14" s="151"/>
      <c r="E14" s="152"/>
      <c r="F14" s="151"/>
      <c r="G14" s="290"/>
      <c r="H14" s="153"/>
      <c r="I14" s="150"/>
      <c r="J14" s="296"/>
      <c r="K14" s="174"/>
      <c r="L14" s="153"/>
      <c r="M14" s="155"/>
      <c r="N14" s="300"/>
      <c r="O14" s="192"/>
      <c r="P14" s="283"/>
      <c r="Q14" s="287"/>
      <c r="R14" s="287"/>
      <c r="S14" s="287"/>
      <c r="T14" s="287"/>
      <c r="U14" s="46"/>
      <c r="V14" s="45"/>
      <c r="W14" s="45"/>
      <c r="X14" s="45"/>
      <c r="Y14" s="45"/>
      <c r="Z14" s="274"/>
    </row>
    <row r="15" spans="1:26" x14ac:dyDescent="0.2">
      <c r="A15" s="197" t="s">
        <v>267</v>
      </c>
      <c r="B15" s="156"/>
      <c r="C15" s="157" t="s">
        <v>299</v>
      </c>
      <c r="D15" s="157" t="s">
        <v>300</v>
      </c>
      <c r="E15" s="157">
        <v>45</v>
      </c>
      <c r="F15" s="157" t="s">
        <v>35</v>
      </c>
      <c r="G15" s="291">
        <v>2068.0833333333335</v>
      </c>
      <c r="H15" s="159" t="s">
        <v>249</v>
      </c>
      <c r="I15" s="160" t="s">
        <v>248</v>
      </c>
      <c r="J15" s="297">
        <v>0.2</v>
      </c>
      <c r="K15" s="162">
        <f t="shared" ref="K15:K23" si="0">IF(I15="Yes",G15*J15,0)</f>
        <v>0</v>
      </c>
      <c r="L15" s="159">
        <f t="shared" ref="L15:L23" si="1">IF(F15="Company", G15*H15,0)</f>
        <v>0</v>
      </c>
      <c r="M15" s="163">
        <f t="shared" ref="M15:M23" si="2">E15*G15/1000</f>
        <v>93.063749999999999</v>
      </c>
      <c r="N15" s="301">
        <v>390867.75</v>
      </c>
      <c r="O15" s="194">
        <f t="shared" ref="O15:O23" si="3">E15*4200/1000/12</f>
        <v>15.75</v>
      </c>
      <c r="P15" s="282">
        <f>'WP#2 - UE-190529 Light COS'!E$21</f>
        <v>5.4188152832742979E-4</v>
      </c>
      <c r="Q15" s="286">
        <f>'WP#2 - UE-190529 Light COS'!$E$45</f>
        <v>0</v>
      </c>
      <c r="R15" s="286">
        <f>'WP#2 - UE-190529 Light COS'!E$74</f>
        <v>0</v>
      </c>
      <c r="S15" s="286">
        <f>'WP#2 - UE-190529 Light COS'!E$106</f>
        <v>0.12990060301019055</v>
      </c>
      <c r="T15" s="286">
        <f>'WP#2 - UE-190529 Light COS'!$E$123</f>
        <v>1.0314913357063102E-3</v>
      </c>
      <c r="U15" s="36">
        <f t="shared" ref="U15:U23" si="4">IF(F15="Company", H15*P15, 0)</f>
        <v>0</v>
      </c>
      <c r="V15" s="36">
        <f t="shared" ref="V15:V23" si="5">IF(I15="yes", J15*Q15, 0)</f>
        <v>0</v>
      </c>
      <c r="W15" s="36">
        <f t="shared" ref="W15:W23" si="6">R15*O15</f>
        <v>0</v>
      </c>
      <c r="X15" s="36">
        <f t="shared" ref="X15:X23" si="7">E15*S15/1000</f>
        <v>5.8455271354585746E-3</v>
      </c>
      <c r="Y15" s="36">
        <f t="shared" ref="Y15:Y23" si="8">O15*T15</f>
        <v>1.6245988537374387E-2</v>
      </c>
      <c r="Z15" s="275">
        <f t="shared" ref="Z15:Z23" si="9">SUM(U15:Y15)</f>
        <v>2.2091515672832962E-2</v>
      </c>
    </row>
    <row r="16" spans="1:26" x14ac:dyDescent="0.2">
      <c r="A16" s="197" t="s">
        <v>267</v>
      </c>
      <c r="B16" s="156"/>
      <c r="C16" s="157" t="s">
        <v>299</v>
      </c>
      <c r="D16" s="157" t="s">
        <v>301</v>
      </c>
      <c r="E16" s="157">
        <v>75</v>
      </c>
      <c r="F16" s="157" t="s">
        <v>35</v>
      </c>
      <c r="G16" s="291">
        <v>1137.25</v>
      </c>
      <c r="H16" s="159" t="s">
        <v>249</v>
      </c>
      <c r="I16" s="160" t="s">
        <v>248</v>
      </c>
      <c r="J16" s="297">
        <v>0.2</v>
      </c>
      <c r="K16" s="162">
        <f t="shared" si="0"/>
        <v>0</v>
      </c>
      <c r="L16" s="159">
        <f t="shared" si="1"/>
        <v>0</v>
      </c>
      <c r="M16" s="163">
        <f t="shared" si="2"/>
        <v>85.293750000000003</v>
      </c>
      <c r="N16" s="301">
        <v>358233.75</v>
      </c>
      <c r="O16" s="194">
        <f t="shared" si="3"/>
        <v>26.25</v>
      </c>
      <c r="P16" s="282">
        <f>'WP#2 - UE-190529 Light COS'!E$21</f>
        <v>5.4188152832742979E-4</v>
      </c>
      <c r="Q16" s="286">
        <f>'WP#2 - UE-190529 Light COS'!$E$45</f>
        <v>0</v>
      </c>
      <c r="R16" s="286">
        <f>'WP#2 - UE-190529 Light COS'!E$74</f>
        <v>0</v>
      </c>
      <c r="S16" s="286">
        <f>'WP#2 - UE-190529 Light COS'!E$106</f>
        <v>0.12990060301019055</v>
      </c>
      <c r="T16" s="286">
        <f>'WP#2 - UE-190529 Light COS'!$E$123</f>
        <v>1.0314913357063102E-3</v>
      </c>
      <c r="U16" s="36">
        <f t="shared" si="4"/>
        <v>0</v>
      </c>
      <c r="V16" s="36">
        <f t="shared" si="5"/>
        <v>0</v>
      </c>
      <c r="W16" s="36">
        <f t="shared" si="6"/>
        <v>0</v>
      </c>
      <c r="X16" s="36">
        <f t="shared" si="7"/>
        <v>9.742545225764291E-3</v>
      </c>
      <c r="Y16" s="36">
        <f t="shared" si="8"/>
        <v>2.7076647562290643E-2</v>
      </c>
      <c r="Z16" s="275">
        <f t="shared" si="9"/>
        <v>3.6819192788054934E-2</v>
      </c>
    </row>
    <row r="17" spans="1:26" x14ac:dyDescent="0.2">
      <c r="A17" s="197" t="s">
        <v>267</v>
      </c>
      <c r="B17" s="156"/>
      <c r="C17" s="157" t="s">
        <v>299</v>
      </c>
      <c r="D17" s="157" t="s">
        <v>302</v>
      </c>
      <c r="E17" s="157">
        <v>105</v>
      </c>
      <c r="F17" s="157" t="s">
        <v>35</v>
      </c>
      <c r="G17" s="291">
        <v>638.58333333333337</v>
      </c>
      <c r="H17" s="159" t="s">
        <v>249</v>
      </c>
      <c r="I17" s="160" t="s">
        <v>248</v>
      </c>
      <c r="J17" s="297">
        <v>0.2</v>
      </c>
      <c r="K17" s="162">
        <f t="shared" si="0"/>
        <v>0</v>
      </c>
      <c r="L17" s="159">
        <f t="shared" si="1"/>
        <v>0</v>
      </c>
      <c r="M17" s="163">
        <f t="shared" si="2"/>
        <v>67.051249999999996</v>
      </c>
      <c r="N17" s="301">
        <v>281615.25</v>
      </c>
      <c r="O17" s="194">
        <f t="shared" si="3"/>
        <v>36.75</v>
      </c>
      <c r="P17" s="282">
        <f>'WP#2 - UE-190529 Light COS'!E$21</f>
        <v>5.4188152832742979E-4</v>
      </c>
      <c r="Q17" s="286">
        <f>'WP#2 - UE-190529 Light COS'!$E$45</f>
        <v>0</v>
      </c>
      <c r="R17" s="286">
        <f>'WP#2 - UE-190529 Light COS'!E$74</f>
        <v>0</v>
      </c>
      <c r="S17" s="286">
        <f>'WP#2 - UE-190529 Light COS'!E$106</f>
        <v>0.12990060301019055</v>
      </c>
      <c r="T17" s="286">
        <f>'WP#2 - UE-190529 Light COS'!$E$123</f>
        <v>1.0314913357063102E-3</v>
      </c>
      <c r="U17" s="36">
        <f t="shared" si="4"/>
        <v>0</v>
      </c>
      <c r="V17" s="36">
        <f t="shared" si="5"/>
        <v>0</v>
      </c>
      <c r="W17" s="36">
        <f t="shared" si="6"/>
        <v>0</v>
      </c>
      <c r="X17" s="36">
        <f t="shared" si="7"/>
        <v>1.3639563316070007E-2</v>
      </c>
      <c r="Y17" s="36">
        <f t="shared" si="8"/>
        <v>3.7907306587206903E-2</v>
      </c>
      <c r="Z17" s="275">
        <f t="shared" si="9"/>
        <v>5.1546869903276907E-2</v>
      </c>
    </row>
    <row r="18" spans="1:26" x14ac:dyDescent="0.2">
      <c r="A18" s="197" t="s">
        <v>267</v>
      </c>
      <c r="B18" s="156"/>
      <c r="C18" s="157" t="s">
        <v>299</v>
      </c>
      <c r="D18" s="157" t="s">
        <v>303</v>
      </c>
      <c r="E18" s="157">
        <v>135</v>
      </c>
      <c r="F18" s="157" t="s">
        <v>35</v>
      </c>
      <c r="G18" s="291">
        <v>291.83333333333331</v>
      </c>
      <c r="H18" s="159" t="s">
        <v>249</v>
      </c>
      <c r="I18" s="160" t="s">
        <v>248</v>
      </c>
      <c r="J18" s="297">
        <v>0.2</v>
      </c>
      <c r="K18" s="162">
        <f t="shared" si="0"/>
        <v>0</v>
      </c>
      <c r="L18" s="159">
        <f t="shared" si="1"/>
        <v>0</v>
      </c>
      <c r="M18" s="163">
        <f t="shared" si="2"/>
        <v>39.397500000000001</v>
      </c>
      <c r="N18" s="301">
        <v>165469.5</v>
      </c>
      <c r="O18" s="194">
        <f t="shared" si="3"/>
        <v>47.25</v>
      </c>
      <c r="P18" s="282">
        <f>'WP#2 - UE-190529 Light COS'!E$21</f>
        <v>5.4188152832742979E-4</v>
      </c>
      <c r="Q18" s="286">
        <f>'WP#2 - UE-190529 Light COS'!$E$45</f>
        <v>0</v>
      </c>
      <c r="R18" s="286">
        <f>'WP#2 - UE-190529 Light COS'!E$74</f>
        <v>0</v>
      </c>
      <c r="S18" s="286">
        <f>'WP#2 - UE-190529 Light COS'!E$106</f>
        <v>0.12990060301019055</v>
      </c>
      <c r="T18" s="286">
        <f>'WP#2 - UE-190529 Light COS'!$E$123</f>
        <v>1.0314913357063102E-3</v>
      </c>
      <c r="U18" s="36">
        <f t="shared" si="4"/>
        <v>0</v>
      </c>
      <c r="V18" s="36">
        <f t="shared" si="5"/>
        <v>0</v>
      </c>
      <c r="W18" s="36">
        <f t="shared" si="6"/>
        <v>0</v>
      </c>
      <c r="X18" s="36">
        <f t="shared" si="7"/>
        <v>1.7536581406375724E-2</v>
      </c>
      <c r="Y18" s="36">
        <f t="shared" si="8"/>
        <v>4.8737965612123159E-2</v>
      </c>
      <c r="Z18" s="275">
        <f t="shared" si="9"/>
        <v>6.6274547018498886E-2</v>
      </c>
    </row>
    <row r="19" spans="1:26" x14ac:dyDescent="0.2">
      <c r="A19" s="197" t="s">
        <v>267</v>
      </c>
      <c r="B19" s="156"/>
      <c r="C19" s="157" t="s">
        <v>299</v>
      </c>
      <c r="D19" s="157" t="s">
        <v>304</v>
      </c>
      <c r="E19" s="157">
        <v>165</v>
      </c>
      <c r="F19" s="157" t="s">
        <v>35</v>
      </c>
      <c r="G19" s="291">
        <v>50.5</v>
      </c>
      <c r="H19" s="159" t="s">
        <v>249</v>
      </c>
      <c r="I19" s="160" t="s">
        <v>248</v>
      </c>
      <c r="J19" s="297">
        <v>0.2</v>
      </c>
      <c r="K19" s="162">
        <f t="shared" si="0"/>
        <v>0</v>
      </c>
      <c r="L19" s="159">
        <f t="shared" si="1"/>
        <v>0</v>
      </c>
      <c r="M19" s="163">
        <f t="shared" si="2"/>
        <v>8.3324999999999996</v>
      </c>
      <c r="N19" s="301">
        <v>34996.5</v>
      </c>
      <c r="O19" s="194">
        <f t="shared" si="3"/>
        <v>57.75</v>
      </c>
      <c r="P19" s="282">
        <f>'WP#2 - UE-190529 Light COS'!E$21</f>
        <v>5.4188152832742979E-4</v>
      </c>
      <c r="Q19" s="286">
        <f>'WP#2 - UE-190529 Light COS'!$E$45</f>
        <v>0</v>
      </c>
      <c r="R19" s="286">
        <f>'WP#2 - UE-190529 Light COS'!E$74</f>
        <v>0</v>
      </c>
      <c r="S19" s="286">
        <f>'WP#2 - UE-190529 Light COS'!E$106</f>
        <v>0.12990060301019055</v>
      </c>
      <c r="T19" s="286">
        <f>'WP#2 - UE-190529 Light COS'!$E$123</f>
        <v>1.0314913357063102E-3</v>
      </c>
      <c r="U19" s="36">
        <f t="shared" si="4"/>
        <v>0</v>
      </c>
      <c r="V19" s="36">
        <f t="shared" si="5"/>
        <v>0</v>
      </c>
      <c r="W19" s="36">
        <f t="shared" si="6"/>
        <v>0</v>
      </c>
      <c r="X19" s="36">
        <f t="shared" si="7"/>
        <v>2.143359949668144E-2</v>
      </c>
      <c r="Y19" s="36">
        <f t="shared" si="8"/>
        <v>5.9568624637039415E-2</v>
      </c>
      <c r="Z19" s="275">
        <f t="shared" si="9"/>
        <v>8.1002224133720852E-2</v>
      </c>
    </row>
    <row r="20" spans="1:26" x14ac:dyDescent="0.2">
      <c r="A20" s="197" t="s">
        <v>267</v>
      </c>
      <c r="B20" s="156"/>
      <c r="C20" s="157" t="s">
        <v>299</v>
      </c>
      <c r="D20" s="157" t="s">
        <v>305</v>
      </c>
      <c r="E20" s="157">
        <v>195</v>
      </c>
      <c r="F20" s="157" t="s">
        <v>35</v>
      </c>
      <c r="G20" s="291">
        <v>189.25</v>
      </c>
      <c r="H20" s="159" t="s">
        <v>249</v>
      </c>
      <c r="I20" s="160" t="s">
        <v>248</v>
      </c>
      <c r="J20" s="297">
        <v>0.2</v>
      </c>
      <c r="K20" s="162">
        <f t="shared" si="0"/>
        <v>0</v>
      </c>
      <c r="L20" s="159">
        <f t="shared" si="1"/>
        <v>0</v>
      </c>
      <c r="M20" s="163">
        <f t="shared" si="2"/>
        <v>36.903750000000002</v>
      </c>
      <c r="N20" s="301">
        <v>154995.75</v>
      </c>
      <c r="O20" s="194">
        <f t="shared" si="3"/>
        <v>68.25</v>
      </c>
      <c r="P20" s="282">
        <f>'WP#2 - UE-190529 Light COS'!E$21</f>
        <v>5.4188152832742979E-4</v>
      </c>
      <c r="Q20" s="286">
        <f>'WP#2 - UE-190529 Light COS'!$E$45</f>
        <v>0</v>
      </c>
      <c r="R20" s="286">
        <f>'WP#2 - UE-190529 Light COS'!E$74</f>
        <v>0</v>
      </c>
      <c r="S20" s="286">
        <f>'WP#2 - UE-190529 Light COS'!E$106</f>
        <v>0.12990060301019055</v>
      </c>
      <c r="T20" s="286">
        <f>'WP#2 - UE-190529 Light COS'!$E$123</f>
        <v>1.0314913357063102E-3</v>
      </c>
      <c r="U20" s="36">
        <f t="shared" si="4"/>
        <v>0</v>
      </c>
      <c r="V20" s="36">
        <f t="shared" si="5"/>
        <v>0</v>
      </c>
      <c r="W20" s="36">
        <f t="shared" si="6"/>
        <v>0</v>
      </c>
      <c r="X20" s="36">
        <f t="shared" si="7"/>
        <v>2.5330617586987157E-2</v>
      </c>
      <c r="Y20" s="36">
        <f t="shared" si="8"/>
        <v>7.0399283661955678E-2</v>
      </c>
      <c r="Z20" s="275">
        <f t="shared" si="9"/>
        <v>9.5729901248942831E-2</v>
      </c>
    </row>
    <row r="21" spans="1:26" x14ac:dyDescent="0.2">
      <c r="A21" s="197" t="s">
        <v>267</v>
      </c>
      <c r="B21" s="156"/>
      <c r="C21" s="157" t="s">
        <v>299</v>
      </c>
      <c r="D21" s="157" t="s">
        <v>306</v>
      </c>
      <c r="E21" s="157">
        <v>225</v>
      </c>
      <c r="F21" s="157" t="s">
        <v>35</v>
      </c>
      <c r="G21" s="291">
        <v>0</v>
      </c>
      <c r="H21" s="159" t="s">
        <v>249</v>
      </c>
      <c r="I21" s="160" t="s">
        <v>248</v>
      </c>
      <c r="J21" s="297">
        <v>0.2</v>
      </c>
      <c r="K21" s="162">
        <f t="shared" si="0"/>
        <v>0</v>
      </c>
      <c r="L21" s="159">
        <f t="shared" si="1"/>
        <v>0</v>
      </c>
      <c r="M21" s="163">
        <f t="shared" si="2"/>
        <v>0</v>
      </c>
      <c r="N21" s="301">
        <v>0</v>
      </c>
      <c r="O21" s="194">
        <f t="shared" si="3"/>
        <v>78.75</v>
      </c>
      <c r="P21" s="282">
        <f>'WP#2 - UE-190529 Light COS'!E$21</f>
        <v>5.4188152832742979E-4</v>
      </c>
      <c r="Q21" s="286">
        <f>'WP#2 - UE-190529 Light COS'!$E$45</f>
        <v>0</v>
      </c>
      <c r="R21" s="286">
        <f>'WP#2 - UE-190529 Light COS'!E$74</f>
        <v>0</v>
      </c>
      <c r="S21" s="286">
        <f>'WP#2 - UE-190529 Light COS'!E$106</f>
        <v>0.12990060301019055</v>
      </c>
      <c r="T21" s="286">
        <f>'WP#2 - UE-190529 Light COS'!$E$123</f>
        <v>1.0314913357063102E-3</v>
      </c>
      <c r="U21" s="36">
        <f t="shared" si="4"/>
        <v>0</v>
      </c>
      <c r="V21" s="36">
        <f t="shared" si="5"/>
        <v>0</v>
      </c>
      <c r="W21" s="36">
        <f t="shared" si="6"/>
        <v>0</v>
      </c>
      <c r="X21" s="36">
        <f t="shared" si="7"/>
        <v>2.9227635677292873E-2</v>
      </c>
      <c r="Y21" s="36">
        <f t="shared" si="8"/>
        <v>8.1229942686871934E-2</v>
      </c>
      <c r="Z21" s="275">
        <f t="shared" si="9"/>
        <v>0.11045757836416481</v>
      </c>
    </row>
    <row r="22" spans="1:26" x14ac:dyDescent="0.2">
      <c r="A22" s="197" t="s">
        <v>267</v>
      </c>
      <c r="B22" s="156"/>
      <c r="C22" s="157" t="s">
        <v>299</v>
      </c>
      <c r="D22" s="157" t="s">
        <v>307</v>
      </c>
      <c r="E22" s="157">
        <v>255</v>
      </c>
      <c r="F22" s="157" t="s">
        <v>35</v>
      </c>
      <c r="G22" s="291">
        <v>10</v>
      </c>
      <c r="H22" s="159" t="s">
        <v>249</v>
      </c>
      <c r="I22" s="160" t="s">
        <v>248</v>
      </c>
      <c r="J22" s="297">
        <v>0.2</v>
      </c>
      <c r="K22" s="162">
        <f t="shared" si="0"/>
        <v>0</v>
      </c>
      <c r="L22" s="159">
        <f t="shared" si="1"/>
        <v>0</v>
      </c>
      <c r="M22" s="163">
        <f t="shared" si="2"/>
        <v>2.5499999999999998</v>
      </c>
      <c r="N22" s="301">
        <v>10710</v>
      </c>
      <c r="O22" s="194">
        <f t="shared" si="3"/>
        <v>89.25</v>
      </c>
      <c r="P22" s="282">
        <f>'WP#2 - UE-190529 Light COS'!E$21</f>
        <v>5.4188152832742979E-4</v>
      </c>
      <c r="Q22" s="286">
        <f>'WP#2 - UE-190529 Light COS'!$E$45</f>
        <v>0</v>
      </c>
      <c r="R22" s="286">
        <f>'WP#2 - UE-190529 Light COS'!E$74</f>
        <v>0</v>
      </c>
      <c r="S22" s="286">
        <f>'WP#2 - UE-190529 Light COS'!E$106</f>
        <v>0.12990060301019055</v>
      </c>
      <c r="T22" s="286">
        <f>'WP#2 - UE-190529 Light COS'!$E$123</f>
        <v>1.0314913357063102E-3</v>
      </c>
      <c r="U22" s="36">
        <f t="shared" si="4"/>
        <v>0</v>
      </c>
      <c r="V22" s="36">
        <f t="shared" si="5"/>
        <v>0</v>
      </c>
      <c r="W22" s="36">
        <f t="shared" si="6"/>
        <v>0</v>
      </c>
      <c r="X22" s="36">
        <f t="shared" si="7"/>
        <v>3.3124653767598586E-2</v>
      </c>
      <c r="Y22" s="36">
        <f t="shared" si="8"/>
        <v>9.206060171178819E-2</v>
      </c>
      <c r="Z22" s="275">
        <f t="shared" si="9"/>
        <v>0.12518525547938678</v>
      </c>
    </row>
    <row r="23" spans="1:26" x14ac:dyDescent="0.2">
      <c r="A23" s="197" t="s">
        <v>267</v>
      </c>
      <c r="B23" s="156"/>
      <c r="C23" s="157" t="s">
        <v>299</v>
      </c>
      <c r="D23" s="157" t="s">
        <v>308</v>
      </c>
      <c r="E23" s="157">
        <v>285</v>
      </c>
      <c r="F23" s="157" t="s">
        <v>35</v>
      </c>
      <c r="G23" s="291">
        <v>75.916666666666671</v>
      </c>
      <c r="H23" s="159" t="s">
        <v>249</v>
      </c>
      <c r="I23" s="160" t="s">
        <v>248</v>
      </c>
      <c r="J23" s="297">
        <v>0.2</v>
      </c>
      <c r="K23" s="162">
        <f t="shared" si="0"/>
        <v>0</v>
      </c>
      <c r="L23" s="159">
        <f t="shared" si="1"/>
        <v>0</v>
      </c>
      <c r="M23" s="163">
        <f t="shared" si="2"/>
        <v>21.63625</v>
      </c>
      <c r="N23" s="301">
        <v>90872.249999999985</v>
      </c>
      <c r="O23" s="194">
        <f t="shared" si="3"/>
        <v>99.75</v>
      </c>
      <c r="P23" s="282">
        <f>'WP#2 - UE-190529 Light COS'!E$21</f>
        <v>5.4188152832742979E-4</v>
      </c>
      <c r="Q23" s="286">
        <f>'WP#2 - UE-190529 Light COS'!$E$45</f>
        <v>0</v>
      </c>
      <c r="R23" s="286">
        <f>'WP#2 - UE-190529 Light COS'!E$74</f>
        <v>0</v>
      </c>
      <c r="S23" s="286">
        <f>'WP#2 - UE-190529 Light COS'!E$106</f>
        <v>0.12990060301019055</v>
      </c>
      <c r="T23" s="286">
        <f>'WP#2 - UE-190529 Light COS'!$E$123</f>
        <v>1.0314913357063102E-3</v>
      </c>
      <c r="U23" s="36">
        <f t="shared" si="4"/>
        <v>0</v>
      </c>
      <c r="V23" s="36">
        <f t="shared" si="5"/>
        <v>0</v>
      </c>
      <c r="W23" s="36">
        <f t="shared" si="6"/>
        <v>0</v>
      </c>
      <c r="X23" s="36">
        <f t="shared" si="7"/>
        <v>3.7021671857904309E-2</v>
      </c>
      <c r="Y23" s="36">
        <f t="shared" si="8"/>
        <v>0.10289126073670445</v>
      </c>
      <c r="Z23" s="275">
        <f t="shared" si="9"/>
        <v>0.13991293259460874</v>
      </c>
    </row>
    <row r="24" spans="1:26" x14ac:dyDescent="0.2">
      <c r="A24" s="191" t="s">
        <v>266</v>
      </c>
      <c r="B24" s="149"/>
      <c r="C24" s="150"/>
      <c r="D24" s="151"/>
      <c r="E24" s="152"/>
      <c r="F24" s="151"/>
      <c r="G24" s="290"/>
      <c r="H24" s="153"/>
      <c r="I24" s="150"/>
      <c r="J24" s="296"/>
      <c r="K24" s="174"/>
      <c r="L24" s="153"/>
      <c r="M24" s="155"/>
      <c r="N24" s="300"/>
      <c r="O24" s="192"/>
      <c r="P24" s="281"/>
      <c r="Q24" s="285"/>
      <c r="R24" s="285"/>
      <c r="S24" s="285"/>
      <c r="T24" s="285"/>
      <c r="U24" s="45"/>
      <c r="V24" s="45"/>
      <c r="W24" s="45"/>
      <c r="X24" s="45"/>
      <c r="Y24" s="45"/>
      <c r="Z24" s="274"/>
    </row>
    <row r="25" spans="1:26" x14ac:dyDescent="0.2">
      <c r="A25" s="193" t="s">
        <v>265</v>
      </c>
      <c r="B25" s="157" t="s">
        <v>257</v>
      </c>
      <c r="C25" s="157" t="s">
        <v>309</v>
      </c>
      <c r="D25" s="157" t="s">
        <v>310</v>
      </c>
      <c r="E25" s="157">
        <v>50</v>
      </c>
      <c r="F25" s="157" t="s">
        <v>35</v>
      </c>
      <c r="G25" s="291">
        <v>0</v>
      </c>
      <c r="H25" s="159" t="s">
        <v>249</v>
      </c>
      <c r="I25" s="160" t="s">
        <v>248</v>
      </c>
      <c r="J25" s="297">
        <v>1</v>
      </c>
      <c r="K25" s="162">
        <f t="shared" ref="K25:K32" si="10">IF(I25="Yes",G25*J25,0)</f>
        <v>0</v>
      </c>
      <c r="L25" s="159">
        <f t="shared" ref="L25:L32" si="11">IF(F25="Company", G25*H25,0)</f>
        <v>0</v>
      </c>
      <c r="M25" s="163">
        <f t="shared" ref="M25:M32" si="12">E25*G25/1000</f>
        <v>0</v>
      </c>
      <c r="N25" s="301">
        <f>E25*4200*G25/1000</f>
        <v>0</v>
      </c>
      <c r="O25" s="194">
        <f t="shared" ref="O25:O32" si="13">E25*4200/1000/12</f>
        <v>17.5</v>
      </c>
      <c r="P25" s="282">
        <f>'WP#2 - UE-190529 Light COS'!E$21</f>
        <v>5.4188152832742979E-4</v>
      </c>
      <c r="Q25" s="286">
        <f>'WP#2 - UE-190529 Light COS'!$E$45</f>
        <v>0</v>
      </c>
      <c r="R25" s="286">
        <f>'WP#2 - UE-190529 Light COS'!E$74</f>
        <v>0</v>
      </c>
      <c r="S25" s="286">
        <f>'WP#2 - UE-190529 Light COS'!E$106</f>
        <v>0.12990060301019055</v>
      </c>
      <c r="T25" s="286">
        <f>'WP#2 - UE-190529 Light COS'!$E$123</f>
        <v>1.0314913357063102E-3</v>
      </c>
      <c r="U25" s="36">
        <f t="shared" ref="U25:U32" si="14">IF(F25="Company", H25*P25, 0)</f>
        <v>0</v>
      </c>
      <c r="V25" s="36">
        <f t="shared" ref="V25:V32" si="15">IF(I25="yes", J25*Q25, 0)</f>
        <v>0</v>
      </c>
      <c r="W25" s="36">
        <f t="shared" ref="W25:W32" si="16">R25*O25</f>
        <v>0</v>
      </c>
      <c r="X25" s="36">
        <f t="shared" ref="X25:X32" si="17">E25*S25/1000</f>
        <v>6.4950301505095273E-3</v>
      </c>
      <c r="Y25" s="36">
        <f t="shared" ref="Y25:Y32" si="18">O25*T25</f>
        <v>1.8051098374860429E-2</v>
      </c>
      <c r="Z25" s="275">
        <f t="shared" ref="Z25:Z32" si="19">SUM(U25:Y25)</f>
        <v>2.4546128525369956E-2</v>
      </c>
    </row>
    <row r="26" spans="1:26" x14ac:dyDescent="0.2">
      <c r="A26" s="193" t="s">
        <v>265</v>
      </c>
      <c r="B26" s="157" t="s">
        <v>257</v>
      </c>
      <c r="C26" s="157" t="s">
        <v>309</v>
      </c>
      <c r="D26" s="157" t="s">
        <v>311</v>
      </c>
      <c r="E26" s="157">
        <v>70</v>
      </c>
      <c r="F26" s="157" t="s">
        <v>35</v>
      </c>
      <c r="G26" s="291">
        <v>710</v>
      </c>
      <c r="H26" s="159" t="s">
        <v>249</v>
      </c>
      <c r="I26" s="160" t="s">
        <v>248</v>
      </c>
      <c r="J26" s="297">
        <v>1</v>
      </c>
      <c r="K26" s="162">
        <f t="shared" si="10"/>
        <v>0</v>
      </c>
      <c r="L26" s="159">
        <f t="shared" si="11"/>
        <v>0</v>
      </c>
      <c r="M26" s="163">
        <f t="shared" si="12"/>
        <v>49.7</v>
      </c>
      <c r="N26" s="301">
        <v>208740.00000000003</v>
      </c>
      <c r="O26" s="194">
        <f t="shared" si="13"/>
        <v>24.5</v>
      </c>
      <c r="P26" s="282">
        <f>'WP#2 - UE-190529 Light COS'!E$21</f>
        <v>5.4188152832742979E-4</v>
      </c>
      <c r="Q26" s="286">
        <f>'WP#2 - UE-190529 Light COS'!$E$45</f>
        <v>0</v>
      </c>
      <c r="R26" s="286">
        <f>'WP#2 - UE-190529 Light COS'!E$74</f>
        <v>0</v>
      </c>
      <c r="S26" s="286">
        <f>'WP#2 - UE-190529 Light COS'!E$106</f>
        <v>0.12990060301019055</v>
      </c>
      <c r="T26" s="286">
        <f>'WP#2 - UE-190529 Light COS'!$E$123</f>
        <v>1.0314913357063102E-3</v>
      </c>
      <c r="U26" s="36">
        <f t="shared" si="14"/>
        <v>0</v>
      </c>
      <c r="V26" s="36">
        <f t="shared" si="15"/>
        <v>0</v>
      </c>
      <c r="W26" s="36">
        <f t="shared" si="16"/>
        <v>0</v>
      </c>
      <c r="X26" s="36">
        <f t="shared" si="17"/>
        <v>9.0930422107133382E-3</v>
      </c>
      <c r="Y26" s="36">
        <f t="shared" si="18"/>
        <v>2.5271537724804602E-2</v>
      </c>
      <c r="Z26" s="275">
        <f t="shared" si="19"/>
        <v>3.436457993551794E-2</v>
      </c>
    </row>
    <row r="27" spans="1:26" x14ac:dyDescent="0.2">
      <c r="A27" s="197" t="str">
        <f t="shared" ref="A27:A32" si="20">+A26</f>
        <v xml:space="preserve">52E </v>
      </c>
      <c r="B27" s="157" t="s">
        <v>257</v>
      </c>
      <c r="C27" s="157" t="s">
        <v>309</v>
      </c>
      <c r="D27" s="157" t="s">
        <v>312</v>
      </c>
      <c r="E27" s="157">
        <v>100</v>
      </c>
      <c r="F27" s="157" t="s">
        <v>35</v>
      </c>
      <c r="G27" s="291">
        <v>10308.666666666666</v>
      </c>
      <c r="H27" s="159" t="s">
        <v>249</v>
      </c>
      <c r="I27" s="160" t="s">
        <v>248</v>
      </c>
      <c r="J27" s="297">
        <v>1</v>
      </c>
      <c r="K27" s="162">
        <f t="shared" si="10"/>
        <v>0</v>
      </c>
      <c r="L27" s="159">
        <f t="shared" si="11"/>
        <v>0</v>
      </c>
      <c r="M27" s="163">
        <f t="shared" si="12"/>
        <v>1030.8666666666666</v>
      </c>
      <c r="N27" s="301">
        <v>4329640</v>
      </c>
      <c r="O27" s="194">
        <f t="shared" si="13"/>
        <v>35</v>
      </c>
      <c r="P27" s="282">
        <f>'WP#2 - UE-190529 Light COS'!E$21</f>
        <v>5.4188152832742979E-4</v>
      </c>
      <c r="Q27" s="286">
        <f>'WP#2 - UE-190529 Light COS'!$E$45</f>
        <v>0</v>
      </c>
      <c r="R27" s="286">
        <f>'WP#2 - UE-190529 Light COS'!E$74</f>
        <v>0</v>
      </c>
      <c r="S27" s="286">
        <f>'WP#2 - UE-190529 Light COS'!E$106</f>
        <v>0.12990060301019055</v>
      </c>
      <c r="T27" s="286">
        <f>'WP#2 - UE-190529 Light COS'!$E$123</f>
        <v>1.0314913357063102E-3</v>
      </c>
      <c r="U27" s="36">
        <f t="shared" si="14"/>
        <v>0</v>
      </c>
      <c r="V27" s="36">
        <f t="shared" si="15"/>
        <v>0</v>
      </c>
      <c r="W27" s="36">
        <f t="shared" si="16"/>
        <v>0</v>
      </c>
      <c r="X27" s="36">
        <f t="shared" si="17"/>
        <v>1.2990060301019055E-2</v>
      </c>
      <c r="Y27" s="36">
        <f t="shared" si="18"/>
        <v>3.6102196749720858E-2</v>
      </c>
      <c r="Z27" s="275">
        <f t="shared" si="19"/>
        <v>4.9092257050739913E-2</v>
      </c>
    </row>
    <row r="28" spans="1:26" x14ac:dyDescent="0.2">
      <c r="A28" s="197" t="str">
        <f t="shared" si="20"/>
        <v xml:space="preserve">52E </v>
      </c>
      <c r="B28" s="157" t="s">
        <v>257</v>
      </c>
      <c r="C28" s="157" t="s">
        <v>309</v>
      </c>
      <c r="D28" s="157" t="s">
        <v>313</v>
      </c>
      <c r="E28" s="157">
        <v>150</v>
      </c>
      <c r="F28" s="157" t="s">
        <v>35</v>
      </c>
      <c r="G28" s="291">
        <v>4589.833333333333</v>
      </c>
      <c r="H28" s="159" t="s">
        <v>249</v>
      </c>
      <c r="I28" s="160" t="s">
        <v>248</v>
      </c>
      <c r="J28" s="297">
        <v>1</v>
      </c>
      <c r="K28" s="162">
        <f t="shared" si="10"/>
        <v>0</v>
      </c>
      <c r="L28" s="159">
        <f t="shared" si="11"/>
        <v>0</v>
      </c>
      <c r="M28" s="163">
        <f t="shared" si="12"/>
        <v>688.47500000000002</v>
      </c>
      <c r="N28" s="301">
        <v>2891595</v>
      </c>
      <c r="O28" s="194">
        <f t="shared" si="13"/>
        <v>52.5</v>
      </c>
      <c r="P28" s="282">
        <f>'WP#2 - UE-190529 Light COS'!E$21</f>
        <v>5.4188152832742979E-4</v>
      </c>
      <c r="Q28" s="286">
        <f>'WP#2 - UE-190529 Light COS'!$E$45</f>
        <v>0</v>
      </c>
      <c r="R28" s="286">
        <f>'WP#2 - UE-190529 Light COS'!E$74</f>
        <v>0</v>
      </c>
      <c r="S28" s="286">
        <f>'WP#2 - UE-190529 Light COS'!E$106</f>
        <v>0.12990060301019055</v>
      </c>
      <c r="T28" s="286">
        <f>'WP#2 - UE-190529 Light COS'!$E$123</f>
        <v>1.0314913357063102E-3</v>
      </c>
      <c r="U28" s="36">
        <f t="shared" si="14"/>
        <v>0</v>
      </c>
      <c r="V28" s="36">
        <f t="shared" si="15"/>
        <v>0</v>
      </c>
      <c r="W28" s="36">
        <f t="shared" si="16"/>
        <v>0</v>
      </c>
      <c r="X28" s="36">
        <f t="shared" si="17"/>
        <v>1.9485090451528582E-2</v>
      </c>
      <c r="Y28" s="36">
        <f t="shared" si="18"/>
        <v>5.4153295124581287E-2</v>
      </c>
      <c r="Z28" s="275">
        <f t="shared" si="19"/>
        <v>7.3638385576109869E-2</v>
      </c>
    </row>
    <row r="29" spans="1:26" x14ac:dyDescent="0.2">
      <c r="A29" s="197" t="str">
        <f t="shared" si="20"/>
        <v xml:space="preserve">52E </v>
      </c>
      <c r="B29" s="157" t="s">
        <v>257</v>
      </c>
      <c r="C29" s="157" t="s">
        <v>309</v>
      </c>
      <c r="D29" s="157" t="s">
        <v>314</v>
      </c>
      <c r="E29" s="157">
        <v>200</v>
      </c>
      <c r="F29" s="157" t="s">
        <v>35</v>
      </c>
      <c r="G29" s="291">
        <v>994.5</v>
      </c>
      <c r="H29" s="159" t="s">
        <v>249</v>
      </c>
      <c r="I29" s="160" t="s">
        <v>248</v>
      </c>
      <c r="J29" s="297">
        <v>1</v>
      </c>
      <c r="K29" s="162">
        <f t="shared" si="10"/>
        <v>0</v>
      </c>
      <c r="L29" s="159">
        <f t="shared" si="11"/>
        <v>0</v>
      </c>
      <c r="M29" s="163">
        <f t="shared" si="12"/>
        <v>198.9</v>
      </c>
      <c r="N29" s="301">
        <v>835380</v>
      </c>
      <c r="O29" s="194">
        <f t="shared" si="13"/>
        <v>70</v>
      </c>
      <c r="P29" s="282">
        <f>'WP#2 - UE-190529 Light COS'!E$21</f>
        <v>5.4188152832742979E-4</v>
      </c>
      <c r="Q29" s="286">
        <f>'WP#2 - UE-190529 Light COS'!$E$45</f>
        <v>0</v>
      </c>
      <c r="R29" s="286">
        <f>'WP#2 - UE-190529 Light COS'!E$74</f>
        <v>0</v>
      </c>
      <c r="S29" s="286">
        <f>'WP#2 - UE-190529 Light COS'!E$106</f>
        <v>0.12990060301019055</v>
      </c>
      <c r="T29" s="286">
        <f>'WP#2 - UE-190529 Light COS'!$E$123</f>
        <v>1.0314913357063102E-3</v>
      </c>
      <c r="U29" s="36">
        <f t="shared" si="14"/>
        <v>0</v>
      </c>
      <c r="V29" s="36">
        <f t="shared" si="15"/>
        <v>0</v>
      </c>
      <c r="W29" s="36">
        <f t="shared" si="16"/>
        <v>0</v>
      </c>
      <c r="X29" s="36">
        <f t="shared" si="17"/>
        <v>2.5980120602038109E-2</v>
      </c>
      <c r="Y29" s="36">
        <f t="shared" si="18"/>
        <v>7.2204393499441716E-2</v>
      </c>
      <c r="Z29" s="275">
        <f t="shared" si="19"/>
        <v>9.8184514101479825E-2</v>
      </c>
    </row>
    <row r="30" spans="1:26" x14ac:dyDescent="0.2">
      <c r="A30" s="197" t="str">
        <f t="shared" si="20"/>
        <v xml:space="preserve">52E </v>
      </c>
      <c r="B30" s="157" t="s">
        <v>257</v>
      </c>
      <c r="C30" s="157" t="s">
        <v>309</v>
      </c>
      <c r="D30" s="157" t="s">
        <v>315</v>
      </c>
      <c r="E30" s="157">
        <v>250</v>
      </c>
      <c r="F30" s="157" t="s">
        <v>35</v>
      </c>
      <c r="G30" s="291">
        <v>1464</v>
      </c>
      <c r="H30" s="159" t="s">
        <v>249</v>
      </c>
      <c r="I30" s="160" t="s">
        <v>248</v>
      </c>
      <c r="J30" s="297">
        <v>1</v>
      </c>
      <c r="K30" s="162">
        <f t="shared" si="10"/>
        <v>0</v>
      </c>
      <c r="L30" s="159">
        <f t="shared" si="11"/>
        <v>0</v>
      </c>
      <c r="M30" s="163">
        <f t="shared" si="12"/>
        <v>366</v>
      </c>
      <c r="N30" s="301">
        <v>1537200</v>
      </c>
      <c r="O30" s="194">
        <f t="shared" si="13"/>
        <v>87.5</v>
      </c>
      <c r="P30" s="282">
        <f>'WP#2 - UE-190529 Light COS'!E$21</f>
        <v>5.4188152832742979E-4</v>
      </c>
      <c r="Q30" s="286">
        <f>'WP#2 - UE-190529 Light COS'!$E$45</f>
        <v>0</v>
      </c>
      <c r="R30" s="286">
        <f>'WP#2 - UE-190529 Light COS'!E$74</f>
        <v>0</v>
      </c>
      <c r="S30" s="286">
        <f>'WP#2 - UE-190529 Light COS'!E$106</f>
        <v>0.12990060301019055</v>
      </c>
      <c r="T30" s="286">
        <f>'WP#2 - UE-190529 Light COS'!$E$123</f>
        <v>1.0314913357063102E-3</v>
      </c>
      <c r="U30" s="36">
        <f t="shared" si="14"/>
        <v>0</v>
      </c>
      <c r="V30" s="36">
        <f t="shared" si="15"/>
        <v>0</v>
      </c>
      <c r="W30" s="36">
        <f t="shared" si="16"/>
        <v>0</v>
      </c>
      <c r="X30" s="36">
        <f t="shared" si="17"/>
        <v>3.2475150752547637E-2</v>
      </c>
      <c r="Y30" s="36">
        <f t="shared" si="18"/>
        <v>9.0255491874302152E-2</v>
      </c>
      <c r="Z30" s="275">
        <f t="shared" si="19"/>
        <v>0.1227306426268498</v>
      </c>
    </row>
    <row r="31" spans="1:26" x14ac:dyDescent="0.2">
      <c r="A31" s="197" t="str">
        <f t="shared" si="20"/>
        <v xml:space="preserve">52E </v>
      </c>
      <c r="B31" s="157" t="s">
        <v>257</v>
      </c>
      <c r="C31" s="157" t="s">
        <v>309</v>
      </c>
      <c r="D31" s="157" t="s">
        <v>316</v>
      </c>
      <c r="E31" s="157">
        <v>310</v>
      </c>
      <c r="F31" s="157" t="s">
        <v>35</v>
      </c>
      <c r="G31" s="291">
        <v>149</v>
      </c>
      <c r="H31" s="159" t="s">
        <v>249</v>
      </c>
      <c r="I31" s="160" t="s">
        <v>248</v>
      </c>
      <c r="J31" s="297">
        <v>1</v>
      </c>
      <c r="K31" s="162">
        <f t="shared" si="10"/>
        <v>0</v>
      </c>
      <c r="L31" s="159">
        <f t="shared" si="11"/>
        <v>0</v>
      </c>
      <c r="M31" s="163">
        <f t="shared" si="12"/>
        <v>46.19</v>
      </c>
      <c r="N31" s="301">
        <v>193998</v>
      </c>
      <c r="O31" s="194">
        <f t="shared" si="13"/>
        <v>108.5</v>
      </c>
      <c r="P31" s="282">
        <f>'WP#2 - UE-190529 Light COS'!E$21</f>
        <v>5.4188152832742979E-4</v>
      </c>
      <c r="Q31" s="286">
        <f>'WP#2 - UE-190529 Light COS'!$E$45</f>
        <v>0</v>
      </c>
      <c r="R31" s="286">
        <f>'WP#2 - UE-190529 Light COS'!E$74</f>
        <v>0</v>
      </c>
      <c r="S31" s="286">
        <f>'WP#2 - UE-190529 Light COS'!E$106</f>
        <v>0.12990060301019055</v>
      </c>
      <c r="T31" s="286">
        <f>'WP#2 - UE-190529 Light COS'!$E$123</f>
        <v>1.0314913357063102E-3</v>
      </c>
      <c r="U31" s="36">
        <f t="shared" si="14"/>
        <v>0</v>
      </c>
      <c r="V31" s="36">
        <f t="shared" si="15"/>
        <v>0</v>
      </c>
      <c r="W31" s="36">
        <f t="shared" si="16"/>
        <v>0</v>
      </c>
      <c r="X31" s="36">
        <f t="shared" si="17"/>
        <v>4.0269186933159069E-2</v>
      </c>
      <c r="Y31" s="36">
        <f t="shared" si="18"/>
        <v>0.11191680992413466</v>
      </c>
      <c r="Z31" s="275">
        <f t="shared" si="19"/>
        <v>0.15218599685729373</v>
      </c>
    </row>
    <row r="32" spans="1:26" x14ac:dyDescent="0.2">
      <c r="A32" s="197" t="str">
        <f t="shared" si="20"/>
        <v xml:space="preserve">52E </v>
      </c>
      <c r="B32" s="157" t="s">
        <v>257</v>
      </c>
      <c r="C32" s="157" t="s">
        <v>309</v>
      </c>
      <c r="D32" s="157" t="s">
        <v>317</v>
      </c>
      <c r="E32" s="157">
        <v>400</v>
      </c>
      <c r="F32" s="157" t="s">
        <v>35</v>
      </c>
      <c r="G32" s="291">
        <v>607.75</v>
      </c>
      <c r="H32" s="159" t="s">
        <v>249</v>
      </c>
      <c r="I32" s="160" t="s">
        <v>248</v>
      </c>
      <c r="J32" s="297">
        <v>1</v>
      </c>
      <c r="K32" s="162">
        <f t="shared" si="10"/>
        <v>0</v>
      </c>
      <c r="L32" s="159">
        <f t="shared" si="11"/>
        <v>0</v>
      </c>
      <c r="M32" s="163">
        <f t="shared" si="12"/>
        <v>243.1</v>
      </c>
      <c r="N32" s="301">
        <v>1021020</v>
      </c>
      <c r="O32" s="194">
        <f t="shared" si="13"/>
        <v>140</v>
      </c>
      <c r="P32" s="282">
        <f>'WP#2 - UE-190529 Light COS'!E$21</f>
        <v>5.4188152832742979E-4</v>
      </c>
      <c r="Q32" s="286">
        <f>'WP#2 - UE-190529 Light COS'!$E$45</f>
        <v>0</v>
      </c>
      <c r="R32" s="286">
        <f>'WP#2 - UE-190529 Light COS'!E$74</f>
        <v>0</v>
      </c>
      <c r="S32" s="286">
        <f>'WP#2 - UE-190529 Light COS'!E$106</f>
        <v>0.12990060301019055</v>
      </c>
      <c r="T32" s="286">
        <f>'WP#2 - UE-190529 Light COS'!$E$123</f>
        <v>1.0314913357063102E-3</v>
      </c>
      <c r="U32" s="36">
        <f t="shared" si="14"/>
        <v>0</v>
      </c>
      <c r="V32" s="36">
        <f t="shared" si="15"/>
        <v>0</v>
      </c>
      <c r="W32" s="36">
        <f t="shared" si="16"/>
        <v>0</v>
      </c>
      <c r="X32" s="36">
        <f t="shared" si="17"/>
        <v>5.1960241204076218E-2</v>
      </c>
      <c r="Y32" s="36">
        <f t="shared" si="18"/>
        <v>0.14440878699888343</v>
      </c>
      <c r="Z32" s="275">
        <f t="shared" si="19"/>
        <v>0.19636902820295965</v>
      </c>
    </row>
    <row r="33" spans="1:26" x14ac:dyDescent="0.2">
      <c r="A33" s="197"/>
      <c r="B33" s="156"/>
      <c r="C33" s="169"/>
      <c r="D33" s="169"/>
      <c r="E33" s="169"/>
      <c r="F33" s="160"/>
      <c r="G33" s="292"/>
      <c r="H33" s="159"/>
      <c r="I33" s="160"/>
      <c r="J33" s="297"/>
      <c r="K33" s="162"/>
      <c r="L33" s="159"/>
      <c r="M33" s="163"/>
      <c r="N33" s="301"/>
      <c r="O33" s="199"/>
      <c r="P33" s="282"/>
      <c r="Q33" s="286"/>
      <c r="R33" s="286"/>
      <c r="S33" s="286"/>
      <c r="T33" s="286"/>
      <c r="Z33" s="275"/>
    </row>
    <row r="34" spans="1:26" x14ac:dyDescent="0.2">
      <c r="A34" s="193" t="str">
        <f>+A30</f>
        <v xml:space="preserve">52E </v>
      </c>
      <c r="B34" s="175"/>
      <c r="C34" s="157" t="s">
        <v>318</v>
      </c>
      <c r="D34" s="157" t="s">
        <v>319</v>
      </c>
      <c r="E34" s="157">
        <v>70</v>
      </c>
      <c r="F34" s="157" t="s">
        <v>35</v>
      </c>
      <c r="G34" s="291">
        <v>68</v>
      </c>
      <c r="H34" s="159" t="s">
        <v>249</v>
      </c>
      <c r="I34" s="160" t="s">
        <v>248</v>
      </c>
      <c r="J34" s="297">
        <v>2</v>
      </c>
      <c r="K34" s="162">
        <f t="shared" ref="K34:K40" si="21">IF(I34="Yes",G34*J34,0)</f>
        <v>0</v>
      </c>
      <c r="L34" s="159">
        <f t="shared" ref="L34:L40" si="22">IF(F34="Company", G34*H34,0)</f>
        <v>0</v>
      </c>
      <c r="M34" s="163">
        <f t="shared" ref="M34:M40" si="23">E34*G34/1000</f>
        <v>4.76</v>
      </c>
      <c r="N34" s="301">
        <v>19992.000000000004</v>
      </c>
      <c r="O34" s="194">
        <f t="shared" ref="O34:O40" si="24">E34*4200/1000/12</f>
        <v>24.5</v>
      </c>
      <c r="P34" s="282">
        <f>'WP#2 - UE-190529 Light COS'!E$21</f>
        <v>5.4188152832742979E-4</v>
      </c>
      <c r="Q34" s="286">
        <f>'WP#2 - UE-190529 Light COS'!$E$45</f>
        <v>0</v>
      </c>
      <c r="R34" s="286">
        <f>'WP#2 - UE-190529 Light COS'!E$74</f>
        <v>0</v>
      </c>
      <c r="S34" s="286">
        <f>'WP#2 - UE-190529 Light COS'!E$106</f>
        <v>0.12990060301019055</v>
      </c>
      <c r="T34" s="286">
        <f>'WP#2 - UE-190529 Light COS'!$E$123</f>
        <v>1.0314913357063102E-3</v>
      </c>
      <c r="U34" s="36">
        <f t="shared" ref="U34:U40" si="25">IF(F34="Company", H34*P34, 0)</f>
        <v>0</v>
      </c>
      <c r="V34" s="36">
        <f t="shared" ref="V34:V40" si="26">IF(I34="yes", J34*Q34, 0)</f>
        <v>0</v>
      </c>
      <c r="W34" s="36">
        <f t="shared" ref="W34:W40" si="27">R34*O34</f>
        <v>0</v>
      </c>
      <c r="X34" s="36">
        <f t="shared" ref="X34:X40" si="28">E34*S34/1000</f>
        <v>9.0930422107133382E-3</v>
      </c>
      <c r="Y34" s="36">
        <f t="shared" ref="Y34:Y40" si="29">O34*T34</f>
        <v>2.5271537724804602E-2</v>
      </c>
      <c r="Z34" s="275">
        <f t="shared" ref="Z34:Z40" si="30">SUM(U34:Y34)</f>
        <v>3.436457993551794E-2</v>
      </c>
    </row>
    <row r="35" spans="1:26" x14ac:dyDescent="0.2">
      <c r="A35" s="193" t="str">
        <f>+A31</f>
        <v xml:space="preserve">52E </v>
      </c>
      <c r="B35" s="175"/>
      <c r="C35" s="157" t="s">
        <v>318</v>
      </c>
      <c r="D35" s="157" t="s">
        <v>320</v>
      </c>
      <c r="E35" s="157">
        <v>100</v>
      </c>
      <c r="F35" s="157" t="s">
        <v>35</v>
      </c>
      <c r="G35" s="291">
        <v>4.083333333333333</v>
      </c>
      <c r="H35" s="159" t="s">
        <v>249</v>
      </c>
      <c r="I35" s="160" t="s">
        <v>248</v>
      </c>
      <c r="J35" s="297">
        <v>2</v>
      </c>
      <c r="K35" s="162">
        <f t="shared" si="21"/>
        <v>0</v>
      </c>
      <c r="L35" s="159">
        <f t="shared" si="22"/>
        <v>0</v>
      </c>
      <c r="M35" s="163">
        <f t="shared" si="23"/>
        <v>0.40833333333333333</v>
      </c>
      <c r="N35" s="301">
        <v>1715</v>
      </c>
      <c r="O35" s="194">
        <f t="shared" si="24"/>
        <v>35</v>
      </c>
      <c r="P35" s="282">
        <f>'WP#2 - UE-190529 Light COS'!E$21</f>
        <v>5.4188152832742979E-4</v>
      </c>
      <c r="Q35" s="286">
        <f>'WP#2 - UE-190529 Light COS'!$E$45</f>
        <v>0</v>
      </c>
      <c r="R35" s="286">
        <f>'WP#2 - UE-190529 Light COS'!E$74</f>
        <v>0</v>
      </c>
      <c r="S35" s="286">
        <f>'WP#2 - UE-190529 Light COS'!E$106</f>
        <v>0.12990060301019055</v>
      </c>
      <c r="T35" s="286">
        <f>'WP#2 - UE-190529 Light COS'!$E$123</f>
        <v>1.0314913357063102E-3</v>
      </c>
      <c r="U35" s="36">
        <f t="shared" si="25"/>
        <v>0</v>
      </c>
      <c r="V35" s="36">
        <f t="shared" si="26"/>
        <v>0</v>
      </c>
      <c r="W35" s="36">
        <f t="shared" si="27"/>
        <v>0</v>
      </c>
      <c r="X35" s="36">
        <f t="shared" si="28"/>
        <v>1.2990060301019055E-2</v>
      </c>
      <c r="Y35" s="36">
        <f t="shared" si="29"/>
        <v>3.6102196749720858E-2</v>
      </c>
      <c r="Z35" s="275">
        <f t="shared" si="30"/>
        <v>4.9092257050739913E-2</v>
      </c>
    </row>
    <row r="36" spans="1:26" x14ac:dyDescent="0.2">
      <c r="A36" s="193" t="str">
        <f>+A32</f>
        <v xml:space="preserve">52E </v>
      </c>
      <c r="B36" s="175"/>
      <c r="C36" s="157" t="s">
        <v>318</v>
      </c>
      <c r="D36" s="157" t="s">
        <v>321</v>
      </c>
      <c r="E36" s="157">
        <v>150</v>
      </c>
      <c r="F36" s="157" t="s">
        <v>35</v>
      </c>
      <c r="G36" s="291">
        <v>205</v>
      </c>
      <c r="H36" s="159" t="s">
        <v>249</v>
      </c>
      <c r="I36" s="160" t="s">
        <v>248</v>
      </c>
      <c r="J36" s="297">
        <v>2</v>
      </c>
      <c r="K36" s="162">
        <f t="shared" si="21"/>
        <v>0</v>
      </c>
      <c r="L36" s="159">
        <f t="shared" si="22"/>
        <v>0</v>
      </c>
      <c r="M36" s="163">
        <f t="shared" si="23"/>
        <v>30.75</v>
      </c>
      <c r="N36" s="301">
        <v>129150</v>
      </c>
      <c r="O36" s="194">
        <f t="shared" si="24"/>
        <v>52.5</v>
      </c>
      <c r="P36" s="282">
        <f>'WP#2 - UE-190529 Light COS'!E$21</f>
        <v>5.4188152832742979E-4</v>
      </c>
      <c r="Q36" s="286">
        <f>'WP#2 - UE-190529 Light COS'!$E$45</f>
        <v>0</v>
      </c>
      <c r="R36" s="286">
        <f>'WP#2 - UE-190529 Light COS'!E$74</f>
        <v>0</v>
      </c>
      <c r="S36" s="286">
        <f>'WP#2 - UE-190529 Light COS'!E$106</f>
        <v>0.12990060301019055</v>
      </c>
      <c r="T36" s="286">
        <f>'WP#2 - UE-190529 Light COS'!$E$123</f>
        <v>1.0314913357063102E-3</v>
      </c>
      <c r="U36" s="36">
        <f t="shared" si="25"/>
        <v>0</v>
      </c>
      <c r="V36" s="36">
        <f t="shared" si="26"/>
        <v>0</v>
      </c>
      <c r="W36" s="36">
        <f t="shared" si="27"/>
        <v>0</v>
      </c>
      <c r="X36" s="36">
        <f t="shared" si="28"/>
        <v>1.9485090451528582E-2</v>
      </c>
      <c r="Y36" s="36">
        <f t="shared" si="29"/>
        <v>5.4153295124581287E-2</v>
      </c>
      <c r="Z36" s="275">
        <f t="shared" si="30"/>
        <v>7.3638385576109869E-2</v>
      </c>
    </row>
    <row r="37" spans="1:26" x14ac:dyDescent="0.2">
      <c r="A37" s="193" t="str">
        <f>A36</f>
        <v xml:space="preserve">52E </v>
      </c>
      <c r="B37" s="175"/>
      <c r="C37" s="157" t="s">
        <v>318</v>
      </c>
      <c r="D37" s="157" t="s">
        <v>322</v>
      </c>
      <c r="E37" s="157">
        <v>175</v>
      </c>
      <c r="F37" s="157" t="s">
        <v>35</v>
      </c>
      <c r="G37" s="291">
        <v>222</v>
      </c>
      <c r="H37" s="159" t="s">
        <v>249</v>
      </c>
      <c r="I37" s="160" t="s">
        <v>248</v>
      </c>
      <c r="J37" s="297">
        <v>2</v>
      </c>
      <c r="K37" s="162">
        <f t="shared" si="21"/>
        <v>0</v>
      </c>
      <c r="L37" s="159">
        <f t="shared" si="22"/>
        <v>0</v>
      </c>
      <c r="M37" s="163">
        <f t="shared" si="23"/>
        <v>38.85</v>
      </c>
      <c r="N37" s="301">
        <v>163170</v>
      </c>
      <c r="O37" s="194">
        <f t="shared" si="24"/>
        <v>61.25</v>
      </c>
      <c r="P37" s="282">
        <f>'WP#2 - UE-190529 Light COS'!E$21</f>
        <v>5.4188152832742979E-4</v>
      </c>
      <c r="Q37" s="286">
        <f>'WP#2 - UE-190529 Light COS'!$E$45</f>
        <v>0</v>
      </c>
      <c r="R37" s="286">
        <f>'WP#2 - UE-190529 Light COS'!E$74</f>
        <v>0</v>
      </c>
      <c r="S37" s="286">
        <f>'WP#2 - UE-190529 Light COS'!E$106</f>
        <v>0.12990060301019055</v>
      </c>
      <c r="T37" s="286">
        <f>'WP#2 - UE-190529 Light COS'!$E$123</f>
        <v>1.0314913357063102E-3</v>
      </c>
      <c r="U37" s="36">
        <f t="shared" si="25"/>
        <v>0</v>
      </c>
      <c r="V37" s="36">
        <f t="shared" si="26"/>
        <v>0</v>
      </c>
      <c r="W37" s="36">
        <f t="shared" si="27"/>
        <v>0</v>
      </c>
      <c r="X37" s="36">
        <f t="shared" si="28"/>
        <v>2.2732605526783346E-2</v>
      </c>
      <c r="Y37" s="36">
        <f t="shared" si="29"/>
        <v>6.3178844312011498E-2</v>
      </c>
      <c r="Z37" s="275">
        <f t="shared" si="30"/>
        <v>8.591144983879484E-2</v>
      </c>
    </row>
    <row r="38" spans="1:26" x14ac:dyDescent="0.2">
      <c r="A38" s="197" t="str">
        <f>+A37</f>
        <v xml:space="preserve">52E </v>
      </c>
      <c r="B38" s="156"/>
      <c r="C38" s="157" t="s">
        <v>318</v>
      </c>
      <c r="D38" s="157" t="s">
        <v>323</v>
      </c>
      <c r="E38" s="157">
        <v>250</v>
      </c>
      <c r="F38" s="157" t="s">
        <v>35</v>
      </c>
      <c r="G38" s="291">
        <v>61</v>
      </c>
      <c r="H38" s="159" t="s">
        <v>249</v>
      </c>
      <c r="I38" s="160" t="s">
        <v>248</v>
      </c>
      <c r="J38" s="297">
        <v>2</v>
      </c>
      <c r="K38" s="162">
        <f t="shared" si="21"/>
        <v>0</v>
      </c>
      <c r="L38" s="159">
        <f t="shared" si="22"/>
        <v>0</v>
      </c>
      <c r="M38" s="163">
        <f t="shared" si="23"/>
        <v>15.25</v>
      </c>
      <c r="N38" s="301">
        <v>64050</v>
      </c>
      <c r="O38" s="194">
        <f t="shared" si="24"/>
        <v>87.5</v>
      </c>
      <c r="P38" s="282">
        <f>'WP#2 - UE-190529 Light COS'!E$21</f>
        <v>5.4188152832742979E-4</v>
      </c>
      <c r="Q38" s="286">
        <f>'WP#2 - UE-190529 Light COS'!$E$45</f>
        <v>0</v>
      </c>
      <c r="R38" s="286">
        <f>'WP#2 - UE-190529 Light COS'!E$74</f>
        <v>0</v>
      </c>
      <c r="S38" s="286">
        <f>'WP#2 - UE-190529 Light COS'!E$106</f>
        <v>0.12990060301019055</v>
      </c>
      <c r="T38" s="286">
        <f>'WP#2 - UE-190529 Light COS'!$E$123</f>
        <v>1.0314913357063102E-3</v>
      </c>
      <c r="U38" s="36">
        <f t="shared" si="25"/>
        <v>0</v>
      </c>
      <c r="V38" s="36">
        <f t="shared" si="26"/>
        <v>0</v>
      </c>
      <c r="W38" s="36">
        <f t="shared" si="27"/>
        <v>0</v>
      </c>
      <c r="X38" s="36">
        <f t="shared" si="28"/>
        <v>3.2475150752547637E-2</v>
      </c>
      <c r="Y38" s="36">
        <f t="shared" si="29"/>
        <v>9.0255491874302152E-2</v>
      </c>
      <c r="Z38" s="275">
        <f t="shared" si="30"/>
        <v>0.1227306426268498</v>
      </c>
    </row>
    <row r="39" spans="1:26" x14ac:dyDescent="0.2">
      <c r="A39" s="197" t="str">
        <f>+A38</f>
        <v xml:space="preserve">52E </v>
      </c>
      <c r="B39" s="156"/>
      <c r="C39" s="157" t="s">
        <v>318</v>
      </c>
      <c r="D39" s="157" t="s">
        <v>324</v>
      </c>
      <c r="E39" s="157">
        <v>400</v>
      </c>
      <c r="F39" s="157" t="s">
        <v>35</v>
      </c>
      <c r="G39" s="291">
        <v>57</v>
      </c>
      <c r="H39" s="159" t="s">
        <v>249</v>
      </c>
      <c r="I39" s="160" t="s">
        <v>248</v>
      </c>
      <c r="J39" s="297">
        <v>2</v>
      </c>
      <c r="K39" s="162">
        <f t="shared" si="21"/>
        <v>0</v>
      </c>
      <c r="L39" s="159">
        <f t="shared" si="22"/>
        <v>0</v>
      </c>
      <c r="M39" s="163">
        <f t="shared" si="23"/>
        <v>22.8</v>
      </c>
      <c r="N39" s="301">
        <v>95760</v>
      </c>
      <c r="O39" s="194">
        <f t="shared" si="24"/>
        <v>140</v>
      </c>
      <c r="P39" s="282">
        <f>'WP#2 - UE-190529 Light COS'!E$21</f>
        <v>5.4188152832742979E-4</v>
      </c>
      <c r="Q39" s="286">
        <f>'WP#2 - UE-190529 Light COS'!$E$45</f>
        <v>0</v>
      </c>
      <c r="R39" s="286">
        <f>'WP#2 - UE-190529 Light COS'!E$74</f>
        <v>0</v>
      </c>
      <c r="S39" s="286">
        <f>'WP#2 - UE-190529 Light COS'!E$106</f>
        <v>0.12990060301019055</v>
      </c>
      <c r="T39" s="286">
        <f>'WP#2 - UE-190529 Light COS'!$E$123</f>
        <v>1.0314913357063102E-3</v>
      </c>
      <c r="U39" s="36">
        <f t="shared" si="25"/>
        <v>0</v>
      </c>
      <c r="V39" s="36">
        <f t="shared" si="26"/>
        <v>0</v>
      </c>
      <c r="W39" s="36">
        <f t="shared" si="27"/>
        <v>0</v>
      </c>
      <c r="X39" s="36">
        <f t="shared" si="28"/>
        <v>5.1960241204076218E-2</v>
      </c>
      <c r="Y39" s="36">
        <f t="shared" si="29"/>
        <v>0.14440878699888343</v>
      </c>
      <c r="Z39" s="275">
        <f t="shared" si="30"/>
        <v>0.19636902820295965</v>
      </c>
    </row>
    <row r="40" spans="1:26" x14ac:dyDescent="0.2">
      <c r="A40" s="200" t="str">
        <f>+A39</f>
        <v xml:space="preserve">52E </v>
      </c>
      <c r="B40" s="176"/>
      <c r="C40" s="157" t="s">
        <v>318</v>
      </c>
      <c r="D40" s="157" t="s">
        <v>325</v>
      </c>
      <c r="E40" s="157">
        <v>1000</v>
      </c>
      <c r="F40" s="157" t="s">
        <v>35</v>
      </c>
      <c r="G40" s="291">
        <v>18</v>
      </c>
      <c r="H40" s="159" t="s">
        <v>249</v>
      </c>
      <c r="I40" s="160" t="s">
        <v>248</v>
      </c>
      <c r="J40" s="298">
        <v>2</v>
      </c>
      <c r="K40" s="162">
        <f t="shared" si="21"/>
        <v>0</v>
      </c>
      <c r="L40" s="177">
        <f t="shared" si="22"/>
        <v>0</v>
      </c>
      <c r="M40" s="178">
        <f t="shared" si="23"/>
        <v>18</v>
      </c>
      <c r="N40" s="301">
        <v>75600</v>
      </c>
      <c r="O40" s="194">
        <f t="shared" si="24"/>
        <v>350</v>
      </c>
      <c r="P40" s="282">
        <f>'WP#2 - UE-190529 Light COS'!E$21</f>
        <v>5.4188152832742979E-4</v>
      </c>
      <c r="Q40" s="286">
        <f>'WP#2 - UE-190529 Light COS'!$E$45</f>
        <v>0</v>
      </c>
      <c r="R40" s="286">
        <f>'WP#2 - UE-190529 Light COS'!E$74</f>
        <v>0</v>
      </c>
      <c r="S40" s="286">
        <f>'WP#2 - UE-190529 Light COS'!E$106</f>
        <v>0.12990060301019055</v>
      </c>
      <c r="T40" s="286">
        <f>'WP#2 - UE-190529 Light COS'!$E$123</f>
        <v>1.0314913357063102E-3</v>
      </c>
      <c r="U40" s="36">
        <f t="shared" si="25"/>
        <v>0</v>
      </c>
      <c r="V40" s="36">
        <f t="shared" si="26"/>
        <v>0</v>
      </c>
      <c r="W40" s="36">
        <f t="shared" si="27"/>
        <v>0</v>
      </c>
      <c r="X40" s="36">
        <f t="shared" si="28"/>
        <v>0.12990060301019055</v>
      </c>
      <c r="Y40" s="36">
        <f t="shared" si="29"/>
        <v>0.36102196749720861</v>
      </c>
      <c r="Z40" s="275">
        <f t="shared" si="30"/>
        <v>0.49092257050739918</v>
      </c>
    </row>
    <row r="41" spans="1:26" x14ac:dyDescent="0.2">
      <c r="A41" s="191" t="s">
        <v>264</v>
      </c>
      <c r="B41" s="149"/>
      <c r="C41" s="150"/>
      <c r="D41" s="151"/>
      <c r="E41" s="152"/>
      <c r="F41" s="151"/>
      <c r="G41" s="290"/>
      <c r="H41" s="153"/>
      <c r="I41" s="150"/>
      <c r="J41" s="296"/>
      <c r="K41" s="174"/>
      <c r="L41" s="153"/>
      <c r="M41" s="155"/>
      <c r="N41" s="300"/>
      <c r="O41" s="192"/>
      <c r="P41" s="281"/>
      <c r="Q41" s="285"/>
      <c r="R41" s="285"/>
      <c r="S41" s="285"/>
      <c r="T41" s="285"/>
      <c r="U41" s="45"/>
      <c r="V41" s="45"/>
      <c r="W41" s="45"/>
      <c r="X41" s="45"/>
      <c r="Y41" s="45"/>
      <c r="Z41" s="274"/>
    </row>
    <row r="42" spans="1:26" x14ac:dyDescent="0.2">
      <c r="A42" s="193" t="s">
        <v>263</v>
      </c>
      <c r="B42" s="157" t="s">
        <v>257</v>
      </c>
      <c r="C42" s="157" t="s">
        <v>309</v>
      </c>
      <c r="D42" s="157" t="s">
        <v>326</v>
      </c>
      <c r="E42" s="157">
        <v>50</v>
      </c>
      <c r="F42" s="157" t="s">
        <v>327</v>
      </c>
      <c r="G42" s="291">
        <v>0</v>
      </c>
      <c r="H42" s="159">
        <v>870.34</v>
      </c>
      <c r="I42" s="160" t="s">
        <v>242</v>
      </c>
      <c r="J42" s="297">
        <v>1</v>
      </c>
      <c r="K42" s="162">
        <f t="shared" ref="K42:K50" si="31">IF(I42="Yes",G42*J42,0)</f>
        <v>0</v>
      </c>
      <c r="L42" s="159">
        <f t="shared" ref="L42:L50" si="32">IF(F42="Company", G42*H42,0)</f>
        <v>0</v>
      </c>
      <c r="M42" s="163">
        <f t="shared" ref="M42:M50" si="33">E42*G42/1000</f>
        <v>0</v>
      </c>
      <c r="N42" s="301">
        <f>E42*4200*G42/1000</f>
        <v>0</v>
      </c>
      <c r="O42" s="194">
        <f t="shared" ref="O42:O50" si="34">E42*4200/1000/12</f>
        <v>17.5</v>
      </c>
      <c r="P42" s="282">
        <f>'WP#2 - UE-190529 Light COS'!E$21</f>
        <v>5.4188152832742979E-4</v>
      </c>
      <c r="Q42" s="286">
        <f>'WP#2 - UE-190529 Light COS'!$E$45</f>
        <v>0</v>
      </c>
      <c r="R42" s="286">
        <f>'WP#2 - UE-190529 Light COS'!E$74</f>
        <v>0</v>
      </c>
      <c r="S42" s="286">
        <f>'WP#2 - UE-190529 Light COS'!E$106</f>
        <v>0.12990060301019055</v>
      </c>
      <c r="T42" s="286">
        <f>'WP#2 - UE-190529 Light COS'!$E$123</f>
        <v>1.0314913357063102E-3</v>
      </c>
      <c r="U42" s="36">
        <f t="shared" ref="U42:U50" si="35">IF(F42="Company", H42*P42, 0)</f>
        <v>0.47162116936449527</v>
      </c>
      <c r="V42" s="36">
        <f t="shared" ref="V42:V50" si="36">IF(I42="yes", J42*Q42, 0)</f>
        <v>0</v>
      </c>
      <c r="W42" s="36">
        <f t="shared" ref="W42:W50" si="37">R42*O42</f>
        <v>0</v>
      </c>
      <c r="X42" s="36">
        <f t="shared" ref="X42:X50" si="38">E42*S42/1000</f>
        <v>6.4950301505095273E-3</v>
      </c>
      <c r="Y42" s="36">
        <f t="shared" ref="Y42:Y50" si="39">O42*T42</f>
        <v>1.8051098374860429E-2</v>
      </c>
      <c r="Z42" s="275">
        <f t="shared" ref="Z42:Z50" si="40">SUM(U42:Y42)</f>
        <v>0.49616729788986519</v>
      </c>
    </row>
    <row r="43" spans="1:26" x14ac:dyDescent="0.2">
      <c r="A43" s="197" t="str">
        <f t="shared" ref="A43:A50" si="41">+A42</f>
        <v>53E - Company Owned</v>
      </c>
      <c r="B43" s="157" t="s">
        <v>257</v>
      </c>
      <c r="C43" s="157" t="s">
        <v>309</v>
      </c>
      <c r="D43" s="157" t="s">
        <v>311</v>
      </c>
      <c r="E43" s="157">
        <v>70</v>
      </c>
      <c r="F43" s="157" t="s">
        <v>327</v>
      </c>
      <c r="G43" s="291">
        <v>4553.083333333333</v>
      </c>
      <c r="H43" s="159">
        <v>870.34</v>
      </c>
      <c r="I43" s="160" t="s">
        <v>242</v>
      </c>
      <c r="J43" s="297">
        <v>1</v>
      </c>
      <c r="K43" s="162">
        <f t="shared" si="31"/>
        <v>4553.083333333333</v>
      </c>
      <c r="L43" s="159">
        <f t="shared" si="32"/>
        <v>3962730.5483333333</v>
      </c>
      <c r="M43" s="163">
        <f t="shared" si="33"/>
        <v>318.71583333333331</v>
      </c>
      <c r="N43" s="301">
        <v>1338606.5000000002</v>
      </c>
      <c r="O43" s="194">
        <f t="shared" si="34"/>
        <v>24.5</v>
      </c>
      <c r="P43" s="282">
        <f>'WP#2 - UE-190529 Light COS'!E$21</f>
        <v>5.4188152832742979E-4</v>
      </c>
      <c r="Q43" s="286">
        <f>'WP#2 - UE-190529 Light COS'!$E$45</f>
        <v>0</v>
      </c>
      <c r="R43" s="286">
        <f>'WP#2 - UE-190529 Light COS'!E$74</f>
        <v>0</v>
      </c>
      <c r="S43" s="286">
        <f>'WP#2 - UE-190529 Light COS'!E$106</f>
        <v>0.12990060301019055</v>
      </c>
      <c r="T43" s="286">
        <f>'WP#2 - UE-190529 Light COS'!$E$123</f>
        <v>1.0314913357063102E-3</v>
      </c>
      <c r="U43" s="36">
        <f t="shared" si="35"/>
        <v>0.47162116936449527</v>
      </c>
      <c r="V43" s="36">
        <f t="shared" si="36"/>
        <v>0</v>
      </c>
      <c r="W43" s="36">
        <f t="shared" si="37"/>
        <v>0</v>
      </c>
      <c r="X43" s="36">
        <f t="shared" si="38"/>
        <v>9.0930422107133382E-3</v>
      </c>
      <c r="Y43" s="36">
        <f t="shared" si="39"/>
        <v>2.5271537724804602E-2</v>
      </c>
      <c r="Z43" s="275">
        <f t="shared" si="40"/>
        <v>0.50598574930001317</v>
      </c>
    </row>
    <row r="44" spans="1:26" x14ac:dyDescent="0.2">
      <c r="A44" s="197" t="str">
        <f t="shared" si="41"/>
        <v>53E - Company Owned</v>
      </c>
      <c r="B44" s="157" t="s">
        <v>257</v>
      </c>
      <c r="C44" s="157" t="s">
        <v>309</v>
      </c>
      <c r="D44" s="157" t="s">
        <v>312</v>
      </c>
      <c r="E44" s="157">
        <v>100</v>
      </c>
      <c r="F44" s="157" t="s">
        <v>327</v>
      </c>
      <c r="G44" s="291">
        <v>31915.416666666668</v>
      </c>
      <c r="H44" s="159">
        <v>821.04</v>
      </c>
      <c r="I44" s="160" t="s">
        <v>242</v>
      </c>
      <c r="J44" s="297">
        <v>1</v>
      </c>
      <c r="K44" s="162">
        <f t="shared" si="31"/>
        <v>31915.416666666668</v>
      </c>
      <c r="L44" s="159">
        <f t="shared" si="32"/>
        <v>26203833.699999999</v>
      </c>
      <c r="M44" s="163">
        <f t="shared" si="33"/>
        <v>3191.541666666667</v>
      </c>
      <c r="N44" s="301">
        <v>13404475</v>
      </c>
      <c r="O44" s="194">
        <f t="shared" si="34"/>
        <v>35</v>
      </c>
      <c r="P44" s="282">
        <f>'WP#2 - UE-190529 Light COS'!E$21</f>
        <v>5.4188152832742979E-4</v>
      </c>
      <c r="Q44" s="286">
        <f>'WP#2 - UE-190529 Light COS'!$E$45</f>
        <v>0</v>
      </c>
      <c r="R44" s="286">
        <f>'WP#2 - UE-190529 Light COS'!E$74</f>
        <v>0</v>
      </c>
      <c r="S44" s="286">
        <f>'WP#2 - UE-190529 Light COS'!E$106</f>
        <v>0.12990060301019055</v>
      </c>
      <c r="T44" s="286">
        <f>'WP#2 - UE-190529 Light COS'!$E$123</f>
        <v>1.0314913357063102E-3</v>
      </c>
      <c r="U44" s="36">
        <f t="shared" si="35"/>
        <v>0.44490641001795295</v>
      </c>
      <c r="V44" s="36">
        <f t="shared" si="36"/>
        <v>0</v>
      </c>
      <c r="W44" s="36">
        <f t="shared" si="37"/>
        <v>0</v>
      </c>
      <c r="X44" s="36">
        <f t="shared" si="38"/>
        <v>1.2990060301019055E-2</v>
      </c>
      <c r="Y44" s="36">
        <f t="shared" si="39"/>
        <v>3.6102196749720858E-2</v>
      </c>
      <c r="Z44" s="275">
        <f t="shared" si="40"/>
        <v>0.49399866706869289</v>
      </c>
    </row>
    <row r="45" spans="1:26" x14ac:dyDescent="0.2">
      <c r="A45" s="197" t="str">
        <f t="shared" si="41"/>
        <v>53E - Company Owned</v>
      </c>
      <c r="B45" s="157" t="s">
        <v>257</v>
      </c>
      <c r="C45" s="157" t="s">
        <v>309</v>
      </c>
      <c r="D45" s="157" t="s">
        <v>313</v>
      </c>
      <c r="E45" s="157">
        <v>150</v>
      </c>
      <c r="F45" s="157" t="s">
        <v>327</v>
      </c>
      <c r="G45" s="291">
        <v>3831.6666666666665</v>
      </c>
      <c r="H45" s="159">
        <v>822.4</v>
      </c>
      <c r="I45" s="160" t="s">
        <v>242</v>
      </c>
      <c r="J45" s="297">
        <v>1</v>
      </c>
      <c r="K45" s="162">
        <f t="shared" si="31"/>
        <v>3831.6666666666665</v>
      </c>
      <c r="L45" s="159">
        <f t="shared" si="32"/>
        <v>3151162.6666666665</v>
      </c>
      <c r="M45" s="163">
        <f t="shared" si="33"/>
        <v>574.75</v>
      </c>
      <c r="N45" s="301">
        <v>2413950</v>
      </c>
      <c r="O45" s="194">
        <f t="shared" si="34"/>
        <v>52.5</v>
      </c>
      <c r="P45" s="282">
        <f>'WP#2 - UE-190529 Light COS'!E$21</f>
        <v>5.4188152832742979E-4</v>
      </c>
      <c r="Q45" s="286">
        <f>'WP#2 - UE-190529 Light COS'!$E$45</f>
        <v>0</v>
      </c>
      <c r="R45" s="286">
        <f>'WP#2 - UE-190529 Light COS'!E$74</f>
        <v>0</v>
      </c>
      <c r="S45" s="286">
        <f>'WP#2 - UE-190529 Light COS'!E$106</f>
        <v>0.12990060301019055</v>
      </c>
      <c r="T45" s="286">
        <f>'WP#2 - UE-190529 Light COS'!$E$123</f>
        <v>1.0314913357063102E-3</v>
      </c>
      <c r="U45" s="36">
        <f t="shared" si="35"/>
        <v>0.44564336889647826</v>
      </c>
      <c r="V45" s="36">
        <f t="shared" si="36"/>
        <v>0</v>
      </c>
      <c r="W45" s="36">
        <f t="shared" si="37"/>
        <v>0</v>
      </c>
      <c r="X45" s="36">
        <f t="shared" si="38"/>
        <v>1.9485090451528582E-2</v>
      </c>
      <c r="Y45" s="36">
        <f t="shared" si="39"/>
        <v>5.4153295124581287E-2</v>
      </c>
      <c r="Z45" s="275">
        <f t="shared" si="40"/>
        <v>0.51928175447258818</v>
      </c>
    </row>
    <row r="46" spans="1:26" x14ac:dyDescent="0.2">
      <c r="A46" s="197" t="str">
        <f t="shared" si="41"/>
        <v>53E - Company Owned</v>
      </c>
      <c r="B46" s="157" t="s">
        <v>257</v>
      </c>
      <c r="C46" s="157" t="s">
        <v>309</v>
      </c>
      <c r="D46" s="157" t="s">
        <v>314</v>
      </c>
      <c r="E46" s="157">
        <v>200</v>
      </c>
      <c r="F46" s="157" t="s">
        <v>327</v>
      </c>
      <c r="G46" s="291">
        <v>5052.583333333333</v>
      </c>
      <c r="H46" s="159">
        <v>869.01</v>
      </c>
      <c r="I46" s="160" t="s">
        <v>242</v>
      </c>
      <c r="J46" s="297">
        <v>1</v>
      </c>
      <c r="K46" s="162">
        <f t="shared" si="31"/>
        <v>5052.583333333333</v>
      </c>
      <c r="L46" s="159">
        <f t="shared" si="32"/>
        <v>4390745.4424999999</v>
      </c>
      <c r="M46" s="163">
        <f t="shared" si="33"/>
        <v>1010.5166666666667</v>
      </c>
      <c r="N46" s="301">
        <v>4244170</v>
      </c>
      <c r="O46" s="194">
        <f t="shared" si="34"/>
        <v>70</v>
      </c>
      <c r="P46" s="282">
        <f>'WP#2 - UE-190529 Light COS'!E$21</f>
        <v>5.4188152832742979E-4</v>
      </c>
      <c r="Q46" s="286">
        <f>'WP#2 - UE-190529 Light COS'!$E$45</f>
        <v>0</v>
      </c>
      <c r="R46" s="286">
        <f>'WP#2 - UE-190529 Light COS'!E$74</f>
        <v>0</v>
      </c>
      <c r="S46" s="286">
        <f>'WP#2 - UE-190529 Light COS'!E$106</f>
        <v>0.12990060301019055</v>
      </c>
      <c r="T46" s="286">
        <f>'WP#2 - UE-190529 Light COS'!$E$123</f>
        <v>1.0314913357063102E-3</v>
      </c>
      <c r="U46" s="36">
        <f t="shared" si="35"/>
        <v>0.47090046693181975</v>
      </c>
      <c r="V46" s="36">
        <f t="shared" si="36"/>
        <v>0</v>
      </c>
      <c r="W46" s="36">
        <f t="shared" si="37"/>
        <v>0</v>
      </c>
      <c r="X46" s="36">
        <f t="shared" si="38"/>
        <v>2.5980120602038109E-2</v>
      </c>
      <c r="Y46" s="36">
        <f t="shared" si="39"/>
        <v>7.2204393499441716E-2</v>
      </c>
      <c r="Z46" s="275">
        <f t="shared" si="40"/>
        <v>0.56908498103329963</v>
      </c>
    </row>
    <row r="47" spans="1:26" x14ac:dyDescent="0.2">
      <c r="A47" s="197" t="str">
        <f t="shared" si="41"/>
        <v>53E - Company Owned</v>
      </c>
      <c r="B47" s="157" t="s">
        <v>257</v>
      </c>
      <c r="C47" s="157" t="s">
        <v>309</v>
      </c>
      <c r="D47" s="157" t="s">
        <v>315</v>
      </c>
      <c r="E47" s="157">
        <v>250</v>
      </c>
      <c r="F47" s="157" t="s">
        <v>327</v>
      </c>
      <c r="G47" s="291">
        <v>1737.8333333333333</v>
      </c>
      <c r="H47" s="159">
        <v>884.18</v>
      </c>
      <c r="I47" s="160" t="s">
        <v>242</v>
      </c>
      <c r="J47" s="297">
        <v>1</v>
      </c>
      <c r="K47" s="162">
        <f t="shared" si="31"/>
        <v>1737.8333333333333</v>
      </c>
      <c r="L47" s="159">
        <f t="shared" si="32"/>
        <v>1536557.4766666666</v>
      </c>
      <c r="M47" s="163">
        <f t="shared" si="33"/>
        <v>434.45833333333331</v>
      </c>
      <c r="N47" s="301">
        <v>1824725</v>
      </c>
      <c r="O47" s="194">
        <f t="shared" si="34"/>
        <v>87.5</v>
      </c>
      <c r="P47" s="282">
        <f>'WP#2 - UE-190529 Light COS'!E$21</f>
        <v>5.4188152832742979E-4</v>
      </c>
      <c r="Q47" s="286">
        <f>'WP#2 - UE-190529 Light COS'!$E$45</f>
        <v>0</v>
      </c>
      <c r="R47" s="286">
        <f>'WP#2 - UE-190529 Light COS'!E$74</f>
        <v>0</v>
      </c>
      <c r="S47" s="286">
        <f>'WP#2 - UE-190529 Light COS'!E$106</f>
        <v>0.12990060301019055</v>
      </c>
      <c r="T47" s="286">
        <f>'WP#2 - UE-190529 Light COS'!$E$123</f>
        <v>1.0314913357063102E-3</v>
      </c>
      <c r="U47" s="36">
        <f t="shared" si="35"/>
        <v>0.47912080971654686</v>
      </c>
      <c r="V47" s="36">
        <f t="shared" si="36"/>
        <v>0</v>
      </c>
      <c r="W47" s="36">
        <f t="shared" si="37"/>
        <v>0</v>
      </c>
      <c r="X47" s="36">
        <f t="shared" si="38"/>
        <v>3.2475150752547637E-2</v>
      </c>
      <c r="Y47" s="36">
        <f t="shared" si="39"/>
        <v>9.0255491874302152E-2</v>
      </c>
      <c r="Z47" s="275">
        <f t="shared" si="40"/>
        <v>0.60185145234339665</v>
      </c>
    </row>
    <row r="48" spans="1:26" x14ac:dyDescent="0.2">
      <c r="A48" s="197" t="str">
        <f t="shared" si="41"/>
        <v>53E - Company Owned</v>
      </c>
      <c r="B48" s="157" t="s">
        <v>257</v>
      </c>
      <c r="C48" s="157" t="s">
        <v>309</v>
      </c>
      <c r="D48" s="157" t="s">
        <v>316</v>
      </c>
      <c r="E48" s="157">
        <v>310</v>
      </c>
      <c r="F48" s="157" t="s">
        <v>327</v>
      </c>
      <c r="G48" s="291">
        <v>16.583333333333332</v>
      </c>
      <c r="H48" s="159">
        <v>919.12</v>
      </c>
      <c r="I48" s="160" t="s">
        <v>242</v>
      </c>
      <c r="J48" s="297">
        <v>1</v>
      </c>
      <c r="K48" s="162">
        <f t="shared" si="31"/>
        <v>16.583333333333332</v>
      </c>
      <c r="L48" s="159">
        <f t="shared" si="32"/>
        <v>15242.073333333332</v>
      </c>
      <c r="M48" s="163">
        <f t="shared" si="33"/>
        <v>5.1408333333333331</v>
      </c>
      <c r="N48" s="301">
        <v>21591.5</v>
      </c>
      <c r="O48" s="194">
        <f t="shared" si="34"/>
        <v>108.5</v>
      </c>
      <c r="P48" s="282">
        <f>'WP#2 - UE-190529 Light COS'!E$21</f>
        <v>5.4188152832742979E-4</v>
      </c>
      <c r="Q48" s="286">
        <f>'WP#2 - UE-190529 Light COS'!$E$45</f>
        <v>0</v>
      </c>
      <c r="R48" s="286">
        <f>'WP#2 - UE-190529 Light COS'!E$74</f>
        <v>0</v>
      </c>
      <c r="S48" s="286">
        <f>'WP#2 - UE-190529 Light COS'!E$106</f>
        <v>0.12990060301019055</v>
      </c>
      <c r="T48" s="286">
        <f>'WP#2 - UE-190529 Light COS'!$E$123</f>
        <v>1.0314913357063102E-3</v>
      </c>
      <c r="U48" s="36">
        <f t="shared" si="35"/>
        <v>0.49805415031630729</v>
      </c>
      <c r="V48" s="36">
        <f t="shared" si="36"/>
        <v>0</v>
      </c>
      <c r="W48" s="36">
        <f t="shared" si="37"/>
        <v>0</v>
      </c>
      <c r="X48" s="36">
        <f t="shared" si="38"/>
        <v>4.0269186933159069E-2</v>
      </c>
      <c r="Y48" s="36">
        <f t="shared" si="39"/>
        <v>0.11191680992413466</v>
      </c>
      <c r="Z48" s="275">
        <f t="shared" si="40"/>
        <v>0.65024014717360101</v>
      </c>
    </row>
    <row r="49" spans="1:26" x14ac:dyDescent="0.2">
      <c r="A49" s="197" t="str">
        <f t="shared" si="41"/>
        <v>53E - Company Owned</v>
      </c>
      <c r="B49" s="157" t="s">
        <v>257</v>
      </c>
      <c r="C49" s="157" t="s">
        <v>309</v>
      </c>
      <c r="D49" s="157" t="s">
        <v>317</v>
      </c>
      <c r="E49" s="157">
        <v>400</v>
      </c>
      <c r="F49" s="157" t="s">
        <v>327</v>
      </c>
      <c r="G49" s="291">
        <v>1004.5833333333334</v>
      </c>
      <c r="H49" s="159">
        <v>984.66</v>
      </c>
      <c r="I49" s="160" t="s">
        <v>242</v>
      </c>
      <c r="J49" s="297">
        <v>1</v>
      </c>
      <c r="K49" s="162">
        <f t="shared" si="31"/>
        <v>1004.5833333333334</v>
      </c>
      <c r="L49" s="159">
        <f t="shared" si="32"/>
        <v>989173.02500000002</v>
      </c>
      <c r="M49" s="163">
        <f t="shared" si="33"/>
        <v>401.83333333333337</v>
      </c>
      <c r="N49" s="301">
        <v>1687700</v>
      </c>
      <c r="O49" s="194">
        <f t="shared" si="34"/>
        <v>140</v>
      </c>
      <c r="P49" s="282">
        <f>'WP#2 - UE-190529 Light COS'!E$21</f>
        <v>5.4188152832742979E-4</v>
      </c>
      <c r="Q49" s="286">
        <f>'WP#2 - UE-190529 Light COS'!$E$45</f>
        <v>0</v>
      </c>
      <c r="R49" s="286">
        <f>'WP#2 - UE-190529 Light COS'!E$74</f>
        <v>0</v>
      </c>
      <c r="S49" s="286">
        <f>'WP#2 - UE-190529 Light COS'!E$106</f>
        <v>0.12990060301019055</v>
      </c>
      <c r="T49" s="286">
        <f>'WP#2 - UE-190529 Light COS'!$E$123</f>
        <v>1.0314913357063102E-3</v>
      </c>
      <c r="U49" s="36">
        <f t="shared" si="35"/>
        <v>0.53356906568288698</v>
      </c>
      <c r="V49" s="36">
        <f t="shared" si="36"/>
        <v>0</v>
      </c>
      <c r="W49" s="36">
        <f t="shared" si="37"/>
        <v>0</v>
      </c>
      <c r="X49" s="36">
        <f t="shared" si="38"/>
        <v>5.1960241204076218E-2</v>
      </c>
      <c r="Y49" s="36">
        <f t="shared" si="39"/>
        <v>0.14440878699888343</v>
      </c>
      <c r="Z49" s="275">
        <f t="shared" si="40"/>
        <v>0.72993809388584663</v>
      </c>
    </row>
    <row r="50" spans="1:26" x14ac:dyDescent="0.2">
      <c r="A50" s="197" t="str">
        <f t="shared" si="41"/>
        <v>53E - Company Owned</v>
      </c>
      <c r="B50" s="157" t="s">
        <v>257</v>
      </c>
      <c r="C50" s="157" t="s">
        <v>309</v>
      </c>
      <c r="D50" s="157" t="s">
        <v>328</v>
      </c>
      <c r="E50" s="157">
        <v>1000</v>
      </c>
      <c r="F50" s="157" t="s">
        <v>327</v>
      </c>
      <c r="G50" s="291">
        <v>0</v>
      </c>
      <c r="H50" s="159">
        <v>1162.23571597214</v>
      </c>
      <c r="I50" s="160" t="s">
        <v>242</v>
      </c>
      <c r="J50" s="297">
        <v>1</v>
      </c>
      <c r="K50" s="162">
        <f t="shared" si="31"/>
        <v>0</v>
      </c>
      <c r="L50" s="159">
        <f t="shared" si="32"/>
        <v>0</v>
      </c>
      <c r="M50" s="163">
        <f t="shared" si="33"/>
        <v>0</v>
      </c>
      <c r="N50" s="301">
        <v>0</v>
      </c>
      <c r="O50" s="194">
        <f t="shared" si="34"/>
        <v>350</v>
      </c>
      <c r="P50" s="282">
        <f>'WP#2 - UE-190529 Light COS'!E$21</f>
        <v>5.4188152832742979E-4</v>
      </c>
      <c r="Q50" s="286">
        <f>'WP#2 - UE-190529 Light COS'!$E$45</f>
        <v>0</v>
      </c>
      <c r="R50" s="286">
        <f>'WP#2 - UE-190529 Light COS'!E$74</f>
        <v>0</v>
      </c>
      <c r="S50" s="286">
        <f>'WP#2 - UE-190529 Light COS'!E$106</f>
        <v>0.12990060301019055</v>
      </c>
      <c r="T50" s="286">
        <f>'WP#2 - UE-190529 Light COS'!$E$123</f>
        <v>1.0314913357063102E-3</v>
      </c>
      <c r="U50" s="36">
        <f t="shared" si="35"/>
        <v>0.62979406604770782</v>
      </c>
      <c r="V50" s="36">
        <f t="shared" si="36"/>
        <v>0</v>
      </c>
      <c r="W50" s="36">
        <f t="shared" si="37"/>
        <v>0</v>
      </c>
      <c r="X50" s="36">
        <f t="shared" si="38"/>
        <v>0.12990060301019055</v>
      </c>
      <c r="Y50" s="36">
        <f t="shared" si="39"/>
        <v>0.36102196749720861</v>
      </c>
      <c r="Z50" s="275">
        <f t="shared" si="40"/>
        <v>1.1207166365551071</v>
      </c>
    </row>
    <row r="51" spans="1:26" x14ac:dyDescent="0.2">
      <c r="A51" s="197"/>
      <c r="B51" s="156"/>
      <c r="C51" s="157"/>
      <c r="D51" s="172"/>
      <c r="E51" s="171"/>
      <c r="F51" s="161"/>
      <c r="G51" s="292"/>
      <c r="H51" s="159"/>
      <c r="I51" s="160"/>
      <c r="J51" s="297"/>
      <c r="K51" s="162"/>
      <c r="L51" s="159"/>
      <c r="M51" s="163"/>
      <c r="N51" s="301"/>
      <c r="O51" s="199"/>
      <c r="P51" s="282"/>
      <c r="Q51" s="286"/>
      <c r="R51" s="286"/>
      <c r="S51" s="286"/>
      <c r="T51" s="286"/>
      <c r="Z51" s="275"/>
    </row>
    <row r="52" spans="1:26" x14ac:dyDescent="0.2">
      <c r="A52" s="197" t="str">
        <f>A49</f>
        <v>53E - Company Owned</v>
      </c>
      <c r="B52" s="156"/>
      <c r="C52" s="157" t="s">
        <v>318</v>
      </c>
      <c r="D52" s="157" t="s">
        <v>319</v>
      </c>
      <c r="E52" s="157">
        <v>70</v>
      </c>
      <c r="F52" s="157" t="s">
        <v>327</v>
      </c>
      <c r="G52" s="291">
        <v>0</v>
      </c>
      <c r="H52" s="159">
        <v>768.9140000000001</v>
      </c>
      <c r="I52" s="160" t="s">
        <v>242</v>
      </c>
      <c r="J52" s="297">
        <v>2</v>
      </c>
      <c r="K52" s="162">
        <f>IF(I52="Yes",G52*J52,0)</f>
        <v>0</v>
      </c>
      <c r="L52" s="159">
        <f>IF(F52="Company", G52*H52,0)</f>
        <v>0</v>
      </c>
      <c r="M52" s="163">
        <f>E52*G52/1000</f>
        <v>0</v>
      </c>
      <c r="N52" s="301">
        <v>0</v>
      </c>
      <c r="O52" s="194">
        <f>E52*4200/1000/12</f>
        <v>24.5</v>
      </c>
      <c r="P52" s="282">
        <f>'WP#2 - UE-190529 Light COS'!E$21</f>
        <v>5.4188152832742979E-4</v>
      </c>
      <c r="Q52" s="286">
        <f>'WP#2 - UE-190529 Light COS'!$E$45</f>
        <v>0</v>
      </c>
      <c r="R52" s="286">
        <f>'WP#2 - UE-190529 Light COS'!E$74</f>
        <v>0</v>
      </c>
      <c r="S52" s="286">
        <f>'WP#2 - UE-190529 Light COS'!E$106</f>
        <v>0.12990060301019055</v>
      </c>
      <c r="T52" s="286">
        <f>'WP#2 - UE-190529 Light COS'!$E$123</f>
        <v>1.0314913357063102E-3</v>
      </c>
      <c r="U52" s="36">
        <f>IF(F52="Company", H52*P52, 0)</f>
        <v>0.41666029347235739</v>
      </c>
      <c r="V52" s="36">
        <f>IF(I52="yes", J52*Q52, 0)</f>
        <v>0</v>
      </c>
      <c r="W52" s="36">
        <f>R52*O52</f>
        <v>0</v>
      </c>
      <c r="X52" s="36">
        <f>E52*S52/1000</f>
        <v>9.0930422107133382E-3</v>
      </c>
      <c r="Y52" s="36">
        <f>O52*T52</f>
        <v>2.5271537724804602E-2</v>
      </c>
      <c r="Z52" s="275">
        <f>SUM(U52:Y52)</f>
        <v>0.45102487340787534</v>
      </c>
    </row>
    <row r="53" spans="1:26" x14ac:dyDescent="0.2">
      <c r="A53" s="197" t="str">
        <f>+A52</f>
        <v>53E - Company Owned</v>
      </c>
      <c r="B53" s="156"/>
      <c r="C53" s="157" t="s">
        <v>318</v>
      </c>
      <c r="D53" s="157" t="s">
        <v>320</v>
      </c>
      <c r="E53" s="157">
        <v>100</v>
      </c>
      <c r="F53" s="157" t="s">
        <v>327</v>
      </c>
      <c r="G53" s="291">
        <v>0</v>
      </c>
      <c r="H53" s="159">
        <v>782.09500000000003</v>
      </c>
      <c r="I53" s="160" t="s">
        <v>242</v>
      </c>
      <c r="J53" s="297">
        <v>2</v>
      </c>
      <c r="K53" s="162">
        <f>IF(I53="Yes",G53*J53,0)</f>
        <v>0</v>
      </c>
      <c r="L53" s="159">
        <f>IF(F53="Company", G53*H53,0)</f>
        <v>0</v>
      </c>
      <c r="M53" s="163">
        <f>E53*G53/1000</f>
        <v>0</v>
      </c>
      <c r="N53" s="301">
        <v>0</v>
      </c>
      <c r="O53" s="194">
        <f>E53*4200/1000/12</f>
        <v>35</v>
      </c>
      <c r="P53" s="282">
        <f>'WP#2 - UE-190529 Light COS'!E$21</f>
        <v>5.4188152832742979E-4</v>
      </c>
      <c r="Q53" s="286">
        <f>'WP#2 - UE-190529 Light COS'!$E$45</f>
        <v>0</v>
      </c>
      <c r="R53" s="286">
        <f>'WP#2 - UE-190529 Light COS'!E$74</f>
        <v>0</v>
      </c>
      <c r="S53" s="286">
        <f>'WP#2 - UE-190529 Light COS'!E$106</f>
        <v>0.12990060301019055</v>
      </c>
      <c r="T53" s="286">
        <f>'WP#2 - UE-190529 Light COS'!$E$123</f>
        <v>1.0314913357063102E-3</v>
      </c>
      <c r="U53" s="36">
        <f>IF(F53="Company", H53*P53, 0)</f>
        <v>0.42380283389724122</v>
      </c>
      <c r="V53" s="36">
        <f>IF(I53="yes", J53*Q53, 0)</f>
        <v>0</v>
      </c>
      <c r="W53" s="36">
        <f>R53*O53</f>
        <v>0</v>
      </c>
      <c r="X53" s="36">
        <f>E53*S53/1000</f>
        <v>1.2990060301019055E-2</v>
      </c>
      <c r="Y53" s="36">
        <f>O53*T53</f>
        <v>3.6102196749720858E-2</v>
      </c>
      <c r="Z53" s="275">
        <f>SUM(U53:Y53)</f>
        <v>0.47289509094798116</v>
      </c>
    </row>
    <row r="54" spans="1:26" x14ac:dyDescent="0.2">
      <c r="A54" s="197" t="str">
        <f>+A53</f>
        <v>53E - Company Owned</v>
      </c>
      <c r="B54" s="156"/>
      <c r="C54" s="157" t="s">
        <v>318</v>
      </c>
      <c r="D54" s="157" t="s">
        <v>321</v>
      </c>
      <c r="E54" s="157">
        <v>150</v>
      </c>
      <c r="F54" s="157" t="s">
        <v>327</v>
      </c>
      <c r="G54" s="291">
        <v>0</v>
      </c>
      <c r="H54" s="159">
        <v>804.06333333333339</v>
      </c>
      <c r="I54" s="160" t="s">
        <v>242</v>
      </c>
      <c r="J54" s="297">
        <v>2</v>
      </c>
      <c r="K54" s="162">
        <f>IF(I54="Yes",G54*J54,0)</f>
        <v>0</v>
      </c>
      <c r="L54" s="159">
        <f>IF(F54="Company", G54*H54,0)</f>
        <v>0</v>
      </c>
      <c r="M54" s="163">
        <f>E54*G54/1000</f>
        <v>0</v>
      </c>
      <c r="N54" s="301">
        <v>0</v>
      </c>
      <c r="O54" s="194">
        <f>E54*4200/1000/12</f>
        <v>52.5</v>
      </c>
      <c r="P54" s="282">
        <f>'WP#2 - UE-190529 Light COS'!E$21</f>
        <v>5.4188152832742979E-4</v>
      </c>
      <c r="Q54" s="286">
        <f>'WP#2 - UE-190529 Light COS'!$E$45</f>
        <v>0</v>
      </c>
      <c r="R54" s="286">
        <f>'WP#2 - UE-190529 Light COS'!E$74</f>
        <v>0</v>
      </c>
      <c r="S54" s="286">
        <f>'WP#2 - UE-190529 Light COS'!E$106</f>
        <v>0.12990060301019055</v>
      </c>
      <c r="T54" s="286">
        <f>'WP#2 - UE-190529 Light COS'!$E$123</f>
        <v>1.0314913357063102E-3</v>
      </c>
      <c r="U54" s="36">
        <f>IF(F54="Company", H54*P54, 0)</f>
        <v>0.43570706793871433</v>
      </c>
      <c r="V54" s="36">
        <f>IF(I54="yes", J54*Q54, 0)</f>
        <v>0</v>
      </c>
      <c r="W54" s="36">
        <f>R54*O54</f>
        <v>0</v>
      </c>
      <c r="X54" s="36">
        <f>E54*S54/1000</f>
        <v>1.9485090451528582E-2</v>
      </c>
      <c r="Y54" s="36">
        <f>O54*T54</f>
        <v>5.4153295124581287E-2</v>
      </c>
      <c r="Z54" s="275">
        <f>SUM(U54:Y54)</f>
        <v>0.50934545351482419</v>
      </c>
    </row>
    <row r="55" spans="1:26" x14ac:dyDescent="0.2">
      <c r="A55" s="197" t="str">
        <f>A54</f>
        <v>53E - Company Owned</v>
      </c>
      <c r="B55" s="156"/>
      <c r="C55" s="157" t="s">
        <v>318</v>
      </c>
      <c r="D55" s="157" t="s">
        <v>323</v>
      </c>
      <c r="E55" s="157">
        <v>250</v>
      </c>
      <c r="F55" s="157" t="s">
        <v>327</v>
      </c>
      <c r="G55" s="291">
        <v>0</v>
      </c>
      <c r="H55" s="159">
        <v>875.7</v>
      </c>
      <c r="I55" s="160" t="s">
        <v>242</v>
      </c>
      <c r="J55" s="297">
        <v>2</v>
      </c>
      <c r="K55" s="162">
        <f>IF(I55="Yes",G55*J55,0)</f>
        <v>0</v>
      </c>
      <c r="L55" s="159">
        <f>IF(F55="Company", G55*H55,0)</f>
        <v>0</v>
      </c>
      <c r="M55" s="163">
        <f>E55*G55/1000</f>
        <v>0</v>
      </c>
      <c r="N55" s="301">
        <v>0</v>
      </c>
      <c r="O55" s="194">
        <f>E55*4200/1000/12</f>
        <v>87.5</v>
      </c>
      <c r="P55" s="282">
        <f>'WP#2 - UE-190529 Light COS'!E$21</f>
        <v>5.4188152832742979E-4</v>
      </c>
      <c r="Q55" s="286">
        <f>'WP#2 - UE-190529 Light COS'!$E$45</f>
        <v>0</v>
      </c>
      <c r="R55" s="286">
        <f>'WP#2 - UE-190529 Light COS'!E$74</f>
        <v>0</v>
      </c>
      <c r="S55" s="286">
        <f>'WP#2 - UE-190529 Light COS'!E$106</f>
        <v>0.12990060301019055</v>
      </c>
      <c r="T55" s="286">
        <f>'WP#2 - UE-190529 Light COS'!$E$123</f>
        <v>1.0314913357063102E-3</v>
      </c>
      <c r="U55" s="36">
        <f>IF(F55="Company", H55*P55, 0)</f>
        <v>0.47452565435633032</v>
      </c>
      <c r="V55" s="36">
        <f>IF(I55="yes", J55*Q55, 0)</f>
        <v>0</v>
      </c>
      <c r="W55" s="36">
        <f>R55*O55</f>
        <v>0</v>
      </c>
      <c r="X55" s="36">
        <f>E55*S55/1000</f>
        <v>3.2475150752547637E-2</v>
      </c>
      <c r="Y55" s="36">
        <f>O55*T55</f>
        <v>9.0255491874302152E-2</v>
      </c>
      <c r="Z55" s="275">
        <f>SUM(U55:Y55)</f>
        <v>0.59725629698318006</v>
      </c>
    </row>
    <row r="56" spans="1:26" x14ac:dyDescent="0.2">
      <c r="A56" s="197" t="str">
        <f>A55</f>
        <v>53E - Company Owned</v>
      </c>
      <c r="B56" s="156"/>
      <c r="C56" s="157" t="s">
        <v>318</v>
      </c>
      <c r="D56" s="157" t="s">
        <v>324</v>
      </c>
      <c r="E56" s="157">
        <v>400</v>
      </c>
      <c r="F56" s="157" t="s">
        <v>327</v>
      </c>
      <c r="G56" s="291">
        <v>0</v>
      </c>
      <c r="H56" s="159">
        <v>879.28</v>
      </c>
      <c r="I56" s="160" t="s">
        <v>242</v>
      </c>
      <c r="J56" s="297">
        <v>2</v>
      </c>
      <c r="K56" s="162">
        <f>IF(I56="Yes",G56*J56,0)</f>
        <v>0</v>
      </c>
      <c r="L56" s="159">
        <f>IF(F56="Company", G56*H56,0)</f>
        <v>0</v>
      </c>
      <c r="M56" s="163">
        <f>E56*G56/1000</f>
        <v>0</v>
      </c>
      <c r="N56" s="301">
        <v>0</v>
      </c>
      <c r="O56" s="194">
        <f>E56*4200/1000/12</f>
        <v>140</v>
      </c>
      <c r="P56" s="282">
        <f>'WP#2 - UE-190529 Light COS'!E$21</f>
        <v>5.4188152832742979E-4</v>
      </c>
      <c r="Q56" s="286">
        <f>'WP#2 - UE-190529 Light COS'!$E$45</f>
        <v>0</v>
      </c>
      <c r="R56" s="286">
        <f>'WP#2 - UE-190529 Light COS'!E$74</f>
        <v>0</v>
      </c>
      <c r="S56" s="286">
        <f>'WP#2 - UE-190529 Light COS'!E$106</f>
        <v>0.12990060301019055</v>
      </c>
      <c r="T56" s="286">
        <f>'WP#2 - UE-190529 Light COS'!$E$123</f>
        <v>1.0314913357063102E-3</v>
      </c>
      <c r="U56" s="36">
        <f>IF(F56="Company", H56*P56, 0)</f>
        <v>0.47646559022774243</v>
      </c>
      <c r="V56" s="36">
        <f>IF(I56="yes", J56*Q56, 0)</f>
        <v>0</v>
      </c>
      <c r="W56" s="36">
        <f>R56*O56</f>
        <v>0</v>
      </c>
      <c r="X56" s="36">
        <f>E56*S56/1000</f>
        <v>5.1960241204076218E-2</v>
      </c>
      <c r="Y56" s="36">
        <f>O56*T56</f>
        <v>0.14440878699888343</v>
      </c>
      <c r="Z56" s="275">
        <f>SUM(U56:Y56)</f>
        <v>0.67283461843070214</v>
      </c>
    </row>
    <row r="57" spans="1:26" x14ac:dyDescent="0.2">
      <c r="A57" s="197"/>
      <c r="B57" s="156"/>
      <c r="C57" s="169"/>
      <c r="D57" s="172"/>
      <c r="E57" s="171"/>
      <c r="F57" s="161"/>
      <c r="G57" s="292"/>
      <c r="H57" s="159"/>
      <c r="I57" s="160"/>
      <c r="J57" s="297"/>
      <c r="K57" s="162"/>
      <c r="L57" s="159"/>
      <c r="M57" s="163"/>
      <c r="N57" s="301"/>
      <c r="O57" s="199"/>
      <c r="P57" s="282"/>
      <c r="Q57" s="286"/>
      <c r="R57" s="286"/>
      <c r="S57" s="286"/>
      <c r="T57" s="286"/>
      <c r="Z57" s="275"/>
    </row>
    <row r="58" spans="1:26" x14ac:dyDescent="0.2">
      <c r="A58" s="197" t="str">
        <f>A56</f>
        <v>53E - Company Owned</v>
      </c>
      <c r="B58" s="156"/>
      <c r="C58" s="157" t="s">
        <v>299</v>
      </c>
      <c r="D58" s="157" t="s">
        <v>300</v>
      </c>
      <c r="E58" s="157">
        <v>45</v>
      </c>
      <c r="F58" s="157" t="s">
        <v>327</v>
      </c>
      <c r="G58" s="291">
        <v>17614.75</v>
      </c>
      <c r="H58" s="159">
        <v>821.04</v>
      </c>
      <c r="I58" s="160" t="s">
        <v>242</v>
      </c>
      <c r="J58" s="297">
        <v>0.2</v>
      </c>
      <c r="K58" s="162">
        <f t="shared" ref="K58:K66" si="42">IF(I58="Yes",G58*J58,0)</f>
        <v>3522.9500000000003</v>
      </c>
      <c r="L58" s="159">
        <f t="shared" ref="L58:L66" si="43">IF(F58="Company", G58*H58,0)</f>
        <v>14462414.34</v>
      </c>
      <c r="M58" s="163">
        <f t="shared" ref="M58:M66" si="44">E58*G58/1000</f>
        <v>792.66375000000005</v>
      </c>
      <c r="N58" s="301">
        <v>3329187.75</v>
      </c>
      <c r="O58" s="194">
        <f t="shared" ref="O58:O66" si="45">E58*4200/1000/12</f>
        <v>15.75</v>
      </c>
      <c r="P58" s="282">
        <f>'WP#2 - UE-190529 Light COS'!E$21</f>
        <v>5.4188152832742979E-4</v>
      </c>
      <c r="Q58" s="286">
        <f>'WP#2 - UE-190529 Light COS'!$E$45</f>
        <v>0</v>
      </c>
      <c r="R58" s="286">
        <f>'WP#2 - UE-190529 Light COS'!E$74</f>
        <v>0</v>
      </c>
      <c r="S58" s="286">
        <f>'WP#2 - UE-190529 Light COS'!E$106</f>
        <v>0.12990060301019055</v>
      </c>
      <c r="T58" s="286">
        <f>'WP#2 - UE-190529 Light COS'!$E$123</f>
        <v>1.0314913357063102E-3</v>
      </c>
      <c r="U58" s="36">
        <f t="shared" ref="U58:U66" si="46">IF(F58="Company", H58*P58, 0)</f>
        <v>0.44490641001795295</v>
      </c>
      <c r="V58" s="36">
        <f t="shared" ref="V58:V66" si="47">IF(I58="yes", J58*Q58, 0)</f>
        <v>0</v>
      </c>
      <c r="W58" s="36">
        <f t="shared" ref="W58:W66" si="48">R58*O58</f>
        <v>0</v>
      </c>
      <c r="X58" s="36">
        <f t="shared" ref="X58:X66" si="49">E58*S58/1000</f>
        <v>5.8455271354585746E-3</v>
      </c>
      <c r="Y58" s="36">
        <f t="shared" ref="Y58:Y66" si="50">O58*T58</f>
        <v>1.6245988537374387E-2</v>
      </c>
      <c r="Z58" s="275">
        <f t="shared" ref="Z58:Z66" si="51">SUM(U58:Y58)</f>
        <v>0.46699792569078591</v>
      </c>
    </row>
    <row r="59" spans="1:26" x14ac:dyDescent="0.2">
      <c r="A59" s="197" t="str">
        <f t="shared" ref="A59:A64" si="52">A58</f>
        <v>53E - Company Owned</v>
      </c>
      <c r="B59" s="156"/>
      <c r="C59" s="157" t="s">
        <v>299</v>
      </c>
      <c r="D59" s="157" t="s">
        <v>301</v>
      </c>
      <c r="E59" s="157">
        <v>75</v>
      </c>
      <c r="F59" s="157" t="s">
        <v>327</v>
      </c>
      <c r="G59" s="291">
        <v>40.083333333333336</v>
      </c>
      <c r="H59" s="159">
        <v>822.4</v>
      </c>
      <c r="I59" s="160" t="s">
        <v>242</v>
      </c>
      <c r="J59" s="297">
        <v>0.2</v>
      </c>
      <c r="K59" s="162">
        <f t="shared" si="42"/>
        <v>8.0166666666666675</v>
      </c>
      <c r="L59" s="159">
        <f t="shared" si="43"/>
        <v>32964.533333333333</v>
      </c>
      <c r="M59" s="163">
        <f t="shared" si="44"/>
        <v>3.0062500000000001</v>
      </c>
      <c r="N59" s="301">
        <v>12626.25</v>
      </c>
      <c r="O59" s="194">
        <f t="shared" si="45"/>
        <v>26.25</v>
      </c>
      <c r="P59" s="282">
        <f>'WP#2 - UE-190529 Light COS'!E$21</f>
        <v>5.4188152832742979E-4</v>
      </c>
      <c r="Q59" s="286">
        <f>'WP#2 - UE-190529 Light COS'!$E$45</f>
        <v>0</v>
      </c>
      <c r="R59" s="286">
        <f>'WP#2 - UE-190529 Light COS'!E$74</f>
        <v>0</v>
      </c>
      <c r="S59" s="286">
        <f>'WP#2 - UE-190529 Light COS'!E$106</f>
        <v>0.12990060301019055</v>
      </c>
      <c r="T59" s="286">
        <f>'WP#2 - UE-190529 Light COS'!$E$123</f>
        <v>1.0314913357063102E-3</v>
      </c>
      <c r="U59" s="36">
        <f t="shared" si="46"/>
        <v>0.44564336889647826</v>
      </c>
      <c r="V59" s="36">
        <f t="shared" si="47"/>
        <v>0</v>
      </c>
      <c r="W59" s="36">
        <f t="shared" si="48"/>
        <v>0</v>
      </c>
      <c r="X59" s="36">
        <f t="shared" si="49"/>
        <v>9.742545225764291E-3</v>
      </c>
      <c r="Y59" s="36">
        <f t="shared" si="50"/>
        <v>2.7076647562290643E-2</v>
      </c>
      <c r="Z59" s="275">
        <f t="shared" si="51"/>
        <v>0.48246256168453322</v>
      </c>
    </row>
    <row r="60" spans="1:26" x14ac:dyDescent="0.2">
      <c r="A60" s="197" t="str">
        <f t="shared" si="52"/>
        <v>53E - Company Owned</v>
      </c>
      <c r="B60" s="156"/>
      <c r="C60" s="157" t="s">
        <v>299</v>
      </c>
      <c r="D60" s="157" t="s">
        <v>302</v>
      </c>
      <c r="E60" s="157">
        <v>105</v>
      </c>
      <c r="F60" s="157" t="s">
        <v>327</v>
      </c>
      <c r="G60" s="291">
        <v>1955.9166666666667</v>
      </c>
      <c r="H60" s="159">
        <v>869.01</v>
      </c>
      <c r="I60" s="160" t="s">
        <v>242</v>
      </c>
      <c r="J60" s="297">
        <v>0.2</v>
      </c>
      <c r="K60" s="162">
        <f t="shared" si="42"/>
        <v>391.18333333333339</v>
      </c>
      <c r="L60" s="159">
        <f t="shared" si="43"/>
        <v>1699711.1425000001</v>
      </c>
      <c r="M60" s="163">
        <f t="shared" si="44"/>
        <v>205.37125</v>
      </c>
      <c r="N60" s="301">
        <v>862559.25</v>
      </c>
      <c r="O60" s="194">
        <f t="shared" si="45"/>
        <v>36.75</v>
      </c>
      <c r="P60" s="282">
        <f>'WP#2 - UE-190529 Light COS'!E$21</f>
        <v>5.4188152832742979E-4</v>
      </c>
      <c r="Q60" s="286">
        <f>'WP#2 - UE-190529 Light COS'!$E$45</f>
        <v>0</v>
      </c>
      <c r="R60" s="286">
        <f>'WP#2 - UE-190529 Light COS'!E$74</f>
        <v>0</v>
      </c>
      <c r="S60" s="286">
        <f>'WP#2 - UE-190529 Light COS'!E$106</f>
        <v>0.12990060301019055</v>
      </c>
      <c r="T60" s="286">
        <f>'WP#2 - UE-190529 Light COS'!$E$123</f>
        <v>1.0314913357063102E-3</v>
      </c>
      <c r="U60" s="36">
        <f t="shared" si="46"/>
        <v>0.47090046693181975</v>
      </c>
      <c r="V60" s="36">
        <f t="shared" si="47"/>
        <v>0</v>
      </c>
      <c r="W60" s="36">
        <f t="shared" si="48"/>
        <v>0</v>
      </c>
      <c r="X60" s="36">
        <f t="shared" si="49"/>
        <v>1.3639563316070007E-2</v>
      </c>
      <c r="Y60" s="36">
        <f t="shared" si="50"/>
        <v>3.7907306587206903E-2</v>
      </c>
      <c r="Z60" s="275">
        <f t="shared" si="51"/>
        <v>0.5224473368350967</v>
      </c>
    </row>
    <row r="61" spans="1:26" x14ac:dyDescent="0.2">
      <c r="A61" s="197" t="str">
        <f t="shared" si="52"/>
        <v>53E - Company Owned</v>
      </c>
      <c r="B61" s="156"/>
      <c r="C61" s="157" t="s">
        <v>299</v>
      </c>
      <c r="D61" s="157" t="s">
        <v>303</v>
      </c>
      <c r="E61" s="157">
        <v>135</v>
      </c>
      <c r="F61" s="157" t="s">
        <v>327</v>
      </c>
      <c r="G61" s="291">
        <v>1762.4166666666667</v>
      </c>
      <c r="H61" s="159">
        <v>821.04</v>
      </c>
      <c r="I61" s="160" t="s">
        <v>242</v>
      </c>
      <c r="J61" s="297">
        <v>0.2</v>
      </c>
      <c r="K61" s="162">
        <f t="shared" si="42"/>
        <v>352.48333333333335</v>
      </c>
      <c r="L61" s="159">
        <f t="shared" si="43"/>
        <v>1447014.58</v>
      </c>
      <c r="M61" s="163">
        <f t="shared" si="44"/>
        <v>237.92625000000001</v>
      </c>
      <c r="N61" s="301">
        <v>999290.25000000012</v>
      </c>
      <c r="O61" s="194">
        <f t="shared" si="45"/>
        <v>47.25</v>
      </c>
      <c r="P61" s="282">
        <f>'WP#2 - UE-190529 Light COS'!E$21</f>
        <v>5.4188152832742979E-4</v>
      </c>
      <c r="Q61" s="286">
        <f>'WP#2 - UE-190529 Light COS'!$E$45</f>
        <v>0</v>
      </c>
      <c r="R61" s="286">
        <f>'WP#2 - UE-190529 Light COS'!E$74</f>
        <v>0</v>
      </c>
      <c r="S61" s="286">
        <f>'WP#2 - UE-190529 Light COS'!E$106</f>
        <v>0.12990060301019055</v>
      </c>
      <c r="T61" s="286">
        <f>'WP#2 - UE-190529 Light COS'!$E$123</f>
        <v>1.0314913357063102E-3</v>
      </c>
      <c r="U61" s="36">
        <f t="shared" si="46"/>
        <v>0.44490641001795295</v>
      </c>
      <c r="V61" s="36">
        <f t="shared" si="47"/>
        <v>0</v>
      </c>
      <c r="W61" s="36">
        <f t="shared" si="48"/>
        <v>0</v>
      </c>
      <c r="X61" s="36">
        <f t="shared" si="49"/>
        <v>1.7536581406375724E-2</v>
      </c>
      <c r="Y61" s="36">
        <f t="shared" si="50"/>
        <v>4.8737965612123159E-2</v>
      </c>
      <c r="Z61" s="275">
        <f t="shared" si="51"/>
        <v>0.51118095703645183</v>
      </c>
    </row>
    <row r="62" spans="1:26" x14ac:dyDescent="0.2">
      <c r="A62" s="197" t="str">
        <f t="shared" si="52"/>
        <v>53E - Company Owned</v>
      </c>
      <c r="B62" s="156"/>
      <c r="C62" s="157" t="s">
        <v>299</v>
      </c>
      <c r="D62" s="157" t="s">
        <v>304</v>
      </c>
      <c r="E62" s="157">
        <v>165</v>
      </c>
      <c r="F62" s="157" t="s">
        <v>327</v>
      </c>
      <c r="G62" s="291">
        <v>74.666666666666671</v>
      </c>
      <c r="H62" s="159">
        <v>884.18</v>
      </c>
      <c r="I62" s="160" t="s">
        <v>242</v>
      </c>
      <c r="J62" s="297">
        <v>0.2</v>
      </c>
      <c r="K62" s="162">
        <f t="shared" si="42"/>
        <v>14.933333333333335</v>
      </c>
      <c r="L62" s="159">
        <f t="shared" si="43"/>
        <v>66018.773333333331</v>
      </c>
      <c r="M62" s="163">
        <f t="shared" si="44"/>
        <v>12.32</v>
      </c>
      <c r="N62" s="301">
        <v>51744</v>
      </c>
      <c r="O62" s="194">
        <f t="shared" si="45"/>
        <v>57.75</v>
      </c>
      <c r="P62" s="282">
        <f>'WP#2 - UE-190529 Light COS'!E$21</f>
        <v>5.4188152832742979E-4</v>
      </c>
      <c r="Q62" s="286">
        <f>'WP#2 - UE-190529 Light COS'!$E$45</f>
        <v>0</v>
      </c>
      <c r="R62" s="286">
        <f>'WP#2 - UE-190529 Light COS'!E$74</f>
        <v>0</v>
      </c>
      <c r="S62" s="286">
        <f>'WP#2 - UE-190529 Light COS'!E$106</f>
        <v>0.12990060301019055</v>
      </c>
      <c r="T62" s="286">
        <f>'WP#2 - UE-190529 Light COS'!$E$123</f>
        <v>1.0314913357063102E-3</v>
      </c>
      <c r="U62" s="36">
        <f t="shared" si="46"/>
        <v>0.47912080971654686</v>
      </c>
      <c r="V62" s="36">
        <f t="shared" si="47"/>
        <v>0</v>
      </c>
      <c r="W62" s="36">
        <f t="shared" si="48"/>
        <v>0</v>
      </c>
      <c r="X62" s="36">
        <f t="shared" si="49"/>
        <v>2.143359949668144E-2</v>
      </c>
      <c r="Y62" s="36">
        <f t="shared" si="50"/>
        <v>5.9568624637039415E-2</v>
      </c>
      <c r="Z62" s="275">
        <f t="shared" si="51"/>
        <v>0.56012303385026763</v>
      </c>
    </row>
    <row r="63" spans="1:26" x14ac:dyDescent="0.2">
      <c r="A63" s="197" t="str">
        <f t="shared" si="52"/>
        <v>53E - Company Owned</v>
      </c>
      <c r="B63" s="156"/>
      <c r="C63" s="157" t="s">
        <v>299</v>
      </c>
      <c r="D63" s="157" t="s">
        <v>305</v>
      </c>
      <c r="E63" s="157">
        <v>195</v>
      </c>
      <c r="F63" s="157" t="s">
        <v>327</v>
      </c>
      <c r="G63" s="291">
        <v>413</v>
      </c>
      <c r="H63" s="159">
        <v>869.01</v>
      </c>
      <c r="I63" s="160" t="s">
        <v>242</v>
      </c>
      <c r="J63" s="297">
        <v>0.2</v>
      </c>
      <c r="K63" s="162">
        <f t="shared" si="42"/>
        <v>82.600000000000009</v>
      </c>
      <c r="L63" s="159">
        <f t="shared" si="43"/>
        <v>358901.13</v>
      </c>
      <c r="M63" s="163">
        <f t="shared" si="44"/>
        <v>80.534999999999997</v>
      </c>
      <c r="N63" s="301">
        <v>338247</v>
      </c>
      <c r="O63" s="194">
        <f t="shared" si="45"/>
        <v>68.25</v>
      </c>
      <c r="P63" s="282">
        <f>'WP#2 - UE-190529 Light COS'!E$21</f>
        <v>5.4188152832742979E-4</v>
      </c>
      <c r="Q63" s="286">
        <f>'WP#2 - UE-190529 Light COS'!$E$45</f>
        <v>0</v>
      </c>
      <c r="R63" s="286">
        <f>'WP#2 - UE-190529 Light COS'!E$74</f>
        <v>0</v>
      </c>
      <c r="S63" s="286">
        <f>'WP#2 - UE-190529 Light COS'!E$106</f>
        <v>0.12990060301019055</v>
      </c>
      <c r="T63" s="286">
        <f>'WP#2 - UE-190529 Light COS'!$E$123</f>
        <v>1.0314913357063102E-3</v>
      </c>
      <c r="U63" s="36">
        <f t="shared" si="46"/>
        <v>0.47090046693181975</v>
      </c>
      <c r="V63" s="36">
        <f t="shared" si="47"/>
        <v>0</v>
      </c>
      <c r="W63" s="36">
        <f t="shared" si="48"/>
        <v>0</v>
      </c>
      <c r="X63" s="36">
        <f t="shared" si="49"/>
        <v>2.5330617586987157E-2</v>
      </c>
      <c r="Y63" s="36">
        <f t="shared" si="50"/>
        <v>7.0399283661955678E-2</v>
      </c>
      <c r="Z63" s="275">
        <f t="shared" si="51"/>
        <v>0.56663036818076262</v>
      </c>
    </row>
    <row r="64" spans="1:26" x14ac:dyDescent="0.2">
      <c r="A64" s="197" t="str">
        <f t="shared" si="52"/>
        <v>53E - Company Owned</v>
      </c>
      <c r="B64" s="156"/>
      <c r="C64" s="157" t="s">
        <v>299</v>
      </c>
      <c r="D64" s="157" t="s">
        <v>306</v>
      </c>
      <c r="E64" s="157">
        <v>225</v>
      </c>
      <c r="F64" s="157" t="s">
        <v>327</v>
      </c>
      <c r="G64" s="291">
        <v>0</v>
      </c>
      <c r="H64" s="159">
        <v>919.12</v>
      </c>
      <c r="I64" s="160" t="s">
        <v>242</v>
      </c>
      <c r="J64" s="297">
        <v>0.2</v>
      </c>
      <c r="K64" s="162">
        <f t="shared" si="42"/>
        <v>0</v>
      </c>
      <c r="L64" s="159">
        <f t="shared" si="43"/>
        <v>0</v>
      </c>
      <c r="M64" s="163">
        <f t="shared" si="44"/>
        <v>0</v>
      </c>
      <c r="N64" s="301">
        <v>0</v>
      </c>
      <c r="O64" s="194">
        <f t="shared" si="45"/>
        <v>78.75</v>
      </c>
      <c r="P64" s="282">
        <f>'WP#2 - UE-190529 Light COS'!E$21</f>
        <v>5.4188152832742979E-4</v>
      </c>
      <c r="Q64" s="286">
        <f>'WP#2 - UE-190529 Light COS'!$E$45</f>
        <v>0</v>
      </c>
      <c r="R64" s="286">
        <f>'WP#2 - UE-190529 Light COS'!E$74</f>
        <v>0</v>
      </c>
      <c r="S64" s="286">
        <f>'WP#2 - UE-190529 Light COS'!E$106</f>
        <v>0.12990060301019055</v>
      </c>
      <c r="T64" s="286">
        <f>'WP#2 - UE-190529 Light COS'!$E$123</f>
        <v>1.0314913357063102E-3</v>
      </c>
      <c r="U64" s="36">
        <f t="shared" si="46"/>
        <v>0.49805415031630729</v>
      </c>
      <c r="V64" s="36">
        <f t="shared" si="47"/>
        <v>0</v>
      </c>
      <c r="W64" s="36">
        <f t="shared" si="48"/>
        <v>0</v>
      </c>
      <c r="X64" s="36">
        <f t="shared" si="49"/>
        <v>2.9227635677292873E-2</v>
      </c>
      <c r="Y64" s="36">
        <f t="shared" si="50"/>
        <v>8.1229942686871934E-2</v>
      </c>
      <c r="Z64" s="275">
        <f t="shared" si="51"/>
        <v>0.6085117286804721</v>
      </c>
    </row>
    <row r="65" spans="1:26" x14ac:dyDescent="0.2">
      <c r="A65" s="197" t="str">
        <f>A63</f>
        <v>53E - Company Owned</v>
      </c>
      <c r="B65" s="156"/>
      <c r="C65" s="157" t="s">
        <v>299</v>
      </c>
      <c r="D65" s="157" t="s">
        <v>307</v>
      </c>
      <c r="E65" s="157">
        <v>255</v>
      </c>
      <c r="F65" s="157" t="s">
        <v>327</v>
      </c>
      <c r="G65" s="291">
        <v>24</v>
      </c>
      <c r="H65" s="159">
        <v>984.66</v>
      </c>
      <c r="I65" s="160" t="s">
        <v>242</v>
      </c>
      <c r="J65" s="297">
        <v>0.2</v>
      </c>
      <c r="K65" s="162">
        <f t="shared" si="42"/>
        <v>4.8000000000000007</v>
      </c>
      <c r="L65" s="159">
        <f t="shared" si="43"/>
        <v>23631.84</v>
      </c>
      <c r="M65" s="163">
        <f t="shared" si="44"/>
        <v>6.12</v>
      </c>
      <c r="N65" s="301">
        <v>25704</v>
      </c>
      <c r="O65" s="194">
        <f t="shared" si="45"/>
        <v>89.25</v>
      </c>
      <c r="P65" s="282">
        <f>'WP#2 - UE-190529 Light COS'!E$21</f>
        <v>5.4188152832742979E-4</v>
      </c>
      <c r="Q65" s="286">
        <f>'WP#2 - UE-190529 Light COS'!$E$45</f>
        <v>0</v>
      </c>
      <c r="R65" s="286">
        <f>'WP#2 - UE-190529 Light COS'!E$74</f>
        <v>0</v>
      </c>
      <c r="S65" s="286">
        <f>'WP#2 - UE-190529 Light COS'!E$106</f>
        <v>0.12990060301019055</v>
      </c>
      <c r="T65" s="286">
        <f>'WP#2 - UE-190529 Light COS'!$E$123</f>
        <v>1.0314913357063102E-3</v>
      </c>
      <c r="U65" s="36">
        <f t="shared" si="46"/>
        <v>0.53356906568288698</v>
      </c>
      <c r="V65" s="36">
        <f t="shared" si="47"/>
        <v>0</v>
      </c>
      <c r="W65" s="36">
        <f t="shared" si="48"/>
        <v>0</v>
      </c>
      <c r="X65" s="36">
        <f t="shared" si="49"/>
        <v>3.3124653767598586E-2</v>
      </c>
      <c r="Y65" s="36">
        <f t="shared" si="50"/>
        <v>9.206060171178819E-2</v>
      </c>
      <c r="Z65" s="275">
        <f t="shared" si="51"/>
        <v>0.65875432116227373</v>
      </c>
    </row>
    <row r="66" spans="1:26" x14ac:dyDescent="0.2">
      <c r="A66" s="197" t="str">
        <f>A65</f>
        <v>53E - Company Owned</v>
      </c>
      <c r="B66" s="156"/>
      <c r="C66" s="157" t="s">
        <v>299</v>
      </c>
      <c r="D66" s="157" t="s">
        <v>308</v>
      </c>
      <c r="E66" s="157">
        <v>285</v>
      </c>
      <c r="F66" s="157" t="s">
        <v>327</v>
      </c>
      <c r="G66" s="291">
        <v>109</v>
      </c>
      <c r="H66" s="159">
        <v>984.66</v>
      </c>
      <c r="I66" s="160" t="s">
        <v>242</v>
      </c>
      <c r="J66" s="297">
        <v>0.2</v>
      </c>
      <c r="K66" s="162">
        <f t="shared" si="42"/>
        <v>21.8</v>
      </c>
      <c r="L66" s="159">
        <f t="shared" si="43"/>
        <v>107327.94</v>
      </c>
      <c r="M66" s="163">
        <f t="shared" si="44"/>
        <v>31.065000000000001</v>
      </c>
      <c r="N66" s="301">
        <v>130472.99999999999</v>
      </c>
      <c r="O66" s="194">
        <f t="shared" si="45"/>
        <v>99.75</v>
      </c>
      <c r="P66" s="282">
        <f>'WP#2 - UE-190529 Light COS'!E$21</f>
        <v>5.4188152832742979E-4</v>
      </c>
      <c r="Q66" s="286">
        <f>'WP#2 - UE-190529 Light COS'!$E$45</f>
        <v>0</v>
      </c>
      <c r="R66" s="286">
        <f>'WP#2 - UE-190529 Light COS'!E$74</f>
        <v>0</v>
      </c>
      <c r="S66" s="286">
        <f>'WP#2 - UE-190529 Light COS'!E$106</f>
        <v>0.12990060301019055</v>
      </c>
      <c r="T66" s="286">
        <f>'WP#2 - UE-190529 Light COS'!$E$123</f>
        <v>1.0314913357063102E-3</v>
      </c>
      <c r="U66" s="36">
        <f t="shared" si="46"/>
        <v>0.53356906568288698</v>
      </c>
      <c r="V66" s="36">
        <f t="shared" si="47"/>
        <v>0</v>
      </c>
      <c r="W66" s="36">
        <f t="shared" si="48"/>
        <v>0</v>
      </c>
      <c r="X66" s="36">
        <f t="shared" si="49"/>
        <v>3.7021671857904309E-2</v>
      </c>
      <c r="Y66" s="36">
        <f t="shared" si="50"/>
        <v>0.10289126073670445</v>
      </c>
      <c r="Z66" s="275">
        <f t="shared" si="51"/>
        <v>0.67348199827749566</v>
      </c>
    </row>
    <row r="67" spans="1:26" x14ac:dyDescent="0.2">
      <c r="A67" s="201"/>
      <c r="B67" s="172"/>
      <c r="C67" s="169"/>
      <c r="D67" s="172"/>
      <c r="E67" s="171"/>
      <c r="F67" s="161"/>
      <c r="G67" s="292"/>
      <c r="H67" s="159"/>
      <c r="I67" s="160"/>
      <c r="J67" s="297"/>
      <c r="K67" s="162"/>
      <c r="L67" s="159"/>
      <c r="M67" s="163"/>
      <c r="N67" s="301"/>
      <c r="O67" s="199"/>
      <c r="P67" s="282"/>
      <c r="Q67" s="286"/>
      <c r="R67" s="286"/>
      <c r="S67" s="286"/>
      <c r="T67" s="286"/>
      <c r="Z67" s="275"/>
    </row>
    <row r="68" spans="1:26" x14ac:dyDescent="0.2">
      <c r="A68" s="193" t="s">
        <v>262</v>
      </c>
      <c r="B68" s="157" t="s">
        <v>257</v>
      </c>
      <c r="C68" s="157" t="s">
        <v>309</v>
      </c>
      <c r="D68" s="157" t="s">
        <v>326</v>
      </c>
      <c r="E68" s="157">
        <v>50</v>
      </c>
      <c r="F68" s="157" t="s">
        <v>35</v>
      </c>
      <c r="G68" s="291">
        <v>0</v>
      </c>
      <c r="H68" s="159" t="s">
        <v>249</v>
      </c>
      <c r="I68" s="160" t="s">
        <v>242</v>
      </c>
      <c r="J68" s="297">
        <v>1</v>
      </c>
      <c r="K68" s="162">
        <f t="shared" ref="K68:K76" si="53">IF(I68="Yes",G68*J68,0)</f>
        <v>0</v>
      </c>
      <c r="L68" s="159">
        <f t="shared" ref="L68:L76" si="54">IF(F68="Company", G68*H68,0)</f>
        <v>0</v>
      </c>
      <c r="M68" s="163">
        <f t="shared" ref="M68:M76" si="55">E68*G68/1000</f>
        <v>0</v>
      </c>
      <c r="N68" s="301">
        <v>0</v>
      </c>
      <c r="O68" s="194">
        <f t="shared" ref="O68:O76" si="56">E68*4200/1000/12</f>
        <v>17.5</v>
      </c>
      <c r="P68" s="282">
        <f>'WP#2 - UE-190529 Light COS'!E$21</f>
        <v>5.4188152832742979E-4</v>
      </c>
      <c r="Q68" s="286">
        <f>'WP#2 - UE-190529 Light COS'!$E$45</f>
        <v>0</v>
      </c>
      <c r="R68" s="286">
        <f>'WP#2 - UE-190529 Light COS'!E$74</f>
        <v>0</v>
      </c>
      <c r="S68" s="286">
        <f>'WP#2 - UE-190529 Light COS'!E$106</f>
        <v>0.12990060301019055</v>
      </c>
      <c r="T68" s="286">
        <f>'WP#2 - UE-190529 Light COS'!$E$123</f>
        <v>1.0314913357063102E-3</v>
      </c>
      <c r="U68" s="36">
        <f t="shared" ref="U68:U76" si="57">IF(F68="Company", H68*P68, 0)</f>
        <v>0</v>
      </c>
      <c r="V68" s="36">
        <f t="shared" ref="V68:V76" si="58">IF(I68="yes", J68*Q68, 0)</f>
        <v>0</v>
      </c>
      <c r="W68" s="36">
        <f t="shared" ref="W68:W76" si="59">R68*O68</f>
        <v>0</v>
      </c>
      <c r="X68" s="36">
        <f t="shared" ref="X68:X76" si="60">E68*S68/1000</f>
        <v>6.4950301505095273E-3</v>
      </c>
      <c r="Y68" s="36">
        <f t="shared" ref="Y68:Y76" si="61">O68*T68</f>
        <v>1.8051098374860429E-2</v>
      </c>
      <c r="Z68" s="275">
        <f t="shared" ref="Z68:Z76" si="62">SUM(U68:Y68)</f>
        <v>2.4546128525369956E-2</v>
      </c>
    </row>
    <row r="69" spans="1:26" x14ac:dyDescent="0.2">
      <c r="A69" s="197" t="str">
        <f t="shared" ref="A69:A76" si="63">+A68</f>
        <v>53E - Customer Owned</v>
      </c>
      <c r="B69" s="157" t="s">
        <v>257</v>
      </c>
      <c r="C69" s="157" t="s">
        <v>309</v>
      </c>
      <c r="D69" s="157" t="s">
        <v>311</v>
      </c>
      <c r="E69" s="157">
        <v>70</v>
      </c>
      <c r="F69" s="157" t="s">
        <v>35</v>
      </c>
      <c r="G69" s="291">
        <v>57</v>
      </c>
      <c r="H69" s="159" t="s">
        <v>249</v>
      </c>
      <c r="I69" s="160" t="s">
        <v>242</v>
      </c>
      <c r="J69" s="297">
        <v>1</v>
      </c>
      <c r="K69" s="162">
        <f t="shared" si="53"/>
        <v>57</v>
      </c>
      <c r="L69" s="159">
        <f t="shared" si="54"/>
        <v>0</v>
      </c>
      <c r="M69" s="163">
        <f t="shared" si="55"/>
        <v>3.99</v>
      </c>
      <c r="N69" s="301">
        <v>16758</v>
      </c>
      <c r="O69" s="194">
        <f t="shared" si="56"/>
        <v>24.5</v>
      </c>
      <c r="P69" s="282">
        <f>'WP#2 - UE-190529 Light COS'!E$21</f>
        <v>5.4188152832742979E-4</v>
      </c>
      <c r="Q69" s="286">
        <f>'WP#2 - UE-190529 Light COS'!$E$45</f>
        <v>0</v>
      </c>
      <c r="R69" s="286">
        <f>'WP#2 - UE-190529 Light COS'!E$74</f>
        <v>0</v>
      </c>
      <c r="S69" s="286">
        <f>'WP#2 - UE-190529 Light COS'!E$106</f>
        <v>0.12990060301019055</v>
      </c>
      <c r="T69" s="286">
        <f>'WP#2 - UE-190529 Light COS'!$E$123</f>
        <v>1.0314913357063102E-3</v>
      </c>
      <c r="U69" s="36">
        <f t="shared" si="57"/>
        <v>0</v>
      </c>
      <c r="V69" s="36">
        <f t="shared" si="58"/>
        <v>0</v>
      </c>
      <c r="W69" s="36">
        <f t="shared" si="59"/>
        <v>0</v>
      </c>
      <c r="X69" s="36">
        <f t="shared" si="60"/>
        <v>9.0930422107133382E-3</v>
      </c>
      <c r="Y69" s="36">
        <f t="shared" si="61"/>
        <v>2.5271537724804602E-2</v>
      </c>
      <c r="Z69" s="275">
        <f t="shared" si="62"/>
        <v>3.436457993551794E-2</v>
      </c>
    </row>
    <row r="70" spans="1:26" x14ac:dyDescent="0.2">
      <c r="A70" s="197" t="str">
        <f t="shared" si="63"/>
        <v>53E - Customer Owned</v>
      </c>
      <c r="B70" s="157" t="s">
        <v>257</v>
      </c>
      <c r="C70" s="157" t="s">
        <v>309</v>
      </c>
      <c r="D70" s="157" t="s">
        <v>312</v>
      </c>
      <c r="E70" s="157">
        <v>100</v>
      </c>
      <c r="F70" s="157" t="s">
        <v>35</v>
      </c>
      <c r="G70" s="291">
        <v>255.5</v>
      </c>
      <c r="H70" s="159" t="s">
        <v>249</v>
      </c>
      <c r="I70" s="160" t="s">
        <v>242</v>
      </c>
      <c r="J70" s="297">
        <v>1</v>
      </c>
      <c r="K70" s="162">
        <f t="shared" si="53"/>
        <v>255.5</v>
      </c>
      <c r="L70" s="159">
        <f t="shared" si="54"/>
        <v>0</v>
      </c>
      <c r="M70" s="163">
        <f t="shared" si="55"/>
        <v>25.55</v>
      </c>
      <c r="N70" s="301">
        <v>107310</v>
      </c>
      <c r="O70" s="194">
        <f t="shared" si="56"/>
        <v>35</v>
      </c>
      <c r="P70" s="282">
        <f>'WP#2 - UE-190529 Light COS'!E$21</f>
        <v>5.4188152832742979E-4</v>
      </c>
      <c r="Q70" s="286">
        <f>'WP#2 - UE-190529 Light COS'!$E$45</f>
        <v>0</v>
      </c>
      <c r="R70" s="286">
        <f>'WP#2 - UE-190529 Light COS'!E$74</f>
        <v>0</v>
      </c>
      <c r="S70" s="286">
        <f>'WP#2 - UE-190529 Light COS'!E$106</f>
        <v>0.12990060301019055</v>
      </c>
      <c r="T70" s="286">
        <f>'WP#2 - UE-190529 Light COS'!$E$123</f>
        <v>1.0314913357063102E-3</v>
      </c>
      <c r="U70" s="36">
        <f t="shared" si="57"/>
        <v>0</v>
      </c>
      <c r="V70" s="36">
        <f t="shared" si="58"/>
        <v>0</v>
      </c>
      <c r="W70" s="36">
        <f t="shared" si="59"/>
        <v>0</v>
      </c>
      <c r="X70" s="36">
        <f t="shared" si="60"/>
        <v>1.2990060301019055E-2</v>
      </c>
      <c r="Y70" s="36">
        <f t="shared" si="61"/>
        <v>3.6102196749720858E-2</v>
      </c>
      <c r="Z70" s="275">
        <f t="shared" si="62"/>
        <v>4.9092257050739913E-2</v>
      </c>
    </row>
    <row r="71" spans="1:26" x14ac:dyDescent="0.2">
      <c r="A71" s="197" t="str">
        <f t="shared" si="63"/>
        <v>53E - Customer Owned</v>
      </c>
      <c r="B71" s="157" t="s">
        <v>257</v>
      </c>
      <c r="C71" s="157" t="s">
        <v>309</v>
      </c>
      <c r="D71" s="157" t="s">
        <v>313</v>
      </c>
      <c r="E71" s="157">
        <v>150</v>
      </c>
      <c r="F71" s="157" t="s">
        <v>35</v>
      </c>
      <c r="G71" s="291">
        <v>148.25</v>
      </c>
      <c r="H71" s="159" t="s">
        <v>249</v>
      </c>
      <c r="I71" s="160" t="s">
        <v>242</v>
      </c>
      <c r="J71" s="297">
        <v>1</v>
      </c>
      <c r="K71" s="162">
        <f t="shared" si="53"/>
        <v>148.25</v>
      </c>
      <c r="L71" s="159">
        <f t="shared" si="54"/>
        <v>0</v>
      </c>
      <c r="M71" s="163">
        <f t="shared" si="55"/>
        <v>22.237500000000001</v>
      </c>
      <c r="N71" s="301">
        <v>93397.5</v>
      </c>
      <c r="O71" s="194">
        <f t="shared" si="56"/>
        <v>52.5</v>
      </c>
      <c r="P71" s="282">
        <f>'WP#2 - UE-190529 Light COS'!E$21</f>
        <v>5.4188152832742979E-4</v>
      </c>
      <c r="Q71" s="286">
        <f>'WP#2 - UE-190529 Light COS'!$E$45</f>
        <v>0</v>
      </c>
      <c r="R71" s="286">
        <f>'WP#2 - UE-190529 Light COS'!E$74</f>
        <v>0</v>
      </c>
      <c r="S71" s="286">
        <f>'WP#2 - UE-190529 Light COS'!E$106</f>
        <v>0.12990060301019055</v>
      </c>
      <c r="T71" s="286">
        <f>'WP#2 - UE-190529 Light COS'!$E$123</f>
        <v>1.0314913357063102E-3</v>
      </c>
      <c r="U71" s="36">
        <f t="shared" si="57"/>
        <v>0</v>
      </c>
      <c r="V71" s="36">
        <f t="shared" si="58"/>
        <v>0</v>
      </c>
      <c r="W71" s="36">
        <f t="shared" si="59"/>
        <v>0</v>
      </c>
      <c r="X71" s="36">
        <f t="shared" si="60"/>
        <v>1.9485090451528582E-2</v>
      </c>
      <c r="Y71" s="36">
        <f t="shared" si="61"/>
        <v>5.4153295124581287E-2</v>
      </c>
      <c r="Z71" s="275">
        <f t="shared" si="62"/>
        <v>7.3638385576109869E-2</v>
      </c>
    </row>
    <row r="72" spans="1:26" x14ac:dyDescent="0.2">
      <c r="A72" s="197" t="str">
        <f t="shared" si="63"/>
        <v>53E - Customer Owned</v>
      </c>
      <c r="B72" s="157" t="s">
        <v>257</v>
      </c>
      <c r="C72" s="157" t="s">
        <v>309</v>
      </c>
      <c r="D72" s="157" t="s">
        <v>314</v>
      </c>
      <c r="E72" s="157">
        <v>200</v>
      </c>
      <c r="F72" s="157" t="s">
        <v>35</v>
      </c>
      <c r="G72" s="291">
        <v>425.91666666666669</v>
      </c>
      <c r="H72" s="159" t="s">
        <v>249</v>
      </c>
      <c r="I72" s="160" t="s">
        <v>242</v>
      </c>
      <c r="J72" s="297">
        <v>1</v>
      </c>
      <c r="K72" s="162">
        <f t="shared" si="53"/>
        <v>425.91666666666669</v>
      </c>
      <c r="L72" s="159">
        <f t="shared" si="54"/>
        <v>0</v>
      </c>
      <c r="M72" s="163">
        <f t="shared" si="55"/>
        <v>85.183333333333337</v>
      </c>
      <c r="N72" s="301">
        <v>357770</v>
      </c>
      <c r="O72" s="194">
        <f t="shared" si="56"/>
        <v>70</v>
      </c>
      <c r="P72" s="282">
        <f>'WP#2 - UE-190529 Light COS'!E$21</f>
        <v>5.4188152832742979E-4</v>
      </c>
      <c r="Q72" s="286">
        <f>'WP#2 - UE-190529 Light COS'!$E$45</f>
        <v>0</v>
      </c>
      <c r="R72" s="286">
        <f>'WP#2 - UE-190529 Light COS'!E$74</f>
        <v>0</v>
      </c>
      <c r="S72" s="286">
        <f>'WP#2 - UE-190529 Light COS'!E$106</f>
        <v>0.12990060301019055</v>
      </c>
      <c r="T72" s="286">
        <f>'WP#2 - UE-190529 Light COS'!$E$123</f>
        <v>1.0314913357063102E-3</v>
      </c>
      <c r="U72" s="36">
        <f t="shared" si="57"/>
        <v>0</v>
      </c>
      <c r="V72" s="36">
        <f t="shared" si="58"/>
        <v>0</v>
      </c>
      <c r="W72" s="36">
        <f t="shared" si="59"/>
        <v>0</v>
      </c>
      <c r="X72" s="36">
        <f t="shared" si="60"/>
        <v>2.5980120602038109E-2</v>
      </c>
      <c r="Y72" s="36">
        <f t="shared" si="61"/>
        <v>7.2204393499441716E-2</v>
      </c>
      <c r="Z72" s="275">
        <f t="shared" si="62"/>
        <v>9.8184514101479825E-2</v>
      </c>
    </row>
    <row r="73" spans="1:26" x14ac:dyDescent="0.2">
      <c r="A73" s="197" t="str">
        <f t="shared" si="63"/>
        <v>53E - Customer Owned</v>
      </c>
      <c r="B73" s="157" t="s">
        <v>257</v>
      </c>
      <c r="C73" s="157" t="s">
        <v>309</v>
      </c>
      <c r="D73" s="157" t="s">
        <v>315</v>
      </c>
      <c r="E73" s="157">
        <v>250</v>
      </c>
      <c r="F73" s="157" t="s">
        <v>35</v>
      </c>
      <c r="G73" s="291">
        <v>280.33333333333331</v>
      </c>
      <c r="H73" s="159" t="s">
        <v>249</v>
      </c>
      <c r="I73" s="160" t="s">
        <v>242</v>
      </c>
      <c r="J73" s="297">
        <v>1</v>
      </c>
      <c r="K73" s="162">
        <f t="shared" si="53"/>
        <v>280.33333333333331</v>
      </c>
      <c r="L73" s="159">
        <f t="shared" si="54"/>
        <v>0</v>
      </c>
      <c r="M73" s="163">
        <f t="shared" si="55"/>
        <v>70.083333333333329</v>
      </c>
      <c r="N73" s="301">
        <v>294350</v>
      </c>
      <c r="O73" s="194">
        <f t="shared" si="56"/>
        <v>87.5</v>
      </c>
      <c r="P73" s="282">
        <f>'WP#2 - UE-190529 Light COS'!E$21</f>
        <v>5.4188152832742979E-4</v>
      </c>
      <c r="Q73" s="286">
        <f>'WP#2 - UE-190529 Light COS'!$E$45</f>
        <v>0</v>
      </c>
      <c r="R73" s="286">
        <f>'WP#2 - UE-190529 Light COS'!E$74</f>
        <v>0</v>
      </c>
      <c r="S73" s="286">
        <f>'WP#2 - UE-190529 Light COS'!E$106</f>
        <v>0.12990060301019055</v>
      </c>
      <c r="T73" s="286">
        <f>'WP#2 - UE-190529 Light COS'!$E$123</f>
        <v>1.0314913357063102E-3</v>
      </c>
      <c r="U73" s="36">
        <f t="shared" si="57"/>
        <v>0</v>
      </c>
      <c r="V73" s="36">
        <f t="shared" si="58"/>
        <v>0</v>
      </c>
      <c r="W73" s="36">
        <f t="shared" si="59"/>
        <v>0</v>
      </c>
      <c r="X73" s="36">
        <f t="shared" si="60"/>
        <v>3.2475150752547637E-2</v>
      </c>
      <c r="Y73" s="36">
        <f t="shared" si="61"/>
        <v>9.0255491874302152E-2</v>
      </c>
      <c r="Z73" s="275">
        <f t="shared" si="62"/>
        <v>0.1227306426268498</v>
      </c>
    </row>
    <row r="74" spans="1:26" x14ac:dyDescent="0.2">
      <c r="A74" s="197" t="str">
        <f t="shared" si="63"/>
        <v>53E - Customer Owned</v>
      </c>
      <c r="B74" s="157" t="s">
        <v>257</v>
      </c>
      <c r="C74" s="157" t="s">
        <v>309</v>
      </c>
      <c r="D74" s="157" t="s">
        <v>316</v>
      </c>
      <c r="E74" s="157">
        <v>310</v>
      </c>
      <c r="F74" s="157" t="s">
        <v>35</v>
      </c>
      <c r="G74" s="291">
        <v>7</v>
      </c>
      <c r="H74" s="159" t="s">
        <v>249</v>
      </c>
      <c r="I74" s="160" t="s">
        <v>242</v>
      </c>
      <c r="J74" s="297">
        <v>1</v>
      </c>
      <c r="K74" s="162">
        <f t="shared" si="53"/>
        <v>7</v>
      </c>
      <c r="L74" s="159">
        <f t="shared" si="54"/>
        <v>0</v>
      </c>
      <c r="M74" s="163">
        <f t="shared" si="55"/>
        <v>2.17</v>
      </c>
      <c r="N74" s="301">
        <v>9114</v>
      </c>
      <c r="O74" s="194">
        <f t="shared" si="56"/>
        <v>108.5</v>
      </c>
      <c r="P74" s="282">
        <f>'WP#2 - UE-190529 Light COS'!E$21</f>
        <v>5.4188152832742979E-4</v>
      </c>
      <c r="Q74" s="286">
        <f>'WP#2 - UE-190529 Light COS'!$E$45</f>
        <v>0</v>
      </c>
      <c r="R74" s="286">
        <f>'WP#2 - UE-190529 Light COS'!E$74</f>
        <v>0</v>
      </c>
      <c r="S74" s="286">
        <f>'WP#2 - UE-190529 Light COS'!E$106</f>
        <v>0.12990060301019055</v>
      </c>
      <c r="T74" s="286">
        <f>'WP#2 - UE-190529 Light COS'!$E$123</f>
        <v>1.0314913357063102E-3</v>
      </c>
      <c r="U74" s="36">
        <f t="shared" si="57"/>
        <v>0</v>
      </c>
      <c r="V74" s="36">
        <f t="shared" si="58"/>
        <v>0</v>
      </c>
      <c r="W74" s="36">
        <f t="shared" si="59"/>
        <v>0</v>
      </c>
      <c r="X74" s="36">
        <f t="shared" si="60"/>
        <v>4.0269186933159069E-2</v>
      </c>
      <c r="Y74" s="36">
        <f t="shared" si="61"/>
        <v>0.11191680992413466</v>
      </c>
      <c r="Z74" s="275">
        <f t="shared" si="62"/>
        <v>0.15218599685729373</v>
      </c>
    </row>
    <row r="75" spans="1:26" x14ac:dyDescent="0.2">
      <c r="A75" s="197" t="str">
        <f t="shared" si="63"/>
        <v>53E - Customer Owned</v>
      </c>
      <c r="B75" s="157" t="s">
        <v>257</v>
      </c>
      <c r="C75" s="157" t="s">
        <v>309</v>
      </c>
      <c r="D75" s="157" t="s">
        <v>317</v>
      </c>
      <c r="E75" s="157">
        <v>400</v>
      </c>
      <c r="F75" s="157" t="s">
        <v>35</v>
      </c>
      <c r="G75" s="291">
        <v>431.16666666666669</v>
      </c>
      <c r="H75" s="159" t="s">
        <v>249</v>
      </c>
      <c r="I75" s="160" t="s">
        <v>242</v>
      </c>
      <c r="J75" s="297">
        <v>1</v>
      </c>
      <c r="K75" s="162">
        <f t="shared" si="53"/>
        <v>431.16666666666669</v>
      </c>
      <c r="L75" s="159">
        <f t="shared" si="54"/>
        <v>0</v>
      </c>
      <c r="M75" s="163">
        <f t="shared" si="55"/>
        <v>172.4666666666667</v>
      </c>
      <c r="N75" s="301">
        <v>724360</v>
      </c>
      <c r="O75" s="194">
        <f t="shared" si="56"/>
        <v>140</v>
      </c>
      <c r="P75" s="282">
        <f>'WP#2 - UE-190529 Light COS'!E$21</f>
        <v>5.4188152832742979E-4</v>
      </c>
      <c r="Q75" s="286">
        <f>'WP#2 - UE-190529 Light COS'!$E$45</f>
        <v>0</v>
      </c>
      <c r="R75" s="286">
        <f>'WP#2 - UE-190529 Light COS'!E$74</f>
        <v>0</v>
      </c>
      <c r="S75" s="286">
        <f>'WP#2 - UE-190529 Light COS'!E$106</f>
        <v>0.12990060301019055</v>
      </c>
      <c r="T75" s="286">
        <f>'WP#2 - UE-190529 Light COS'!$E$123</f>
        <v>1.0314913357063102E-3</v>
      </c>
      <c r="U75" s="36">
        <f t="shared" si="57"/>
        <v>0</v>
      </c>
      <c r="V75" s="36">
        <f t="shared" si="58"/>
        <v>0</v>
      </c>
      <c r="W75" s="36">
        <f t="shared" si="59"/>
        <v>0</v>
      </c>
      <c r="X75" s="36">
        <f t="shared" si="60"/>
        <v>5.1960241204076218E-2</v>
      </c>
      <c r="Y75" s="36">
        <f t="shared" si="61"/>
        <v>0.14440878699888343</v>
      </c>
      <c r="Z75" s="275">
        <f t="shared" si="62"/>
        <v>0.19636902820295965</v>
      </c>
    </row>
    <row r="76" spans="1:26" x14ac:dyDescent="0.2">
      <c r="A76" s="197" t="str">
        <f t="shared" si="63"/>
        <v>53E - Customer Owned</v>
      </c>
      <c r="B76" s="157" t="s">
        <v>257</v>
      </c>
      <c r="C76" s="157" t="s">
        <v>309</v>
      </c>
      <c r="D76" s="157" t="s">
        <v>328</v>
      </c>
      <c r="E76" s="157">
        <v>1000</v>
      </c>
      <c r="F76" s="157" t="s">
        <v>35</v>
      </c>
      <c r="G76" s="291">
        <v>0</v>
      </c>
      <c r="H76" s="159" t="s">
        <v>249</v>
      </c>
      <c r="I76" s="160" t="s">
        <v>242</v>
      </c>
      <c r="J76" s="297">
        <v>1</v>
      </c>
      <c r="K76" s="162">
        <f t="shared" si="53"/>
        <v>0</v>
      </c>
      <c r="L76" s="159">
        <f t="shared" si="54"/>
        <v>0</v>
      </c>
      <c r="M76" s="163">
        <f t="shared" si="55"/>
        <v>0</v>
      </c>
      <c r="N76" s="301">
        <v>0</v>
      </c>
      <c r="O76" s="194">
        <f t="shared" si="56"/>
        <v>350</v>
      </c>
      <c r="P76" s="282">
        <f>'WP#2 - UE-190529 Light COS'!E$21</f>
        <v>5.4188152832742979E-4</v>
      </c>
      <c r="Q76" s="286">
        <f>'WP#2 - UE-190529 Light COS'!$E$45</f>
        <v>0</v>
      </c>
      <c r="R76" s="286">
        <f>'WP#2 - UE-190529 Light COS'!E$74</f>
        <v>0</v>
      </c>
      <c r="S76" s="286">
        <f>'WP#2 - UE-190529 Light COS'!E$106</f>
        <v>0.12990060301019055</v>
      </c>
      <c r="T76" s="286">
        <f>'WP#2 - UE-190529 Light COS'!$E$123</f>
        <v>1.0314913357063102E-3</v>
      </c>
      <c r="U76" s="36">
        <f t="shared" si="57"/>
        <v>0</v>
      </c>
      <c r="V76" s="36">
        <f t="shared" si="58"/>
        <v>0</v>
      </c>
      <c r="W76" s="36">
        <f t="shared" si="59"/>
        <v>0</v>
      </c>
      <c r="X76" s="36">
        <f t="shared" si="60"/>
        <v>0.12990060301019055</v>
      </c>
      <c r="Y76" s="36">
        <f t="shared" si="61"/>
        <v>0.36102196749720861</v>
      </c>
      <c r="Z76" s="275">
        <f t="shared" si="62"/>
        <v>0.49092257050739918</v>
      </c>
    </row>
    <row r="77" spans="1:26" x14ac:dyDescent="0.2">
      <c r="A77" s="201"/>
      <c r="B77" s="172"/>
      <c r="C77" s="169"/>
      <c r="D77" s="172"/>
      <c r="E77" s="171"/>
      <c r="F77" s="161"/>
      <c r="G77" s="292"/>
      <c r="H77" s="159"/>
      <c r="I77" s="160"/>
      <c r="J77" s="297"/>
      <c r="K77" s="162"/>
      <c r="L77" s="159"/>
      <c r="M77" s="163"/>
      <c r="N77" s="301"/>
      <c r="O77" s="199"/>
      <c r="P77" s="282"/>
      <c r="Q77" s="286"/>
      <c r="R77" s="286"/>
      <c r="S77" s="286"/>
      <c r="T77" s="286"/>
      <c r="Z77" s="275"/>
    </row>
    <row r="78" spans="1:26" x14ac:dyDescent="0.2">
      <c r="A78" s="197" t="str">
        <f>+A76</f>
        <v>53E - Customer Owned</v>
      </c>
      <c r="B78" s="156"/>
      <c r="C78" s="157" t="s">
        <v>318</v>
      </c>
      <c r="D78" s="157" t="s">
        <v>329</v>
      </c>
      <c r="E78" s="157">
        <v>70</v>
      </c>
      <c r="F78" s="157" t="s">
        <v>35</v>
      </c>
      <c r="G78" s="291">
        <v>0</v>
      </c>
      <c r="H78" s="159" t="s">
        <v>249</v>
      </c>
      <c r="I78" s="160" t="s">
        <v>242</v>
      </c>
      <c r="J78" s="297">
        <v>2</v>
      </c>
      <c r="K78" s="162">
        <f t="shared" ref="K78:K83" si="64">IF(I78="Yes",G78*J78,0)</f>
        <v>0</v>
      </c>
      <c r="L78" s="159">
        <f t="shared" ref="L78:L83" si="65">IF(F78="Company", G78*H78,0)</f>
        <v>0</v>
      </c>
      <c r="M78" s="163">
        <f t="shared" ref="M78:M83" si="66">E78*G78/1000</f>
        <v>0</v>
      </c>
      <c r="N78" s="301">
        <v>0</v>
      </c>
      <c r="O78" s="194">
        <f t="shared" ref="O78:O83" si="67">E78*4200/1000/12</f>
        <v>24.5</v>
      </c>
      <c r="P78" s="282">
        <f>'WP#2 - UE-190529 Light COS'!E$21</f>
        <v>5.4188152832742979E-4</v>
      </c>
      <c r="Q78" s="286">
        <f>'WP#2 - UE-190529 Light COS'!$E$45</f>
        <v>0</v>
      </c>
      <c r="R78" s="286">
        <f>'WP#2 - UE-190529 Light COS'!E$74</f>
        <v>0</v>
      </c>
      <c r="S78" s="286">
        <f>'WP#2 - UE-190529 Light COS'!E$106</f>
        <v>0.12990060301019055</v>
      </c>
      <c r="T78" s="286">
        <f>'WP#2 - UE-190529 Light COS'!$E$123</f>
        <v>1.0314913357063102E-3</v>
      </c>
      <c r="U78" s="36">
        <f t="shared" ref="U78:U83" si="68">IF(F78="Company", H78*P78, 0)</f>
        <v>0</v>
      </c>
      <c r="V78" s="36">
        <f t="shared" ref="V78:V83" si="69">IF(I78="yes", J78*Q78, 0)</f>
        <v>0</v>
      </c>
      <c r="W78" s="36">
        <f t="shared" ref="W78:W83" si="70">R78*O78</f>
        <v>0</v>
      </c>
      <c r="X78" s="36">
        <f t="shared" ref="X78:X83" si="71">E78*S78/1000</f>
        <v>9.0930422107133382E-3</v>
      </c>
      <c r="Y78" s="36">
        <f t="shared" ref="Y78:Y83" si="72">O78*T78</f>
        <v>2.5271537724804602E-2</v>
      </c>
      <c r="Z78" s="275">
        <f t="shared" ref="Z78:Z83" si="73">SUM(U78:Y78)</f>
        <v>3.436457993551794E-2</v>
      </c>
    </row>
    <row r="79" spans="1:26" x14ac:dyDescent="0.2">
      <c r="A79" s="197" t="str">
        <f>+A78</f>
        <v>53E - Customer Owned</v>
      </c>
      <c r="B79" s="156"/>
      <c r="C79" s="157" t="s">
        <v>318</v>
      </c>
      <c r="D79" s="157" t="s">
        <v>320</v>
      </c>
      <c r="E79" s="157">
        <v>100</v>
      </c>
      <c r="F79" s="157" t="s">
        <v>35</v>
      </c>
      <c r="G79" s="291">
        <v>0</v>
      </c>
      <c r="H79" s="159" t="s">
        <v>249</v>
      </c>
      <c r="I79" s="160" t="s">
        <v>242</v>
      </c>
      <c r="J79" s="297">
        <v>2</v>
      </c>
      <c r="K79" s="162">
        <f t="shared" si="64"/>
        <v>0</v>
      </c>
      <c r="L79" s="159">
        <f t="shared" si="65"/>
        <v>0</v>
      </c>
      <c r="M79" s="163">
        <f t="shared" si="66"/>
        <v>0</v>
      </c>
      <c r="N79" s="301">
        <v>0</v>
      </c>
      <c r="O79" s="194">
        <f t="shared" si="67"/>
        <v>35</v>
      </c>
      <c r="P79" s="282">
        <f>'WP#2 - UE-190529 Light COS'!E$21</f>
        <v>5.4188152832742979E-4</v>
      </c>
      <c r="Q79" s="286">
        <f>'WP#2 - UE-190529 Light COS'!$E$45</f>
        <v>0</v>
      </c>
      <c r="R79" s="286">
        <f>'WP#2 - UE-190529 Light COS'!E$74</f>
        <v>0</v>
      </c>
      <c r="S79" s="286">
        <f>'WP#2 - UE-190529 Light COS'!E$106</f>
        <v>0.12990060301019055</v>
      </c>
      <c r="T79" s="286">
        <f>'WP#2 - UE-190529 Light COS'!$E$123</f>
        <v>1.0314913357063102E-3</v>
      </c>
      <c r="U79" s="36">
        <f t="shared" si="68"/>
        <v>0</v>
      </c>
      <c r="V79" s="36">
        <f t="shared" si="69"/>
        <v>0</v>
      </c>
      <c r="W79" s="36">
        <f t="shared" si="70"/>
        <v>0</v>
      </c>
      <c r="X79" s="36">
        <f t="shared" si="71"/>
        <v>1.2990060301019055E-2</v>
      </c>
      <c r="Y79" s="36">
        <f t="shared" si="72"/>
        <v>3.6102196749720858E-2</v>
      </c>
      <c r="Z79" s="275">
        <f t="shared" si="73"/>
        <v>4.9092257050739913E-2</v>
      </c>
    </row>
    <row r="80" spans="1:26" x14ac:dyDescent="0.2">
      <c r="A80" s="197" t="str">
        <f>+A79</f>
        <v>53E - Customer Owned</v>
      </c>
      <c r="B80" s="156"/>
      <c r="C80" s="157" t="s">
        <v>318</v>
      </c>
      <c r="D80" s="157" t="s">
        <v>321</v>
      </c>
      <c r="E80" s="157">
        <v>150</v>
      </c>
      <c r="F80" s="157" t="s">
        <v>35</v>
      </c>
      <c r="G80" s="291">
        <v>0</v>
      </c>
      <c r="H80" s="159" t="s">
        <v>249</v>
      </c>
      <c r="I80" s="160" t="s">
        <v>242</v>
      </c>
      <c r="J80" s="297">
        <v>2</v>
      </c>
      <c r="K80" s="162">
        <f t="shared" si="64"/>
        <v>0</v>
      </c>
      <c r="L80" s="159">
        <f t="shared" si="65"/>
        <v>0</v>
      </c>
      <c r="M80" s="163">
        <f t="shared" si="66"/>
        <v>0</v>
      </c>
      <c r="N80" s="301">
        <v>0</v>
      </c>
      <c r="O80" s="194">
        <f t="shared" si="67"/>
        <v>52.5</v>
      </c>
      <c r="P80" s="282">
        <f>'WP#2 - UE-190529 Light COS'!E$21</f>
        <v>5.4188152832742979E-4</v>
      </c>
      <c r="Q80" s="286">
        <f>'WP#2 - UE-190529 Light COS'!$E$45</f>
        <v>0</v>
      </c>
      <c r="R80" s="286">
        <f>'WP#2 - UE-190529 Light COS'!E$74</f>
        <v>0</v>
      </c>
      <c r="S80" s="286">
        <f>'WP#2 - UE-190529 Light COS'!E$106</f>
        <v>0.12990060301019055</v>
      </c>
      <c r="T80" s="286">
        <f>'WP#2 - UE-190529 Light COS'!$E$123</f>
        <v>1.0314913357063102E-3</v>
      </c>
      <c r="U80" s="36">
        <f t="shared" si="68"/>
        <v>0</v>
      </c>
      <c r="V80" s="36">
        <f t="shared" si="69"/>
        <v>0</v>
      </c>
      <c r="W80" s="36">
        <f t="shared" si="70"/>
        <v>0</v>
      </c>
      <c r="X80" s="36">
        <f t="shared" si="71"/>
        <v>1.9485090451528582E-2</v>
      </c>
      <c r="Y80" s="36">
        <f t="shared" si="72"/>
        <v>5.4153295124581287E-2</v>
      </c>
      <c r="Z80" s="275">
        <f t="shared" si="73"/>
        <v>7.3638385576109869E-2</v>
      </c>
    </row>
    <row r="81" spans="1:26" x14ac:dyDescent="0.2">
      <c r="A81" s="197" t="str">
        <f>+A80</f>
        <v>53E - Customer Owned</v>
      </c>
      <c r="B81" s="156"/>
      <c r="C81" s="157" t="s">
        <v>318</v>
      </c>
      <c r="D81" s="157" t="s">
        <v>322</v>
      </c>
      <c r="E81" s="157">
        <v>175</v>
      </c>
      <c r="F81" s="157" t="s">
        <v>35</v>
      </c>
      <c r="G81" s="291">
        <v>4</v>
      </c>
      <c r="H81" s="159" t="s">
        <v>249</v>
      </c>
      <c r="I81" s="160" t="s">
        <v>242</v>
      </c>
      <c r="J81" s="297">
        <v>2</v>
      </c>
      <c r="K81" s="162">
        <f t="shared" si="64"/>
        <v>8</v>
      </c>
      <c r="L81" s="159">
        <f t="shared" si="65"/>
        <v>0</v>
      </c>
      <c r="M81" s="163">
        <f t="shared" si="66"/>
        <v>0.7</v>
      </c>
      <c r="N81" s="301">
        <v>2940</v>
      </c>
      <c r="O81" s="194">
        <f t="shared" si="67"/>
        <v>61.25</v>
      </c>
      <c r="P81" s="282">
        <f>'WP#2 - UE-190529 Light COS'!E$21</f>
        <v>5.4188152832742979E-4</v>
      </c>
      <c r="Q81" s="286">
        <f>'WP#2 - UE-190529 Light COS'!$E$45</f>
        <v>0</v>
      </c>
      <c r="R81" s="286">
        <f>'WP#2 - UE-190529 Light COS'!E$74</f>
        <v>0</v>
      </c>
      <c r="S81" s="286">
        <f>'WP#2 - UE-190529 Light COS'!E$106</f>
        <v>0.12990060301019055</v>
      </c>
      <c r="T81" s="286">
        <f>'WP#2 - UE-190529 Light COS'!$E$123</f>
        <v>1.0314913357063102E-3</v>
      </c>
      <c r="U81" s="36">
        <f t="shared" si="68"/>
        <v>0</v>
      </c>
      <c r="V81" s="36">
        <f t="shared" si="69"/>
        <v>0</v>
      </c>
      <c r="W81" s="36">
        <f t="shared" si="70"/>
        <v>0</v>
      </c>
      <c r="X81" s="36">
        <f t="shared" si="71"/>
        <v>2.2732605526783346E-2</v>
      </c>
      <c r="Y81" s="36">
        <f t="shared" si="72"/>
        <v>6.3178844312011498E-2</v>
      </c>
      <c r="Z81" s="275">
        <f t="shared" si="73"/>
        <v>8.591144983879484E-2</v>
      </c>
    </row>
    <row r="82" spans="1:26" x14ac:dyDescent="0.2">
      <c r="A82" s="197" t="str">
        <f>+A81</f>
        <v>53E - Customer Owned</v>
      </c>
      <c r="B82" s="156"/>
      <c r="C82" s="157" t="s">
        <v>318</v>
      </c>
      <c r="D82" s="157" t="s">
        <v>323</v>
      </c>
      <c r="E82" s="157">
        <v>250</v>
      </c>
      <c r="F82" s="157" t="s">
        <v>35</v>
      </c>
      <c r="G82" s="291">
        <v>0</v>
      </c>
      <c r="H82" s="159" t="s">
        <v>249</v>
      </c>
      <c r="I82" s="160" t="s">
        <v>242</v>
      </c>
      <c r="J82" s="297">
        <v>2</v>
      </c>
      <c r="K82" s="162">
        <f t="shared" si="64"/>
        <v>0</v>
      </c>
      <c r="L82" s="159">
        <f t="shared" si="65"/>
        <v>0</v>
      </c>
      <c r="M82" s="163">
        <f t="shared" si="66"/>
        <v>0</v>
      </c>
      <c r="N82" s="301">
        <v>0</v>
      </c>
      <c r="O82" s="194">
        <f t="shared" si="67"/>
        <v>87.5</v>
      </c>
      <c r="P82" s="282">
        <f>'WP#2 - UE-190529 Light COS'!E$21</f>
        <v>5.4188152832742979E-4</v>
      </c>
      <c r="Q82" s="286">
        <f>'WP#2 - UE-190529 Light COS'!$E$45</f>
        <v>0</v>
      </c>
      <c r="R82" s="286">
        <f>'WP#2 - UE-190529 Light COS'!E$74</f>
        <v>0</v>
      </c>
      <c r="S82" s="286">
        <f>'WP#2 - UE-190529 Light COS'!E$106</f>
        <v>0.12990060301019055</v>
      </c>
      <c r="T82" s="286">
        <f>'WP#2 - UE-190529 Light COS'!$E$123</f>
        <v>1.0314913357063102E-3</v>
      </c>
      <c r="U82" s="36">
        <f t="shared" si="68"/>
        <v>0</v>
      </c>
      <c r="V82" s="36">
        <f t="shared" si="69"/>
        <v>0</v>
      </c>
      <c r="W82" s="36">
        <f t="shared" si="70"/>
        <v>0</v>
      </c>
      <c r="X82" s="36">
        <f t="shared" si="71"/>
        <v>3.2475150752547637E-2</v>
      </c>
      <c r="Y82" s="36">
        <f t="shared" si="72"/>
        <v>9.0255491874302152E-2</v>
      </c>
      <c r="Z82" s="275">
        <f t="shared" si="73"/>
        <v>0.1227306426268498</v>
      </c>
    </row>
    <row r="83" spans="1:26" x14ac:dyDescent="0.2">
      <c r="A83" s="197" t="str">
        <f>+A82</f>
        <v>53E - Customer Owned</v>
      </c>
      <c r="B83" s="156"/>
      <c r="C83" s="157" t="s">
        <v>318</v>
      </c>
      <c r="D83" s="157" t="s">
        <v>324</v>
      </c>
      <c r="E83" s="157">
        <v>400</v>
      </c>
      <c r="F83" s="157" t="s">
        <v>35</v>
      </c>
      <c r="G83" s="291">
        <v>0</v>
      </c>
      <c r="H83" s="159" t="s">
        <v>249</v>
      </c>
      <c r="I83" s="160" t="s">
        <v>242</v>
      </c>
      <c r="J83" s="297">
        <v>2</v>
      </c>
      <c r="K83" s="162">
        <f t="shared" si="64"/>
        <v>0</v>
      </c>
      <c r="L83" s="159">
        <f t="shared" si="65"/>
        <v>0</v>
      </c>
      <c r="M83" s="163">
        <f t="shared" si="66"/>
        <v>0</v>
      </c>
      <c r="N83" s="301">
        <v>0</v>
      </c>
      <c r="O83" s="194">
        <f t="shared" si="67"/>
        <v>140</v>
      </c>
      <c r="P83" s="282">
        <f>'WP#2 - UE-190529 Light COS'!E$21</f>
        <v>5.4188152832742979E-4</v>
      </c>
      <c r="Q83" s="286">
        <f>'WP#2 - UE-190529 Light COS'!$E$45</f>
        <v>0</v>
      </c>
      <c r="R83" s="286">
        <f>'WP#2 - UE-190529 Light COS'!E$74</f>
        <v>0</v>
      </c>
      <c r="S83" s="286">
        <f>'WP#2 - UE-190529 Light COS'!E$106</f>
        <v>0.12990060301019055</v>
      </c>
      <c r="T83" s="286">
        <f>'WP#2 - UE-190529 Light COS'!$E$123</f>
        <v>1.0314913357063102E-3</v>
      </c>
      <c r="U83" s="36">
        <f t="shared" si="68"/>
        <v>0</v>
      </c>
      <c r="V83" s="36">
        <f t="shared" si="69"/>
        <v>0</v>
      </c>
      <c r="W83" s="36">
        <f t="shared" si="70"/>
        <v>0</v>
      </c>
      <c r="X83" s="36">
        <f t="shared" si="71"/>
        <v>5.1960241204076218E-2</v>
      </c>
      <c r="Y83" s="36">
        <f t="shared" si="72"/>
        <v>0.14440878699888343</v>
      </c>
      <c r="Z83" s="275">
        <f t="shared" si="73"/>
        <v>0.19636902820295965</v>
      </c>
    </row>
    <row r="84" spans="1:26" ht="9.6" customHeight="1" x14ac:dyDescent="0.2">
      <c r="A84" s="201"/>
      <c r="B84" s="172"/>
      <c r="C84" s="169"/>
      <c r="D84" s="172"/>
      <c r="E84" s="171"/>
      <c r="F84" s="161"/>
      <c r="G84" s="292"/>
      <c r="H84" s="159"/>
      <c r="I84" s="160"/>
      <c r="J84" s="297"/>
      <c r="K84" s="162"/>
      <c r="L84" s="159"/>
      <c r="M84" s="163"/>
      <c r="N84" s="301"/>
      <c r="O84" s="199"/>
      <c r="P84" s="282"/>
      <c r="Q84" s="286"/>
      <c r="R84" s="286"/>
      <c r="S84" s="286"/>
      <c r="T84" s="286"/>
      <c r="Z84" s="275"/>
    </row>
    <row r="85" spans="1:26" x14ac:dyDescent="0.2">
      <c r="A85" s="197" t="str">
        <f>+A83</f>
        <v>53E - Customer Owned</v>
      </c>
      <c r="B85" s="156"/>
      <c r="C85" s="157" t="s">
        <v>299</v>
      </c>
      <c r="D85" s="157" t="s">
        <v>300</v>
      </c>
      <c r="E85" s="157">
        <v>45</v>
      </c>
      <c r="F85" s="157" t="s">
        <v>35</v>
      </c>
      <c r="G85" s="291">
        <v>591.91666666666663</v>
      </c>
      <c r="H85" s="159" t="s">
        <v>249</v>
      </c>
      <c r="I85" s="160" t="s">
        <v>242</v>
      </c>
      <c r="J85" s="297">
        <v>0.2</v>
      </c>
      <c r="K85" s="162">
        <f t="shared" ref="K85:K93" si="74">IF(I85="Yes",G85*J85,0)</f>
        <v>118.38333333333333</v>
      </c>
      <c r="L85" s="159">
        <f t="shared" ref="L85:L93" si="75">IF(F85="Company", G85*H85,0)</f>
        <v>0</v>
      </c>
      <c r="M85" s="163">
        <f t="shared" ref="M85:M93" si="76">E85*G85/1000</f>
        <v>26.63625</v>
      </c>
      <c r="N85" s="301">
        <v>111872.25</v>
      </c>
      <c r="O85" s="194">
        <f t="shared" ref="O85:O93" si="77">E85*4200/1000/12</f>
        <v>15.75</v>
      </c>
      <c r="P85" s="282">
        <f>'WP#2 - UE-190529 Light COS'!E$21</f>
        <v>5.4188152832742979E-4</v>
      </c>
      <c r="Q85" s="286">
        <f>'WP#2 - UE-190529 Light COS'!$E$45</f>
        <v>0</v>
      </c>
      <c r="R85" s="286">
        <f>'WP#2 - UE-190529 Light COS'!E$74</f>
        <v>0</v>
      </c>
      <c r="S85" s="286">
        <f>'WP#2 - UE-190529 Light COS'!E$106</f>
        <v>0.12990060301019055</v>
      </c>
      <c r="T85" s="286">
        <f>'WP#2 - UE-190529 Light COS'!$E$123</f>
        <v>1.0314913357063102E-3</v>
      </c>
      <c r="U85" s="36">
        <f t="shared" ref="U85:U93" si="78">IF(F85="Company", H85*P85, 0)</f>
        <v>0</v>
      </c>
      <c r="V85" s="36">
        <f t="shared" ref="V85:V93" si="79">IF(I85="yes", J85*Q85, 0)</f>
        <v>0</v>
      </c>
      <c r="W85" s="36">
        <f t="shared" ref="W85:W93" si="80">R85*O85</f>
        <v>0</v>
      </c>
      <c r="X85" s="36">
        <f t="shared" ref="X85:X93" si="81">E85*S85/1000</f>
        <v>5.8455271354585746E-3</v>
      </c>
      <c r="Y85" s="36">
        <f t="shared" ref="Y85:Y93" si="82">O85*T85</f>
        <v>1.6245988537374387E-2</v>
      </c>
      <c r="Z85" s="275">
        <f t="shared" ref="Z85:Z93" si="83">SUM(U85:Y85)</f>
        <v>2.2091515672832962E-2</v>
      </c>
    </row>
    <row r="86" spans="1:26" x14ac:dyDescent="0.2">
      <c r="A86" s="197" t="str">
        <f t="shared" ref="A86:A93" si="84">A85</f>
        <v>53E - Customer Owned</v>
      </c>
      <c r="B86" s="156"/>
      <c r="C86" s="157" t="s">
        <v>299</v>
      </c>
      <c r="D86" s="157" t="s">
        <v>301</v>
      </c>
      <c r="E86" s="157">
        <v>75</v>
      </c>
      <c r="F86" s="157" t="s">
        <v>35</v>
      </c>
      <c r="G86" s="291">
        <v>614.08333333333337</v>
      </c>
      <c r="H86" s="159" t="s">
        <v>249</v>
      </c>
      <c r="I86" s="160" t="s">
        <v>242</v>
      </c>
      <c r="J86" s="297">
        <v>0.2</v>
      </c>
      <c r="K86" s="162">
        <f t="shared" si="74"/>
        <v>122.81666666666668</v>
      </c>
      <c r="L86" s="159">
        <f t="shared" si="75"/>
        <v>0</v>
      </c>
      <c r="M86" s="163">
        <f t="shared" si="76"/>
        <v>46.056249999999999</v>
      </c>
      <c r="N86" s="301">
        <v>193436.25</v>
      </c>
      <c r="O86" s="194">
        <f t="shared" si="77"/>
        <v>26.25</v>
      </c>
      <c r="P86" s="282">
        <f>'WP#2 - UE-190529 Light COS'!E$21</f>
        <v>5.4188152832742979E-4</v>
      </c>
      <c r="Q86" s="286">
        <f>'WP#2 - UE-190529 Light COS'!$E$45</f>
        <v>0</v>
      </c>
      <c r="R86" s="286">
        <f>'WP#2 - UE-190529 Light COS'!E$74</f>
        <v>0</v>
      </c>
      <c r="S86" s="286">
        <f>'WP#2 - UE-190529 Light COS'!E$106</f>
        <v>0.12990060301019055</v>
      </c>
      <c r="T86" s="286">
        <f>'WP#2 - UE-190529 Light COS'!$E$123</f>
        <v>1.0314913357063102E-3</v>
      </c>
      <c r="U86" s="36">
        <f t="shared" si="78"/>
        <v>0</v>
      </c>
      <c r="V86" s="36">
        <f t="shared" si="79"/>
        <v>0</v>
      </c>
      <c r="W86" s="36">
        <f t="shared" si="80"/>
        <v>0</v>
      </c>
      <c r="X86" s="36">
        <f t="shared" si="81"/>
        <v>9.742545225764291E-3</v>
      </c>
      <c r="Y86" s="36">
        <f t="shared" si="82"/>
        <v>2.7076647562290643E-2</v>
      </c>
      <c r="Z86" s="275">
        <f t="shared" si="83"/>
        <v>3.6819192788054934E-2</v>
      </c>
    </row>
    <row r="87" spans="1:26" x14ac:dyDescent="0.2">
      <c r="A87" s="197" t="str">
        <f t="shared" si="84"/>
        <v>53E - Customer Owned</v>
      </c>
      <c r="B87" s="156"/>
      <c r="C87" s="157" t="s">
        <v>299</v>
      </c>
      <c r="D87" s="157" t="s">
        <v>302</v>
      </c>
      <c r="E87" s="157">
        <v>105</v>
      </c>
      <c r="F87" s="157" t="s">
        <v>35</v>
      </c>
      <c r="G87" s="291">
        <v>867.33333333333337</v>
      </c>
      <c r="H87" s="159" t="s">
        <v>249</v>
      </c>
      <c r="I87" s="160" t="s">
        <v>242</v>
      </c>
      <c r="J87" s="297">
        <v>0.2</v>
      </c>
      <c r="K87" s="162">
        <f t="shared" si="74"/>
        <v>173.4666666666667</v>
      </c>
      <c r="L87" s="159">
        <f t="shared" si="75"/>
        <v>0</v>
      </c>
      <c r="M87" s="163">
        <f t="shared" si="76"/>
        <v>91.07</v>
      </c>
      <c r="N87" s="301">
        <v>382494</v>
      </c>
      <c r="O87" s="194">
        <f t="shared" si="77"/>
        <v>36.75</v>
      </c>
      <c r="P87" s="282">
        <f>'WP#2 - UE-190529 Light COS'!E$21</f>
        <v>5.4188152832742979E-4</v>
      </c>
      <c r="Q87" s="286">
        <f>'WP#2 - UE-190529 Light COS'!$E$45</f>
        <v>0</v>
      </c>
      <c r="R87" s="286">
        <f>'WP#2 - UE-190529 Light COS'!E$74</f>
        <v>0</v>
      </c>
      <c r="S87" s="286">
        <f>'WP#2 - UE-190529 Light COS'!E$106</f>
        <v>0.12990060301019055</v>
      </c>
      <c r="T87" s="286">
        <f>'WP#2 - UE-190529 Light COS'!$E$123</f>
        <v>1.0314913357063102E-3</v>
      </c>
      <c r="U87" s="36">
        <f t="shared" si="78"/>
        <v>0</v>
      </c>
      <c r="V87" s="36">
        <f t="shared" si="79"/>
        <v>0</v>
      </c>
      <c r="W87" s="36">
        <f t="shared" si="80"/>
        <v>0</v>
      </c>
      <c r="X87" s="36">
        <f t="shared" si="81"/>
        <v>1.3639563316070007E-2</v>
      </c>
      <c r="Y87" s="36">
        <f t="shared" si="82"/>
        <v>3.7907306587206903E-2</v>
      </c>
      <c r="Z87" s="275">
        <f t="shared" si="83"/>
        <v>5.1546869903276907E-2</v>
      </c>
    </row>
    <row r="88" spans="1:26" x14ac:dyDescent="0.2">
      <c r="A88" s="197" t="str">
        <f t="shared" si="84"/>
        <v>53E - Customer Owned</v>
      </c>
      <c r="B88" s="156"/>
      <c r="C88" s="157" t="s">
        <v>299</v>
      </c>
      <c r="D88" s="157" t="s">
        <v>303</v>
      </c>
      <c r="E88" s="157">
        <v>135</v>
      </c>
      <c r="F88" s="157" t="s">
        <v>35</v>
      </c>
      <c r="G88" s="291">
        <v>140.58333333333334</v>
      </c>
      <c r="H88" s="159" t="s">
        <v>249</v>
      </c>
      <c r="I88" s="160" t="s">
        <v>242</v>
      </c>
      <c r="J88" s="297">
        <v>0.2</v>
      </c>
      <c r="K88" s="162">
        <f t="shared" si="74"/>
        <v>28.116666666666671</v>
      </c>
      <c r="L88" s="159">
        <f t="shared" si="75"/>
        <v>0</v>
      </c>
      <c r="M88" s="163">
        <f t="shared" si="76"/>
        <v>18.978750000000002</v>
      </c>
      <c r="N88" s="301">
        <v>79710.75</v>
      </c>
      <c r="O88" s="194">
        <f t="shared" si="77"/>
        <v>47.25</v>
      </c>
      <c r="P88" s="282">
        <f>'WP#2 - UE-190529 Light COS'!E$21</f>
        <v>5.4188152832742979E-4</v>
      </c>
      <c r="Q88" s="286">
        <f>'WP#2 - UE-190529 Light COS'!$E$45</f>
        <v>0</v>
      </c>
      <c r="R88" s="286">
        <f>'WP#2 - UE-190529 Light COS'!E$74</f>
        <v>0</v>
      </c>
      <c r="S88" s="286">
        <f>'WP#2 - UE-190529 Light COS'!E$106</f>
        <v>0.12990060301019055</v>
      </c>
      <c r="T88" s="286">
        <f>'WP#2 - UE-190529 Light COS'!$E$123</f>
        <v>1.0314913357063102E-3</v>
      </c>
      <c r="U88" s="36">
        <f t="shared" si="78"/>
        <v>0</v>
      </c>
      <c r="V88" s="36">
        <f t="shared" si="79"/>
        <v>0</v>
      </c>
      <c r="W88" s="36">
        <f t="shared" si="80"/>
        <v>0</v>
      </c>
      <c r="X88" s="36">
        <f t="shared" si="81"/>
        <v>1.7536581406375724E-2</v>
      </c>
      <c r="Y88" s="36">
        <f t="shared" si="82"/>
        <v>4.8737965612123159E-2</v>
      </c>
      <c r="Z88" s="275">
        <f t="shared" si="83"/>
        <v>6.6274547018498886E-2</v>
      </c>
    </row>
    <row r="89" spans="1:26" x14ac:dyDescent="0.2">
      <c r="A89" s="197" t="str">
        <f t="shared" si="84"/>
        <v>53E - Customer Owned</v>
      </c>
      <c r="B89" s="156"/>
      <c r="C89" s="157" t="s">
        <v>299</v>
      </c>
      <c r="D89" s="157" t="s">
        <v>304</v>
      </c>
      <c r="E89" s="157">
        <v>165</v>
      </c>
      <c r="F89" s="157" t="s">
        <v>35</v>
      </c>
      <c r="G89" s="291">
        <v>1315.0833333333333</v>
      </c>
      <c r="H89" s="159" t="s">
        <v>249</v>
      </c>
      <c r="I89" s="160" t="s">
        <v>242</v>
      </c>
      <c r="J89" s="297">
        <v>0.2</v>
      </c>
      <c r="K89" s="162">
        <f t="shared" si="74"/>
        <v>263.01666666666665</v>
      </c>
      <c r="L89" s="159">
        <f t="shared" si="75"/>
        <v>0</v>
      </c>
      <c r="M89" s="163">
        <f t="shared" si="76"/>
        <v>216.98875000000001</v>
      </c>
      <c r="N89" s="301">
        <v>911352.75</v>
      </c>
      <c r="O89" s="194">
        <f t="shared" si="77"/>
        <v>57.75</v>
      </c>
      <c r="P89" s="282">
        <f>'WP#2 - UE-190529 Light COS'!E$21</f>
        <v>5.4188152832742979E-4</v>
      </c>
      <c r="Q89" s="286">
        <f>'WP#2 - UE-190529 Light COS'!$E$45</f>
        <v>0</v>
      </c>
      <c r="R89" s="286">
        <f>'WP#2 - UE-190529 Light COS'!E$74</f>
        <v>0</v>
      </c>
      <c r="S89" s="286">
        <f>'WP#2 - UE-190529 Light COS'!E$106</f>
        <v>0.12990060301019055</v>
      </c>
      <c r="T89" s="286">
        <f>'WP#2 - UE-190529 Light COS'!$E$123</f>
        <v>1.0314913357063102E-3</v>
      </c>
      <c r="U89" s="36">
        <f t="shared" si="78"/>
        <v>0</v>
      </c>
      <c r="V89" s="36">
        <f t="shared" si="79"/>
        <v>0</v>
      </c>
      <c r="W89" s="36">
        <f t="shared" si="80"/>
        <v>0</v>
      </c>
      <c r="X89" s="36">
        <f t="shared" si="81"/>
        <v>2.143359949668144E-2</v>
      </c>
      <c r="Y89" s="36">
        <f t="shared" si="82"/>
        <v>5.9568624637039415E-2</v>
      </c>
      <c r="Z89" s="275">
        <f t="shared" si="83"/>
        <v>8.1002224133720852E-2</v>
      </c>
    </row>
    <row r="90" spans="1:26" x14ac:dyDescent="0.2">
      <c r="A90" s="197" t="str">
        <f t="shared" si="84"/>
        <v>53E - Customer Owned</v>
      </c>
      <c r="B90" s="156"/>
      <c r="C90" s="157" t="s">
        <v>299</v>
      </c>
      <c r="D90" s="157" t="s">
        <v>305</v>
      </c>
      <c r="E90" s="157">
        <v>195</v>
      </c>
      <c r="F90" s="157" t="s">
        <v>35</v>
      </c>
      <c r="G90" s="291">
        <v>107.33333333333333</v>
      </c>
      <c r="H90" s="159" t="s">
        <v>249</v>
      </c>
      <c r="I90" s="160" t="s">
        <v>242</v>
      </c>
      <c r="J90" s="297">
        <v>0.2</v>
      </c>
      <c r="K90" s="162">
        <f t="shared" si="74"/>
        <v>21.466666666666669</v>
      </c>
      <c r="L90" s="159">
        <f t="shared" si="75"/>
        <v>0</v>
      </c>
      <c r="M90" s="163">
        <f t="shared" si="76"/>
        <v>20.93</v>
      </c>
      <c r="N90" s="301">
        <v>87906</v>
      </c>
      <c r="O90" s="194">
        <f t="shared" si="77"/>
        <v>68.25</v>
      </c>
      <c r="P90" s="282">
        <f>'WP#2 - UE-190529 Light COS'!E$21</f>
        <v>5.4188152832742979E-4</v>
      </c>
      <c r="Q90" s="286">
        <f>'WP#2 - UE-190529 Light COS'!$E$45</f>
        <v>0</v>
      </c>
      <c r="R90" s="286">
        <f>'WP#2 - UE-190529 Light COS'!E$74</f>
        <v>0</v>
      </c>
      <c r="S90" s="286">
        <f>'WP#2 - UE-190529 Light COS'!E$106</f>
        <v>0.12990060301019055</v>
      </c>
      <c r="T90" s="286">
        <f>'WP#2 - UE-190529 Light COS'!$E$123</f>
        <v>1.0314913357063102E-3</v>
      </c>
      <c r="U90" s="36">
        <f t="shared" si="78"/>
        <v>0</v>
      </c>
      <c r="V90" s="36">
        <f t="shared" si="79"/>
        <v>0</v>
      </c>
      <c r="W90" s="36">
        <f t="shared" si="80"/>
        <v>0</v>
      </c>
      <c r="X90" s="36">
        <f t="shared" si="81"/>
        <v>2.5330617586987157E-2</v>
      </c>
      <c r="Y90" s="36">
        <f t="shared" si="82"/>
        <v>7.0399283661955678E-2</v>
      </c>
      <c r="Z90" s="275">
        <f t="shared" si="83"/>
        <v>9.5729901248942831E-2</v>
      </c>
    </row>
    <row r="91" spans="1:26" x14ac:dyDescent="0.2">
      <c r="A91" s="197" t="str">
        <f t="shared" si="84"/>
        <v>53E - Customer Owned</v>
      </c>
      <c r="B91" s="156"/>
      <c r="C91" s="157" t="s">
        <v>299</v>
      </c>
      <c r="D91" s="157" t="s">
        <v>306</v>
      </c>
      <c r="E91" s="157">
        <v>225</v>
      </c>
      <c r="F91" s="157" t="s">
        <v>35</v>
      </c>
      <c r="G91" s="291">
        <v>0</v>
      </c>
      <c r="H91" s="159" t="s">
        <v>249</v>
      </c>
      <c r="I91" s="160" t="s">
        <v>242</v>
      </c>
      <c r="J91" s="297">
        <v>0.2</v>
      </c>
      <c r="K91" s="162">
        <f t="shared" si="74"/>
        <v>0</v>
      </c>
      <c r="L91" s="159">
        <f t="shared" si="75"/>
        <v>0</v>
      </c>
      <c r="M91" s="163">
        <f t="shared" si="76"/>
        <v>0</v>
      </c>
      <c r="N91" s="301">
        <v>0</v>
      </c>
      <c r="O91" s="194">
        <f t="shared" si="77"/>
        <v>78.75</v>
      </c>
      <c r="P91" s="282">
        <f>'WP#2 - UE-190529 Light COS'!E$21</f>
        <v>5.4188152832742979E-4</v>
      </c>
      <c r="Q91" s="286">
        <f>'WP#2 - UE-190529 Light COS'!$E$45</f>
        <v>0</v>
      </c>
      <c r="R91" s="286">
        <f>'WP#2 - UE-190529 Light COS'!E$74</f>
        <v>0</v>
      </c>
      <c r="S91" s="286">
        <f>'WP#2 - UE-190529 Light COS'!E$106</f>
        <v>0.12990060301019055</v>
      </c>
      <c r="T91" s="286">
        <f>'WP#2 - UE-190529 Light COS'!$E$123</f>
        <v>1.0314913357063102E-3</v>
      </c>
      <c r="U91" s="36">
        <f t="shared" si="78"/>
        <v>0</v>
      </c>
      <c r="V91" s="36">
        <f t="shared" si="79"/>
        <v>0</v>
      </c>
      <c r="W91" s="36">
        <f t="shared" si="80"/>
        <v>0</v>
      </c>
      <c r="X91" s="36">
        <f t="shared" si="81"/>
        <v>2.9227635677292873E-2</v>
      </c>
      <c r="Y91" s="36">
        <f t="shared" si="82"/>
        <v>8.1229942686871934E-2</v>
      </c>
      <c r="Z91" s="275">
        <f t="shared" si="83"/>
        <v>0.11045757836416481</v>
      </c>
    </row>
    <row r="92" spans="1:26" x14ac:dyDescent="0.2">
      <c r="A92" s="197" t="str">
        <f t="shared" si="84"/>
        <v>53E - Customer Owned</v>
      </c>
      <c r="B92" s="156"/>
      <c r="C92" s="157" t="s">
        <v>299</v>
      </c>
      <c r="D92" s="157" t="s">
        <v>307</v>
      </c>
      <c r="E92" s="157">
        <v>255</v>
      </c>
      <c r="F92" s="157" t="s">
        <v>35</v>
      </c>
      <c r="G92" s="291">
        <v>0</v>
      </c>
      <c r="H92" s="159" t="s">
        <v>249</v>
      </c>
      <c r="I92" s="160" t="s">
        <v>242</v>
      </c>
      <c r="J92" s="297">
        <v>0.2</v>
      </c>
      <c r="K92" s="162">
        <f t="shared" si="74"/>
        <v>0</v>
      </c>
      <c r="L92" s="159">
        <f t="shared" si="75"/>
        <v>0</v>
      </c>
      <c r="M92" s="163">
        <f t="shared" si="76"/>
        <v>0</v>
      </c>
      <c r="N92" s="301">
        <v>0</v>
      </c>
      <c r="O92" s="194">
        <f t="shared" si="77"/>
        <v>89.25</v>
      </c>
      <c r="P92" s="282">
        <f>'WP#2 - UE-190529 Light COS'!E$21</f>
        <v>5.4188152832742979E-4</v>
      </c>
      <c r="Q92" s="286">
        <f>'WP#2 - UE-190529 Light COS'!$E$45</f>
        <v>0</v>
      </c>
      <c r="R92" s="286">
        <f>'WP#2 - UE-190529 Light COS'!E$74</f>
        <v>0</v>
      </c>
      <c r="S92" s="286">
        <f>'WP#2 - UE-190529 Light COS'!E$106</f>
        <v>0.12990060301019055</v>
      </c>
      <c r="T92" s="286">
        <f>'WP#2 - UE-190529 Light COS'!$E$123</f>
        <v>1.0314913357063102E-3</v>
      </c>
      <c r="U92" s="36">
        <f t="shared" si="78"/>
        <v>0</v>
      </c>
      <c r="V92" s="36">
        <f t="shared" si="79"/>
        <v>0</v>
      </c>
      <c r="W92" s="36">
        <f t="shared" si="80"/>
        <v>0</v>
      </c>
      <c r="X92" s="36">
        <f t="shared" si="81"/>
        <v>3.3124653767598586E-2</v>
      </c>
      <c r="Y92" s="36">
        <f t="shared" si="82"/>
        <v>9.206060171178819E-2</v>
      </c>
      <c r="Z92" s="275">
        <f t="shared" si="83"/>
        <v>0.12518525547938678</v>
      </c>
    </row>
    <row r="93" spans="1:26" x14ac:dyDescent="0.2">
      <c r="A93" s="197" t="str">
        <f t="shared" si="84"/>
        <v>53E - Customer Owned</v>
      </c>
      <c r="B93" s="156"/>
      <c r="C93" s="157" t="s">
        <v>299</v>
      </c>
      <c r="D93" s="157" t="s">
        <v>308</v>
      </c>
      <c r="E93" s="157">
        <v>285</v>
      </c>
      <c r="F93" s="157" t="s">
        <v>35</v>
      </c>
      <c r="G93" s="291">
        <v>0</v>
      </c>
      <c r="H93" s="159" t="s">
        <v>249</v>
      </c>
      <c r="I93" s="160" t="s">
        <v>242</v>
      </c>
      <c r="J93" s="297">
        <v>0.2</v>
      </c>
      <c r="K93" s="162">
        <f t="shared" si="74"/>
        <v>0</v>
      </c>
      <c r="L93" s="159">
        <f t="shared" si="75"/>
        <v>0</v>
      </c>
      <c r="M93" s="163">
        <f t="shared" si="76"/>
        <v>0</v>
      </c>
      <c r="N93" s="301">
        <v>0</v>
      </c>
      <c r="O93" s="194">
        <f t="shared" si="77"/>
        <v>99.75</v>
      </c>
      <c r="P93" s="282">
        <f>'WP#2 - UE-190529 Light COS'!E$21</f>
        <v>5.4188152832742979E-4</v>
      </c>
      <c r="Q93" s="286">
        <f>'WP#2 - UE-190529 Light COS'!$E$45</f>
        <v>0</v>
      </c>
      <c r="R93" s="286">
        <f>'WP#2 - UE-190529 Light COS'!E$74</f>
        <v>0</v>
      </c>
      <c r="S93" s="286">
        <f>'WP#2 - UE-190529 Light COS'!E$106</f>
        <v>0.12990060301019055</v>
      </c>
      <c r="T93" s="286">
        <f>'WP#2 - UE-190529 Light COS'!$E$123</f>
        <v>1.0314913357063102E-3</v>
      </c>
      <c r="U93" s="36">
        <f t="shared" si="78"/>
        <v>0</v>
      </c>
      <c r="V93" s="36">
        <f t="shared" si="79"/>
        <v>0</v>
      </c>
      <c r="W93" s="36">
        <f t="shared" si="80"/>
        <v>0</v>
      </c>
      <c r="X93" s="36">
        <f t="shared" si="81"/>
        <v>3.7021671857904309E-2</v>
      </c>
      <c r="Y93" s="36">
        <f t="shared" si="82"/>
        <v>0.10289126073670445</v>
      </c>
      <c r="Z93" s="275">
        <f t="shared" si="83"/>
        <v>0.13991293259460874</v>
      </c>
    </row>
    <row r="94" spans="1:26" x14ac:dyDescent="0.2">
      <c r="A94" s="191" t="s">
        <v>261</v>
      </c>
      <c r="B94" s="149"/>
      <c r="C94" s="150"/>
      <c r="D94" s="151"/>
      <c r="E94" s="152"/>
      <c r="F94" s="151"/>
      <c r="G94" s="290"/>
      <c r="H94" s="153"/>
      <c r="I94" s="150"/>
      <c r="J94" s="296"/>
      <c r="K94" s="174"/>
      <c r="L94" s="153"/>
      <c r="M94" s="155"/>
      <c r="N94" s="300"/>
      <c r="O94" s="192"/>
      <c r="P94" s="281"/>
      <c r="Q94" s="285"/>
      <c r="R94" s="285"/>
      <c r="S94" s="285"/>
      <c r="T94" s="285"/>
      <c r="U94" s="45"/>
      <c r="V94" s="45"/>
      <c r="W94" s="45"/>
      <c r="X94" s="45"/>
      <c r="Y94" s="45"/>
      <c r="Z94" s="274"/>
    </row>
    <row r="95" spans="1:26" x14ac:dyDescent="0.2">
      <c r="A95" s="193" t="s">
        <v>260</v>
      </c>
      <c r="B95" s="157" t="s">
        <v>257</v>
      </c>
      <c r="C95" s="157" t="s">
        <v>309</v>
      </c>
      <c r="D95" s="157" t="s">
        <v>326</v>
      </c>
      <c r="E95" s="157">
        <v>50</v>
      </c>
      <c r="F95" s="157" t="s">
        <v>35</v>
      </c>
      <c r="G95" s="291">
        <v>38</v>
      </c>
      <c r="H95" s="159" t="s">
        <v>249</v>
      </c>
      <c r="I95" s="160" t="s">
        <v>248</v>
      </c>
      <c r="J95" s="297">
        <v>1</v>
      </c>
      <c r="K95" s="162">
        <f t="shared" ref="K95:K103" si="85">IF(I95="Yes",G95*J95,0)</f>
        <v>0</v>
      </c>
      <c r="L95" s="159">
        <f t="shared" ref="L95:L103" si="86">IF(F95="Company", G95*H95,0)</f>
        <v>0</v>
      </c>
      <c r="M95" s="163">
        <f t="shared" ref="M95:M103" si="87">E95*G95/1000</f>
        <v>1.9</v>
      </c>
      <c r="N95" s="301">
        <v>7980</v>
      </c>
      <c r="O95" s="194">
        <f t="shared" ref="O95:O103" si="88">E95*4200/1000/12</f>
        <v>17.5</v>
      </c>
      <c r="P95" s="282">
        <f>'WP#2 - UE-190529 Light COS'!E$21</f>
        <v>5.4188152832742979E-4</v>
      </c>
      <c r="Q95" s="286">
        <f>'WP#2 - UE-190529 Light COS'!$E$45</f>
        <v>0</v>
      </c>
      <c r="R95" s="286">
        <f>'WP#2 - UE-190529 Light COS'!E$74</f>
        <v>0</v>
      </c>
      <c r="S95" s="286">
        <f>'WP#2 - UE-190529 Light COS'!E$106</f>
        <v>0.12990060301019055</v>
      </c>
      <c r="T95" s="286">
        <f>'WP#2 - UE-190529 Light COS'!$E$123</f>
        <v>1.0314913357063102E-3</v>
      </c>
      <c r="U95" s="36">
        <f t="shared" ref="U95:U103" si="89">IF(F95="Company", H95*P95, 0)</f>
        <v>0</v>
      </c>
      <c r="V95" s="36">
        <f t="shared" ref="V95:V103" si="90">IF(I95="yes", J95*Q95, 0)</f>
        <v>0</v>
      </c>
      <c r="W95" s="36">
        <f t="shared" ref="W95:W103" si="91">R95*O95</f>
        <v>0</v>
      </c>
      <c r="X95" s="36">
        <f t="shared" ref="X95:X103" si="92">E95*S95/1000</f>
        <v>6.4950301505095273E-3</v>
      </c>
      <c r="Y95" s="36">
        <f t="shared" ref="Y95:Y103" si="93">O95*T95</f>
        <v>1.8051098374860429E-2</v>
      </c>
      <c r="Z95" s="275">
        <f t="shared" ref="Z95:Z103" si="94">SUM(U95:Y95)</f>
        <v>2.4546128525369956E-2</v>
      </c>
    </row>
    <row r="96" spans="1:26" x14ac:dyDescent="0.2">
      <c r="A96" s="197" t="str">
        <f t="shared" ref="A96:A103" si="95">+A95</f>
        <v>54E</v>
      </c>
      <c r="B96" s="157" t="s">
        <v>257</v>
      </c>
      <c r="C96" s="157" t="s">
        <v>309</v>
      </c>
      <c r="D96" s="157" t="s">
        <v>311</v>
      </c>
      <c r="E96" s="157">
        <v>70</v>
      </c>
      <c r="F96" s="157" t="s">
        <v>35</v>
      </c>
      <c r="G96" s="291">
        <v>730.58333333333337</v>
      </c>
      <c r="H96" s="159" t="s">
        <v>249</v>
      </c>
      <c r="I96" s="160" t="s">
        <v>248</v>
      </c>
      <c r="J96" s="297">
        <v>1</v>
      </c>
      <c r="K96" s="162">
        <f t="shared" si="85"/>
        <v>0</v>
      </c>
      <c r="L96" s="159">
        <f t="shared" si="86"/>
        <v>0</v>
      </c>
      <c r="M96" s="163">
        <f t="shared" si="87"/>
        <v>51.140833333333333</v>
      </c>
      <c r="N96" s="301">
        <v>214791.50000000003</v>
      </c>
      <c r="O96" s="194">
        <f t="shared" si="88"/>
        <v>24.5</v>
      </c>
      <c r="P96" s="282">
        <f>'WP#2 - UE-190529 Light COS'!E$21</f>
        <v>5.4188152832742979E-4</v>
      </c>
      <c r="Q96" s="286">
        <f>'WP#2 - UE-190529 Light COS'!$E$45</f>
        <v>0</v>
      </c>
      <c r="R96" s="286">
        <f>'WP#2 - UE-190529 Light COS'!E$74</f>
        <v>0</v>
      </c>
      <c r="S96" s="286">
        <f>'WP#2 - UE-190529 Light COS'!E$106</f>
        <v>0.12990060301019055</v>
      </c>
      <c r="T96" s="286">
        <f>'WP#2 - UE-190529 Light COS'!$E$123</f>
        <v>1.0314913357063102E-3</v>
      </c>
      <c r="U96" s="36">
        <f t="shared" si="89"/>
        <v>0</v>
      </c>
      <c r="V96" s="36">
        <f t="shared" si="90"/>
        <v>0</v>
      </c>
      <c r="W96" s="36">
        <f t="shared" si="91"/>
        <v>0</v>
      </c>
      <c r="X96" s="36">
        <f t="shared" si="92"/>
        <v>9.0930422107133382E-3</v>
      </c>
      <c r="Y96" s="36">
        <f t="shared" si="93"/>
        <v>2.5271537724804602E-2</v>
      </c>
      <c r="Z96" s="275">
        <f t="shared" si="94"/>
        <v>3.436457993551794E-2</v>
      </c>
    </row>
    <row r="97" spans="1:26" x14ac:dyDescent="0.2">
      <c r="A97" s="197" t="str">
        <f t="shared" si="95"/>
        <v>54E</v>
      </c>
      <c r="B97" s="157" t="s">
        <v>257</v>
      </c>
      <c r="C97" s="157" t="s">
        <v>309</v>
      </c>
      <c r="D97" s="157" t="s">
        <v>312</v>
      </c>
      <c r="E97" s="157">
        <v>100</v>
      </c>
      <c r="F97" s="157" t="s">
        <v>35</v>
      </c>
      <c r="G97" s="291">
        <v>1711.3333333333333</v>
      </c>
      <c r="H97" s="159" t="s">
        <v>249</v>
      </c>
      <c r="I97" s="160" t="s">
        <v>248</v>
      </c>
      <c r="J97" s="297">
        <v>1</v>
      </c>
      <c r="K97" s="162">
        <f t="shared" si="85"/>
        <v>0</v>
      </c>
      <c r="L97" s="159">
        <f t="shared" si="86"/>
        <v>0</v>
      </c>
      <c r="M97" s="163">
        <f t="shared" si="87"/>
        <v>171.13333333333333</v>
      </c>
      <c r="N97" s="301">
        <v>718760</v>
      </c>
      <c r="O97" s="194">
        <f t="shared" si="88"/>
        <v>35</v>
      </c>
      <c r="P97" s="282">
        <f>'WP#2 - UE-190529 Light COS'!E$21</f>
        <v>5.4188152832742979E-4</v>
      </c>
      <c r="Q97" s="286">
        <f>'WP#2 - UE-190529 Light COS'!$E$45</f>
        <v>0</v>
      </c>
      <c r="R97" s="286">
        <f>'WP#2 - UE-190529 Light COS'!E$74</f>
        <v>0</v>
      </c>
      <c r="S97" s="286">
        <f>'WP#2 - UE-190529 Light COS'!E$106</f>
        <v>0.12990060301019055</v>
      </c>
      <c r="T97" s="286">
        <f>'WP#2 - UE-190529 Light COS'!$E$123</f>
        <v>1.0314913357063102E-3</v>
      </c>
      <c r="U97" s="36">
        <f t="shared" si="89"/>
        <v>0</v>
      </c>
      <c r="V97" s="36">
        <f t="shared" si="90"/>
        <v>0</v>
      </c>
      <c r="W97" s="36">
        <f t="shared" si="91"/>
        <v>0</v>
      </c>
      <c r="X97" s="36">
        <f t="shared" si="92"/>
        <v>1.2990060301019055E-2</v>
      </c>
      <c r="Y97" s="36">
        <f t="shared" si="93"/>
        <v>3.6102196749720858E-2</v>
      </c>
      <c r="Z97" s="275">
        <f t="shared" si="94"/>
        <v>4.9092257050739913E-2</v>
      </c>
    </row>
    <row r="98" spans="1:26" x14ac:dyDescent="0.2">
      <c r="A98" s="197" t="str">
        <f t="shared" si="95"/>
        <v>54E</v>
      </c>
      <c r="B98" s="157" t="s">
        <v>257</v>
      </c>
      <c r="C98" s="157" t="s">
        <v>309</v>
      </c>
      <c r="D98" s="157" t="s">
        <v>313</v>
      </c>
      <c r="E98" s="157">
        <v>150</v>
      </c>
      <c r="F98" s="157" t="s">
        <v>35</v>
      </c>
      <c r="G98" s="291">
        <v>503.58333333333331</v>
      </c>
      <c r="H98" s="159" t="s">
        <v>249</v>
      </c>
      <c r="I98" s="160" t="s">
        <v>248</v>
      </c>
      <c r="J98" s="297">
        <v>1</v>
      </c>
      <c r="K98" s="162">
        <f t="shared" si="85"/>
        <v>0</v>
      </c>
      <c r="L98" s="159">
        <f t="shared" si="86"/>
        <v>0</v>
      </c>
      <c r="M98" s="163">
        <f t="shared" si="87"/>
        <v>75.537499999999994</v>
      </c>
      <c r="N98" s="301">
        <v>317257.5</v>
      </c>
      <c r="O98" s="194">
        <f t="shared" si="88"/>
        <v>52.5</v>
      </c>
      <c r="P98" s="282">
        <f>'WP#2 - UE-190529 Light COS'!E$21</f>
        <v>5.4188152832742979E-4</v>
      </c>
      <c r="Q98" s="286">
        <f>'WP#2 - UE-190529 Light COS'!$E$45</f>
        <v>0</v>
      </c>
      <c r="R98" s="286">
        <f>'WP#2 - UE-190529 Light COS'!E$74</f>
        <v>0</v>
      </c>
      <c r="S98" s="286">
        <f>'WP#2 - UE-190529 Light COS'!E$106</f>
        <v>0.12990060301019055</v>
      </c>
      <c r="T98" s="286">
        <f>'WP#2 - UE-190529 Light COS'!$E$123</f>
        <v>1.0314913357063102E-3</v>
      </c>
      <c r="U98" s="36">
        <f t="shared" si="89"/>
        <v>0</v>
      </c>
      <c r="V98" s="36">
        <f t="shared" si="90"/>
        <v>0</v>
      </c>
      <c r="W98" s="36">
        <f t="shared" si="91"/>
        <v>0</v>
      </c>
      <c r="X98" s="36">
        <f t="shared" si="92"/>
        <v>1.9485090451528582E-2</v>
      </c>
      <c r="Y98" s="36">
        <f t="shared" si="93"/>
        <v>5.4153295124581287E-2</v>
      </c>
      <c r="Z98" s="275">
        <f t="shared" si="94"/>
        <v>7.3638385576109869E-2</v>
      </c>
    </row>
    <row r="99" spans="1:26" x14ac:dyDescent="0.2">
      <c r="A99" s="197" t="str">
        <f t="shared" si="95"/>
        <v>54E</v>
      </c>
      <c r="B99" s="157" t="s">
        <v>257</v>
      </c>
      <c r="C99" s="157" t="s">
        <v>309</v>
      </c>
      <c r="D99" s="157" t="s">
        <v>314</v>
      </c>
      <c r="E99" s="157">
        <v>200</v>
      </c>
      <c r="F99" s="157" t="s">
        <v>35</v>
      </c>
      <c r="G99" s="291">
        <v>671.41666666666663</v>
      </c>
      <c r="H99" s="159" t="s">
        <v>249</v>
      </c>
      <c r="I99" s="160" t="s">
        <v>248</v>
      </c>
      <c r="J99" s="297">
        <v>1</v>
      </c>
      <c r="K99" s="162">
        <f t="shared" si="85"/>
        <v>0</v>
      </c>
      <c r="L99" s="159">
        <f t="shared" si="86"/>
        <v>0</v>
      </c>
      <c r="M99" s="163">
        <f t="shared" si="87"/>
        <v>134.2833333333333</v>
      </c>
      <c r="N99" s="301">
        <v>563990</v>
      </c>
      <c r="O99" s="194">
        <f t="shared" si="88"/>
        <v>70</v>
      </c>
      <c r="P99" s="282">
        <f>'WP#2 - UE-190529 Light COS'!E$21</f>
        <v>5.4188152832742979E-4</v>
      </c>
      <c r="Q99" s="286">
        <f>'WP#2 - UE-190529 Light COS'!$E$45</f>
        <v>0</v>
      </c>
      <c r="R99" s="286">
        <f>'WP#2 - UE-190529 Light COS'!E$74</f>
        <v>0</v>
      </c>
      <c r="S99" s="286">
        <f>'WP#2 - UE-190529 Light COS'!E$106</f>
        <v>0.12990060301019055</v>
      </c>
      <c r="T99" s="286">
        <f>'WP#2 - UE-190529 Light COS'!$E$123</f>
        <v>1.0314913357063102E-3</v>
      </c>
      <c r="U99" s="36">
        <f t="shared" si="89"/>
        <v>0</v>
      </c>
      <c r="V99" s="36">
        <f t="shared" si="90"/>
        <v>0</v>
      </c>
      <c r="W99" s="36">
        <f t="shared" si="91"/>
        <v>0</v>
      </c>
      <c r="X99" s="36">
        <f t="shared" si="92"/>
        <v>2.5980120602038109E-2</v>
      </c>
      <c r="Y99" s="36">
        <f t="shared" si="93"/>
        <v>7.2204393499441716E-2</v>
      </c>
      <c r="Z99" s="275">
        <f t="shared" si="94"/>
        <v>9.8184514101479825E-2</v>
      </c>
    </row>
    <row r="100" spans="1:26" x14ac:dyDescent="0.2">
      <c r="A100" s="197" t="str">
        <f t="shared" si="95"/>
        <v>54E</v>
      </c>
      <c r="B100" s="157" t="s">
        <v>257</v>
      </c>
      <c r="C100" s="157" t="s">
        <v>309</v>
      </c>
      <c r="D100" s="157" t="s">
        <v>315</v>
      </c>
      <c r="E100" s="157">
        <v>250</v>
      </c>
      <c r="F100" s="157" t="s">
        <v>35</v>
      </c>
      <c r="G100" s="291">
        <v>1514.0833333333333</v>
      </c>
      <c r="H100" s="159" t="s">
        <v>249</v>
      </c>
      <c r="I100" s="160" t="s">
        <v>248</v>
      </c>
      <c r="J100" s="297">
        <v>1</v>
      </c>
      <c r="K100" s="162">
        <f t="shared" si="85"/>
        <v>0</v>
      </c>
      <c r="L100" s="159">
        <f t="shared" si="86"/>
        <v>0</v>
      </c>
      <c r="M100" s="163">
        <f t="shared" si="87"/>
        <v>378.52083333333331</v>
      </c>
      <c r="N100" s="301">
        <v>1589787.5</v>
      </c>
      <c r="O100" s="194">
        <f t="shared" si="88"/>
        <v>87.5</v>
      </c>
      <c r="P100" s="282">
        <f>'WP#2 - UE-190529 Light COS'!E$21</f>
        <v>5.4188152832742979E-4</v>
      </c>
      <c r="Q100" s="286">
        <f>'WP#2 - UE-190529 Light COS'!$E$45</f>
        <v>0</v>
      </c>
      <c r="R100" s="286">
        <f>'WP#2 - UE-190529 Light COS'!E$74</f>
        <v>0</v>
      </c>
      <c r="S100" s="286">
        <f>'WP#2 - UE-190529 Light COS'!E$106</f>
        <v>0.12990060301019055</v>
      </c>
      <c r="T100" s="286">
        <f>'WP#2 - UE-190529 Light COS'!$E$123</f>
        <v>1.0314913357063102E-3</v>
      </c>
      <c r="U100" s="36">
        <f t="shared" si="89"/>
        <v>0</v>
      </c>
      <c r="V100" s="36">
        <f t="shared" si="90"/>
        <v>0</v>
      </c>
      <c r="W100" s="36">
        <f t="shared" si="91"/>
        <v>0</v>
      </c>
      <c r="X100" s="36">
        <f t="shared" si="92"/>
        <v>3.2475150752547637E-2</v>
      </c>
      <c r="Y100" s="36">
        <f t="shared" si="93"/>
        <v>9.0255491874302152E-2</v>
      </c>
      <c r="Z100" s="275">
        <f t="shared" si="94"/>
        <v>0.1227306426268498</v>
      </c>
    </row>
    <row r="101" spans="1:26" x14ac:dyDescent="0.2">
      <c r="A101" s="197" t="str">
        <f t="shared" si="95"/>
        <v>54E</v>
      </c>
      <c r="B101" s="157" t="s">
        <v>257</v>
      </c>
      <c r="C101" s="157" t="s">
        <v>309</v>
      </c>
      <c r="D101" s="157" t="s">
        <v>316</v>
      </c>
      <c r="E101" s="157">
        <v>310</v>
      </c>
      <c r="F101" s="157" t="s">
        <v>35</v>
      </c>
      <c r="G101" s="291">
        <v>75.25</v>
      </c>
      <c r="H101" s="159" t="s">
        <v>249</v>
      </c>
      <c r="I101" s="160" t="s">
        <v>248</v>
      </c>
      <c r="J101" s="297">
        <v>1</v>
      </c>
      <c r="K101" s="162">
        <f t="shared" si="85"/>
        <v>0</v>
      </c>
      <c r="L101" s="159">
        <f t="shared" si="86"/>
        <v>0</v>
      </c>
      <c r="M101" s="163">
        <f t="shared" si="87"/>
        <v>23.327500000000001</v>
      </c>
      <c r="N101" s="301">
        <v>97975.5</v>
      </c>
      <c r="O101" s="194">
        <f t="shared" si="88"/>
        <v>108.5</v>
      </c>
      <c r="P101" s="282">
        <f>'WP#2 - UE-190529 Light COS'!E$21</f>
        <v>5.4188152832742979E-4</v>
      </c>
      <c r="Q101" s="286">
        <f>'WP#2 - UE-190529 Light COS'!$E$45</f>
        <v>0</v>
      </c>
      <c r="R101" s="286">
        <f>'WP#2 - UE-190529 Light COS'!E$74</f>
        <v>0</v>
      </c>
      <c r="S101" s="286">
        <f>'WP#2 - UE-190529 Light COS'!E$106</f>
        <v>0.12990060301019055</v>
      </c>
      <c r="T101" s="286">
        <f>'WP#2 - UE-190529 Light COS'!$E$123</f>
        <v>1.0314913357063102E-3</v>
      </c>
      <c r="U101" s="36">
        <f t="shared" si="89"/>
        <v>0</v>
      </c>
      <c r="V101" s="36">
        <f t="shared" si="90"/>
        <v>0</v>
      </c>
      <c r="W101" s="36">
        <f t="shared" si="91"/>
        <v>0</v>
      </c>
      <c r="X101" s="36">
        <f t="shared" si="92"/>
        <v>4.0269186933159069E-2</v>
      </c>
      <c r="Y101" s="36">
        <f t="shared" si="93"/>
        <v>0.11191680992413466</v>
      </c>
      <c r="Z101" s="275">
        <f t="shared" si="94"/>
        <v>0.15218599685729373</v>
      </c>
    </row>
    <row r="102" spans="1:26" x14ac:dyDescent="0.2">
      <c r="A102" s="197" t="str">
        <f t="shared" si="95"/>
        <v>54E</v>
      </c>
      <c r="B102" s="157" t="s">
        <v>257</v>
      </c>
      <c r="C102" s="157" t="s">
        <v>309</v>
      </c>
      <c r="D102" s="157" t="s">
        <v>317</v>
      </c>
      <c r="E102" s="157">
        <v>400</v>
      </c>
      <c r="F102" s="157" t="s">
        <v>35</v>
      </c>
      <c r="G102" s="291">
        <v>750.16666666666663</v>
      </c>
      <c r="H102" s="159" t="s">
        <v>249</v>
      </c>
      <c r="I102" s="160" t="s">
        <v>248</v>
      </c>
      <c r="J102" s="297">
        <v>1</v>
      </c>
      <c r="K102" s="162">
        <f t="shared" si="85"/>
        <v>0</v>
      </c>
      <c r="L102" s="159">
        <f t="shared" si="86"/>
        <v>0</v>
      </c>
      <c r="M102" s="163">
        <f t="shared" si="87"/>
        <v>300.06666666666661</v>
      </c>
      <c r="N102" s="301">
        <v>1260280</v>
      </c>
      <c r="O102" s="194">
        <f t="shared" si="88"/>
        <v>140</v>
      </c>
      <c r="P102" s="282">
        <f>'WP#2 - UE-190529 Light COS'!E$21</f>
        <v>5.4188152832742979E-4</v>
      </c>
      <c r="Q102" s="286">
        <f>'WP#2 - UE-190529 Light COS'!$E$45</f>
        <v>0</v>
      </c>
      <c r="R102" s="286">
        <f>'WP#2 - UE-190529 Light COS'!E$74</f>
        <v>0</v>
      </c>
      <c r="S102" s="286">
        <f>'WP#2 - UE-190529 Light COS'!E$106</f>
        <v>0.12990060301019055</v>
      </c>
      <c r="T102" s="286">
        <f>'WP#2 - UE-190529 Light COS'!$E$123</f>
        <v>1.0314913357063102E-3</v>
      </c>
      <c r="U102" s="36">
        <f t="shared" si="89"/>
        <v>0</v>
      </c>
      <c r="V102" s="36">
        <f t="shared" si="90"/>
        <v>0</v>
      </c>
      <c r="W102" s="36">
        <f t="shared" si="91"/>
        <v>0</v>
      </c>
      <c r="X102" s="36">
        <f t="shared" si="92"/>
        <v>5.1960241204076218E-2</v>
      </c>
      <c r="Y102" s="36">
        <f t="shared" si="93"/>
        <v>0.14440878699888343</v>
      </c>
      <c r="Z102" s="275">
        <f t="shared" si="94"/>
        <v>0.19636902820295965</v>
      </c>
    </row>
    <row r="103" spans="1:26" x14ac:dyDescent="0.2">
      <c r="A103" s="197" t="str">
        <f t="shared" si="95"/>
        <v>54E</v>
      </c>
      <c r="B103" s="157" t="s">
        <v>257</v>
      </c>
      <c r="C103" s="157" t="s">
        <v>309</v>
      </c>
      <c r="D103" s="157" t="s">
        <v>328</v>
      </c>
      <c r="E103" s="157">
        <v>1000</v>
      </c>
      <c r="F103" s="157" t="s">
        <v>35</v>
      </c>
      <c r="G103" s="291">
        <v>11</v>
      </c>
      <c r="H103" s="159" t="s">
        <v>249</v>
      </c>
      <c r="I103" s="160" t="s">
        <v>248</v>
      </c>
      <c r="J103" s="297">
        <v>1</v>
      </c>
      <c r="K103" s="162">
        <f t="shared" si="85"/>
        <v>0</v>
      </c>
      <c r="L103" s="159">
        <f t="shared" si="86"/>
        <v>0</v>
      </c>
      <c r="M103" s="163">
        <f t="shared" si="87"/>
        <v>11</v>
      </c>
      <c r="N103" s="301">
        <v>46200</v>
      </c>
      <c r="O103" s="194">
        <f t="shared" si="88"/>
        <v>350</v>
      </c>
      <c r="P103" s="282">
        <f>'WP#2 - UE-190529 Light COS'!E$21</f>
        <v>5.4188152832742979E-4</v>
      </c>
      <c r="Q103" s="286">
        <f>'WP#2 - UE-190529 Light COS'!$E$45</f>
        <v>0</v>
      </c>
      <c r="R103" s="286">
        <f>'WP#2 - UE-190529 Light COS'!E$74</f>
        <v>0</v>
      </c>
      <c r="S103" s="286">
        <f>'WP#2 - UE-190529 Light COS'!E$106</f>
        <v>0.12990060301019055</v>
      </c>
      <c r="T103" s="286">
        <f>'WP#2 - UE-190529 Light COS'!$E$123</f>
        <v>1.0314913357063102E-3</v>
      </c>
      <c r="U103" s="36">
        <f t="shared" si="89"/>
        <v>0</v>
      </c>
      <c r="V103" s="36">
        <f t="shared" si="90"/>
        <v>0</v>
      </c>
      <c r="W103" s="36">
        <f t="shared" si="91"/>
        <v>0</v>
      </c>
      <c r="X103" s="36">
        <f t="shared" si="92"/>
        <v>0.12990060301019055</v>
      </c>
      <c r="Y103" s="36">
        <f t="shared" si="93"/>
        <v>0.36102196749720861</v>
      </c>
      <c r="Z103" s="275">
        <f t="shared" si="94"/>
        <v>0.49092257050739918</v>
      </c>
    </row>
    <row r="104" spans="1:26" x14ac:dyDescent="0.2">
      <c r="A104" s="201"/>
      <c r="B104" s="172"/>
      <c r="C104" s="169"/>
      <c r="D104" s="172"/>
      <c r="E104" s="171"/>
      <c r="F104" s="161"/>
      <c r="G104" s="292"/>
      <c r="H104" s="159"/>
      <c r="I104" s="160"/>
      <c r="J104" s="297"/>
      <c r="K104" s="162"/>
      <c r="L104" s="159"/>
      <c r="M104" s="163"/>
      <c r="N104" s="301"/>
      <c r="O104" s="199"/>
      <c r="P104" s="282"/>
      <c r="Q104" s="286"/>
      <c r="R104" s="286"/>
      <c r="S104" s="286"/>
      <c r="T104" s="286"/>
      <c r="Z104" s="275"/>
    </row>
    <row r="105" spans="1:26" x14ac:dyDescent="0.2">
      <c r="A105" s="197" t="str">
        <f>+A103</f>
        <v>54E</v>
      </c>
      <c r="B105" s="156"/>
      <c r="C105" s="157" t="s">
        <v>299</v>
      </c>
      <c r="D105" s="157" t="s">
        <v>300</v>
      </c>
      <c r="E105" s="157">
        <v>45</v>
      </c>
      <c r="F105" s="157" t="s">
        <v>35</v>
      </c>
      <c r="G105" s="291">
        <v>1390</v>
      </c>
      <c r="H105" s="159" t="s">
        <v>249</v>
      </c>
      <c r="I105" s="160" t="s">
        <v>248</v>
      </c>
      <c r="J105" s="297">
        <v>0.2</v>
      </c>
      <c r="K105" s="162">
        <f t="shared" ref="K105:K113" si="96">IF(I105="Yes",G105*J105,0)</f>
        <v>0</v>
      </c>
      <c r="L105" s="159">
        <f t="shared" ref="L105:L113" si="97">IF(F105="Company", G105*H105,0)</f>
        <v>0</v>
      </c>
      <c r="M105" s="163">
        <f t="shared" ref="M105:M113" si="98">E105*G105/1000</f>
        <v>62.55</v>
      </c>
      <c r="N105" s="301">
        <v>262710</v>
      </c>
      <c r="O105" s="194">
        <f t="shared" ref="O105:O113" si="99">E105*4200/1000/12</f>
        <v>15.75</v>
      </c>
      <c r="P105" s="282">
        <f>'WP#2 - UE-190529 Light COS'!E$21</f>
        <v>5.4188152832742979E-4</v>
      </c>
      <c r="Q105" s="286">
        <f>'WP#2 - UE-190529 Light COS'!$E$45</f>
        <v>0</v>
      </c>
      <c r="R105" s="286">
        <f>'WP#2 - UE-190529 Light COS'!E$74</f>
        <v>0</v>
      </c>
      <c r="S105" s="286">
        <f>'WP#2 - UE-190529 Light COS'!E$106</f>
        <v>0.12990060301019055</v>
      </c>
      <c r="T105" s="286">
        <f>'WP#2 - UE-190529 Light COS'!$E$123</f>
        <v>1.0314913357063102E-3</v>
      </c>
      <c r="U105" s="36">
        <f t="shared" ref="U105:U113" si="100">IF(F105="Company", H105*P105, 0)</f>
        <v>0</v>
      </c>
      <c r="V105" s="36">
        <f t="shared" ref="V105:V113" si="101">IF(I105="yes", J105*Q105, 0)</f>
        <v>0</v>
      </c>
      <c r="W105" s="36">
        <f t="shared" ref="W105:W113" si="102">R105*O105</f>
        <v>0</v>
      </c>
      <c r="X105" s="36">
        <f t="shared" ref="X105:X113" si="103">E105*S105/1000</f>
        <v>5.8455271354585746E-3</v>
      </c>
      <c r="Y105" s="36">
        <f t="shared" ref="Y105:Y113" si="104">O105*T105</f>
        <v>1.6245988537374387E-2</v>
      </c>
      <c r="Z105" s="275">
        <f t="shared" ref="Z105:Z113" si="105">SUM(U105:Y105)</f>
        <v>2.2091515672832962E-2</v>
      </c>
    </row>
    <row r="106" spans="1:26" x14ac:dyDescent="0.2">
      <c r="A106" s="197" t="str">
        <f t="shared" ref="A106:A111" si="106">A105</f>
        <v>54E</v>
      </c>
      <c r="B106" s="156"/>
      <c r="C106" s="157" t="s">
        <v>299</v>
      </c>
      <c r="D106" s="157" t="s">
        <v>301</v>
      </c>
      <c r="E106" s="157">
        <v>75</v>
      </c>
      <c r="F106" s="157" t="s">
        <v>35</v>
      </c>
      <c r="G106" s="291">
        <v>17.833333333333332</v>
      </c>
      <c r="H106" s="159" t="s">
        <v>249</v>
      </c>
      <c r="I106" s="160" t="s">
        <v>248</v>
      </c>
      <c r="J106" s="297">
        <v>0.2</v>
      </c>
      <c r="K106" s="162">
        <f t="shared" si="96"/>
        <v>0</v>
      </c>
      <c r="L106" s="159">
        <f t="shared" si="97"/>
        <v>0</v>
      </c>
      <c r="M106" s="163">
        <f t="shared" si="98"/>
        <v>1.3374999999999999</v>
      </c>
      <c r="N106" s="301">
        <v>5617.5</v>
      </c>
      <c r="O106" s="194">
        <f t="shared" si="99"/>
        <v>26.25</v>
      </c>
      <c r="P106" s="282">
        <f>'WP#2 - UE-190529 Light COS'!E$21</f>
        <v>5.4188152832742979E-4</v>
      </c>
      <c r="Q106" s="286">
        <f>'WP#2 - UE-190529 Light COS'!$E$45</f>
        <v>0</v>
      </c>
      <c r="R106" s="286">
        <f>'WP#2 - UE-190529 Light COS'!E$74</f>
        <v>0</v>
      </c>
      <c r="S106" s="286">
        <f>'WP#2 - UE-190529 Light COS'!E$106</f>
        <v>0.12990060301019055</v>
      </c>
      <c r="T106" s="286">
        <f>'WP#2 - UE-190529 Light COS'!$E$123</f>
        <v>1.0314913357063102E-3</v>
      </c>
      <c r="U106" s="36">
        <f t="shared" si="100"/>
        <v>0</v>
      </c>
      <c r="V106" s="36">
        <f t="shared" si="101"/>
        <v>0</v>
      </c>
      <c r="W106" s="36">
        <f t="shared" si="102"/>
        <v>0</v>
      </c>
      <c r="X106" s="36">
        <f t="shared" si="103"/>
        <v>9.742545225764291E-3</v>
      </c>
      <c r="Y106" s="36">
        <f t="shared" si="104"/>
        <v>2.7076647562290643E-2</v>
      </c>
      <c r="Z106" s="275">
        <f t="shared" si="105"/>
        <v>3.6819192788054934E-2</v>
      </c>
    </row>
    <row r="107" spans="1:26" x14ac:dyDescent="0.2">
      <c r="A107" s="197" t="str">
        <f t="shared" si="106"/>
        <v>54E</v>
      </c>
      <c r="B107" s="156"/>
      <c r="C107" s="157" t="s">
        <v>299</v>
      </c>
      <c r="D107" s="157" t="s">
        <v>302</v>
      </c>
      <c r="E107" s="157">
        <v>105</v>
      </c>
      <c r="F107" s="157" t="s">
        <v>35</v>
      </c>
      <c r="G107" s="291">
        <v>1697.1666666666667</v>
      </c>
      <c r="H107" s="159" t="s">
        <v>249</v>
      </c>
      <c r="I107" s="160" t="s">
        <v>248</v>
      </c>
      <c r="J107" s="297">
        <v>0.2</v>
      </c>
      <c r="K107" s="162">
        <f t="shared" si="96"/>
        <v>0</v>
      </c>
      <c r="L107" s="159">
        <f t="shared" si="97"/>
        <v>0</v>
      </c>
      <c r="M107" s="163">
        <f t="shared" si="98"/>
        <v>178.20249999999999</v>
      </c>
      <c r="N107" s="301">
        <v>748450.5</v>
      </c>
      <c r="O107" s="194">
        <f t="shared" si="99"/>
        <v>36.75</v>
      </c>
      <c r="P107" s="282">
        <f>'WP#2 - UE-190529 Light COS'!E$21</f>
        <v>5.4188152832742979E-4</v>
      </c>
      <c r="Q107" s="286">
        <f>'WP#2 - UE-190529 Light COS'!$E$45</f>
        <v>0</v>
      </c>
      <c r="R107" s="286">
        <f>'WP#2 - UE-190529 Light COS'!E$74</f>
        <v>0</v>
      </c>
      <c r="S107" s="286">
        <f>'WP#2 - UE-190529 Light COS'!E$106</f>
        <v>0.12990060301019055</v>
      </c>
      <c r="T107" s="286">
        <f>'WP#2 - UE-190529 Light COS'!$E$123</f>
        <v>1.0314913357063102E-3</v>
      </c>
      <c r="U107" s="36">
        <f t="shared" si="100"/>
        <v>0</v>
      </c>
      <c r="V107" s="36">
        <f t="shared" si="101"/>
        <v>0</v>
      </c>
      <c r="W107" s="36">
        <f t="shared" si="102"/>
        <v>0</v>
      </c>
      <c r="X107" s="36">
        <f t="shared" si="103"/>
        <v>1.3639563316070007E-2</v>
      </c>
      <c r="Y107" s="36">
        <f t="shared" si="104"/>
        <v>3.7907306587206903E-2</v>
      </c>
      <c r="Z107" s="275">
        <f t="shared" si="105"/>
        <v>5.1546869903276907E-2</v>
      </c>
    </row>
    <row r="108" spans="1:26" x14ac:dyDescent="0.2">
      <c r="A108" s="197" t="str">
        <f t="shared" si="106"/>
        <v>54E</v>
      </c>
      <c r="B108" s="156"/>
      <c r="C108" s="157" t="s">
        <v>299</v>
      </c>
      <c r="D108" s="157" t="s">
        <v>303</v>
      </c>
      <c r="E108" s="157">
        <v>135</v>
      </c>
      <c r="F108" s="157" t="s">
        <v>35</v>
      </c>
      <c r="G108" s="291">
        <v>800.66666666666663</v>
      </c>
      <c r="H108" s="159" t="s">
        <v>249</v>
      </c>
      <c r="I108" s="160" t="s">
        <v>248</v>
      </c>
      <c r="J108" s="297">
        <v>0.2</v>
      </c>
      <c r="K108" s="162">
        <f t="shared" si="96"/>
        <v>0</v>
      </c>
      <c r="L108" s="159">
        <f t="shared" si="97"/>
        <v>0</v>
      </c>
      <c r="M108" s="163">
        <f t="shared" si="98"/>
        <v>108.09</v>
      </c>
      <c r="N108" s="301">
        <v>453978.00000000006</v>
      </c>
      <c r="O108" s="194">
        <f t="shared" si="99"/>
        <v>47.25</v>
      </c>
      <c r="P108" s="282">
        <f>'WP#2 - UE-190529 Light COS'!E$21</f>
        <v>5.4188152832742979E-4</v>
      </c>
      <c r="Q108" s="286">
        <f>'WP#2 - UE-190529 Light COS'!$E$45</f>
        <v>0</v>
      </c>
      <c r="R108" s="286">
        <f>'WP#2 - UE-190529 Light COS'!E$74</f>
        <v>0</v>
      </c>
      <c r="S108" s="286">
        <f>'WP#2 - UE-190529 Light COS'!E$106</f>
        <v>0.12990060301019055</v>
      </c>
      <c r="T108" s="286">
        <f>'WP#2 - UE-190529 Light COS'!$E$123</f>
        <v>1.0314913357063102E-3</v>
      </c>
      <c r="U108" s="36">
        <f t="shared" si="100"/>
        <v>0</v>
      </c>
      <c r="V108" s="36">
        <f t="shared" si="101"/>
        <v>0</v>
      </c>
      <c r="W108" s="36">
        <f t="shared" si="102"/>
        <v>0</v>
      </c>
      <c r="X108" s="36">
        <f t="shared" si="103"/>
        <v>1.7536581406375724E-2</v>
      </c>
      <c r="Y108" s="36">
        <f t="shared" si="104"/>
        <v>4.8737965612123159E-2</v>
      </c>
      <c r="Z108" s="275">
        <f t="shared" si="105"/>
        <v>6.6274547018498886E-2</v>
      </c>
    </row>
    <row r="109" spans="1:26" x14ac:dyDescent="0.2">
      <c r="A109" s="197" t="str">
        <f t="shared" si="106"/>
        <v>54E</v>
      </c>
      <c r="B109" s="156"/>
      <c r="C109" s="157" t="s">
        <v>299</v>
      </c>
      <c r="D109" s="157" t="s">
        <v>304</v>
      </c>
      <c r="E109" s="157">
        <v>165</v>
      </c>
      <c r="F109" s="157" t="s">
        <v>35</v>
      </c>
      <c r="G109" s="291">
        <v>316</v>
      </c>
      <c r="H109" s="159" t="s">
        <v>249</v>
      </c>
      <c r="I109" s="160" t="s">
        <v>248</v>
      </c>
      <c r="J109" s="297">
        <v>0.2</v>
      </c>
      <c r="K109" s="162">
        <f t="shared" si="96"/>
        <v>0</v>
      </c>
      <c r="L109" s="159">
        <f t="shared" si="97"/>
        <v>0</v>
      </c>
      <c r="M109" s="163">
        <f t="shared" si="98"/>
        <v>52.14</v>
      </c>
      <c r="N109" s="301">
        <v>218988</v>
      </c>
      <c r="O109" s="194">
        <f t="shared" si="99"/>
        <v>57.75</v>
      </c>
      <c r="P109" s="282">
        <f>'WP#2 - UE-190529 Light COS'!E$21</f>
        <v>5.4188152832742979E-4</v>
      </c>
      <c r="Q109" s="286">
        <f>'WP#2 - UE-190529 Light COS'!$E$45</f>
        <v>0</v>
      </c>
      <c r="R109" s="286">
        <f>'WP#2 - UE-190529 Light COS'!E$74</f>
        <v>0</v>
      </c>
      <c r="S109" s="286">
        <f>'WP#2 - UE-190529 Light COS'!E$106</f>
        <v>0.12990060301019055</v>
      </c>
      <c r="T109" s="286">
        <f>'WP#2 - UE-190529 Light COS'!$E$123</f>
        <v>1.0314913357063102E-3</v>
      </c>
      <c r="U109" s="36">
        <f t="shared" si="100"/>
        <v>0</v>
      </c>
      <c r="V109" s="36">
        <f t="shared" si="101"/>
        <v>0</v>
      </c>
      <c r="W109" s="36">
        <f t="shared" si="102"/>
        <v>0</v>
      </c>
      <c r="X109" s="36">
        <f t="shared" si="103"/>
        <v>2.143359949668144E-2</v>
      </c>
      <c r="Y109" s="36">
        <f t="shared" si="104"/>
        <v>5.9568624637039415E-2</v>
      </c>
      <c r="Z109" s="275">
        <f t="shared" si="105"/>
        <v>8.1002224133720852E-2</v>
      </c>
    </row>
    <row r="110" spans="1:26" x14ac:dyDescent="0.2">
      <c r="A110" s="197" t="str">
        <f t="shared" si="106"/>
        <v>54E</v>
      </c>
      <c r="B110" s="156"/>
      <c r="C110" s="157" t="s">
        <v>299</v>
      </c>
      <c r="D110" s="157" t="s">
        <v>305</v>
      </c>
      <c r="E110" s="157">
        <v>195</v>
      </c>
      <c r="F110" s="157" t="s">
        <v>35</v>
      </c>
      <c r="G110" s="291">
        <v>18.583333333333332</v>
      </c>
      <c r="H110" s="159" t="s">
        <v>249</v>
      </c>
      <c r="I110" s="160" t="s">
        <v>248</v>
      </c>
      <c r="J110" s="297">
        <v>0.2</v>
      </c>
      <c r="K110" s="162">
        <f t="shared" si="96"/>
        <v>0</v>
      </c>
      <c r="L110" s="159">
        <f t="shared" si="97"/>
        <v>0</v>
      </c>
      <c r="M110" s="163">
        <f t="shared" si="98"/>
        <v>3.6237499999999994</v>
      </c>
      <c r="N110" s="301">
        <v>15219.75</v>
      </c>
      <c r="O110" s="194">
        <f t="shared" si="99"/>
        <v>68.25</v>
      </c>
      <c r="P110" s="282">
        <f>'WP#2 - UE-190529 Light COS'!E$21</f>
        <v>5.4188152832742979E-4</v>
      </c>
      <c r="Q110" s="286">
        <f>'WP#2 - UE-190529 Light COS'!$E$45</f>
        <v>0</v>
      </c>
      <c r="R110" s="286">
        <f>'WP#2 - UE-190529 Light COS'!E$74</f>
        <v>0</v>
      </c>
      <c r="S110" s="286">
        <f>'WP#2 - UE-190529 Light COS'!E$106</f>
        <v>0.12990060301019055</v>
      </c>
      <c r="T110" s="286">
        <f>'WP#2 - UE-190529 Light COS'!$E$123</f>
        <v>1.0314913357063102E-3</v>
      </c>
      <c r="U110" s="36">
        <f t="shared" si="100"/>
        <v>0</v>
      </c>
      <c r="V110" s="36">
        <f t="shared" si="101"/>
        <v>0</v>
      </c>
      <c r="W110" s="36">
        <f t="shared" si="102"/>
        <v>0</v>
      </c>
      <c r="X110" s="36">
        <f t="shared" si="103"/>
        <v>2.5330617586987157E-2</v>
      </c>
      <c r="Y110" s="36">
        <f t="shared" si="104"/>
        <v>7.0399283661955678E-2</v>
      </c>
      <c r="Z110" s="275">
        <f t="shared" si="105"/>
        <v>9.5729901248942831E-2</v>
      </c>
    </row>
    <row r="111" spans="1:26" x14ac:dyDescent="0.2">
      <c r="A111" s="197" t="str">
        <f t="shared" si="106"/>
        <v>54E</v>
      </c>
      <c r="B111" s="156"/>
      <c r="C111" s="157" t="s">
        <v>299</v>
      </c>
      <c r="D111" s="157" t="s">
        <v>306</v>
      </c>
      <c r="E111" s="157">
        <v>225</v>
      </c>
      <c r="F111" s="157" t="s">
        <v>35</v>
      </c>
      <c r="G111" s="291">
        <v>0</v>
      </c>
      <c r="H111" s="159" t="s">
        <v>249</v>
      </c>
      <c r="I111" s="160" t="s">
        <v>248</v>
      </c>
      <c r="J111" s="297">
        <v>0.2</v>
      </c>
      <c r="K111" s="162">
        <f t="shared" si="96"/>
        <v>0</v>
      </c>
      <c r="L111" s="159">
        <f t="shared" si="97"/>
        <v>0</v>
      </c>
      <c r="M111" s="163">
        <f t="shared" si="98"/>
        <v>0</v>
      </c>
      <c r="N111" s="301">
        <v>0</v>
      </c>
      <c r="O111" s="194">
        <f t="shared" si="99"/>
        <v>78.75</v>
      </c>
      <c r="P111" s="282">
        <f>'WP#2 - UE-190529 Light COS'!E$21</f>
        <v>5.4188152832742979E-4</v>
      </c>
      <c r="Q111" s="286">
        <f>'WP#2 - UE-190529 Light COS'!$E$45</f>
        <v>0</v>
      </c>
      <c r="R111" s="286">
        <f>'WP#2 - UE-190529 Light COS'!E$74</f>
        <v>0</v>
      </c>
      <c r="S111" s="286">
        <f>'WP#2 - UE-190529 Light COS'!E$106</f>
        <v>0.12990060301019055</v>
      </c>
      <c r="T111" s="286">
        <f>'WP#2 - UE-190529 Light COS'!$E$123</f>
        <v>1.0314913357063102E-3</v>
      </c>
      <c r="U111" s="36">
        <f t="shared" si="100"/>
        <v>0</v>
      </c>
      <c r="V111" s="36">
        <f t="shared" si="101"/>
        <v>0</v>
      </c>
      <c r="W111" s="36">
        <f t="shared" si="102"/>
        <v>0</v>
      </c>
      <c r="X111" s="36">
        <f t="shared" si="103"/>
        <v>2.9227635677292873E-2</v>
      </c>
      <c r="Y111" s="36">
        <f t="shared" si="104"/>
        <v>8.1229942686871934E-2</v>
      </c>
      <c r="Z111" s="275">
        <f t="shared" si="105"/>
        <v>0.11045757836416481</v>
      </c>
    </row>
    <row r="112" spans="1:26" x14ac:dyDescent="0.2">
      <c r="A112" s="197" t="str">
        <f>A110</f>
        <v>54E</v>
      </c>
      <c r="B112" s="156"/>
      <c r="C112" s="157" t="s">
        <v>299</v>
      </c>
      <c r="D112" s="157" t="s">
        <v>307</v>
      </c>
      <c r="E112" s="157">
        <v>255</v>
      </c>
      <c r="F112" s="157" t="s">
        <v>35</v>
      </c>
      <c r="G112" s="291">
        <v>10.583333333333334</v>
      </c>
      <c r="H112" s="159" t="s">
        <v>249</v>
      </c>
      <c r="I112" s="160" t="s">
        <v>248</v>
      </c>
      <c r="J112" s="297">
        <v>0.2</v>
      </c>
      <c r="K112" s="162">
        <f t="shared" si="96"/>
        <v>0</v>
      </c>
      <c r="L112" s="159">
        <f t="shared" si="97"/>
        <v>0</v>
      </c>
      <c r="M112" s="163">
        <f t="shared" si="98"/>
        <v>2.69875</v>
      </c>
      <c r="N112" s="301">
        <v>11334.75</v>
      </c>
      <c r="O112" s="194">
        <f t="shared" si="99"/>
        <v>89.25</v>
      </c>
      <c r="P112" s="282">
        <f>'WP#2 - UE-190529 Light COS'!E$21</f>
        <v>5.4188152832742979E-4</v>
      </c>
      <c r="Q112" s="286">
        <f>'WP#2 - UE-190529 Light COS'!$E$45</f>
        <v>0</v>
      </c>
      <c r="R112" s="286">
        <f>'WP#2 - UE-190529 Light COS'!E$74</f>
        <v>0</v>
      </c>
      <c r="S112" s="286">
        <f>'WP#2 - UE-190529 Light COS'!E$106</f>
        <v>0.12990060301019055</v>
      </c>
      <c r="T112" s="286">
        <f>'WP#2 - UE-190529 Light COS'!$E$123</f>
        <v>1.0314913357063102E-3</v>
      </c>
      <c r="U112" s="36">
        <f t="shared" si="100"/>
        <v>0</v>
      </c>
      <c r="V112" s="36">
        <f t="shared" si="101"/>
        <v>0</v>
      </c>
      <c r="W112" s="36">
        <f t="shared" si="102"/>
        <v>0</v>
      </c>
      <c r="X112" s="36">
        <f t="shared" si="103"/>
        <v>3.3124653767598586E-2</v>
      </c>
      <c r="Y112" s="36">
        <f t="shared" si="104"/>
        <v>9.206060171178819E-2</v>
      </c>
      <c r="Z112" s="275">
        <f t="shared" si="105"/>
        <v>0.12518525547938678</v>
      </c>
    </row>
    <row r="113" spans="1:26" x14ac:dyDescent="0.2">
      <c r="A113" s="197" t="str">
        <f>A111</f>
        <v>54E</v>
      </c>
      <c r="B113" s="156"/>
      <c r="C113" s="157" t="s">
        <v>299</v>
      </c>
      <c r="D113" s="157" t="s">
        <v>308</v>
      </c>
      <c r="E113" s="157">
        <v>285</v>
      </c>
      <c r="F113" s="157" t="s">
        <v>35</v>
      </c>
      <c r="G113" s="291">
        <v>0</v>
      </c>
      <c r="H113" s="159" t="s">
        <v>249</v>
      </c>
      <c r="I113" s="160" t="s">
        <v>248</v>
      </c>
      <c r="J113" s="297">
        <v>0.2</v>
      </c>
      <c r="K113" s="162">
        <f t="shared" si="96"/>
        <v>0</v>
      </c>
      <c r="L113" s="159">
        <f t="shared" si="97"/>
        <v>0</v>
      </c>
      <c r="M113" s="163">
        <f t="shared" si="98"/>
        <v>0</v>
      </c>
      <c r="N113" s="301">
        <v>0</v>
      </c>
      <c r="O113" s="194">
        <f t="shared" si="99"/>
        <v>99.75</v>
      </c>
      <c r="P113" s="282">
        <f>'WP#2 - UE-190529 Light COS'!E$21</f>
        <v>5.4188152832742979E-4</v>
      </c>
      <c r="Q113" s="286">
        <f>'WP#2 - UE-190529 Light COS'!$E$45</f>
        <v>0</v>
      </c>
      <c r="R113" s="286">
        <f>'WP#2 - UE-190529 Light COS'!E$74</f>
        <v>0</v>
      </c>
      <c r="S113" s="286">
        <f>'WP#2 - UE-190529 Light COS'!E$106</f>
        <v>0.12990060301019055</v>
      </c>
      <c r="T113" s="286">
        <f>'WP#2 - UE-190529 Light COS'!$E$123</f>
        <v>1.0314913357063102E-3</v>
      </c>
      <c r="U113" s="36">
        <f t="shared" si="100"/>
        <v>0</v>
      </c>
      <c r="V113" s="36">
        <f t="shared" si="101"/>
        <v>0</v>
      </c>
      <c r="W113" s="36">
        <f t="shared" si="102"/>
        <v>0</v>
      </c>
      <c r="X113" s="36">
        <f t="shared" si="103"/>
        <v>3.7021671857904309E-2</v>
      </c>
      <c r="Y113" s="36">
        <f t="shared" si="104"/>
        <v>0.10289126073670445</v>
      </c>
      <c r="Z113" s="275">
        <f t="shared" si="105"/>
        <v>0.13991293259460874</v>
      </c>
    </row>
    <row r="114" spans="1:26" x14ac:dyDescent="0.2">
      <c r="A114" s="191" t="s">
        <v>259</v>
      </c>
      <c r="B114" s="149"/>
      <c r="C114" s="150"/>
      <c r="D114" s="151"/>
      <c r="E114" s="152"/>
      <c r="F114" s="151"/>
      <c r="G114" s="290"/>
      <c r="H114" s="153"/>
      <c r="I114" s="150"/>
      <c r="J114" s="296"/>
      <c r="K114" s="174"/>
      <c r="L114" s="153"/>
      <c r="M114" s="155"/>
      <c r="N114" s="300"/>
      <c r="O114" s="192"/>
      <c r="P114" s="281"/>
      <c r="Q114" s="285"/>
      <c r="R114" s="285"/>
      <c r="S114" s="285"/>
      <c r="T114" s="285"/>
      <c r="U114" s="45"/>
      <c r="V114" s="45"/>
      <c r="W114" s="45"/>
      <c r="X114" s="45"/>
      <c r="Y114" s="45"/>
      <c r="Z114" s="274"/>
    </row>
    <row r="115" spans="1:26" x14ac:dyDescent="0.2">
      <c r="A115" s="202" t="s">
        <v>258</v>
      </c>
      <c r="B115" s="157" t="s">
        <v>257</v>
      </c>
      <c r="C115" s="157" t="s">
        <v>309</v>
      </c>
      <c r="D115" s="157" t="s">
        <v>311</v>
      </c>
      <c r="E115" s="157">
        <v>70</v>
      </c>
      <c r="F115" s="157" t="s">
        <v>327</v>
      </c>
      <c r="G115" s="291">
        <v>17.75</v>
      </c>
      <c r="H115" s="159">
        <v>870.34</v>
      </c>
      <c r="I115" s="160" t="s">
        <v>242</v>
      </c>
      <c r="J115" s="297">
        <v>1</v>
      </c>
      <c r="K115" s="162">
        <f t="shared" ref="K115:K120" si="107">IF(I115="Yes",G115*J115,0)</f>
        <v>17.75</v>
      </c>
      <c r="L115" s="159">
        <f t="shared" ref="L115:L120" si="108">IF(F115="Company", G115*H115,0)</f>
        <v>15448.535</v>
      </c>
      <c r="M115" s="163">
        <f t="shared" ref="M115:M120" si="109">E115*G115/1000</f>
        <v>1.2424999999999999</v>
      </c>
      <c r="N115" s="301">
        <v>5218.5000000000009</v>
      </c>
      <c r="O115" s="194">
        <f t="shared" ref="O115:O120" si="110">E115*4200/1000/12</f>
        <v>24.5</v>
      </c>
      <c r="P115" s="282">
        <f>'WP#2 - UE-190529 Light COS'!E$21</f>
        <v>5.4188152832742979E-4</v>
      </c>
      <c r="Q115" s="286">
        <f>'WP#2 - UE-190529 Light COS'!$E$45</f>
        <v>0</v>
      </c>
      <c r="R115" s="286">
        <f>'WP#2 - UE-190529 Light COS'!E$74</f>
        <v>0</v>
      </c>
      <c r="S115" s="286">
        <f>'WP#2 - UE-190529 Light COS'!$E$116</f>
        <v>0.13295973932299357</v>
      </c>
      <c r="T115" s="286">
        <f>'WP#2 - UE-190529 Light COS'!$E$123</f>
        <v>1.0314913357063102E-3</v>
      </c>
      <c r="U115" s="36">
        <f t="shared" ref="U115:U120" si="111">IF(F115="Company", H115*P115, 0)</f>
        <v>0.47162116936449527</v>
      </c>
      <c r="V115" s="36">
        <f t="shared" ref="V115:V120" si="112">IF(I115="yes", J115*Q115, 0)</f>
        <v>0</v>
      </c>
      <c r="W115" s="36">
        <f t="shared" ref="W115:W120" si="113">R115*O115</f>
        <v>0</v>
      </c>
      <c r="X115" s="36">
        <f t="shared" ref="X115:X120" si="114">E115*S115/1000</f>
        <v>9.3071817526095505E-3</v>
      </c>
      <c r="Y115" s="36">
        <f t="shared" ref="Y115:Y120" si="115">O115*T115</f>
        <v>2.5271537724804602E-2</v>
      </c>
      <c r="Z115" s="275">
        <f t="shared" ref="Z115:Z120" si="116">SUM(U115:Y115)</f>
        <v>0.50619988884190936</v>
      </c>
    </row>
    <row r="116" spans="1:26" x14ac:dyDescent="0.2">
      <c r="A116" s="203" t="str">
        <f>+A115</f>
        <v>55E &amp; 56E</v>
      </c>
      <c r="B116" s="157" t="s">
        <v>257</v>
      </c>
      <c r="C116" s="157" t="s">
        <v>309</v>
      </c>
      <c r="D116" s="157" t="s">
        <v>312</v>
      </c>
      <c r="E116" s="157">
        <v>100</v>
      </c>
      <c r="F116" s="157" t="s">
        <v>327</v>
      </c>
      <c r="G116" s="291">
        <v>3896.6666666666665</v>
      </c>
      <c r="H116" s="159">
        <v>821.04</v>
      </c>
      <c r="I116" s="160" t="s">
        <v>242</v>
      </c>
      <c r="J116" s="297">
        <v>1</v>
      </c>
      <c r="K116" s="162">
        <f t="shared" si="107"/>
        <v>3896.6666666666665</v>
      </c>
      <c r="L116" s="159">
        <f t="shared" si="108"/>
        <v>3199319.1999999997</v>
      </c>
      <c r="M116" s="163">
        <f t="shared" si="109"/>
        <v>389.66666666666663</v>
      </c>
      <c r="N116" s="301">
        <v>1636600</v>
      </c>
      <c r="O116" s="194">
        <f t="shared" si="110"/>
        <v>35</v>
      </c>
      <c r="P116" s="282">
        <f>'WP#2 - UE-190529 Light COS'!E$21</f>
        <v>5.4188152832742979E-4</v>
      </c>
      <c r="Q116" s="286">
        <f>'WP#2 - UE-190529 Light COS'!$E$45</f>
        <v>0</v>
      </c>
      <c r="R116" s="286">
        <f>'WP#2 - UE-190529 Light COS'!E$74</f>
        <v>0</v>
      </c>
      <c r="S116" s="286">
        <f>'WP#2 - UE-190529 Light COS'!$E$116</f>
        <v>0.13295973932299357</v>
      </c>
      <c r="T116" s="286">
        <f>'WP#2 - UE-190529 Light COS'!$E$123</f>
        <v>1.0314913357063102E-3</v>
      </c>
      <c r="U116" s="36">
        <f t="shared" si="111"/>
        <v>0.44490641001795295</v>
      </c>
      <c r="V116" s="36">
        <f t="shared" si="112"/>
        <v>0</v>
      </c>
      <c r="W116" s="36">
        <f t="shared" si="113"/>
        <v>0</v>
      </c>
      <c r="X116" s="36">
        <f t="shared" si="114"/>
        <v>1.3295973932299358E-2</v>
      </c>
      <c r="Y116" s="36">
        <f t="shared" si="115"/>
        <v>3.6102196749720858E-2</v>
      </c>
      <c r="Z116" s="275">
        <f t="shared" si="116"/>
        <v>0.49430458069997318</v>
      </c>
    </row>
    <row r="117" spans="1:26" x14ac:dyDescent="0.2">
      <c r="A117" s="203" t="str">
        <f>+A116</f>
        <v>55E &amp; 56E</v>
      </c>
      <c r="B117" s="157" t="s">
        <v>257</v>
      </c>
      <c r="C117" s="157" t="s">
        <v>309</v>
      </c>
      <c r="D117" s="157" t="s">
        <v>313</v>
      </c>
      <c r="E117" s="157">
        <v>150</v>
      </c>
      <c r="F117" s="157" t="s">
        <v>327</v>
      </c>
      <c r="G117" s="291">
        <v>520.33333333333337</v>
      </c>
      <c r="H117" s="159">
        <v>822.4</v>
      </c>
      <c r="I117" s="160" t="s">
        <v>242</v>
      </c>
      <c r="J117" s="297">
        <v>1</v>
      </c>
      <c r="K117" s="162">
        <f t="shared" si="107"/>
        <v>520.33333333333337</v>
      </c>
      <c r="L117" s="159">
        <f t="shared" si="108"/>
        <v>427922.13333333336</v>
      </c>
      <c r="M117" s="163">
        <f t="shared" si="109"/>
        <v>78.05</v>
      </c>
      <c r="N117" s="301">
        <v>327810</v>
      </c>
      <c r="O117" s="194">
        <f t="shared" si="110"/>
        <v>52.5</v>
      </c>
      <c r="P117" s="282">
        <f>'WP#2 - UE-190529 Light COS'!E$21</f>
        <v>5.4188152832742979E-4</v>
      </c>
      <c r="Q117" s="286">
        <f>'WP#2 - UE-190529 Light COS'!$E$45</f>
        <v>0</v>
      </c>
      <c r="R117" s="286">
        <f>'WP#2 - UE-190529 Light COS'!E$74</f>
        <v>0</v>
      </c>
      <c r="S117" s="286">
        <f>'WP#2 - UE-190529 Light COS'!$E$116</f>
        <v>0.13295973932299357</v>
      </c>
      <c r="T117" s="286">
        <f>'WP#2 - UE-190529 Light COS'!$E$123</f>
        <v>1.0314913357063102E-3</v>
      </c>
      <c r="U117" s="36">
        <f t="shared" si="111"/>
        <v>0.44564336889647826</v>
      </c>
      <c r="V117" s="36">
        <f t="shared" si="112"/>
        <v>0</v>
      </c>
      <c r="W117" s="36">
        <f t="shared" si="113"/>
        <v>0</v>
      </c>
      <c r="X117" s="36">
        <f t="shared" si="114"/>
        <v>1.9943960898449034E-2</v>
      </c>
      <c r="Y117" s="36">
        <f t="shared" si="115"/>
        <v>5.4153295124581287E-2</v>
      </c>
      <c r="Z117" s="275">
        <f t="shared" si="116"/>
        <v>0.51974062491950856</v>
      </c>
    </row>
    <row r="118" spans="1:26" x14ac:dyDescent="0.2">
      <c r="A118" s="203" t="str">
        <f>+A117</f>
        <v>55E &amp; 56E</v>
      </c>
      <c r="B118" s="157" t="s">
        <v>257</v>
      </c>
      <c r="C118" s="157" t="s">
        <v>309</v>
      </c>
      <c r="D118" s="157" t="s">
        <v>314</v>
      </c>
      <c r="E118" s="157">
        <v>200</v>
      </c>
      <c r="F118" s="157" t="s">
        <v>327</v>
      </c>
      <c r="G118" s="291">
        <v>1121.3333333333333</v>
      </c>
      <c r="H118" s="159">
        <v>869.01</v>
      </c>
      <c r="I118" s="160" t="s">
        <v>242</v>
      </c>
      <c r="J118" s="297">
        <v>1</v>
      </c>
      <c r="K118" s="162">
        <f t="shared" si="107"/>
        <v>1121.3333333333333</v>
      </c>
      <c r="L118" s="159">
        <f t="shared" si="108"/>
        <v>974449.87999999989</v>
      </c>
      <c r="M118" s="163">
        <f t="shared" si="109"/>
        <v>224.26666666666665</v>
      </c>
      <c r="N118" s="301">
        <v>941920</v>
      </c>
      <c r="O118" s="194">
        <f t="shared" si="110"/>
        <v>70</v>
      </c>
      <c r="P118" s="282">
        <f>'WP#2 - UE-190529 Light COS'!E$21</f>
        <v>5.4188152832742979E-4</v>
      </c>
      <c r="Q118" s="286">
        <f>'WP#2 - UE-190529 Light COS'!$E$45</f>
        <v>0</v>
      </c>
      <c r="R118" s="286">
        <f>'WP#2 - UE-190529 Light COS'!E$74</f>
        <v>0</v>
      </c>
      <c r="S118" s="286">
        <f>'WP#2 - UE-190529 Light COS'!$E$116</f>
        <v>0.13295973932299357</v>
      </c>
      <c r="T118" s="286">
        <f>'WP#2 - UE-190529 Light COS'!$E$123</f>
        <v>1.0314913357063102E-3</v>
      </c>
      <c r="U118" s="36">
        <f t="shared" si="111"/>
        <v>0.47090046693181975</v>
      </c>
      <c r="V118" s="36">
        <f t="shared" si="112"/>
        <v>0</v>
      </c>
      <c r="W118" s="36">
        <f t="shared" si="113"/>
        <v>0</v>
      </c>
      <c r="X118" s="36">
        <f t="shared" si="114"/>
        <v>2.6591947864598717E-2</v>
      </c>
      <c r="Y118" s="36">
        <f t="shared" si="115"/>
        <v>7.2204393499441716E-2</v>
      </c>
      <c r="Z118" s="275">
        <f t="shared" si="116"/>
        <v>0.56969680829586022</v>
      </c>
    </row>
    <row r="119" spans="1:26" x14ac:dyDescent="0.2">
      <c r="A119" s="203" t="str">
        <f>+A118</f>
        <v>55E &amp; 56E</v>
      </c>
      <c r="B119" s="157" t="s">
        <v>257</v>
      </c>
      <c r="C119" s="157" t="s">
        <v>309</v>
      </c>
      <c r="D119" s="157" t="s">
        <v>315</v>
      </c>
      <c r="E119" s="157">
        <v>250</v>
      </c>
      <c r="F119" s="157" t="s">
        <v>327</v>
      </c>
      <c r="G119" s="291">
        <v>118.08333333333333</v>
      </c>
      <c r="H119" s="159">
        <v>884.18</v>
      </c>
      <c r="I119" s="160" t="s">
        <v>242</v>
      </c>
      <c r="J119" s="297">
        <v>1</v>
      </c>
      <c r="K119" s="162">
        <f t="shared" si="107"/>
        <v>118.08333333333333</v>
      </c>
      <c r="L119" s="159">
        <f t="shared" si="108"/>
        <v>104406.92166666666</v>
      </c>
      <c r="M119" s="163">
        <f t="shared" si="109"/>
        <v>29.520833333333332</v>
      </c>
      <c r="N119" s="301">
        <v>123987.5</v>
      </c>
      <c r="O119" s="194">
        <f t="shared" si="110"/>
        <v>87.5</v>
      </c>
      <c r="P119" s="282">
        <f>'WP#2 - UE-190529 Light COS'!E$21</f>
        <v>5.4188152832742979E-4</v>
      </c>
      <c r="Q119" s="286">
        <f>'WP#2 - UE-190529 Light COS'!$E$45</f>
        <v>0</v>
      </c>
      <c r="R119" s="286">
        <f>'WP#2 - UE-190529 Light COS'!E$74</f>
        <v>0</v>
      </c>
      <c r="S119" s="286">
        <f>'WP#2 - UE-190529 Light COS'!$E$116</f>
        <v>0.13295973932299357</v>
      </c>
      <c r="T119" s="286">
        <f>'WP#2 - UE-190529 Light COS'!$E$123</f>
        <v>1.0314913357063102E-3</v>
      </c>
      <c r="U119" s="36">
        <f t="shared" si="111"/>
        <v>0.47912080971654686</v>
      </c>
      <c r="V119" s="36">
        <f t="shared" si="112"/>
        <v>0</v>
      </c>
      <c r="W119" s="36">
        <f t="shared" si="113"/>
        <v>0</v>
      </c>
      <c r="X119" s="36">
        <f t="shared" si="114"/>
        <v>3.3239934830748392E-2</v>
      </c>
      <c r="Y119" s="36">
        <f t="shared" si="115"/>
        <v>9.0255491874302152E-2</v>
      </c>
      <c r="Z119" s="275">
        <f t="shared" si="116"/>
        <v>0.60261623642159745</v>
      </c>
    </row>
    <row r="120" spans="1:26" x14ac:dyDescent="0.2">
      <c r="A120" s="203" t="str">
        <f>+A119</f>
        <v>55E &amp; 56E</v>
      </c>
      <c r="B120" s="157" t="s">
        <v>257</v>
      </c>
      <c r="C120" s="157" t="s">
        <v>309</v>
      </c>
      <c r="D120" s="157" t="s">
        <v>317</v>
      </c>
      <c r="E120" s="157">
        <v>400</v>
      </c>
      <c r="F120" s="157" t="s">
        <v>327</v>
      </c>
      <c r="G120" s="291">
        <v>49</v>
      </c>
      <c r="H120" s="159">
        <v>984.66</v>
      </c>
      <c r="I120" s="160" t="s">
        <v>242</v>
      </c>
      <c r="J120" s="297">
        <v>1</v>
      </c>
      <c r="K120" s="162">
        <f t="shared" si="107"/>
        <v>49</v>
      </c>
      <c r="L120" s="159">
        <f t="shared" si="108"/>
        <v>48248.34</v>
      </c>
      <c r="M120" s="163">
        <f t="shared" si="109"/>
        <v>19.600000000000001</v>
      </c>
      <c r="N120" s="301">
        <v>82320</v>
      </c>
      <c r="O120" s="194">
        <f t="shared" si="110"/>
        <v>140</v>
      </c>
      <c r="P120" s="282">
        <f>'WP#2 - UE-190529 Light COS'!E$21</f>
        <v>5.4188152832742979E-4</v>
      </c>
      <c r="Q120" s="286">
        <f>'WP#2 - UE-190529 Light COS'!$E$45</f>
        <v>0</v>
      </c>
      <c r="R120" s="286">
        <f>'WP#2 - UE-190529 Light COS'!E$74</f>
        <v>0</v>
      </c>
      <c r="S120" s="286">
        <f>'WP#2 - UE-190529 Light COS'!$E$116</f>
        <v>0.13295973932299357</v>
      </c>
      <c r="T120" s="286">
        <f>'WP#2 - UE-190529 Light COS'!$E$123</f>
        <v>1.0314913357063102E-3</v>
      </c>
      <c r="U120" s="36">
        <f t="shared" si="111"/>
        <v>0.53356906568288698</v>
      </c>
      <c r="V120" s="36">
        <f t="shared" si="112"/>
        <v>0</v>
      </c>
      <c r="W120" s="36">
        <f t="shared" si="113"/>
        <v>0</v>
      </c>
      <c r="X120" s="36">
        <f t="shared" si="114"/>
        <v>5.3183895729197433E-2</v>
      </c>
      <c r="Y120" s="36">
        <f t="shared" si="115"/>
        <v>0.14440878699888343</v>
      </c>
      <c r="Z120" s="275">
        <f t="shared" si="116"/>
        <v>0.73116174841096782</v>
      </c>
    </row>
    <row r="121" spans="1:26" x14ac:dyDescent="0.2">
      <c r="A121" s="203"/>
      <c r="B121" s="172"/>
      <c r="C121" s="157"/>
      <c r="D121" s="157"/>
      <c r="E121" s="157"/>
      <c r="F121" s="157"/>
      <c r="G121" s="291"/>
      <c r="H121" s="159"/>
      <c r="I121" s="160"/>
      <c r="J121" s="297"/>
      <c r="K121" s="162"/>
      <c r="L121" s="159"/>
      <c r="M121" s="163"/>
      <c r="N121" s="301"/>
      <c r="O121" s="199"/>
      <c r="P121" s="282"/>
      <c r="Q121" s="286"/>
      <c r="R121" s="286"/>
      <c r="S121" s="286"/>
      <c r="T121" s="286"/>
      <c r="Z121" s="275"/>
    </row>
    <row r="122" spans="1:26" x14ac:dyDescent="0.2">
      <c r="A122" s="203" t="str">
        <f>+A120</f>
        <v>55E &amp; 56E</v>
      </c>
      <c r="B122" s="179"/>
      <c r="C122" s="157" t="s">
        <v>318</v>
      </c>
      <c r="D122" s="157" t="s">
        <v>323</v>
      </c>
      <c r="E122" s="157">
        <v>250</v>
      </c>
      <c r="F122" s="157" t="s">
        <v>327</v>
      </c>
      <c r="G122" s="291">
        <v>6</v>
      </c>
      <c r="H122" s="159">
        <v>875.7</v>
      </c>
      <c r="I122" s="160" t="s">
        <v>242</v>
      </c>
      <c r="J122" s="297">
        <v>2</v>
      </c>
      <c r="K122" s="162">
        <f>IF(I122="Yes",G122*J122,0)</f>
        <v>12</v>
      </c>
      <c r="L122" s="159">
        <f>IF(F122="Company", G122*H122,0)</f>
        <v>5254.2000000000007</v>
      </c>
      <c r="M122" s="163">
        <f>E122*G122/1000</f>
        <v>1.5</v>
      </c>
      <c r="N122" s="301">
        <v>6300</v>
      </c>
      <c r="O122" s="194">
        <f>E122*4200/1000/12</f>
        <v>87.5</v>
      </c>
      <c r="P122" s="282">
        <f>'WP#2 - UE-190529 Light COS'!E$21</f>
        <v>5.4188152832742979E-4</v>
      </c>
      <c r="Q122" s="286">
        <f>'WP#2 - UE-190529 Light COS'!$E$45</f>
        <v>0</v>
      </c>
      <c r="R122" s="286">
        <f>'WP#2 - UE-190529 Light COS'!E$74</f>
        <v>0</v>
      </c>
      <c r="S122" s="286">
        <f>'WP#2 - UE-190529 Light COS'!$E$116</f>
        <v>0.13295973932299357</v>
      </c>
      <c r="T122" s="286">
        <f>'WP#2 - UE-190529 Light COS'!$E$123</f>
        <v>1.0314913357063102E-3</v>
      </c>
      <c r="U122" s="36">
        <f>IF(F122="Company", H122*P122, 0)</f>
        <v>0.47452565435633032</v>
      </c>
      <c r="V122" s="36">
        <f>IF(I122="yes", J122*Q122, 0)</f>
        <v>0</v>
      </c>
      <c r="W122" s="36">
        <f>R122*O122</f>
        <v>0</v>
      </c>
      <c r="X122" s="36">
        <f>E122*S122/1000</f>
        <v>3.3239934830748392E-2</v>
      </c>
      <c r="Y122" s="36">
        <f>O122*T122</f>
        <v>9.0255491874302152E-2</v>
      </c>
      <c r="Z122" s="275">
        <f>SUM(U122:Y122)</f>
        <v>0.59802108106138085</v>
      </c>
    </row>
    <row r="123" spans="1:26" x14ac:dyDescent="0.2">
      <c r="A123" s="201"/>
      <c r="B123" s="172"/>
      <c r="C123" s="157"/>
      <c r="D123" s="157"/>
      <c r="E123" s="157"/>
      <c r="F123" s="157"/>
      <c r="G123" s="291"/>
      <c r="H123" s="159"/>
      <c r="I123" s="160"/>
      <c r="J123" s="297"/>
      <c r="K123" s="162"/>
      <c r="L123" s="159"/>
      <c r="M123" s="163"/>
      <c r="N123" s="301"/>
      <c r="O123" s="199"/>
      <c r="P123" s="282"/>
      <c r="Q123" s="286"/>
      <c r="R123" s="286"/>
      <c r="S123" s="286"/>
      <c r="T123" s="286"/>
      <c r="Z123" s="275"/>
    </row>
    <row r="124" spans="1:26" x14ac:dyDescent="0.2">
      <c r="A124" s="197" t="str">
        <f>+A122</f>
        <v>55E &amp; 56E</v>
      </c>
      <c r="B124" s="156"/>
      <c r="C124" s="157" t="s">
        <v>299</v>
      </c>
      <c r="D124" s="157" t="s">
        <v>300</v>
      </c>
      <c r="E124" s="157">
        <v>45</v>
      </c>
      <c r="F124" s="157" t="s">
        <v>327</v>
      </c>
      <c r="G124" s="291">
        <v>401.41666666666669</v>
      </c>
      <c r="H124" s="159">
        <v>766.43</v>
      </c>
      <c r="I124" s="160" t="s">
        <v>242</v>
      </c>
      <c r="J124" s="297">
        <v>0.2</v>
      </c>
      <c r="K124" s="162">
        <f t="shared" ref="K124:K132" si="117">IF(I124="Yes",G124*J124,0)</f>
        <v>80.283333333333346</v>
      </c>
      <c r="L124" s="159">
        <f t="shared" ref="L124:L132" si="118">IF(F124="Company", G124*H124,0)</f>
        <v>307657.77583333332</v>
      </c>
      <c r="M124" s="163">
        <f t="shared" ref="M124:M132" si="119">E124*G124/1000</f>
        <v>18.063749999999999</v>
      </c>
      <c r="N124" s="301">
        <v>75867.75</v>
      </c>
      <c r="O124" s="194">
        <f t="shared" ref="O124:O132" si="120">E124*4200/1000/12</f>
        <v>15.75</v>
      </c>
      <c r="P124" s="282">
        <f>'WP#2 - UE-190529 Light COS'!E$21</f>
        <v>5.4188152832742979E-4</v>
      </c>
      <c r="Q124" s="286">
        <f>'WP#2 - UE-190529 Light COS'!$E$45</f>
        <v>0</v>
      </c>
      <c r="R124" s="286">
        <f>'WP#2 - UE-190529 Light COS'!E$74</f>
        <v>0</v>
      </c>
      <c r="S124" s="286">
        <f>'WP#2 - UE-190529 Light COS'!$E$116</f>
        <v>0.13295973932299357</v>
      </c>
      <c r="T124" s="286">
        <f>'WP#2 - UE-190529 Light COS'!$E$123</f>
        <v>1.0314913357063102E-3</v>
      </c>
      <c r="U124" s="36">
        <f t="shared" ref="U124:U132" si="121">IF(F124="Company", H124*P124, 0)</f>
        <v>0.41531425975599201</v>
      </c>
      <c r="V124" s="36">
        <f t="shared" ref="V124:V132" si="122">IF(I124="yes", J124*Q124, 0)</f>
        <v>0</v>
      </c>
      <c r="W124" s="36">
        <f t="shared" ref="W124:W132" si="123">R124*O124</f>
        <v>0</v>
      </c>
      <c r="X124" s="36">
        <f t="shared" ref="X124:X132" si="124">E124*S124/1000</f>
        <v>5.9831882695347101E-3</v>
      </c>
      <c r="Y124" s="36">
        <f t="shared" ref="Y124:Y132" si="125">O124*T124</f>
        <v>1.6245988537374387E-2</v>
      </c>
      <c r="Z124" s="275">
        <f t="shared" ref="Z124:Z132" si="126">SUM(U124:Y124)</f>
        <v>0.43754343656290112</v>
      </c>
    </row>
    <row r="125" spans="1:26" x14ac:dyDescent="0.2">
      <c r="A125" s="197" t="str">
        <f t="shared" ref="A125:A130" si="127">A124</f>
        <v>55E &amp; 56E</v>
      </c>
      <c r="B125" s="156"/>
      <c r="C125" s="157" t="s">
        <v>299</v>
      </c>
      <c r="D125" s="157" t="s">
        <v>301</v>
      </c>
      <c r="E125" s="157">
        <v>75</v>
      </c>
      <c r="F125" s="157" t="s">
        <v>327</v>
      </c>
      <c r="G125" s="291">
        <v>0</v>
      </c>
      <c r="H125" s="159">
        <v>892.08500000000004</v>
      </c>
      <c r="I125" s="160" t="s">
        <v>242</v>
      </c>
      <c r="J125" s="297">
        <v>0.2</v>
      </c>
      <c r="K125" s="162">
        <f t="shared" si="117"/>
        <v>0</v>
      </c>
      <c r="L125" s="159">
        <f t="shared" si="118"/>
        <v>0</v>
      </c>
      <c r="M125" s="163">
        <f t="shared" si="119"/>
        <v>0</v>
      </c>
      <c r="N125" s="301">
        <v>0</v>
      </c>
      <c r="O125" s="194">
        <f t="shared" si="120"/>
        <v>26.25</v>
      </c>
      <c r="P125" s="282">
        <f>'WP#2 - UE-190529 Light COS'!E$21</f>
        <v>5.4188152832742979E-4</v>
      </c>
      <c r="Q125" s="286">
        <f>'WP#2 - UE-190529 Light COS'!$E$45</f>
        <v>0</v>
      </c>
      <c r="R125" s="286">
        <f>'WP#2 - UE-190529 Light COS'!E$74</f>
        <v>0</v>
      </c>
      <c r="S125" s="286">
        <f>'WP#2 - UE-190529 Light COS'!$E$116</f>
        <v>0.13295973932299357</v>
      </c>
      <c r="T125" s="286">
        <f>'WP#2 - UE-190529 Light COS'!$E$123</f>
        <v>1.0314913357063102E-3</v>
      </c>
      <c r="U125" s="36">
        <f t="shared" si="121"/>
        <v>0.48340438319797524</v>
      </c>
      <c r="V125" s="36">
        <f t="shared" si="122"/>
        <v>0</v>
      </c>
      <c r="W125" s="36">
        <f t="shared" si="123"/>
        <v>0</v>
      </c>
      <c r="X125" s="36">
        <f t="shared" si="124"/>
        <v>9.971980449224517E-3</v>
      </c>
      <c r="Y125" s="36">
        <f t="shared" si="125"/>
        <v>2.7076647562290643E-2</v>
      </c>
      <c r="Z125" s="275">
        <f t="shared" si="126"/>
        <v>0.52045301120949039</v>
      </c>
    </row>
    <row r="126" spans="1:26" x14ac:dyDescent="0.2">
      <c r="A126" s="197" t="str">
        <f t="shared" si="127"/>
        <v>55E &amp; 56E</v>
      </c>
      <c r="B126" s="156"/>
      <c r="C126" s="157" t="s">
        <v>299</v>
      </c>
      <c r="D126" s="157" t="s">
        <v>302</v>
      </c>
      <c r="E126" s="157">
        <v>105</v>
      </c>
      <c r="F126" s="157" t="s">
        <v>327</v>
      </c>
      <c r="G126" s="291">
        <v>105.5</v>
      </c>
      <c r="H126" s="159">
        <v>1017.74</v>
      </c>
      <c r="I126" s="160" t="s">
        <v>242</v>
      </c>
      <c r="J126" s="297">
        <v>0.2</v>
      </c>
      <c r="K126" s="162">
        <f t="shared" si="117"/>
        <v>21.1</v>
      </c>
      <c r="L126" s="159">
        <f t="shared" si="118"/>
        <v>107371.57</v>
      </c>
      <c r="M126" s="163">
        <f t="shared" si="119"/>
        <v>11.077500000000001</v>
      </c>
      <c r="N126" s="301">
        <v>46525.5</v>
      </c>
      <c r="O126" s="194">
        <f t="shared" si="120"/>
        <v>36.75</v>
      </c>
      <c r="P126" s="282">
        <f>'WP#2 - UE-190529 Light COS'!E$21</f>
        <v>5.4188152832742979E-4</v>
      </c>
      <c r="Q126" s="286">
        <f>'WP#2 - UE-190529 Light COS'!$E$45</f>
        <v>0</v>
      </c>
      <c r="R126" s="286">
        <f>'WP#2 - UE-190529 Light COS'!E$74</f>
        <v>0</v>
      </c>
      <c r="S126" s="286">
        <f>'WP#2 - UE-190529 Light COS'!$E$116</f>
        <v>0.13295973932299357</v>
      </c>
      <c r="T126" s="286">
        <f>'WP#2 - UE-190529 Light COS'!$E$123</f>
        <v>1.0314913357063102E-3</v>
      </c>
      <c r="U126" s="36">
        <f t="shared" si="121"/>
        <v>0.55149450663995836</v>
      </c>
      <c r="V126" s="36">
        <f t="shared" si="122"/>
        <v>0</v>
      </c>
      <c r="W126" s="36">
        <f t="shared" si="123"/>
        <v>0</v>
      </c>
      <c r="X126" s="36">
        <f t="shared" si="124"/>
        <v>1.3960772628914325E-2</v>
      </c>
      <c r="Y126" s="36">
        <f t="shared" si="125"/>
        <v>3.7907306587206903E-2</v>
      </c>
      <c r="Z126" s="275">
        <f t="shared" si="126"/>
        <v>0.6033625858560796</v>
      </c>
    </row>
    <row r="127" spans="1:26" x14ac:dyDescent="0.2">
      <c r="A127" s="197" t="str">
        <f t="shared" si="127"/>
        <v>55E &amp; 56E</v>
      </c>
      <c r="B127" s="156"/>
      <c r="C127" s="157" t="s">
        <v>299</v>
      </c>
      <c r="D127" s="157" t="s">
        <v>303</v>
      </c>
      <c r="E127" s="157">
        <v>135</v>
      </c>
      <c r="F127" s="157" t="s">
        <v>327</v>
      </c>
      <c r="G127" s="291">
        <v>0</v>
      </c>
      <c r="H127" s="159">
        <v>1047.73</v>
      </c>
      <c r="I127" s="160" t="s">
        <v>242</v>
      </c>
      <c r="J127" s="297">
        <v>0.2</v>
      </c>
      <c r="K127" s="162">
        <f t="shared" si="117"/>
        <v>0</v>
      </c>
      <c r="L127" s="159">
        <f t="shared" si="118"/>
        <v>0</v>
      </c>
      <c r="M127" s="163">
        <f t="shared" si="119"/>
        <v>0</v>
      </c>
      <c r="N127" s="301">
        <v>0</v>
      </c>
      <c r="O127" s="194">
        <f t="shared" si="120"/>
        <v>47.25</v>
      </c>
      <c r="P127" s="282">
        <f>'WP#2 - UE-190529 Light COS'!E$21</f>
        <v>5.4188152832742979E-4</v>
      </c>
      <c r="Q127" s="286">
        <f>'WP#2 - UE-190529 Light COS'!$E$45</f>
        <v>0</v>
      </c>
      <c r="R127" s="286">
        <f>'WP#2 - UE-190529 Light COS'!E$74</f>
        <v>0</v>
      </c>
      <c r="S127" s="286">
        <f>'WP#2 - UE-190529 Light COS'!$E$116</f>
        <v>0.13295973932299357</v>
      </c>
      <c r="T127" s="286">
        <f>'WP#2 - UE-190529 Light COS'!$E$123</f>
        <v>1.0314913357063102E-3</v>
      </c>
      <c r="U127" s="36">
        <f t="shared" si="121"/>
        <v>0.56774553367449798</v>
      </c>
      <c r="V127" s="36">
        <f t="shared" si="122"/>
        <v>0</v>
      </c>
      <c r="W127" s="36">
        <f t="shared" si="123"/>
        <v>0</v>
      </c>
      <c r="X127" s="36">
        <f t="shared" si="124"/>
        <v>1.7949564808604133E-2</v>
      </c>
      <c r="Y127" s="36">
        <f t="shared" si="125"/>
        <v>4.8737965612123159E-2</v>
      </c>
      <c r="Z127" s="275">
        <f t="shared" si="126"/>
        <v>0.63443306409522526</v>
      </c>
    </row>
    <row r="128" spans="1:26" x14ac:dyDescent="0.2">
      <c r="A128" s="197" t="str">
        <f t="shared" si="127"/>
        <v>55E &amp; 56E</v>
      </c>
      <c r="B128" s="156"/>
      <c r="C128" s="157" t="s">
        <v>299</v>
      </c>
      <c r="D128" s="157" t="s">
        <v>304</v>
      </c>
      <c r="E128" s="157">
        <v>165</v>
      </c>
      <c r="F128" s="157" t="s">
        <v>327</v>
      </c>
      <c r="G128" s="291">
        <v>0</v>
      </c>
      <c r="H128" s="159">
        <v>1173.3850000000002</v>
      </c>
      <c r="I128" s="160" t="s">
        <v>242</v>
      </c>
      <c r="J128" s="297">
        <v>0.2</v>
      </c>
      <c r="K128" s="162">
        <f t="shared" si="117"/>
        <v>0</v>
      </c>
      <c r="L128" s="159">
        <f t="shared" si="118"/>
        <v>0</v>
      </c>
      <c r="M128" s="163">
        <f t="shared" si="119"/>
        <v>0</v>
      </c>
      <c r="N128" s="301">
        <v>0</v>
      </c>
      <c r="O128" s="194">
        <f t="shared" si="120"/>
        <v>57.75</v>
      </c>
      <c r="P128" s="282">
        <f>'WP#2 - UE-190529 Light COS'!E$21</f>
        <v>5.4188152832742979E-4</v>
      </c>
      <c r="Q128" s="286">
        <f>'WP#2 - UE-190529 Light COS'!$E$45</f>
        <v>0</v>
      </c>
      <c r="R128" s="286">
        <f>'WP#2 - UE-190529 Light COS'!E$74</f>
        <v>0</v>
      </c>
      <c r="S128" s="286">
        <f>'WP#2 - UE-190529 Light COS'!$E$116</f>
        <v>0.13295973932299357</v>
      </c>
      <c r="T128" s="286">
        <f>'WP#2 - UE-190529 Light COS'!$E$123</f>
        <v>1.0314913357063102E-3</v>
      </c>
      <c r="U128" s="36">
        <f t="shared" si="121"/>
        <v>0.63583565711648127</v>
      </c>
      <c r="V128" s="36">
        <f t="shared" si="122"/>
        <v>0</v>
      </c>
      <c r="W128" s="36">
        <f t="shared" si="123"/>
        <v>0</v>
      </c>
      <c r="X128" s="36">
        <f t="shared" si="124"/>
        <v>2.1938356988293939E-2</v>
      </c>
      <c r="Y128" s="36">
        <f t="shared" si="125"/>
        <v>5.9568624637039415E-2</v>
      </c>
      <c r="Z128" s="275">
        <f t="shared" si="126"/>
        <v>0.71734263874181459</v>
      </c>
    </row>
    <row r="129" spans="1:26" x14ac:dyDescent="0.2">
      <c r="A129" s="197" t="str">
        <f t="shared" si="127"/>
        <v>55E &amp; 56E</v>
      </c>
      <c r="B129" s="156"/>
      <c r="C129" s="157" t="s">
        <v>299</v>
      </c>
      <c r="D129" s="157" t="s">
        <v>305</v>
      </c>
      <c r="E129" s="157">
        <v>195</v>
      </c>
      <c r="F129" s="157" t="s">
        <v>327</v>
      </c>
      <c r="G129" s="291">
        <v>0</v>
      </c>
      <c r="H129" s="159">
        <v>1270.3405000000002</v>
      </c>
      <c r="I129" s="160" t="s">
        <v>242</v>
      </c>
      <c r="J129" s="297">
        <v>0.2</v>
      </c>
      <c r="K129" s="162">
        <f t="shared" si="117"/>
        <v>0</v>
      </c>
      <c r="L129" s="159">
        <f t="shared" si="118"/>
        <v>0</v>
      </c>
      <c r="M129" s="163">
        <f t="shared" si="119"/>
        <v>0</v>
      </c>
      <c r="N129" s="301">
        <v>0</v>
      </c>
      <c r="O129" s="194">
        <f t="shared" si="120"/>
        <v>68.25</v>
      </c>
      <c r="P129" s="282">
        <f>'WP#2 - UE-190529 Light COS'!E$21</f>
        <v>5.4188152832742979E-4</v>
      </c>
      <c r="Q129" s="286">
        <f>'WP#2 - UE-190529 Light COS'!$E$45</f>
        <v>0</v>
      </c>
      <c r="R129" s="286">
        <f>'WP#2 - UE-190529 Light COS'!E$74</f>
        <v>0</v>
      </c>
      <c r="S129" s="286">
        <f>'WP#2 - UE-190529 Light COS'!$E$116</f>
        <v>0.13295973932299357</v>
      </c>
      <c r="T129" s="286">
        <f>'WP#2 - UE-190529 Light COS'!$E$123</f>
        <v>1.0314913357063102E-3</v>
      </c>
      <c r="U129" s="36">
        <f t="shared" si="121"/>
        <v>0.68837405163623144</v>
      </c>
      <c r="V129" s="36">
        <f t="shared" si="122"/>
        <v>0</v>
      </c>
      <c r="W129" s="36">
        <f t="shared" si="123"/>
        <v>0</v>
      </c>
      <c r="X129" s="36">
        <f t="shared" si="124"/>
        <v>2.5927149167983745E-2</v>
      </c>
      <c r="Y129" s="36">
        <f t="shared" si="125"/>
        <v>7.0399283661955678E-2</v>
      </c>
      <c r="Z129" s="275">
        <f t="shared" si="126"/>
        <v>0.78470048446617091</v>
      </c>
    </row>
    <row r="130" spans="1:26" x14ac:dyDescent="0.2">
      <c r="A130" s="197" t="str">
        <f t="shared" si="127"/>
        <v>55E &amp; 56E</v>
      </c>
      <c r="B130" s="156"/>
      <c r="C130" s="157" t="s">
        <v>299</v>
      </c>
      <c r="D130" s="157" t="s">
        <v>306</v>
      </c>
      <c r="E130" s="157">
        <v>225</v>
      </c>
      <c r="F130" s="157" t="s">
        <v>327</v>
      </c>
      <c r="G130" s="291">
        <v>0</v>
      </c>
      <c r="H130" s="159">
        <v>1367.2960000000003</v>
      </c>
      <c r="I130" s="160" t="s">
        <v>242</v>
      </c>
      <c r="J130" s="297">
        <v>0.2</v>
      </c>
      <c r="K130" s="162">
        <f t="shared" si="117"/>
        <v>0</v>
      </c>
      <c r="L130" s="159">
        <f t="shared" si="118"/>
        <v>0</v>
      </c>
      <c r="M130" s="163">
        <f t="shared" si="119"/>
        <v>0</v>
      </c>
      <c r="N130" s="301">
        <v>0</v>
      </c>
      <c r="O130" s="194">
        <f t="shared" si="120"/>
        <v>78.75</v>
      </c>
      <c r="P130" s="282">
        <f>'WP#2 - UE-190529 Light COS'!E$21</f>
        <v>5.4188152832742979E-4</v>
      </c>
      <c r="Q130" s="286">
        <f>'WP#2 - UE-190529 Light COS'!$E$45</f>
        <v>0</v>
      </c>
      <c r="R130" s="286">
        <f>'WP#2 - UE-190529 Light COS'!E$74</f>
        <v>0</v>
      </c>
      <c r="S130" s="286">
        <f>'WP#2 - UE-190529 Light COS'!$E$116</f>
        <v>0.13295973932299357</v>
      </c>
      <c r="T130" s="286">
        <f>'WP#2 - UE-190529 Light COS'!$E$123</f>
        <v>1.0314913357063102E-3</v>
      </c>
      <c r="U130" s="36">
        <f t="shared" si="121"/>
        <v>0.74091244615598162</v>
      </c>
      <c r="V130" s="36">
        <f t="shared" si="122"/>
        <v>0</v>
      </c>
      <c r="W130" s="36">
        <f t="shared" si="123"/>
        <v>0</v>
      </c>
      <c r="X130" s="36">
        <f t="shared" si="124"/>
        <v>2.9915941347673551E-2</v>
      </c>
      <c r="Y130" s="36">
        <f t="shared" si="125"/>
        <v>8.1229942686871934E-2</v>
      </c>
      <c r="Z130" s="275">
        <f t="shared" si="126"/>
        <v>0.85205833019052701</v>
      </c>
    </row>
    <row r="131" spans="1:26" x14ac:dyDescent="0.2">
      <c r="A131" s="197" t="str">
        <f>A129</f>
        <v>55E &amp; 56E</v>
      </c>
      <c r="B131" s="156"/>
      <c r="C131" s="157" t="s">
        <v>299</v>
      </c>
      <c r="D131" s="157" t="s">
        <v>307</v>
      </c>
      <c r="E131" s="157">
        <v>255</v>
      </c>
      <c r="F131" s="157" t="s">
        <v>327</v>
      </c>
      <c r="G131" s="291">
        <v>0</v>
      </c>
      <c r="H131" s="159">
        <v>1464.2515000000003</v>
      </c>
      <c r="I131" s="160" t="s">
        <v>242</v>
      </c>
      <c r="J131" s="297">
        <v>0.2</v>
      </c>
      <c r="K131" s="162">
        <f t="shared" si="117"/>
        <v>0</v>
      </c>
      <c r="L131" s="159">
        <f t="shared" si="118"/>
        <v>0</v>
      </c>
      <c r="M131" s="163">
        <f t="shared" si="119"/>
        <v>0</v>
      </c>
      <c r="N131" s="301">
        <v>0</v>
      </c>
      <c r="O131" s="194">
        <f t="shared" si="120"/>
        <v>89.25</v>
      </c>
      <c r="P131" s="282">
        <f>'WP#2 - UE-190529 Light COS'!E$21</f>
        <v>5.4188152832742979E-4</v>
      </c>
      <c r="Q131" s="286">
        <f>'WP#2 - UE-190529 Light COS'!$E$45</f>
        <v>0</v>
      </c>
      <c r="R131" s="286">
        <f>'WP#2 - UE-190529 Light COS'!E$74</f>
        <v>0</v>
      </c>
      <c r="S131" s="286">
        <f>'WP#2 - UE-190529 Light COS'!$E$116</f>
        <v>0.13295973932299357</v>
      </c>
      <c r="T131" s="286">
        <f>'WP#2 - UE-190529 Light COS'!$E$123</f>
        <v>1.0314913357063102E-3</v>
      </c>
      <c r="U131" s="36">
        <f t="shared" si="121"/>
        <v>0.79345084067573168</v>
      </c>
      <c r="V131" s="36">
        <f t="shared" si="122"/>
        <v>0</v>
      </c>
      <c r="W131" s="36">
        <f t="shared" si="123"/>
        <v>0</v>
      </c>
      <c r="X131" s="36">
        <f t="shared" si="124"/>
        <v>3.3904733527363361E-2</v>
      </c>
      <c r="Y131" s="36">
        <f t="shared" si="125"/>
        <v>9.206060171178819E-2</v>
      </c>
      <c r="Z131" s="275">
        <f t="shared" si="126"/>
        <v>0.91941617591488323</v>
      </c>
    </row>
    <row r="132" spans="1:26" x14ac:dyDescent="0.2">
      <c r="A132" s="197" t="str">
        <f>A130</f>
        <v>55E &amp; 56E</v>
      </c>
      <c r="B132" s="156"/>
      <c r="C132" s="157" t="s">
        <v>299</v>
      </c>
      <c r="D132" s="157" t="s">
        <v>308</v>
      </c>
      <c r="E132" s="157">
        <v>285</v>
      </c>
      <c r="F132" s="157" t="s">
        <v>327</v>
      </c>
      <c r="G132" s="291">
        <v>0</v>
      </c>
      <c r="H132" s="159">
        <v>1561.2070000000003</v>
      </c>
      <c r="I132" s="160" t="s">
        <v>242</v>
      </c>
      <c r="J132" s="297">
        <v>0.2</v>
      </c>
      <c r="K132" s="162">
        <f t="shared" si="117"/>
        <v>0</v>
      </c>
      <c r="L132" s="159">
        <f t="shared" si="118"/>
        <v>0</v>
      </c>
      <c r="M132" s="163">
        <f t="shared" si="119"/>
        <v>0</v>
      </c>
      <c r="N132" s="301">
        <v>0</v>
      </c>
      <c r="O132" s="194">
        <f t="shared" si="120"/>
        <v>99.75</v>
      </c>
      <c r="P132" s="282">
        <f>'WP#2 - UE-190529 Light COS'!E$21</f>
        <v>5.4188152832742979E-4</v>
      </c>
      <c r="Q132" s="286">
        <f>'WP#2 - UE-190529 Light COS'!$E$45</f>
        <v>0</v>
      </c>
      <c r="R132" s="286">
        <f>'WP#2 - UE-190529 Light COS'!E$74</f>
        <v>0</v>
      </c>
      <c r="S132" s="286">
        <f>'WP#2 - UE-190529 Light COS'!$E$116</f>
        <v>0.13295973932299357</v>
      </c>
      <c r="T132" s="286">
        <f>'WP#2 - UE-190529 Light COS'!$E$123</f>
        <v>1.0314913357063102E-3</v>
      </c>
      <c r="U132" s="36">
        <f t="shared" si="121"/>
        <v>0.84598923519548186</v>
      </c>
      <c r="V132" s="36">
        <f t="shared" si="122"/>
        <v>0</v>
      </c>
      <c r="W132" s="36">
        <f t="shared" si="123"/>
        <v>0</v>
      </c>
      <c r="X132" s="36">
        <f t="shared" si="124"/>
        <v>3.7893525707053163E-2</v>
      </c>
      <c r="Y132" s="36">
        <f t="shared" si="125"/>
        <v>0.10289126073670445</v>
      </c>
      <c r="Z132" s="275">
        <f t="shared" si="126"/>
        <v>0.98677402163923944</v>
      </c>
    </row>
    <row r="133" spans="1:26" x14ac:dyDescent="0.2">
      <c r="A133" s="191" t="s">
        <v>256</v>
      </c>
      <c r="B133" s="149"/>
      <c r="C133" s="150"/>
      <c r="D133" s="151"/>
      <c r="E133" s="152"/>
      <c r="F133" s="151"/>
      <c r="G133" s="290"/>
      <c r="H133" s="153"/>
      <c r="I133" s="150"/>
      <c r="J133" s="296"/>
      <c r="K133" s="174"/>
      <c r="L133" s="153"/>
      <c r="M133" s="155"/>
      <c r="N133" s="300"/>
      <c r="O133" s="192"/>
      <c r="P133" s="281"/>
      <c r="Q133" s="285"/>
      <c r="R133" s="285"/>
      <c r="S133" s="285"/>
      <c r="T133" s="285"/>
      <c r="U133" s="45"/>
      <c r="V133" s="45"/>
      <c r="W133" s="45"/>
      <c r="X133" s="45"/>
      <c r="Y133" s="45"/>
      <c r="Z133" s="274"/>
    </row>
    <row r="134" spans="1:26" x14ac:dyDescent="0.2">
      <c r="A134" s="204" t="s">
        <v>253</v>
      </c>
      <c r="B134" s="172" t="s">
        <v>255</v>
      </c>
      <c r="C134" s="157" t="s">
        <v>309</v>
      </c>
      <c r="D134" s="157" t="s">
        <v>330</v>
      </c>
      <c r="E134" s="157">
        <v>70</v>
      </c>
      <c r="F134" s="157" t="s">
        <v>327</v>
      </c>
      <c r="G134" s="291">
        <v>57.166666666666664</v>
      </c>
      <c r="H134" s="159">
        <v>870.34</v>
      </c>
      <c r="I134" s="160" t="s">
        <v>242</v>
      </c>
      <c r="J134" s="297">
        <v>1</v>
      </c>
      <c r="K134" s="162">
        <f t="shared" ref="K134:K139" si="128">IF(I134="Yes",G134*J134,0)</f>
        <v>57.166666666666664</v>
      </c>
      <c r="L134" s="159">
        <f t="shared" ref="L134:L139" si="129">IF(F134="Company", G134*H134,0)</f>
        <v>49754.436666666668</v>
      </c>
      <c r="M134" s="163">
        <f t="shared" ref="M134:M139" si="130">E134*G134/1000</f>
        <v>4.0016666666666669</v>
      </c>
      <c r="N134" s="301">
        <v>16807</v>
      </c>
      <c r="O134" s="194">
        <f t="shared" ref="O134:O139" si="131">E134*4200/1000/12</f>
        <v>24.5</v>
      </c>
      <c r="P134" s="282">
        <f>'WP#2 - UE-190529 Light COS'!E$21</f>
        <v>5.4188152832742979E-4</v>
      </c>
      <c r="Q134" s="286">
        <f>'WP#2 - UE-190529 Light COS'!$E$45</f>
        <v>0</v>
      </c>
      <c r="R134" s="286">
        <f>'WP#2 - UE-190529 Light COS'!E$74</f>
        <v>0</v>
      </c>
      <c r="S134" s="286">
        <f>'WP#2 - UE-190529 Light COS'!$E$116</f>
        <v>0.13295973932299357</v>
      </c>
      <c r="T134" s="286">
        <f>'WP#2 - UE-190529 Light COS'!$E$123</f>
        <v>1.0314913357063102E-3</v>
      </c>
      <c r="U134" s="36">
        <f t="shared" ref="U134:U139" si="132">IF(F134="Company", H134*P134, 0)</f>
        <v>0.47162116936449527</v>
      </c>
      <c r="V134" s="36">
        <f t="shared" ref="V134:V139" si="133">IF(I134="yes", J134*Q134, 0)</f>
        <v>0</v>
      </c>
      <c r="W134" s="36">
        <f t="shared" ref="W134:W139" si="134">R134*O134</f>
        <v>0</v>
      </c>
      <c r="X134" s="36">
        <f t="shared" ref="X134:X139" si="135">E134*S134/1000</f>
        <v>9.3071817526095505E-3</v>
      </c>
      <c r="Y134" s="36">
        <f t="shared" ref="Y134:Y139" si="136">O134*T134</f>
        <v>2.5271537724804602E-2</v>
      </c>
      <c r="Z134" s="275">
        <f t="shared" ref="Z134:Z139" si="137">SUM(U134:Y134)</f>
        <v>0.50619988884190936</v>
      </c>
    </row>
    <row r="135" spans="1:26" x14ac:dyDescent="0.2">
      <c r="A135" s="201" t="str">
        <f>+A134</f>
        <v>58E &amp; 59E</v>
      </c>
      <c r="B135" s="172" t="s">
        <v>255</v>
      </c>
      <c r="C135" s="157" t="s">
        <v>309</v>
      </c>
      <c r="D135" s="157" t="s">
        <v>331</v>
      </c>
      <c r="E135" s="157">
        <v>100</v>
      </c>
      <c r="F135" s="157" t="s">
        <v>327</v>
      </c>
      <c r="G135" s="291">
        <v>7.416666666666667</v>
      </c>
      <c r="H135" s="159">
        <v>821.04</v>
      </c>
      <c r="I135" s="160" t="s">
        <v>242</v>
      </c>
      <c r="J135" s="297">
        <v>1</v>
      </c>
      <c r="K135" s="162">
        <f t="shared" si="128"/>
        <v>7.416666666666667</v>
      </c>
      <c r="L135" s="159">
        <f t="shared" si="129"/>
        <v>6089.38</v>
      </c>
      <c r="M135" s="163">
        <f t="shared" si="130"/>
        <v>0.7416666666666667</v>
      </c>
      <c r="N135" s="301">
        <v>3115</v>
      </c>
      <c r="O135" s="194">
        <f t="shared" si="131"/>
        <v>35</v>
      </c>
      <c r="P135" s="282">
        <f>'WP#2 - UE-190529 Light COS'!E$21</f>
        <v>5.4188152832742979E-4</v>
      </c>
      <c r="Q135" s="286">
        <f>'WP#2 - UE-190529 Light COS'!$E$45</f>
        <v>0</v>
      </c>
      <c r="R135" s="286">
        <f>'WP#2 - UE-190529 Light COS'!E$74</f>
        <v>0</v>
      </c>
      <c r="S135" s="286">
        <f>'WP#2 - UE-190529 Light COS'!$E$116</f>
        <v>0.13295973932299357</v>
      </c>
      <c r="T135" s="286">
        <f>'WP#2 - UE-190529 Light COS'!$E$123</f>
        <v>1.0314913357063102E-3</v>
      </c>
      <c r="U135" s="36">
        <f t="shared" si="132"/>
        <v>0.44490641001795295</v>
      </c>
      <c r="V135" s="36">
        <f t="shared" si="133"/>
        <v>0</v>
      </c>
      <c r="W135" s="36">
        <f t="shared" si="134"/>
        <v>0</v>
      </c>
      <c r="X135" s="36">
        <f t="shared" si="135"/>
        <v>1.3295973932299358E-2</v>
      </c>
      <c r="Y135" s="36">
        <f t="shared" si="136"/>
        <v>3.6102196749720858E-2</v>
      </c>
      <c r="Z135" s="275">
        <f t="shared" si="137"/>
        <v>0.49430458069997318</v>
      </c>
    </row>
    <row r="136" spans="1:26" x14ac:dyDescent="0.2">
      <c r="A136" s="201" t="str">
        <f>+A135</f>
        <v>58E &amp; 59E</v>
      </c>
      <c r="B136" s="172" t="s">
        <v>255</v>
      </c>
      <c r="C136" s="157" t="s">
        <v>309</v>
      </c>
      <c r="D136" s="157" t="s">
        <v>332</v>
      </c>
      <c r="E136" s="157">
        <v>150</v>
      </c>
      <c r="F136" s="157" t="s">
        <v>327</v>
      </c>
      <c r="G136" s="291">
        <v>166.16666666666666</v>
      </c>
      <c r="H136" s="159">
        <v>822.4</v>
      </c>
      <c r="I136" s="160" t="s">
        <v>242</v>
      </c>
      <c r="J136" s="297">
        <v>1</v>
      </c>
      <c r="K136" s="162">
        <f t="shared" si="128"/>
        <v>166.16666666666666</v>
      </c>
      <c r="L136" s="159">
        <f t="shared" si="129"/>
        <v>136655.46666666665</v>
      </c>
      <c r="M136" s="163">
        <f t="shared" si="130"/>
        <v>24.925000000000001</v>
      </c>
      <c r="N136" s="301">
        <v>104685</v>
      </c>
      <c r="O136" s="194">
        <f t="shared" si="131"/>
        <v>52.5</v>
      </c>
      <c r="P136" s="282">
        <f>'WP#2 - UE-190529 Light COS'!E$21</f>
        <v>5.4188152832742979E-4</v>
      </c>
      <c r="Q136" s="286">
        <f>'WP#2 - UE-190529 Light COS'!$E$45</f>
        <v>0</v>
      </c>
      <c r="R136" s="286">
        <f>'WP#2 - UE-190529 Light COS'!E$74</f>
        <v>0</v>
      </c>
      <c r="S136" s="286">
        <f>'WP#2 - UE-190529 Light COS'!$E$116</f>
        <v>0.13295973932299357</v>
      </c>
      <c r="T136" s="286">
        <f>'WP#2 - UE-190529 Light COS'!$E$123</f>
        <v>1.0314913357063102E-3</v>
      </c>
      <c r="U136" s="36">
        <f t="shared" si="132"/>
        <v>0.44564336889647826</v>
      </c>
      <c r="V136" s="36">
        <f t="shared" si="133"/>
        <v>0</v>
      </c>
      <c r="W136" s="36">
        <f t="shared" si="134"/>
        <v>0</v>
      </c>
      <c r="X136" s="36">
        <f t="shared" si="135"/>
        <v>1.9943960898449034E-2</v>
      </c>
      <c r="Y136" s="36">
        <f t="shared" si="136"/>
        <v>5.4153295124581287E-2</v>
      </c>
      <c r="Z136" s="275">
        <f t="shared" si="137"/>
        <v>0.51974062491950856</v>
      </c>
    </row>
    <row r="137" spans="1:26" x14ac:dyDescent="0.2">
      <c r="A137" s="201" t="str">
        <f>+A136</f>
        <v>58E &amp; 59E</v>
      </c>
      <c r="B137" s="172" t="s">
        <v>255</v>
      </c>
      <c r="C137" s="157" t="s">
        <v>309</v>
      </c>
      <c r="D137" s="157" t="s">
        <v>333</v>
      </c>
      <c r="E137" s="157">
        <v>200</v>
      </c>
      <c r="F137" s="157" t="s">
        <v>327</v>
      </c>
      <c r="G137" s="291">
        <v>285.41666666666669</v>
      </c>
      <c r="H137" s="159">
        <v>869.01</v>
      </c>
      <c r="I137" s="160" t="s">
        <v>242</v>
      </c>
      <c r="J137" s="297">
        <v>1</v>
      </c>
      <c r="K137" s="162">
        <f t="shared" si="128"/>
        <v>285.41666666666669</v>
      </c>
      <c r="L137" s="159">
        <f t="shared" si="129"/>
        <v>248029.9375</v>
      </c>
      <c r="M137" s="163">
        <f t="shared" si="130"/>
        <v>57.083333333333336</v>
      </c>
      <c r="N137" s="301">
        <v>239750</v>
      </c>
      <c r="O137" s="194">
        <f t="shared" si="131"/>
        <v>70</v>
      </c>
      <c r="P137" s="282">
        <f>'WP#2 - UE-190529 Light COS'!E$21</f>
        <v>5.4188152832742979E-4</v>
      </c>
      <c r="Q137" s="286">
        <f>'WP#2 - UE-190529 Light COS'!$E$45</f>
        <v>0</v>
      </c>
      <c r="R137" s="286">
        <f>'WP#2 - UE-190529 Light COS'!E$74</f>
        <v>0</v>
      </c>
      <c r="S137" s="286">
        <f>'WP#2 - UE-190529 Light COS'!$E$116</f>
        <v>0.13295973932299357</v>
      </c>
      <c r="T137" s="286">
        <f>'WP#2 - UE-190529 Light COS'!$E$123</f>
        <v>1.0314913357063102E-3</v>
      </c>
      <c r="U137" s="36">
        <f t="shared" si="132"/>
        <v>0.47090046693181975</v>
      </c>
      <c r="V137" s="36">
        <f t="shared" si="133"/>
        <v>0</v>
      </c>
      <c r="W137" s="36">
        <f t="shared" si="134"/>
        <v>0</v>
      </c>
      <c r="X137" s="36">
        <f t="shared" si="135"/>
        <v>2.6591947864598717E-2</v>
      </c>
      <c r="Y137" s="36">
        <f t="shared" si="136"/>
        <v>7.2204393499441716E-2</v>
      </c>
      <c r="Z137" s="275">
        <f t="shared" si="137"/>
        <v>0.56969680829586022</v>
      </c>
    </row>
    <row r="138" spans="1:26" x14ac:dyDescent="0.2">
      <c r="A138" s="201" t="str">
        <f>+A137</f>
        <v>58E &amp; 59E</v>
      </c>
      <c r="B138" s="172" t="s">
        <v>255</v>
      </c>
      <c r="C138" s="157" t="s">
        <v>309</v>
      </c>
      <c r="D138" s="157" t="s">
        <v>334</v>
      </c>
      <c r="E138" s="157">
        <v>250</v>
      </c>
      <c r="F138" s="157" t="s">
        <v>327</v>
      </c>
      <c r="G138" s="291">
        <v>39.083333333333336</v>
      </c>
      <c r="H138" s="159">
        <v>884.18</v>
      </c>
      <c r="I138" s="160" t="s">
        <v>242</v>
      </c>
      <c r="J138" s="297">
        <v>1</v>
      </c>
      <c r="K138" s="162">
        <f t="shared" si="128"/>
        <v>39.083333333333336</v>
      </c>
      <c r="L138" s="159">
        <f t="shared" si="129"/>
        <v>34556.701666666668</v>
      </c>
      <c r="M138" s="163">
        <f t="shared" si="130"/>
        <v>9.7708333333333339</v>
      </c>
      <c r="N138" s="301">
        <v>41037.5</v>
      </c>
      <c r="O138" s="194">
        <f t="shared" si="131"/>
        <v>87.5</v>
      </c>
      <c r="P138" s="282">
        <f>'WP#2 - UE-190529 Light COS'!E$21</f>
        <v>5.4188152832742979E-4</v>
      </c>
      <c r="Q138" s="286">
        <f>'WP#2 - UE-190529 Light COS'!$E$45</f>
        <v>0</v>
      </c>
      <c r="R138" s="286">
        <f>'WP#2 - UE-190529 Light COS'!E$74</f>
        <v>0</v>
      </c>
      <c r="S138" s="286">
        <f>'WP#2 - UE-190529 Light COS'!$E$116</f>
        <v>0.13295973932299357</v>
      </c>
      <c r="T138" s="286">
        <f>'WP#2 - UE-190529 Light COS'!$E$123</f>
        <v>1.0314913357063102E-3</v>
      </c>
      <c r="U138" s="36">
        <f t="shared" si="132"/>
        <v>0.47912080971654686</v>
      </c>
      <c r="V138" s="36">
        <f t="shared" si="133"/>
        <v>0</v>
      </c>
      <c r="W138" s="36">
        <f t="shared" si="134"/>
        <v>0</v>
      </c>
      <c r="X138" s="36">
        <f t="shared" si="135"/>
        <v>3.3239934830748392E-2</v>
      </c>
      <c r="Y138" s="36">
        <f t="shared" si="136"/>
        <v>9.0255491874302152E-2</v>
      </c>
      <c r="Z138" s="275">
        <f t="shared" si="137"/>
        <v>0.60261623642159745</v>
      </c>
    </row>
    <row r="139" spans="1:26" x14ac:dyDescent="0.2">
      <c r="A139" s="201" t="str">
        <f>+A138</f>
        <v>58E &amp; 59E</v>
      </c>
      <c r="B139" s="172" t="s">
        <v>255</v>
      </c>
      <c r="C139" s="157" t="s">
        <v>309</v>
      </c>
      <c r="D139" s="157" t="s">
        <v>335</v>
      </c>
      <c r="E139" s="157">
        <v>400</v>
      </c>
      <c r="F139" s="157" t="s">
        <v>327</v>
      </c>
      <c r="G139" s="291">
        <v>379</v>
      </c>
      <c r="H139" s="159">
        <v>984.66</v>
      </c>
      <c r="I139" s="160" t="s">
        <v>242</v>
      </c>
      <c r="J139" s="297">
        <v>1</v>
      </c>
      <c r="K139" s="162">
        <f t="shared" si="128"/>
        <v>379</v>
      </c>
      <c r="L139" s="159">
        <f t="shared" si="129"/>
        <v>373186.14</v>
      </c>
      <c r="M139" s="163">
        <f t="shared" si="130"/>
        <v>151.6</v>
      </c>
      <c r="N139" s="301">
        <v>636720</v>
      </c>
      <c r="O139" s="194">
        <f t="shared" si="131"/>
        <v>140</v>
      </c>
      <c r="P139" s="282">
        <f>'WP#2 - UE-190529 Light COS'!E$21</f>
        <v>5.4188152832742979E-4</v>
      </c>
      <c r="Q139" s="286">
        <f>'WP#2 - UE-190529 Light COS'!$E$45</f>
        <v>0</v>
      </c>
      <c r="R139" s="286">
        <f>'WP#2 - UE-190529 Light COS'!E$74</f>
        <v>0</v>
      </c>
      <c r="S139" s="286">
        <f>'WP#2 - UE-190529 Light COS'!$E$116</f>
        <v>0.13295973932299357</v>
      </c>
      <c r="T139" s="286">
        <f>'WP#2 - UE-190529 Light COS'!$E$123</f>
        <v>1.0314913357063102E-3</v>
      </c>
      <c r="U139" s="36">
        <f t="shared" si="132"/>
        <v>0.53356906568288698</v>
      </c>
      <c r="V139" s="36">
        <f t="shared" si="133"/>
        <v>0</v>
      </c>
      <c r="W139" s="36">
        <f t="shared" si="134"/>
        <v>0</v>
      </c>
      <c r="X139" s="36">
        <f t="shared" si="135"/>
        <v>5.3183895729197433E-2</v>
      </c>
      <c r="Y139" s="36">
        <f t="shared" si="136"/>
        <v>0.14440878699888343</v>
      </c>
      <c r="Z139" s="275">
        <f t="shared" si="137"/>
        <v>0.73116174841096782</v>
      </c>
    </row>
    <row r="140" spans="1:26" x14ac:dyDescent="0.2">
      <c r="A140" s="201"/>
      <c r="B140" s="172"/>
      <c r="C140" s="157"/>
      <c r="D140" s="157"/>
      <c r="E140" s="157"/>
      <c r="F140" s="157"/>
      <c r="G140" s="291"/>
      <c r="H140" s="159"/>
      <c r="I140" s="160"/>
      <c r="J140" s="297"/>
      <c r="K140" s="162"/>
      <c r="L140" s="159"/>
      <c r="M140" s="163"/>
      <c r="N140" s="301"/>
      <c r="O140" s="199"/>
      <c r="P140" s="282"/>
      <c r="Q140" s="286"/>
      <c r="R140" s="286"/>
      <c r="S140" s="286"/>
      <c r="T140" s="286"/>
      <c r="Z140" s="275"/>
    </row>
    <row r="141" spans="1:26" x14ac:dyDescent="0.2">
      <c r="A141" s="201" t="str">
        <f>+A135</f>
        <v>58E &amp; 59E</v>
      </c>
      <c r="B141" s="172" t="s">
        <v>254</v>
      </c>
      <c r="C141" s="157" t="s">
        <v>309</v>
      </c>
      <c r="D141" s="157" t="s">
        <v>336</v>
      </c>
      <c r="E141" s="157">
        <v>100</v>
      </c>
      <c r="F141" s="157" t="s">
        <v>327</v>
      </c>
      <c r="G141" s="291">
        <v>1.0833333333333333</v>
      </c>
      <c r="H141" s="159">
        <v>821.04</v>
      </c>
      <c r="I141" s="160" t="s">
        <v>242</v>
      </c>
      <c r="J141" s="297">
        <v>1</v>
      </c>
      <c r="K141" s="162">
        <f>IF(I141="Yes",G141*J141,0)</f>
        <v>1.0833333333333333</v>
      </c>
      <c r="L141" s="159">
        <f>IF(F141="Company", G141*H141,0)</f>
        <v>889.45999999999992</v>
      </c>
      <c r="M141" s="163">
        <f>E141*G141/1000</f>
        <v>0.10833333333333332</v>
      </c>
      <c r="N141" s="301">
        <v>455</v>
      </c>
      <c r="O141" s="194">
        <f>E141*4200/1000/12</f>
        <v>35</v>
      </c>
      <c r="P141" s="282">
        <f>'WP#2 - UE-190529 Light COS'!E$21</f>
        <v>5.4188152832742979E-4</v>
      </c>
      <c r="Q141" s="286">
        <f>'WP#2 - UE-190529 Light COS'!$E$45</f>
        <v>0</v>
      </c>
      <c r="R141" s="286">
        <f>'WP#2 - UE-190529 Light COS'!E$74</f>
        <v>0</v>
      </c>
      <c r="S141" s="286">
        <f>'WP#2 - UE-190529 Light COS'!$E$116</f>
        <v>0.13295973932299357</v>
      </c>
      <c r="T141" s="286">
        <f>'WP#2 - UE-190529 Light COS'!$E$123</f>
        <v>1.0314913357063102E-3</v>
      </c>
      <c r="U141" s="36">
        <f>IF(F141="Company", H141*P141, 0)</f>
        <v>0.44490641001795295</v>
      </c>
      <c r="V141" s="36">
        <f>IF(I141="yes", J141*Q141, 0)</f>
        <v>0</v>
      </c>
      <c r="W141" s="36">
        <f>R141*O141</f>
        <v>0</v>
      </c>
      <c r="X141" s="36">
        <f>E141*S141/1000</f>
        <v>1.3295973932299358E-2</v>
      </c>
      <c r="Y141" s="36">
        <f>O141*T141</f>
        <v>3.6102196749720858E-2</v>
      </c>
      <c r="Z141" s="275">
        <f>SUM(U141:Y141)</f>
        <v>0.49430458069997318</v>
      </c>
    </row>
    <row r="142" spans="1:26" x14ac:dyDescent="0.2">
      <c r="A142" s="201" t="str">
        <f>+A136</f>
        <v>58E &amp; 59E</v>
      </c>
      <c r="B142" s="172" t="s">
        <v>254</v>
      </c>
      <c r="C142" s="157" t="s">
        <v>309</v>
      </c>
      <c r="D142" s="157" t="s">
        <v>337</v>
      </c>
      <c r="E142" s="157">
        <v>150</v>
      </c>
      <c r="F142" s="157" t="s">
        <v>327</v>
      </c>
      <c r="G142" s="291">
        <v>20</v>
      </c>
      <c r="H142" s="159">
        <v>822.4</v>
      </c>
      <c r="I142" s="160" t="s">
        <v>242</v>
      </c>
      <c r="J142" s="297">
        <v>1</v>
      </c>
      <c r="K142" s="162">
        <f>IF(I142="Yes",G142*J142,0)</f>
        <v>20</v>
      </c>
      <c r="L142" s="159">
        <f>IF(F142="Company", G142*H142,0)</f>
        <v>16448</v>
      </c>
      <c r="M142" s="163">
        <f>E142*G142/1000</f>
        <v>3</v>
      </c>
      <c r="N142" s="301">
        <v>12600</v>
      </c>
      <c r="O142" s="194">
        <f>E142*4200/1000/12</f>
        <v>52.5</v>
      </c>
      <c r="P142" s="282">
        <f>'WP#2 - UE-190529 Light COS'!E$21</f>
        <v>5.4188152832742979E-4</v>
      </c>
      <c r="Q142" s="286">
        <f>'WP#2 - UE-190529 Light COS'!$E$45</f>
        <v>0</v>
      </c>
      <c r="R142" s="286">
        <f>'WP#2 - UE-190529 Light COS'!E$74</f>
        <v>0</v>
      </c>
      <c r="S142" s="286">
        <f>'WP#2 - UE-190529 Light COS'!$E$116</f>
        <v>0.13295973932299357</v>
      </c>
      <c r="T142" s="286">
        <f>'WP#2 - UE-190529 Light COS'!$E$123</f>
        <v>1.0314913357063102E-3</v>
      </c>
      <c r="U142" s="36">
        <f>IF(F142="Company", H142*P142, 0)</f>
        <v>0.44564336889647826</v>
      </c>
      <c r="V142" s="36">
        <f>IF(I142="yes", J142*Q142, 0)</f>
        <v>0</v>
      </c>
      <c r="W142" s="36">
        <f>R142*O142</f>
        <v>0</v>
      </c>
      <c r="X142" s="36">
        <f>E142*S142/1000</f>
        <v>1.9943960898449034E-2</v>
      </c>
      <c r="Y142" s="36">
        <f>O142*T142</f>
        <v>5.4153295124581287E-2</v>
      </c>
      <c r="Z142" s="275">
        <f>SUM(U142:Y142)</f>
        <v>0.51974062491950856</v>
      </c>
    </row>
    <row r="143" spans="1:26" x14ac:dyDescent="0.2">
      <c r="A143" s="201" t="str">
        <f>+A137</f>
        <v>58E &amp; 59E</v>
      </c>
      <c r="B143" s="172" t="s">
        <v>254</v>
      </c>
      <c r="C143" s="157" t="s">
        <v>309</v>
      </c>
      <c r="D143" s="157" t="s">
        <v>338</v>
      </c>
      <c r="E143" s="157">
        <v>200</v>
      </c>
      <c r="F143" s="157" t="s">
        <v>327</v>
      </c>
      <c r="G143" s="291">
        <v>13</v>
      </c>
      <c r="H143" s="159">
        <v>869.01</v>
      </c>
      <c r="I143" s="160" t="s">
        <v>242</v>
      </c>
      <c r="J143" s="297">
        <v>1</v>
      </c>
      <c r="K143" s="162">
        <f>IF(I143="Yes",G143*J143,0)</f>
        <v>13</v>
      </c>
      <c r="L143" s="159">
        <f>IF(F143="Company", G143*H143,0)</f>
        <v>11297.13</v>
      </c>
      <c r="M143" s="163">
        <f>E143*G143/1000</f>
        <v>2.6</v>
      </c>
      <c r="N143" s="301">
        <v>10920</v>
      </c>
      <c r="O143" s="194">
        <f>E143*4200/1000/12</f>
        <v>70</v>
      </c>
      <c r="P143" s="282">
        <f>'WP#2 - UE-190529 Light COS'!E$21</f>
        <v>5.4188152832742979E-4</v>
      </c>
      <c r="Q143" s="286">
        <f>'WP#2 - UE-190529 Light COS'!$E$45</f>
        <v>0</v>
      </c>
      <c r="R143" s="286">
        <f>'WP#2 - UE-190529 Light COS'!E$74</f>
        <v>0</v>
      </c>
      <c r="S143" s="286">
        <f>'WP#2 - UE-190529 Light COS'!$E$116</f>
        <v>0.13295973932299357</v>
      </c>
      <c r="T143" s="286">
        <f>'WP#2 - UE-190529 Light COS'!$E$123</f>
        <v>1.0314913357063102E-3</v>
      </c>
      <c r="U143" s="36">
        <f>IF(F143="Company", H143*P143, 0)</f>
        <v>0.47090046693181975</v>
      </c>
      <c r="V143" s="36">
        <f>IF(I143="yes", J143*Q143, 0)</f>
        <v>0</v>
      </c>
      <c r="W143" s="36">
        <f>R143*O143</f>
        <v>0</v>
      </c>
      <c r="X143" s="36">
        <f>E143*S143/1000</f>
        <v>2.6591947864598717E-2</v>
      </c>
      <c r="Y143" s="36">
        <f>O143*T143</f>
        <v>7.2204393499441716E-2</v>
      </c>
      <c r="Z143" s="275">
        <f>SUM(U143:Y143)</f>
        <v>0.56969680829586022</v>
      </c>
    </row>
    <row r="144" spans="1:26" x14ac:dyDescent="0.2">
      <c r="A144" s="201" t="str">
        <f>+A138</f>
        <v>58E &amp; 59E</v>
      </c>
      <c r="B144" s="172" t="s">
        <v>254</v>
      </c>
      <c r="C144" s="157" t="s">
        <v>309</v>
      </c>
      <c r="D144" s="157" t="s">
        <v>339</v>
      </c>
      <c r="E144" s="157">
        <v>250</v>
      </c>
      <c r="F144" s="157" t="s">
        <v>327</v>
      </c>
      <c r="G144" s="291">
        <v>35</v>
      </c>
      <c r="H144" s="159">
        <v>884.18</v>
      </c>
      <c r="I144" s="160" t="s">
        <v>242</v>
      </c>
      <c r="J144" s="297">
        <v>1</v>
      </c>
      <c r="K144" s="162">
        <f>IF(I144="Yes",G144*J144,0)</f>
        <v>35</v>
      </c>
      <c r="L144" s="159">
        <f>IF(F144="Company", G144*H144,0)</f>
        <v>30946.3</v>
      </c>
      <c r="M144" s="163">
        <f>E144*G144/1000</f>
        <v>8.75</v>
      </c>
      <c r="N144" s="301">
        <v>36750</v>
      </c>
      <c r="O144" s="194">
        <f>E144*4200/1000/12</f>
        <v>87.5</v>
      </c>
      <c r="P144" s="282">
        <f>'WP#2 - UE-190529 Light COS'!E$21</f>
        <v>5.4188152832742979E-4</v>
      </c>
      <c r="Q144" s="286">
        <f>'WP#2 - UE-190529 Light COS'!$E$45</f>
        <v>0</v>
      </c>
      <c r="R144" s="286">
        <f>'WP#2 - UE-190529 Light COS'!E$74</f>
        <v>0</v>
      </c>
      <c r="S144" s="286">
        <f>'WP#2 - UE-190529 Light COS'!$E$116</f>
        <v>0.13295973932299357</v>
      </c>
      <c r="T144" s="286">
        <f>'WP#2 - UE-190529 Light COS'!$E$123</f>
        <v>1.0314913357063102E-3</v>
      </c>
      <c r="U144" s="36">
        <f>IF(F144="Company", H144*P144, 0)</f>
        <v>0.47912080971654686</v>
      </c>
      <c r="V144" s="36">
        <f>IF(I144="yes", J144*Q144, 0)</f>
        <v>0</v>
      </c>
      <c r="W144" s="36">
        <f>R144*O144</f>
        <v>0</v>
      </c>
      <c r="X144" s="36">
        <f>E144*S144/1000</f>
        <v>3.3239934830748392E-2</v>
      </c>
      <c r="Y144" s="36">
        <f>O144*T144</f>
        <v>9.0255491874302152E-2</v>
      </c>
      <c r="Z144" s="275">
        <f>SUM(U144:Y144)</f>
        <v>0.60261623642159745</v>
      </c>
    </row>
    <row r="145" spans="1:26" x14ac:dyDescent="0.2">
      <c r="A145" s="201" t="str">
        <f>+A137</f>
        <v>58E &amp; 59E</v>
      </c>
      <c r="B145" s="172" t="s">
        <v>254</v>
      </c>
      <c r="C145" s="157" t="s">
        <v>309</v>
      </c>
      <c r="D145" s="157" t="s">
        <v>340</v>
      </c>
      <c r="E145" s="157">
        <v>400</v>
      </c>
      <c r="F145" s="157" t="s">
        <v>327</v>
      </c>
      <c r="G145" s="291">
        <v>47.833333333333336</v>
      </c>
      <c r="H145" s="159">
        <v>984.66</v>
      </c>
      <c r="I145" s="160" t="s">
        <v>242</v>
      </c>
      <c r="J145" s="297">
        <v>1</v>
      </c>
      <c r="K145" s="162">
        <f>IF(I145="Yes",G145*J145,0)</f>
        <v>47.833333333333336</v>
      </c>
      <c r="L145" s="159">
        <f>IF(F145="Company", G145*H145,0)</f>
        <v>47099.57</v>
      </c>
      <c r="M145" s="163">
        <f>E145*G145/1000</f>
        <v>19.133333333333336</v>
      </c>
      <c r="N145" s="301">
        <v>80360</v>
      </c>
      <c r="O145" s="194">
        <f>E145*4200/1000/12</f>
        <v>140</v>
      </c>
      <c r="P145" s="282">
        <f>'WP#2 - UE-190529 Light COS'!E$21</f>
        <v>5.4188152832742979E-4</v>
      </c>
      <c r="Q145" s="286">
        <f>'WP#2 - UE-190529 Light COS'!$E$45</f>
        <v>0</v>
      </c>
      <c r="R145" s="286">
        <f>'WP#2 - UE-190529 Light COS'!E$74</f>
        <v>0</v>
      </c>
      <c r="S145" s="286">
        <f>'WP#2 - UE-190529 Light COS'!$E$116</f>
        <v>0.13295973932299357</v>
      </c>
      <c r="T145" s="286">
        <f>'WP#2 - UE-190529 Light COS'!$E$123</f>
        <v>1.0314913357063102E-3</v>
      </c>
      <c r="U145" s="36">
        <f>IF(F145="Company", H145*P145, 0)</f>
        <v>0.53356906568288698</v>
      </c>
      <c r="V145" s="36">
        <f>IF(I145="yes", J145*Q145, 0)</f>
        <v>0</v>
      </c>
      <c r="W145" s="36">
        <f>R145*O145</f>
        <v>0</v>
      </c>
      <c r="X145" s="36">
        <f>E145*S145/1000</f>
        <v>5.3183895729197433E-2</v>
      </c>
      <c r="Y145" s="36">
        <f>O145*T145</f>
        <v>0.14440878699888343</v>
      </c>
      <c r="Z145" s="275">
        <f>SUM(U145:Y145)</f>
        <v>0.73116174841096782</v>
      </c>
    </row>
    <row r="146" spans="1:26" x14ac:dyDescent="0.2">
      <c r="A146" s="201"/>
      <c r="B146" s="172"/>
      <c r="C146" s="157"/>
      <c r="D146" s="157"/>
      <c r="E146" s="157"/>
      <c r="F146" s="157"/>
      <c r="G146" s="291"/>
      <c r="H146" s="159"/>
      <c r="I146" s="160"/>
      <c r="J146" s="297"/>
      <c r="K146" s="162"/>
      <c r="L146" s="159"/>
      <c r="M146" s="163"/>
      <c r="N146" s="301"/>
      <c r="O146" s="199"/>
      <c r="P146" s="282"/>
      <c r="Q146" s="286"/>
      <c r="R146" s="286"/>
      <c r="S146" s="286"/>
      <c r="T146" s="286"/>
      <c r="Z146" s="275"/>
    </row>
    <row r="147" spans="1:26" x14ac:dyDescent="0.2">
      <c r="A147" s="201" t="str">
        <f>+A138</f>
        <v>58E &amp; 59E</v>
      </c>
      <c r="B147" s="172" t="s">
        <v>255</v>
      </c>
      <c r="C147" s="157" t="s">
        <v>318</v>
      </c>
      <c r="D147" s="157" t="s">
        <v>341</v>
      </c>
      <c r="E147" s="157">
        <v>175</v>
      </c>
      <c r="F147" s="157" t="s">
        <v>327</v>
      </c>
      <c r="G147" s="291">
        <v>3</v>
      </c>
      <c r="H147" s="159">
        <v>815.04750000000013</v>
      </c>
      <c r="I147" s="160" t="s">
        <v>242</v>
      </c>
      <c r="J147" s="297">
        <v>2</v>
      </c>
      <c r="K147" s="162">
        <f>IF(I147="Yes",G147*J147,0)</f>
        <v>6</v>
      </c>
      <c r="L147" s="159">
        <f>IF(F147="Company", G147*H147,0)</f>
        <v>2445.1425000000004</v>
      </c>
      <c r="M147" s="163">
        <f>E147*G147/1000</f>
        <v>0.52500000000000002</v>
      </c>
      <c r="N147" s="301">
        <v>2205</v>
      </c>
      <c r="O147" s="194">
        <f>E147*4200/1000/12</f>
        <v>61.25</v>
      </c>
      <c r="P147" s="282">
        <f>'WP#2 - UE-190529 Light COS'!E$21</f>
        <v>5.4188152832742979E-4</v>
      </c>
      <c r="Q147" s="286">
        <f>'WP#2 - UE-190529 Light COS'!$E$45</f>
        <v>0</v>
      </c>
      <c r="R147" s="286">
        <f>'WP#2 - UE-190529 Light COS'!E$74</f>
        <v>0</v>
      </c>
      <c r="S147" s="286">
        <f>'WP#2 - UE-190529 Light COS'!$E$116</f>
        <v>0.13295973932299357</v>
      </c>
      <c r="T147" s="286">
        <f>'WP#2 - UE-190529 Light COS'!$E$123</f>
        <v>1.0314913357063102E-3</v>
      </c>
      <c r="U147" s="36">
        <f>IF(F147="Company", H147*P147, 0)</f>
        <v>0.44165918495945089</v>
      </c>
      <c r="V147" s="36">
        <f>IF(I147="yes", J147*Q147, 0)</f>
        <v>0</v>
      </c>
      <c r="W147" s="36">
        <f>R147*O147</f>
        <v>0</v>
      </c>
      <c r="X147" s="36">
        <f>E147*S147/1000</f>
        <v>2.3267954381523875E-2</v>
      </c>
      <c r="Y147" s="36">
        <f>O147*T147</f>
        <v>6.3178844312011498E-2</v>
      </c>
      <c r="Z147" s="275">
        <f>SUM(U147:Y147)</f>
        <v>0.52810598365298622</v>
      </c>
    </row>
    <row r="148" spans="1:26" x14ac:dyDescent="0.2">
      <c r="A148" s="201" t="str">
        <f>+A139</f>
        <v>58E &amp; 59E</v>
      </c>
      <c r="B148" s="172" t="s">
        <v>255</v>
      </c>
      <c r="C148" s="157" t="s">
        <v>318</v>
      </c>
      <c r="D148" s="157" t="s">
        <v>342</v>
      </c>
      <c r="E148" s="157">
        <v>250</v>
      </c>
      <c r="F148" s="157" t="s">
        <v>327</v>
      </c>
      <c r="G148" s="291">
        <v>22.583333333333332</v>
      </c>
      <c r="H148" s="159">
        <v>875.7</v>
      </c>
      <c r="I148" s="160" t="s">
        <v>242</v>
      </c>
      <c r="J148" s="297">
        <v>2</v>
      </c>
      <c r="K148" s="162">
        <f>IF(I148="Yes",G148*J148,0)</f>
        <v>45.166666666666664</v>
      </c>
      <c r="L148" s="159">
        <f>IF(F148="Company", G148*H148,0)</f>
        <v>19776.224999999999</v>
      </c>
      <c r="M148" s="163">
        <f>E148*G148/1000</f>
        <v>5.645833333333333</v>
      </c>
      <c r="N148" s="301">
        <v>23712.5</v>
      </c>
      <c r="O148" s="194">
        <f>E148*4200/1000/12</f>
        <v>87.5</v>
      </c>
      <c r="P148" s="282">
        <f>'WP#2 - UE-190529 Light COS'!E$21</f>
        <v>5.4188152832742979E-4</v>
      </c>
      <c r="Q148" s="286">
        <f>'WP#2 - UE-190529 Light COS'!$E$45</f>
        <v>0</v>
      </c>
      <c r="R148" s="286">
        <f>'WP#2 - UE-190529 Light COS'!E$74</f>
        <v>0</v>
      </c>
      <c r="S148" s="286">
        <f>'WP#2 - UE-190529 Light COS'!$E$116</f>
        <v>0.13295973932299357</v>
      </c>
      <c r="T148" s="286">
        <f>'WP#2 - UE-190529 Light COS'!$E$123</f>
        <v>1.0314913357063102E-3</v>
      </c>
      <c r="U148" s="36">
        <f>IF(F148="Company", H148*P148, 0)</f>
        <v>0.47452565435633032</v>
      </c>
      <c r="V148" s="36">
        <f>IF(I148="yes", J148*Q148, 0)</f>
        <v>0</v>
      </c>
      <c r="W148" s="36">
        <f>R148*O148</f>
        <v>0</v>
      </c>
      <c r="X148" s="36">
        <f>E148*S148/1000</f>
        <v>3.3239934830748392E-2</v>
      </c>
      <c r="Y148" s="36">
        <f>O148*T148</f>
        <v>9.0255491874302152E-2</v>
      </c>
      <c r="Z148" s="275">
        <f>SUM(U148:Y148)</f>
        <v>0.59802108106138085</v>
      </c>
    </row>
    <row r="149" spans="1:26" x14ac:dyDescent="0.2">
      <c r="A149" s="201" t="str">
        <f>+A139</f>
        <v>58E &amp; 59E</v>
      </c>
      <c r="B149" s="172" t="s">
        <v>255</v>
      </c>
      <c r="C149" s="157" t="s">
        <v>318</v>
      </c>
      <c r="D149" s="157" t="s">
        <v>343</v>
      </c>
      <c r="E149" s="157">
        <v>400</v>
      </c>
      <c r="F149" s="157" t="s">
        <v>327</v>
      </c>
      <c r="G149" s="291">
        <v>87.666666666666671</v>
      </c>
      <c r="H149" s="159">
        <v>879.28</v>
      </c>
      <c r="I149" s="160" t="s">
        <v>242</v>
      </c>
      <c r="J149" s="297">
        <v>2</v>
      </c>
      <c r="K149" s="162">
        <f>IF(I149="Yes",G149*J149,0)</f>
        <v>175.33333333333334</v>
      </c>
      <c r="L149" s="159">
        <f>IF(F149="Company", G149*H149,0)</f>
        <v>77083.546666666662</v>
      </c>
      <c r="M149" s="163">
        <f>E149*G149/1000</f>
        <v>35.06666666666667</v>
      </c>
      <c r="N149" s="301">
        <v>147280</v>
      </c>
      <c r="O149" s="194">
        <f>E149*4200/1000/12</f>
        <v>140</v>
      </c>
      <c r="P149" s="282">
        <f>'WP#2 - UE-190529 Light COS'!E$21</f>
        <v>5.4188152832742979E-4</v>
      </c>
      <c r="Q149" s="286">
        <f>'WP#2 - UE-190529 Light COS'!$E$45</f>
        <v>0</v>
      </c>
      <c r="R149" s="286">
        <f>'WP#2 - UE-190529 Light COS'!E$74</f>
        <v>0</v>
      </c>
      <c r="S149" s="286">
        <f>'WP#2 - UE-190529 Light COS'!$E$116</f>
        <v>0.13295973932299357</v>
      </c>
      <c r="T149" s="286">
        <f>'WP#2 - UE-190529 Light COS'!$E$123</f>
        <v>1.0314913357063102E-3</v>
      </c>
      <c r="U149" s="36">
        <f>IF(F149="Company", H149*P149, 0)</f>
        <v>0.47646559022774243</v>
      </c>
      <c r="V149" s="36">
        <f>IF(I149="yes", J149*Q149, 0)</f>
        <v>0</v>
      </c>
      <c r="W149" s="36">
        <f>R149*O149</f>
        <v>0</v>
      </c>
      <c r="X149" s="36">
        <f>E149*S149/1000</f>
        <v>5.3183895729197433E-2</v>
      </c>
      <c r="Y149" s="36">
        <f>O149*T149</f>
        <v>0.14440878699888343</v>
      </c>
      <c r="Z149" s="275">
        <f>SUM(U149:Y149)</f>
        <v>0.67405827295582332</v>
      </c>
    </row>
    <row r="150" spans="1:26" x14ac:dyDescent="0.2">
      <c r="A150" s="201" t="str">
        <f>+A153</f>
        <v>58E &amp; 59E</v>
      </c>
      <c r="B150" s="172" t="s">
        <v>255</v>
      </c>
      <c r="C150" s="157" t="s">
        <v>318</v>
      </c>
      <c r="D150" s="157" t="s">
        <v>344</v>
      </c>
      <c r="E150" s="157">
        <v>1000</v>
      </c>
      <c r="F150" s="157" t="s">
        <v>327</v>
      </c>
      <c r="G150" s="291">
        <v>134.33333333333334</v>
      </c>
      <c r="H150" s="159">
        <v>1184.45</v>
      </c>
      <c r="I150" s="160" t="s">
        <v>242</v>
      </c>
      <c r="J150" s="297">
        <v>2</v>
      </c>
      <c r="K150" s="162">
        <f>IF(I150="Yes",G150*J150,0)</f>
        <v>268.66666666666669</v>
      </c>
      <c r="L150" s="159">
        <f>IF(F150="Company", G150*H150,0)</f>
        <v>159111.1166666667</v>
      </c>
      <c r="M150" s="163">
        <f>E150*G150/1000</f>
        <v>134.33333333333334</v>
      </c>
      <c r="N150" s="301">
        <v>564200</v>
      </c>
      <c r="O150" s="194">
        <f>E150*4200/1000/12</f>
        <v>350</v>
      </c>
      <c r="P150" s="282">
        <f>'WP#2 - UE-190529 Light COS'!E$21</f>
        <v>5.4188152832742979E-4</v>
      </c>
      <c r="Q150" s="286">
        <f>'WP#2 - UE-190529 Light COS'!$E$45</f>
        <v>0</v>
      </c>
      <c r="R150" s="286">
        <f>'WP#2 - UE-190529 Light COS'!E$74</f>
        <v>0</v>
      </c>
      <c r="S150" s="286">
        <f>'WP#2 - UE-190529 Light COS'!$E$116</f>
        <v>0.13295973932299357</v>
      </c>
      <c r="T150" s="286">
        <f>'WP#2 - UE-190529 Light COS'!$E$123</f>
        <v>1.0314913357063102E-3</v>
      </c>
      <c r="U150" s="36">
        <f>IF(F150="Company", H150*P150, 0)</f>
        <v>0.64183157622742426</v>
      </c>
      <c r="V150" s="36">
        <f>IF(I150="yes", J150*Q150, 0)</f>
        <v>0</v>
      </c>
      <c r="W150" s="36">
        <f>R150*O150</f>
        <v>0</v>
      </c>
      <c r="X150" s="36">
        <f>E150*S150/1000</f>
        <v>0.13295973932299357</v>
      </c>
      <c r="Y150" s="36">
        <f>O150*T150</f>
        <v>0.36102196749720861</v>
      </c>
      <c r="Z150" s="275">
        <f>SUM(U150:Y150)</f>
        <v>1.1358132830476264</v>
      </c>
    </row>
    <row r="151" spans="1:26" x14ac:dyDescent="0.2">
      <c r="A151" s="201"/>
      <c r="B151" s="172"/>
      <c r="C151" s="157"/>
      <c r="D151" s="157"/>
      <c r="E151" s="157"/>
      <c r="F151" s="157"/>
      <c r="G151" s="291"/>
      <c r="H151" s="159"/>
      <c r="I151" s="160"/>
      <c r="J151" s="297"/>
      <c r="K151" s="162"/>
      <c r="L151" s="159"/>
      <c r="M151" s="163"/>
      <c r="N151" s="301"/>
      <c r="O151" s="199"/>
      <c r="P151" s="282"/>
      <c r="Q151" s="286"/>
      <c r="R151" s="286"/>
      <c r="S151" s="286"/>
      <c r="T151" s="286"/>
      <c r="Z151" s="275"/>
    </row>
    <row r="152" spans="1:26" x14ac:dyDescent="0.2">
      <c r="A152" s="201" t="str">
        <f>+A148</f>
        <v>58E &amp; 59E</v>
      </c>
      <c r="B152" s="172" t="s">
        <v>254</v>
      </c>
      <c r="C152" s="157" t="s">
        <v>318</v>
      </c>
      <c r="D152" s="157" t="s">
        <v>345</v>
      </c>
      <c r="E152" s="157">
        <v>250</v>
      </c>
      <c r="F152" s="157" t="s">
        <v>327</v>
      </c>
      <c r="G152" s="291">
        <v>11</v>
      </c>
      <c r="H152" s="159">
        <v>875.7</v>
      </c>
      <c r="I152" s="160" t="s">
        <v>242</v>
      </c>
      <c r="J152" s="297">
        <v>2</v>
      </c>
      <c r="K152" s="162">
        <f>IF(I152="Yes",G152*J152,0)</f>
        <v>22</v>
      </c>
      <c r="L152" s="159">
        <f>IF(F152="Company", G152*H152,0)</f>
        <v>9632.7000000000007</v>
      </c>
      <c r="M152" s="163">
        <f>E152*G152/1000</f>
        <v>2.75</v>
      </c>
      <c r="N152" s="301">
        <v>11550</v>
      </c>
      <c r="O152" s="194">
        <f>E152*4200/1000/12</f>
        <v>87.5</v>
      </c>
      <c r="P152" s="282">
        <f>'WP#2 - UE-190529 Light COS'!E$21</f>
        <v>5.4188152832742979E-4</v>
      </c>
      <c r="Q152" s="286">
        <f>'WP#2 - UE-190529 Light COS'!$E$45</f>
        <v>0</v>
      </c>
      <c r="R152" s="286">
        <f>'WP#2 - UE-190529 Light COS'!E$74</f>
        <v>0</v>
      </c>
      <c r="S152" s="286">
        <f>'WP#2 - UE-190529 Light COS'!$E$116</f>
        <v>0.13295973932299357</v>
      </c>
      <c r="T152" s="286">
        <f>'WP#2 - UE-190529 Light COS'!$E$123</f>
        <v>1.0314913357063102E-3</v>
      </c>
      <c r="U152" s="36">
        <f>IF(F152="Company", H152*P152, 0)</f>
        <v>0.47452565435633032</v>
      </c>
      <c r="V152" s="36">
        <f>IF(I152="yes", J152*Q152, 0)</f>
        <v>0</v>
      </c>
      <c r="W152" s="36">
        <f>R152*O152</f>
        <v>0</v>
      </c>
      <c r="X152" s="36">
        <f>E152*S152/1000</f>
        <v>3.3239934830748392E-2</v>
      </c>
      <c r="Y152" s="36">
        <f>O152*T152</f>
        <v>9.0255491874302152E-2</v>
      </c>
      <c r="Z152" s="275">
        <f>SUM(U152:Y152)</f>
        <v>0.59802108106138085</v>
      </c>
    </row>
    <row r="153" spans="1:26" x14ac:dyDescent="0.2">
      <c r="A153" s="201" t="str">
        <f>+A149</f>
        <v>58E &amp; 59E</v>
      </c>
      <c r="B153" s="172" t="s">
        <v>254</v>
      </c>
      <c r="C153" s="157" t="s">
        <v>318</v>
      </c>
      <c r="D153" s="157" t="s">
        <v>346</v>
      </c>
      <c r="E153" s="157">
        <v>400</v>
      </c>
      <c r="F153" s="157" t="s">
        <v>327</v>
      </c>
      <c r="G153" s="291">
        <v>40.5</v>
      </c>
      <c r="H153" s="159">
        <v>879.28</v>
      </c>
      <c r="I153" s="160" t="s">
        <v>242</v>
      </c>
      <c r="J153" s="297">
        <v>2</v>
      </c>
      <c r="K153" s="162">
        <f>IF(I153="Yes",G153*J153,0)</f>
        <v>81</v>
      </c>
      <c r="L153" s="159">
        <f>IF(F153="Company", G153*H153,0)</f>
        <v>35610.839999999997</v>
      </c>
      <c r="M153" s="163">
        <f>E153*G153/1000</f>
        <v>16.2</v>
      </c>
      <c r="N153" s="301">
        <v>68040</v>
      </c>
      <c r="O153" s="194">
        <f>E153*4200/1000/12</f>
        <v>140</v>
      </c>
      <c r="P153" s="282">
        <f>'WP#2 - UE-190529 Light COS'!E$21</f>
        <v>5.4188152832742979E-4</v>
      </c>
      <c r="Q153" s="286">
        <f>'WP#2 - UE-190529 Light COS'!$E$45</f>
        <v>0</v>
      </c>
      <c r="R153" s="286">
        <f>'WP#2 - UE-190529 Light COS'!E$74</f>
        <v>0</v>
      </c>
      <c r="S153" s="286">
        <f>'WP#2 - UE-190529 Light COS'!$E$116</f>
        <v>0.13295973932299357</v>
      </c>
      <c r="T153" s="286">
        <f>'WP#2 - UE-190529 Light COS'!$E$123</f>
        <v>1.0314913357063102E-3</v>
      </c>
      <c r="U153" s="36">
        <f>IF(F153="Company", H153*P153, 0)</f>
        <v>0.47646559022774243</v>
      </c>
      <c r="V153" s="36">
        <f>IF(I153="yes", J153*Q153, 0)</f>
        <v>0</v>
      </c>
      <c r="W153" s="36">
        <f>R153*O153</f>
        <v>0</v>
      </c>
      <c r="X153" s="36">
        <f>E153*S153/1000</f>
        <v>5.3183895729197433E-2</v>
      </c>
      <c r="Y153" s="36">
        <f>O153*T153</f>
        <v>0.14440878699888343</v>
      </c>
      <c r="Z153" s="275">
        <f>SUM(U153:Y153)</f>
        <v>0.67405827295582332</v>
      </c>
    </row>
    <row r="154" spans="1:26" x14ac:dyDescent="0.2">
      <c r="A154" s="201"/>
      <c r="B154" s="172"/>
      <c r="C154" s="157"/>
      <c r="D154" s="157"/>
      <c r="E154" s="157"/>
      <c r="F154" s="157"/>
      <c r="G154" s="291"/>
      <c r="H154" s="159"/>
      <c r="I154" s="160"/>
      <c r="J154" s="297"/>
      <c r="K154" s="162"/>
      <c r="L154" s="159"/>
      <c r="M154" s="163"/>
      <c r="N154" s="301"/>
      <c r="O154" s="199"/>
      <c r="P154" s="282"/>
      <c r="Q154" s="286"/>
      <c r="R154" s="286"/>
      <c r="S154" s="286"/>
      <c r="T154" s="286"/>
      <c r="Z154" s="275"/>
    </row>
    <row r="155" spans="1:26" x14ac:dyDescent="0.2">
      <c r="A155" s="201" t="s">
        <v>253</v>
      </c>
      <c r="B155" s="172"/>
      <c r="C155" s="157" t="s">
        <v>299</v>
      </c>
      <c r="D155" s="157" t="s">
        <v>300</v>
      </c>
      <c r="E155" s="157">
        <v>45</v>
      </c>
      <c r="F155" s="157" t="s">
        <v>327</v>
      </c>
      <c r="G155" s="291">
        <v>1.6666666666666667</v>
      </c>
      <c r="H155" s="159">
        <v>928.56000000000006</v>
      </c>
      <c r="I155" s="160" t="s">
        <v>242</v>
      </c>
      <c r="J155" s="297">
        <v>0.2</v>
      </c>
      <c r="K155" s="162">
        <f t="shared" ref="K155:K169" si="138">IF(I155="Yes",G155*J155,0)</f>
        <v>0.33333333333333337</v>
      </c>
      <c r="L155" s="159">
        <f t="shared" ref="L155:L169" si="139">IF(F155="Company", G155*H155,0)</f>
        <v>1547.6000000000001</v>
      </c>
      <c r="M155" s="163">
        <f t="shared" ref="M155:M169" si="140">E155*G155/1000</f>
        <v>7.4999999999999997E-2</v>
      </c>
      <c r="N155" s="301">
        <v>315</v>
      </c>
      <c r="O155" s="194">
        <f t="shared" ref="O155:O169" si="141">E155*4200/1000/12</f>
        <v>15.75</v>
      </c>
      <c r="P155" s="282">
        <f>'WP#2 - UE-190529 Light COS'!E$21</f>
        <v>5.4188152832742979E-4</v>
      </c>
      <c r="Q155" s="286">
        <f>'WP#2 - UE-190529 Light COS'!$E$45</f>
        <v>0</v>
      </c>
      <c r="R155" s="286">
        <f>'WP#2 - UE-190529 Light COS'!E$74</f>
        <v>0</v>
      </c>
      <c r="S155" s="286">
        <f>'WP#2 - UE-190529 Light COS'!$E$116</f>
        <v>0.13295973932299357</v>
      </c>
      <c r="T155" s="286">
        <f>'WP#2 - UE-190529 Light COS'!$E$123</f>
        <v>1.0314913357063102E-3</v>
      </c>
      <c r="U155" s="36">
        <f t="shared" ref="U155:U169" si="142">IF(F155="Company", H155*P155, 0)</f>
        <v>0.50316951194371828</v>
      </c>
      <c r="V155" s="36">
        <f t="shared" ref="V155:V169" si="143">IF(I155="yes", J155*Q155, 0)</f>
        <v>0</v>
      </c>
      <c r="W155" s="36">
        <f t="shared" ref="W155:W169" si="144">R155*O155</f>
        <v>0</v>
      </c>
      <c r="X155" s="36">
        <f t="shared" ref="X155:X169" si="145">E155*S155/1000</f>
        <v>5.9831882695347101E-3</v>
      </c>
      <c r="Y155" s="36">
        <f t="shared" ref="Y155:Y169" si="146">O155*T155</f>
        <v>1.6245988537374387E-2</v>
      </c>
      <c r="Z155" s="275">
        <f t="shared" ref="Z155:Z169" si="147">SUM(U155:Y155)</f>
        <v>0.52539868875062734</v>
      </c>
    </row>
    <row r="156" spans="1:26" x14ac:dyDescent="0.2">
      <c r="A156" s="201" t="s">
        <v>253</v>
      </c>
      <c r="B156" s="172"/>
      <c r="C156" s="157" t="s">
        <v>299</v>
      </c>
      <c r="D156" s="157" t="s">
        <v>301</v>
      </c>
      <c r="E156" s="157">
        <v>75</v>
      </c>
      <c r="F156" s="157" t="s">
        <v>327</v>
      </c>
      <c r="G156" s="291">
        <v>16.5</v>
      </c>
      <c r="H156" s="159">
        <v>1009.26</v>
      </c>
      <c r="I156" s="160" t="s">
        <v>242</v>
      </c>
      <c r="J156" s="297">
        <v>0.2</v>
      </c>
      <c r="K156" s="162">
        <f t="shared" si="138"/>
        <v>3.3000000000000003</v>
      </c>
      <c r="L156" s="159">
        <f t="shared" si="139"/>
        <v>16652.79</v>
      </c>
      <c r="M156" s="163">
        <f t="shared" si="140"/>
        <v>1.2375</v>
      </c>
      <c r="N156" s="301">
        <v>5197.5</v>
      </c>
      <c r="O156" s="194">
        <f t="shared" si="141"/>
        <v>26.25</v>
      </c>
      <c r="P156" s="282">
        <f>'WP#2 - UE-190529 Light COS'!E$21</f>
        <v>5.4188152832742979E-4</v>
      </c>
      <c r="Q156" s="286">
        <f>'WP#2 - UE-190529 Light COS'!$E$45</f>
        <v>0</v>
      </c>
      <c r="R156" s="286">
        <f>'WP#2 - UE-190529 Light COS'!E$74</f>
        <v>0</v>
      </c>
      <c r="S156" s="286">
        <f>'WP#2 - UE-190529 Light COS'!$E$116</f>
        <v>0.13295973932299357</v>
      </c>
      <c r="T156" s="286">
        <f>'WP#2 - UE-190529 Light COS'!$E$123</f>
        <v>1.0314913357063102E-3</v>
      </c>
      <c r="U156" s="36">
        <f t="shared" si="142"/>
        <v>0.54689935127974176</v>
      </c>
      <c r="V156" s="36">
        <f t="shared" si="143"/>
        <v>0</v>
      </c>
      <c r="W156" s="36">
        <f t="shared" si="144"/>
        <v>0</v>
      </c>
      <c r="X156" s="36">
        <f t="shared" si="145"/>
        <v>9.971980449224517E-3</v>
      </c>
      <c r="Y156" s="36">
        <f t="shared" si="146"/>
        <v>2.7076647562290643E-2</v>
      </c>
      <c r="Z156" s="275">
        <f t="shared" si="147"/>
        <v>0.58394797929125697</v>
      </c>
    </row>
    <row r="157" spans="1:26" x14ac:dyDescent="0.2">
      <c r="A157" s="201" t="s">
        <v>253</v>
      </c>
      <c r="B157" s="172"/>
      <c r="C157" s="157" t="s">
        <v>299</v>
      </c>
      <c r="D157" s="157" t="s">
        <v>302</v>
      </c>
      <c r="E157" s="157">
        <v>105</v>
      </c>
      <c r="F157" s="157" t="s">
        <v>327</v>
      </c>
      <c r="G157" s="291">
        <v>21</v>
      </c>
      <c r="H157" s="159">
        <v>1089.96</v>
      </c>
      <c r="I157" s="160" t="s">
        <v>242</v>
      </c>
      <c r="J157" s="297">
        <v>0.2</v>
      </c>
      <c r="K157" s="162">
        <f t="shared" si="138"/>
        <v>4.2</v>
      </c>
      <c r="L157" s="159">
        <f t="shared" si="139"/>
        <v>22889.16</v>
      </c>
      <c r="M157" s="163">
        <f t="shared" si="140"/>
        <v>2.2050000000000001</v>
      </c>
      <c r="N157" s="301">
        <v>9261</v>
      </c>
      <c r="O157" s="194">
        <f t="shared" si="141"/>
        <v>36.75</v>
      </c>
      <c r="P157" s="282">
        <f>'WP#2 - UE-190529 Light COS'!E$21</f>
        <v>5.4188152832742979E-4</v>
      </c>
      <c r="Q157" s="286">
        <f>'WP#2 - UE-190529 Light COS'!$E$45</f>
        <v>0</v>
      </c>
      <c r="R157" s="286">
        <f>'WP#2 - UE-190529 Light COS'!E$74</f>
        <v>0</v>
      </c>
      <c r="S157" s="286">
        <f>'WP#2 - UE-190529 Light COS'!$E$116</f>
        <v>0.13295973932299357</v>
      </c>
      <c r="T157" s="286">
        <f>'WP#2 - UE-190529 Light COS'!$E$123</f>
        <v>1.0314913357063102E-3</v>
      </c>
      <c r="U157" s="36">
        <f t="shared" si="142"/>
        <v>0.59062919061576535</v>
      </c>
      <c r="V157" s="36">
        <f t="shared" si="143"/>
        <v>0</v>
      </c>
      <c r="W157" s="36">
        <f t="shared" si="144"/>
        <v>0</v>
      </c>
      <c r="X157" s="36">
        <f t="shared" si="145"/>
        <v>1.3960772628914325E-2</v>
      </c>
      <c r="Y157" s="36">
        <f t="shared" si="146"/>
        <v>3.7907306587206903E-2</v>
      </c>
      <c r="Z157" s="275">
        <f t="shared" si="147"/>
        <v>0.6424972698318866</v>
      </c>
    </row>
    <row r="158" spans="1:26" x14ac:dyDescent="0.2">
      <c r="A158" s="201" t="s">
        <v>253</v>
      </c>
      <c r="B158" s="172"/>
      <c r="C158" s="157" t="s">
        <v>299</v>
      </c>
      <c r="D158" s="157" t="s">
        <v>303</v>
      </c>
      <c r="E158" s="157">
        <v>135</v>
      </c>
      <c r="F158" s="157" t="s">
        <v>327</v>
      </c>
      <c r="G158" s="291">
        <v>59.666666666666664</v>
      </c>
      <c r="H158" s="159">
        <v>1170.6600000000001</v>
      </c>
      <c r="I158" s="160" t="s">
        <v>242</v>
      </c>
      <c r="J158" s="297">
        <v>0.2</v>
      </c>
      <c r="K158" s="162">
        <f t="shared" si="138"/>
        <v>11.933333333333334</v>
      </c>
      <c r="L158" s="159">
        <f t="shared" si="139"/>
        <v>69849.38</v>
      </c>
      <c r="M158" s="163">
        <f t="shared" si="140"/>
        <v>8.0549999999999997</v>
      </c>
      <c r="N158" s="301">
        <v>33831</v>
      </c>
      <c r="O158" s="194">
        <f t="shared" si="141"/>
        <v>47.25</v>
      </c>
      <c r="P158" s="282">
        <f>'WP#2 - UE-190529 Light COS'!E$21</f>
        <v>5.4188152832742979E-4</v>
      </c>
      <c r="Q158" s="286">
        <f>'WP#2 - UE-190529 Light COS'!$E$45</f>
        <v>0</v>
      </c>
      <c r="R158" s="286">
        <f>'WP#2 - UE-190529 Light COS'!E$74</f>
        <v>0</v>
      </c>
      <c r="S158" s="286">
        <f>'WP#2 - UE-190529 Light COS'!$E$116</f>
        <v>0.13295973932299357</v>
      </c>
      <c r="T158" s="286">
        <f>'WP#2 - UE-190529 Light COS'!$E$123</f>
        <v>1.0314913357063102E-3</v>
      </c>
      <c r="U158" s="36">
        <f t="shared" si="142"/>
        <v>0.63435902995178906</v>
      </c>
      <c r="V158" s="36">
        <f t="shared" si="143"/>
        <v>0</v>
      </c>
      <c r="W158" s="36">
        <f t="shared" si="144"/>
        <v>0</v>
      </c>
      <c r="X158" s="36">
        <f t="shared" si="145"/>
        <v>1.7949564808604133E-2</v>
      </c>
      <c r="Y158" s="36">
        <f t="shared" si="146"/>
        <v>4.8737965612123159E-2</v>
      </c>
      <c r="Z158" s="275">
        <f t="shared" si="147"/>
        <v>0.70104656037251634</v>
      </c>
    </row>
    <row r="159" spans="1:26" x14ac:dyDescent="0.2">
      <c r="A159" s="201" t="s">
        <v>253</v>
      </c>
      <c r="B159" s="172"/>
      <c r="C159" s="157" t="s">
        <v>299</v>
      </c>
      <c r="D159" s="157" t="s">
        <v>304</v>
      </c>
      <c r="E159" s="157">
        <v>165</v>
      </c>
      <c r="F159" s="157" t="s">
        <v>327</v>
      </c>
      <c r="G159" s="291">
        <v>4.916666666666667</v>
      </c>
      <c r="H159" s="159">
        <v>1251.3600000000001</v>
      </c>
      <c r="I159" s="160" t="s">
        <v>242</v>
      </c>
      <c r="J159" s="297">
        <v>0.2</v>
      </c>
      <c r="K159" s="162">
        <f t="shared" si="138"/>
        <v>0.98333333333333339</v>
      </c>
      <c r="L159" s="159">
        <f t="shared" si="139"/>
        <v>6152.5200000000013</v>
      </c>
      <c r="M159" s="163">
        <f t="shared" si="140"/>
        <v>0.81125000000000003</v>
      </c>
      <c r="N159" s="301">
        <v>3407.25</v>
      </c>
      <c r="O159" s="194">
        <f t="shared" si="141"/>
        <v>57.75</v>
      </c>
      <c r="P159" s="282">
        <f>'WP#2 - UE-190529 Light COS'!E$21</f>
        <v>5.4188152832742979E-4</v>
      </c>
      <c r="Q159" s="286">
        <f>'WP#2 - UE-190529 Light COS'!$E$45</f>
        <v>0</v>
      </c>
      <c r="R159" s="286">
        <f>'WP#2 - UE-190529 Light COS'!E$74</f>
        <v>0</v>
      </c>
      <c r="S159" s="286">
        <f>'WP#2 - UE-190529 Light COS'!$E$116</f>
        <v>0.13295973932299357</v>
      </c>
      <c r="T159" s="286">
        <f>'WP#2 - UE-190529 Light COS'!$E$123</f>
        <v>1.0314913357063102E-3</v>
      </c>
      <c r="U159" s="36">
        <f t="shared" si="142"/>
        <v>0.67808886928781265</v>
      </c>
      <c r="V159" s="36">
        <f t="shared" si="143"/>
        <v>0</v>
      </c>
      <c r="W159" s="36">
        <f t="shared" si="144"/>
        <v>0</v>
      </c>
      <c r="X159" s="36">
        <f t="shared" si="145"/>
        <v>2.1938356988293939E-2</v>
      </c>
      <c r="Y159" s="36">
        <f t="shared" si="146"/>
        <v>5.9568624637039415E-2</v>
      </c>
      <c r="Z159" s="275">
        <f t="shared" si="147"/>
        <v>0.75959585091314596</v>
      </c>
    </row>
    <row r="160" spans="1:26" x14ac:dyDescent="0.2">
      <c r="A160" s="201" t="s">
        <v>253</v>
      </c>
      <c r="B160" s="172"/>
      <c r="C160" s="157" t="s">
        <v>299</v>
      </c>
      <c r="D160" s="157" t="s">
        <v>305</v>
      </c>
      <c r="E160" s="157">
        <v>195</v>
      </c>
      <c r="F160" s="157" t="s">
        <v>327</v>
      </c>
      <c r="G160" s="291">
        <v>0</v>
      </c>
      <c r="H160" s="159">
        <v>1332.0600000000004</v>
      </c>
      <c r="I160" s="160" t="s">
        <v>242</v>
      </c>
      <c r="J160" s="297">
        <v>0.2</v>
      </c>
      <c r="K160" s="162">
        <f t="shared" si="138"/>
        <v>0</v>
      </c>
      <c r="L160" s="159">
        <f t="shared" si="139"/>
        <v>0</v>
      </c>
      <c r="M160" s="163">
        <f t="shared" si="140"/>
        <v>0</v>
      </c>
      <c r="N160" s="301">
        <v>0</v>
      </c>
      <c r="O160" s="194">
        <f t="shared" si="141"/>
        <v>68.25</v>
      </c>
      <c r="P160" s="282">
        <f>'WP#2 - UE-190529 Light COS'!E$21</f>
        <v>5.4188152832742979E-4</v>
      </c>
      <c r="Q160" s="286">
        <f>'WP#2 - UE-190529 Light COS'!$E$45</f>
        <v>0</v>
      </c>
      <c r="R160" s="286">
        <f>'WP#2 - UE-190529 Light COS'!E$74</f>
        <v>0</v>
      </c>
      <c r="S160" s="286">
        <f>'WP#2 - UE-190529 Light COS'!$E$116</f>
        <v>0.13295973932299357</v>
      </c>
      <c r="T160" s="286">
        <f>'WP#2 - UE-190529 Light COS'!$E$123</f>
        <v>1.0314913357063102E-3</v>
      </c>
      <c r="U160" s="36">
        <f t="shared" si="142"/>
        <v>0.72181870862383635</v>
      </c>
      <c r="V160" s="36">
        <f t="shared" si="143"/>
        <v>0</v>
      </c>
      <c r="W160" s="36">
        <f t="shared" si="144"/>
        <v>0</v>
      </c>
      <c r="X160" s="36">
        <f t="shared" si="145"/>
        <v>2.5927149167983745E-2</v>
      </c>
      <c r="Y160" s="36">
        <f t="shared" si="146"/>
        <v>7.0399283661955678E-2</v>
      </c>
      <c r="Z160" s="275">
        <f t="shared" si="147"/>
        <v>0.81814514145377581</v>
      </c>
    </row>
    <row r="161" spans="1:26" x14ac:dyDescent="0.2">
      <c r="A161" s="201" t="s">
        <v>253</v>
      </c>
      <c r="B161" s="172"/>
      <c r="C161" s="157" t="s">
        <v>299</v>
      </c>
      <c r="D161" s="157" t="s">
        <v>306</v>
      </c>
      <c r="E161" s="157">
        <v>225</v>
      </c>
      <c r="F161" s="157" t="s">
        <v>327</v>
      </c>
      <c r="G161" s="291">
        <v>2.9166666666666665</v>
      </c>
      <c r="H161" s="159">
        <v>1412.7600000000002</v>
      </c>
      <c r="I161" s="160" t="s">
        <v>242</v>
      </c>
      <c r="J161" s="297">
        <v>0.2</v>
      </c>
      <c r="K161" s="162">
        <f t="shared" si="138"/>
        <v>0.58333333333333337</v>
      </c>
      <c r="L161" s="159">
        <f t="shared" si="139"/>
        <v>4120.55</v>
      </c>
      <c r="M161" s="163">
        <f t="shared" si="140"/>
        <v>0.65625</v>
      </c>
      <c r="N161" s="301">
        <v>2756.25</v>
      </c>
      <c r="O161" s="194">
        <f t="shared" si="141"/>
        <v>78.75</v>
      </c>
      <c r="P161" s="282">
        <f>'WP#2 - UE-190529 Light COS'!E$21</f>
        <v>5.4188152832742979E-4</v>
      </c>
      <c r="Q161" s="286">
        <f>'WP#2 - UE-190529 Light COS'!$E$45</f>
        <v>0</v>
      </c>
      <c r="R161" s="286">
        <f>'WP#2 - UE-190529 Light COS'!E$74</f>
        <v>0</v>
      </c>
      <c r="S161" s="286">
        <f>'WP#2 - UE-190529 Light COS'!$E$116</f>
        <v>0.13295973932299357</v>
      </c>
      <c r="T161" s="286">
        <f>'WP#2 - UE-190529 Light COS'!$E$123</f>
        <v>1.0314913357063102E-3</v>
      </c>
      <c r="U161" s="36">
        <f t="shared" si="142"/>
        <v>0.76554854795985983</v>
      </c>
      <c r="V161" s="36">
        <f t="shared" si="143"/>
        <v>0</v>
      </c>
      <c r="W161" s="36">
        <f t="shared" si="144"/>
        <v>0</v>
      </c>
      <c r="X161" s="36">
        <f t="shared" si="145"/>
        <v>2.9915941347673551E-2</v>
      </c>
      <c r="Y161" s="36">
        <f t="shared" si="146"/>
        <v>8.1229942686871934E-2</v>
      </c>
      <c r="Z161" s="275">
        <f t="shared" si="147"/>
        <v>0.87669443199440522</v>
      </c>
    </row>
    <row r="162" spans="1:26" x14ac:dyDescent="0.2">
      <c r="A162" s="201" t="s">
        <v>253</v>
      </c>
      <c r="B162" s="172"/>
      <c r="C162" s="157" t="s">
        <v>299</v>
      </c>
      <c r="D162" s="157" t="s">
        <v>307</v>
      </c>
      <c r="E162" s="157">
        <v>255</v>
      </c>
      <c r="F162" s="157" t="s">
        <v>327</v>
      </c>
      <c r="G162" s="291">
        <v>8.9166666666666661</v>
      </c>
      <c r="H162" s="159">
        <v>1493.4600000000003</v>
      </c>
      <c r="I162" s="160" t="s">
        <v>242</v>
      </c>
      <c r="J162" s="297">
        <v>0.2</v>
      </c>
      <c r="K162" s="162">
        <f t="shared" si="138"/>
        <v>1.7833333333333332</v>
      </c>
      <c r="L162" s="159">
        <f t="shared" si="139"/>
        <v>13316.685000000001</v>
      </c>
      <c r="M162" s="163">
        <f t="shared" si="140"/>
        <v>2.2737500000000002</v>
      </c>
      <c r="N162" s="301">
        <v>9549.75</v>
      </c>
      <c r="O162" s="194">
        <f t="shared" si="141"/>
        <v>89.25</v>
      </c>
      <c r="P162" s="282">
        <f>'WP#2 - UE-190529 Light COS'!E$21</f>
        <v>5.4188152832742979E-4</v>
      </c>
      <c r="Q162" s="286">
        <f>'WP#2 - UE-190529 Light COS'!$E$45</f>
        <v>0</v>
      </c>
      <c r="R162" s="286">
        <f>'WP#2 - UE-190529 Light COS'!E$74</f>
        <v>0</v>
      </c>
      <c r="S162" s="286">
        <f>'WP#2 - UE-190529 Light COS'!$E$116</f>
        <v>0.13295973932299357</v>
      </c>
      <c r="T162" s="286">
        <f>'WP#2 - UE-190529 Light COS'!$E$123</f>
        <v>1.0314913357063102E-3</v>
      </c>
      <c r="U162" s="36">
        <f t="shared" si="142"/>
        <v>0.80927838729588342</v>
      </c>
      <c r="V162" s="36">
        <f t="shared" si="143"/>
        <v>0</v>
      </c>
      <c r="W162" s="36">
        <f t="shared" si="144"/>
        <v>0</v>
      </c>
      <c r="X162" s="36">
        <f t="shared" si="145"/>
        <v>3.3904733527363361E-2</v>
      </c>
      <c r="Y162" s="36">
        <f t="shared" si="146"/>
        <v>9.206060171178819E-2</v>
      </c>
      <c r="Z162" s="275">
        <f t="shared" si="147"/>
        <v>0.93524372253503496</v>
      </c>
    </row>
    <row r="163" spans="1:26" x14ac:dyDescent="0.2">
      <c r="A163" s="201" t="s">
        <v>253</v>
      </c>
      <c r="B163" s="172"/>
      <c r="C163" s="157" t="s">
        <v>299</v>
      </c>
      <c r="D163" s="157" t="s">
        <v>308</v>
      </c>
      <c r="E163" s="157">
        <v>285</v>
      </c>
      <c r="F163" s="157" t="s">
        <v>327</v>
      </c>
      <c r="G163" s="291">
        <v>0</v>
      </c>
      <c r="H163" s="159">
        <v>1574.1600000000003</v>
      </c>
      <c r="I163" s="160" t="s">
        <v>242</v>
      </c>
      <c r="J163" s="297">
        <v>0.2</v>
      </c>
      <c r="K163" s="162">
        <f t="shared" si="138"/>
        <v>0</v>
      </c>
      <c r="L163" s="159">
        <f t="shared" si="139"/>
        <v>0</v>
      </c>
      <c r="M163" s="163">
        <f t="shared" si="140"/>
        <v>0</v>
      </c>
      <c r="N163" s="301">
        <v>0</v>
      </c>
      <c r="O163" s="194">
        <f t="shared" si="141"/>
        <v>99.75</v>
      </c>
      <c r="P163" s="282">
        <f>'WP#2 - UE-190529 Light COS'!E$21</f>
        <v>5.4188152832742979E-4</v>
      </c>
      <c r="Q163" s="286">
        <f>'WP#2 - UE-190529 Light COS'!$E$45</f>
        <v>0</v>
      </c>
      <c r="R163" s="286">
        <f>'WP#2 - UE-190529 Light COS'!E$74</f>
        <v>0</v>
      </c>
      <c r="S163" s="286">
        <f>'WP#2 - UE-190529 Light COS'!$E$116</f>
        <v>0.13295973932299357</v>
      </c>
      <c r="T163" s="286">
        <f>'WP#2 - UE-190529 Light COS'!$E$123</f>
        <v>1.0314913357063102E-3</v>
      </c>
      <c r="U163" s="36">
        <f t="shared" si="142"/>
        <v>0.85300822663190701</v>
      </c>
      <c r="V163" s="36">
        <f t="shared" si="143"/>
        <v>0</v>
      </c>
      <c r="W163" s="36">
        <f t="shared" si="144"/>
        <v>0</v>
      </c>
      <c r="X163" s="36">
        <f t="shared" si="145"/>
        <v>3.7893525707053163E-2</v>
      </c>
      <c r="Y163" s="36">
        <f t="shared" si="146"/>
        <v>0.10289126073670445</v>
      </c>
      <c r="Z163" s="275">
        <f t="shared" si="147"/>
        <v>0.99379301307566459</v>
      </c>
    </row>
    <row r="164" spans="1:26" x14ac:dyDescent="0.2">
      <c r="A164" s="201" t="s">
        <v>253</v>
      </c>
      <c r="B164" s="172"/>
      <c r="C164" s="157" t="s">
        <v>299</v>
      </c>
      <c r="D164" s="157" t="s">
        <v>347</v>
      </c>
      <c r="E164" s="157">
        <v>350</v>
      </c>
      <c r="F164" s="157" t="s">
        <v>327</v>
      </c>
      <c r="G164" s="291">
        <v>0</v>
      </c>
      <c r="H164" s="159">
        <v>1749.0100000000004</v>
      </c>
      <c r="I164" s="160" t="s">
        <v>242</v>
      </c>
      <c r="J164" s="297">
        <v>0.2</v>
      </c>
      <c r="K164" s="162">
        <f t="shared" si="138"/>
        <v>0</v>
      </c>
      <c r="L164" s="159">
        <f t="shared" si="139"/>
        <v>0</v>
      </c>
      <c r="M164" s="163">
        <f t="shared" si="140"/>
        <v>0</v>
      </c>
      <c r="N164" s="301">
        <v>0</v>
      </c>
      <c r="O164" s="194">
        <f t="shared" si="141"/>
        <v>122.5</v>
      </c>
      <c r="P164" s="282">
        <f>'WP#2 - UE-190529 Light COS'!E$21</f>
        <v>5.4188152832742979E-4</v>
      </c>
      <c r="Q164" s="286">
        <f>'WP#2 - UE-190529 Light COS'!$E$45</f>
        <v>0</v>
      </c>
      <c r="R164" s="286">
        <f>'WP#2 - UE-190529 Light COS'!E$74</f>
        <v>0</v>
      </c>
      <c r="S164" s="286">
        <f>'WP#2 - UE-190529 Light COS'!$E$116</f>
        <v>0.13295973932299357</v>
      </c>
      <c r="T164" s="286">
        <f>'WP#2 - UE-190529 Light COS'!$E$123</f>
        <v>1.0314913357063102E-3</v>
      </c>
      <c r="U164" s="36">
        <f t="shared" si="142"/>
        <v>0.94775621185995818</v>
      </c>
      <c r="V164" s="36">
        <f t="shared" si="143"/>
        <v>0</v>
      </c>
      <c r="W164" s="36">
        <f t="shared" si="144"/>
        <v>0</v>
      </c>
      <c r="X164" s="36">
        <f t="shared" si="145"/>
        <v>4.6535908763047751E-2</v>
      </c>
      <c r="Y164" s="36">
        <f t="shared" si="146"/>
        <v>0.126357688624023</v>
      </c>
      <c r="Z164" s="275">
        <f t="shared" si="147"/>
        <v>1.1206498092470289</v>
      </c>
    </row>
    <row r="165" spans="1:26" x14ac:dyDescent="0.2">
      <c r="A165" s="201" t="s">
        <v>253</v>
      </c>
      <c r="B165" s="172"/>
      <c r="C165" s="157" t="s">
        <v>299</v>
      </c>
      <c r="D165" s="157" t="s">
        <v>348</v>
      </c>
      <c r="E165" s="157">
        <v>450</v>
      </c>
      <c r="F165" s="157" t="s">
        <v>327</v>
      </c>
      <c r="G165" s="291">
        <v>0</v>
      </c>
      <c r="H165" s="159">
        <v>2018.0100000000007</v>
      </c>
      <c r="I165" s="160" t="s">
        <v>242</v>
      </c>
      <c r="J165" s="297">
        <v>0.2</v>
      </c>
      <c r="K165" s="162">
        <f t="shared" si="138"/>
        <v>0</v>
      </c>
      <c r="L165" s="159">
        <f t="shared" si="139"/>
        <v>0</v>
      </c>
      <c r="M165" s="163">
        <f t="shared" si="140"/>
        <v>0</v>
      </c>
      <c r="N165" s="301">
        <v>0</v>
      </c>
      <c r="O165" s="194">
        <f t="shared" si="141"/>
        <v>157.5</v>
      </c>
      <c r="P165" s="282">
        <f>'WP#2 - UE-190529 Light COS'!E$21</f>
        <v>5.4188152832742979E-4</v>
      </c>
      <c r="Q165" s="286">
        <f>'WP#2 - UE-190529 Light COS'!$E$45</f>
        <v>0</v>
      </c>
      <c r="R165" s="286">
        <f>'WP#2 - UE-190529 Light COS'!E$74</f>
        <v>0</v>
      </c>
      <c r="S165" s="286">
        <f>'WP#2 - UE-190529 Light COS'!$E$116</f>
        <v>0.13295973932299357</v>
      </c>
      <c r="T165" s="286">
        <f>'WP#2 - UE-190529 Light COS'!$E$123</f>
        <v>1.0314913357063102E-3</v>
      </c>
      <c r="U165" s="36">
        <f t="shared" si="142"/>
        <v>1.0935223429800369</v>
      </c>
      <c r="V165" s="36">
        <f t="shared" si="143"/>
        <v>0</v>
      </c>
      <c r="W165" s="36">
        <f t="shared" si="144"/>
        <v>0</v>
      </c>
      <c r="X165" s="36">
        <f t="shared" si="145"/>
        <v>5.9831882695347102E-2</v>
      </c>
      <c r="Y165" s="36">
        <f t="shared" si="146"/>
        <v>0.16245988537374387</v>
      </c>
      <c r="Z165" s="275">
        <f t="shared" si="147"/>
        <v>1.3158141110491277</v>
      </c>
    </row>
    <row r="166" spans="1:26" x14ac:dyDescent="0.2">
      <c r="A166" s="201" t="s">
        <v>253</v>
      </c>
      <c r="B166" s="172"/>
      <c r="C166" s="157" t="s">
        <v>299</v>
      </c>
      <c r="D166" s="157" t="s">
        <v>349</v>
      </c>
      <c r="E166" s="157">
        <v>550</v>
      </c>
      <c r="F166" s="157" t="s">
        <v>327</v>
      </c>
      <c r="G166" s="291">
        <v>0</v>
      </c>
      <c r="H166" s="159">
        <v>2287.0100000000007</v>
      </c>
      <c r="I166" s="160" t="s">
        <v>242</v>
      </c>
      <c r="J166" s="297">
        <v>0.2</v>
      </c>
      <c r="K166" s="162">
        <f t="shared" si="138"/>
        <v>0</v>
      </c>
      <c r="L166" s="159">
        <f t="shared" si="139"/>
        <v>0</v>
      </c>
      <c r="M166" s="163">
        <f t="shared" si="140"/>
        <v>0</v>
      </c>
      <c r="N166" s="301">
        <v>0</v>
      </c>
      <c r="O166" s="194">
        <f t="shared" si="141"/>
        <v>192.5</v>
      </c>
      <c r="P166" s="282">
        <f>'WP#2 - UE-190529 Light COS'!E$21</f>
        <v>5.4188152832742979E-4</v>
      </c>
      <c r="Q166" s="286">
        <f>'WP#2 - UE-190529 Light COS'!$E$45</f>
        <v>0</v>
      </c>
      <c r="R166" s="286">
        <f>'WP#2 - UE-190529 Light COS'!E$74</f>
        <v>0</v>
      </c>
      <c r="S166" s="286">
        <f>'WP#2 - UE-190529 Light COS'!$E$116</f>
        <v>0.13295973932299357</v>
      </c>
      <c r="T166" s="286">
        <f>'WP#2 - UE-190529 Light COS'!$E$123</f>
        <v>1.0314913357063102E-3</v>
      </c>
      <c r="U166" s="36">
        <f t="shared" si="142"/>
        <v>1.2392884741001156</v>
      </c>
      <c r="V166" s="36">
        <f t="shared" si="143"/>
        <v>0</v>
      </c>
      <c r="W166" s="36">
        <f t="shared" si="144"/>
        <v>0</v>
      </c>
      <c r="X166" s="36">
        <f t="shared" si="145"/>
        <v>7.3127856627646468E-2</v>
      </c>
      <c r="Y166" s="36">
        <f t="shared" si="146"/>
        <v>0.19856208212346471</v>
      </c>
      <c r="Z166" s="275">
        <f t="shared" si="147"/>
        <v>1.5109784128512267</v>
      </c>
    </row>
    <row r="167" spans="1:26" x14ac:dyDescent="0.2">
      <c r="A167" s="201" t="s">
        <v>253</v>
      </c>
      <c r="B167" s="172"/>
      <c r="C167" s="157" t="s">
        <v>299</v>
      </c>
      <c r="D167" s="157" t="s">
        <v>350</v>
      </c>
      <c r="E167" s="157">
        <v>650</v>
      </c>
      <c r="F167" s="157" t="s">
        <v>327</v>
      </c>
      <c r="G167" s="291">
        <v>0</v>
      </c>
      <c r="H167" s="159">
        <v>2556.0100000000011</v>
      </c>
      <c r="I167" s="160" t="s">
        <v>242</v>
      </c>
      <c r="J167" s="297">
        <v>0.2</v>
      </c>
      <c r="K167" s="162">
        <f t="shared" si="138"/>
        <v>0</v>
      </c>
      <c r="L167" s="159">
        <f t="shared" si="139"/>
        <v>0</v>
      </c>
      <c r="M167" s="163">
        <f t="shared" si="140"/>
        <v>0</v>
      </c>
      <c r="N167" s="301">
        <v>0</v>
      </c>
      <c r="O167" s="194">
        <f t="shared" si="141"/>
        <v>227.5</v>
      </c>
      <c r="P167" s="282">
        <f>'WP#2 - UE-190529 Light COS'!E$21</f>
        <v>5.4188152832742979E-4</v>
      </c>
      <c r="Q167" s="286">
        <f>'WP#2 - UE-190529 Light COS'!$E$45</f>
        <v>0</v>
      </c>
      <c r="R167" s="286">
        <f>'WP#2 - UE-190529 Light COS'!E$74</f>
        <v>0</v>
      </c>
      <c r="S167" s="286">
        <f>'WP#2 - UE-190529 Light COS'!$E$116</f>
        <v>0.13295973932299357</v>
      </c>
      <c r="T167" s="286">
        <f>'WP#2 - UE-190529 Light COS'!$E$123</f>
        <v>1.0314913357063102E-3</v>
      </c>
      <c r="U167" s="36">
        <f t="shared" si="142"/>
        <v>1.3850546052201944</v>
      </c>
      <c r="V167" s="36">
        <f t="shared" si="143"/>
        <v>0</v>
      </c>
      <c r="W167" s="36">
        <f t="shared" si="144"/>
        <v>0</v>
      </c>
      <c r="X167" s="36">
        <f t="shared" si="145"/>
        <v>8.6423830559945833E-2</v>
      </c>
      <c r="Y167" s="36">
        <f t="shared" si="146"/>
        <v>0.23466427887318558</v>
      </c>
      <c r="Z167" s="275">
        <f t="shared" si="147"/>
        <v>1.7061427146533259</v>
      </c>
    </row>
    <row r="168" spans="1:26" x14ac:dyDescent="0.2">
      <c r="A168" s="201" t="s">
        <v>253</v>
      </c>
      <c r="B168" s="172"/>
      <c r="C168" s="157" t="s">
        <v>299</v>
      </c>
      <c r="D168" s="157" t="s">
        <v>351</v>
      </c>
      <c r="E168" s="157">
        <v>750</v>
      </c>
      <c r="F168" s="157" t="s">
        <v>327</v>
      </c>
      <c r="G168" s="291">
        <v>0</v>
      </c>
      <c r="H168" s="159">
        <v>2825.0100000000011</v>
      </c>
      <c r="I168" s="160" t="s">
        <v>242</v>
      </c>
      <c r="J168" s="297">
        <v>0.2</v>
      </c>
      <c r="K168" s="162">
        <f t="shared" si="138"/>
        <v>0</v>
      </c>
      <c r="L168" s="159">
        <f t="shared" si="139"/>
        <v>0</v>
      </c>
      <c r="M168" s="163">
        <f t="shared" si="140"/>
        <v>0</v>
      </c>
      <c r="N168" s="301">
        <v>0</v>
      </c>
      <c r="O168" s="194">
        <f t="shared" si="141"/>
        <v>262.5</v>
      </c>
      <c r="P168" s="282">
        <f>'WP#2 - UE-190529 Light COS'!E$21</f>
        <v>5.4188152832742979E-4</v>
      </c>
      <c r="Q168" s="286">
        <f>'WP#2 - UE-190529 Light COS'!$E$45</f>
        <v>0</v>
      </c>
      <c r="R168" s="286">
        <f>'WP#2 - UE-190529 Light COS'!E$74</f>
        <v>0</v>
      </c>
      <c r="S168" s="286">
        <f>'WP#2 - UE-190529 Light COS'!$E$116</f>
        <v>0.13295973932299357</v>
      </c>
      <c r="T168" s="286">
        <f>'WP#2 - UE-190529 Light COS'!$E$123</f>
        <v>1.0314913357063102E-3</v>
      </c>
      <c r="U168" s="36">
        <f t="shared" si="142"/>
        <v>1.530820736340273</v>
      </c>
      <c r="V168" s="36">
        <f t="shared" si="143"/>
        <v>0</v>
      </c>
      <c r="W168" s="36">
        <f t="shared" si="144"/>
        <v>0</v>
      </c>
      <c r="X168" s="36">
        <f t="shared" si="145"/>
        <v>9.971980449224517E-2</v>
      </c>
      <c r="Y168" s="36">
        <f t="shared" si="146"/>
        <v>0.27076647562290646</v>
      </c>
      <c r="Z168" s="275">
        <f t="shared" si="147"/>
        <v>1.9013070164554247</v>
      </c>
    </row>
    <row r="169" spans="1:26" x14ac:dyDescent="0.2">
      <c r="A169" s="201" t="s">
        <v>253</v>
      </c>
      <c r="B169" s="172"/>
      <c r="C169" s="157" t="s">
        <v>299</v>
      </c>
      <c r="D169" s="157" t="s">
        <v>352</v>
      </c>
      <c r="E169" s="157">
        <v>850</v>
      </c>
      <c r="F169" s="157" t="s">
        <v>327</v>
      </c>
      <c r="G169" s="291">
        <v>0</v>
      </c>
      <c r="H169" s="159">
        <v>3094.0100000000011</v>
      </c>
      <c r="I169" s="160" t="s">
        <v>242</v>
      </c>
      <c r="J169" s="297">
        <v>0.2</v>
      </c>
      <c r="K169" s="162">
        <f t="shared" si="138"/>
        <v>0</v>
      </c>
      <c r="L169" s="159">
        <f t="shared" si="139"/>
        <v>0</v>
      </c>
      <c r="M169" s="163">
        <f t="shared" si="140"/>
        <v>0</v>
      </c>
      <c r="N169" s="301">
        <v>0</v>
      </c>
      <c r="O169" s="194">
        <f t="shared" si="141"/>
        <v>297.5</v>
      </c>
      <c r="P169" s="282">
        <f>'WP#2 - UE-190529 Light COS'!E$21</f>
        <v>5.4188152832742979E-4</v>
      </c>
      <c r="Q169" s="286">
        <f>'WP#2 - UE-190529 Light COS'!$E$45</f>
        <v>0</v>
      </c>
      <c r="R169" s="286">
        <f>'WP#2 - UE-190529 Light COS'!E$74</f>
        <v>0</v>
      </c>
      <c r="S169" s="286">
        <f>'WP#2 - UE-190529 Light COS'!$E$116</f>
        <v>0.13295973932299357</v>
      </c>
      <c r="T169" s="286">
        <f>'WP#2 - UE-190529 Light COS'!$E$123</f>
        <v>1.0314913357063102E-3</v>
      </c>
      <c r="U169" s="36">
        <f t="shared" si="142"/>
        <v>1.6765868674603517</v>
      </c>
      <c r="V169" s="36">
        <f t="shared" si="143"/>
        <v>0</v>
      </c>
      <c r="W169" s="36">
        <f t="shared" si="144"/>
        <v>0</v>
      </c>
      <c r="X169" s="36">
        <f t="shared" si="145"/>
        <v>0.11301577842454454</v>
      </c>
      <c r="Y169" s="36">
        <f t="shared" si="146"/>
        <v>0.30686867237262727</v>
      </c>
      <c r="Z169" s="275">
        <f t="shared" si="147"/>
        <v>2.0964713182575236</v>
      </c>
    </row>
    <row r="170" spans="1:26" x14ac:dyDescent="0.2">
      <c r="A170" s="191" t="s">
        <v>252</v>
      </c>
      <c r="B170" s="149"/>
      <c r="C170" s="150"/>
      <c r="D170" s="151"/>
      <c r="E170" s="152"/>
      <c r="F170" s="151"/>
      <c r="G170" s="290"/>
      <c r="H170" s="153"/>
      <c r="I170" s="150"/>
      <c r="J170" s="296"/>
      <c r="K170" s="174"/>
      <c r="L170" s="153"/>
      <c r="M170" s="155"/>
      <c r="N170" s="300"/>
      <c r="O170" s="192"/>
      <c r="P170" s="281"/>
      <c r="Q170" s="285"/>
      <c r="R170" s="285"/>
      <c r="S170" s="285"/>
      <c r="T170" s="285"/>
      <c r="U170" s="45"/>
      <c r="V170" s="45"/>
      <c r="W170" s="45"/>
      <c r="X170" s="45"/>
      <c r="Y170" s="45"/>
      <c r="Z170" s="274"/>
    </row>
    <row r="171" spans="1:26" x14ac:dyDescent="0.2">
      <c r="A171" s="205" t="s">
        <v>251</v>
      </c>
      <c r="B171" s="161" t="s">
        <v>250</v>
      </c>
      <c r="C171" s="157" t="s">
        <v>353</v>
      </c>
      <c r="D171" s="157" t="s">
        <v>354</v>
      </c>
      <c r="E171" s="158">
        <v>1090639.8333333333</v>
      </c>
      <c r="F171" s="157" t="s">
        <v>35</v>
      </c>
      <c r="G171" s="291">
        <v>1</v>
      </c>
      <c r="H171" s="159" t="s">
        <v>249</v>
      </c>
      <c r="I171" s="160" t="s">
        <v>248</v>
      </c>
      <c r="J171" s="297">
        <v>0</v>
      </c>
      <c r="K171" s="162">
        <f>IF(I171="Yes",G171*J171,0)</f>
        <v>0</v>
      </c>
      <c r="L171" s="159">
        <f>IF(F171="Company", G171*H171,0)</f>
        <v>0</v>
      </c>
      <c r="M171" s="163">
        <f>E171*G171/1000</f>
        <v>1090.6398333333332</v>
      </c>
      <c r="N171" s="301">
        <v>9554004.9399999995</v>
      </c>
      <c r="O171" s="194">
        <f>E171*8760/1000/12</f>
        <v>796167.07833333325</v>
      </c>
      <c r="P171" s="282">
        <f>'WP#2 - UE-190529 Light COS'!E$21</f>
        <v>5.4188152832742979E-4</v>
      </c>
      <c r="Q171" s="286">
        <f>'WP#2 - UE-190529 Light COS'!$E$45</f>
        <v>0</v>
      </c>
      <c r="R171" s="286">
        <f>'WP#2 - UE-190529 Light COS'!$E$86</f>
        <v>0</v>
      </c>
      <c r="S171" s="286">
        <f>'WP#2 - UE-190529 Light COS'!$E$96</f>
        <v>0.1242906476179204</v>
      </c>
      <c r="T171" s="286">
        <f>'WP#2 - UE-190529 Light COS'!$E$123</f>
        <v>1.0314913357063102E-3</v>
      </c>
      <c r="U171" s="327">
        <f>'Sch 140 Distribution Chg'!H184</f>
        <v>5.4188152832742976E-7</v>
      </c>
      <c r="V171" s="36">
        <f>IF(I171="yes", J171*Q171, 0)</f>
        <v>0</v>
      </c>
      <c r="W171" s="36">
        <f>E171*R171</f>
        <v>0</v>
      </c>
      <c r="X171" s="326">
        <f>'Sch 140 Prod Trans Demand Chg'!F184</f>
        <v>1.1999999999999999E-4</v>
      </c>
      <c r="Y171" s="216">
        <f>'Sch 140 Prod Trans Energy Chg'!H184</f>
        <v>7.529886750656065E-4</v>
      </c>
      <c r="Z171" s="280">
        <f>SUM(U171:Y171)/E171</f>
        <v>8.0093402963667106E-10</v>
      </c>
    </row>
    <row r="172" spans="1:26" x14ac:dyDescent="0.2">
      <c r="A172" s="191" t="s">
        <v>247</v>
      </c>
      <c r="B172" s="149"/>
      <c r="C172" s="150"/>
      <c r="D172" s="151"/>
      <c r="E172" s="152"/>
      <c r="F172" s="151"/>
      <c r="G172" s="290"/>
      <c r="H172" s="153"/>
      <c r="I172" s="150"/>
      <c r="J172" s="296"/>
      <c r="K172" s="174"/>
      <c r="L172" s="153"/>
      <c r="M172" s="155"/>
      <c r="N172" s="300"/>
      <c r="O172" s="192"/>
      <c r="P172" s="281"/>
      <c r="Q172" s="285"/>
      <c r="R172" s="285"/>
      <c r="S172" s="285"/>
      <c r="T172" s="285"/>
      <c r="U172" s="45"/>
      <c r="V172" s="45"/>
      <c r="W172" s="45"/>
      <c r="X172" s="45"/>
      <c r="Y172" s="45"/>
      <c r="Z172" s="274"/>
    </row>
    <row r="173" spans="1:26" x14ac:dyDescent="0.2">
      <c r="A173" s="204" t="s">
        <v>246</v>
      </c>
      <c r="B173" s="172" t="s">
        <v>4</v>
      </c>
      <c r="C173" s="157" t="s">
        <v>355</v>
      </c>
      <c r="D173" s="157" t="s">
        <v>4</v>
      </c>
      <c r="E173" s="157"/>
      <c r="F173" s="157" t="s">
        <v>327</v>
      </c>
      <c r="G173" s="291">
        <v>645.75</v>
      </c>
      <c r="H173" s="159">
        <f>H174/2</f>
        <v>992.33</v>
      </c>
      <c r="I173" s="160" t="s">
        <v>242</v>
      </c>
      <c r="J173" s="297">
        <v>1</v>
      </c>
      <c r="K173" s="162">
        <f>IF(I173="Yes",G173*J173,0)</f>
        <v>645.75</v>
      </c>
      <c r="L173" s="159">
        <f>IF(F173="Company", G173*H173,0)</f>
        <v>640797.09750000003</v>
      </c>
      <c r="M173" s="163">
        <f>E173*G173/1000</f>
        <v>0</v>
      </c>
      <c r="N173" s="297">
        <v>0</v>
      </c>
      <c r="O173" s="194">
        <f>E173*4200/1000/12</f>
        <v>0</v>
      </c>
      <c r="P173" s="282">
        <f>'WP#2 - UE-190529 Light COS'!E$27</f>
        <v>5.4188152832742979E-4</v>
      </c>
      <c r="Q173" s="286">
        <f>'WP#2 - UE-190529 Light COS'!$E$45</f>
        <v>0</v>
      </c>
      <c r="R173" s="286">
        <f>'WP#2 - UE-190529 Light COS'!E$74</f>
        <v>0</v>
      </c>
      <c r="S173" s="286">
        <f>'WP#2 - UE-190529 Light COS'!$E$116</f>
        <v>0.13295973932299357</v>
      </c>
      <c r="T173" s="286">
        <f>'WP#2 - UE-190529 Light COS'!$E$123</f>
        <v>1.0314913357063102E-3</v>
      </c>
      <c r="U173" s="36">
        <f>IF(F173="Company", H173*P173, 0)</f>
        <v>0.53772529700515848</v>
      </c>
      <c r="V173" s="36">
        <f>IF(I173="yes", J173*Q173, 0)</f>
        <v>0</v>
      </c>
      <c r="W173" s="36">
        <f>R173*O173</f>
        <v>0</v>
      </c>
      <c r="X173" s="36">
        <f>E173*S173/1000</f>
        <v>0</v>
      </c>
      <c r="Y173" s="36">
        <f>O173*T173</f>
        <v>0</v>
      </c>
      <c r="Z173" s="275">
        <f>SUM(U173:Y173)</f>
        <v>0.53772529700515848</v>
      </c>
    </row>
    <row r="174" spans="1:26" x14ac:dyDescent="0.2">
      <c r="A174" s="204" t="s">
        <v>245</v>
      </c>
      <c r="B174" s="172" t="s">
        <v>243</v>
      </c>
      <c r="C174" s="157" t="s">
        <v>355</v>
      </c>
      <c r="D174" s="157" t="s">
        <v>243</v>
      </c>
      <c r="E174" s="157"/>
      <c r="F174" s="157" t="s">
        <v>327</v>
      </c>
      <c r="G174" s="291">
        <v>337.33333333333331</v>
      </c>
      <c r="H174" s="159">
        <v>1984.66</v>
      </c>
      <c r="I174" s="160" t="s">
        <v>242</v>
      </c>
      <c r="J174" s="297">
        <v>1</v>
      </c>
      <c r="K174" s="162">
        <f>IF(I174="Yes",G174*J174,0)</f>
        <v>337.33333333333331</v>
      </c>
      <c r="L174" s="159">
        <f>IF(F174="Company", G174*H174,0)</f>
        <v>669491.97333333327</v>
      </c>
      <c r="M174" s="163">
        <f>E174*G174/1000</f>
        <v>0</v>
      </c>
      <c r="N174" s="297">
        <v>0</v>
      </c>
      <c r="O174" s="194">
        <f>E174*4200/1000/12</f>
        <v>0</v>
      </c>
      <c r="P174" s="282">
        <f>'WP#2 - UE-190529 Light COS'!E$27</f>
        <v>5.4188152832742979E-4</v>
      </c>
      <c r="Q174" s="286">
        <f>'WP#2 - UE-190529 Light COS'!$E$45</f>
        <v>0</v>
      </c>
      <c r="R174" s="286">
        <f>'WP#2 - UE-190529 Light COS'!E$74</f>
        <v>0</v>
      </c>
      <c r="S174" s="286">
        <f>'WP#2 - UE-190529 Light COS'!$E$116</f>
        <v>0.13295973932299357</v>
      </c>
      <c r="T174" s="286">
        <f>'WP#2 - UE-190529 Light COS'!$E$123</f>
        <v>1.0314913357063102E-3</v>
      </c>
      <c r="U174" s="36">
        <f>IF(F174="Company", H174*P174, 0)</f>
        <v>1.075450594010317</v>
      </c>
      <c r="V174" s="36">
        <f>IF(I174="yes", J174*Q174, 0)</f>
        <v>0</v>
      </c>
      <c r="W174" s="36">
        <f>R174*O174</f>
        <v>0</v>
      </c>
      <c r="X174" s="36">
        <f>E174*S174/1000</f>
        <v>0</v>
      </c>
      <c r="Y174" s="36">
        <f>O174*T174</f>
        <v>0</v>
      </c>
      <c r="Z174" s="275">
        <f>SUM(U174:Y174)</f>
        <v>1.075450594010317</v>
      </c>
    </row>
    <row r="175" spans="1:26" ht="10.9" customHeight="1" x14ac:dyDescent="0.2">
      <c r="A175" s="204"/>
      <c r="B175" s="161"/>
      <c r="C175" s="160"/>
      <c r="D175" s="161"/>
      <c r="E175" s="180"/>
      <c r="F175" s="161"/>
      <c r="G175" s="293"/>
      <c r="H175" s="159"/>
      <c r="I175" s="160"/>
      <c r="J175" s="297"/>
      <c r="K175" s="162"/>
      <c r="L175" s="159"/>
      <c r="M175" s="163"/>
      <c r="N175" s="297"/>
      <c r="O175" s="199"/>
      <c r="P175" s="282"/>
      <c r="Q175" s="286"/>
      <c r="R175" s="286"/>
      <c r="S175" s="286"/>
      <c r="T175" s="286"/>
      <c r="Z175" s="275"/>
    </row>
    <row r="176" spans="1:26" x14ac:dyDescent="0.2">
      <c r="A176" s="206" t="s">
        <v>244</v>
      </c>
      <c r="B176" s="181" t="s">
        <v>243</v>
      </c>
      <c r="C176" s="182" t="s">
        <v>355</v>
      </c>
      <c r="D176" s="182" t="s">
        <v>243</v>
      </c>
      <c r="E176" s="182"/>
      <c r="F176" s="182" t="s">
        <v>327</v>
      </c>
      <c r="G176" s="294">
        <v>158.75</v>
      </c>
      <c r="H176" s="177">
        <f>H174</f>
        <v>1984.66</v>
      </c>
      <c r="I176" s="183" t="s">
        <v>242</v>
      </c>
      <c r="J176" s="298">
        <v>1</v>
      </c>
      <c r="K176" s="184">
        <f>IF(I176="Yes",G176*J176,0)</f>
        <v>158.75</v>
      </c>
      <c r="L176" s="177">
        <f>IF(F176="Company", G176*H176,0)</f>
        <v>315064.77500000002</v>
      </c>
      <c r="M176" s="178">
        <f>E176*G176/1000</f>
        <v>0</v>
      </c>
      <c r="N176" s="298">
        <v>0</v>
      </c>
      <c r="O176" s="207">
        <f>E176*4200/1000/12</f>
        <v>0</v>
      </c>
      <c r="P176" s="284">
        <f>'WP#2 - UE-190529 Light COS'!E$27</f>
        <v>5.4188152832742979E-4</v>
      </c>
      <c r="Q176" s="288">
        <f>'WP#2 - UE-190529 Light COS'!$E$45</f>
        <v>0</v>
      </c>
      <c r="R176" s="288">
        <f>'WP#2 - UE-190529 Light COS'!E$74</f>
        <v>0</v>
      </c>
      <c r="S176" s="288">
        <f>'WP#2 - UE-190529 Light COS'!$E$116</f>
        <v>0.13295973932299357</v>
      </c>
      <c r="T176" s="288">
        <f>'WP#2 - UE-190529 Light COS'!$E$123</f>
        <v>1.0314913357063102E-3</v>
      </c>
      <c r="U176" s="44">
        <f>IF(F176="Company", H176*P176, 0)</f>
        <v>1.075450594010317</v>
      </c>
      <c r="V176" s="44">
        <f>IF(I176="yes", J176*Q176, 0)</f>
        <v>0</v>
      </c>
      <c r="W176" s="44">
        <f>R176*O176</f>
        <v>0</v>
      </c>
      <c r="X176" s="44">
        <f>E176*S176/1000</f>
        <v>0</v>
      </c>
      <c r="Y176" s="44">
        <f>O176*T176</f>
        <v>0</v>
      </c>
      <c r="Z176" s="276">
        <f>SUM(U176:Y176)</f>
        <v>1.075450594010317</v>
      </c>
    </row>
    <row r="177" spans="1:26" ht="12" thickBot="1" x14ac:dyDescent="0.25">
      <c r="A177" s="208"/>
      <c r="B177" s="209"/>
      <c r="C177" s="210"/>
      <c r="D177" s="209"/>
      <c r="E177" s="211"/>
      <c r="F177" s="212"/>
      <c r="G177" s="295">
        <f>SUM(G4:G176)</f>
        <v>118474.33333333331</v>
      </c>
      <c r="H177" s="213"/>
      <c r="I177" s="210"/>
      <c r="J177" s="299"/>
      <c r="K177" s="209"/>
      <c r="L177" s="214">
        <f>SUM(L173:L176)</f>
        <v>1625353.8458333332</v>
      </c>
      <c r="M177" s="212"/>
      <c r="N177" s="295">
        <f>SUM(N4:N176)</f>
        <v>68565982.790000007</v>
      </c>
      <c r="O177" s="215"/>
      <c r="P177" s="277"/>
      <c r="Q177" s="289"/>
      <c r="R177" s="289"/>
      <c r="S177" s="289"/>
      <c r="T177" s="289"/>
      <c r="U177" s="278"/>
      <c r="V177" s="278"/>
      <c r="W177" s="278"/>
      <c r="X177" s="278"/>
      <c r="Y177" s="278"/>
      <c r="Z177" s="279"/>
    </row>
  </sheetData>
  <mergeCells count="2">
    <mergeCell ref="A1:O1"/>
    <mergeCell ref="P1:Z1"/>
  </mergeCells>
  <pageMargins left="0.7" right="0.7" top="0.75" bottom="0.75" header="0.3" footer="0.3"/>
  <pageSetup paperSize="5" scale="49" fitToWidth="2" fitToHeight="2" orientation="landscape" r:id="rId1"/>
  <headerFooter>
    <oddFooter>&amp;R&amp;F&amp;A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I199"/>
  <sheetViews>
    <sheetView zoomScaleNormal="100" zoomScaleSheetLayoutView="85" workbookViewId="0">
      <pane ySplit="6" topLeftCell="A157" activePane="bottomLeft" state="frozen"/>
      <selection activeCell="I25" sqref="I25"/>
      <selection pane="bottomLeft" activeCell="H175" sqref="H175"/>
    </sheetView>
  </sheetViews>
  <sheetFormatPr defaultColWidth="9.140625" defaultRowHeight="11.25" x14ac:dyDescent="0.2"/>
  <cols>
    <col min="1" max="1" width="6.28515625" style="3" bestFit="1" customWidth="1"/>
    <col min="2" max="2" width="20" style="1" bestFit="1" customWidth="1"/>
    <col min="3" max="3" width="18.140625" style="1" bestFit="1" customWidth="1"/>
    <col min="4" max="4" width="13.28515625" style="1" customWidth="1"/>
    <col min="5" max="5" width="8.28515625" style="1" bestFit="1" customWidth="1"/>
    <col min="6" max="6" width="10.85546875" style="1" bestFit="1" customWidth="1"/>
    <col min="7" max="7" width="14.5703125" style="1" bestFit="1" customWidth="1"/>
    <col min="8" max="8" width="8.42578125" style="1" bestFit="1" customWidth="1"/>
    <col min="9" max="16384" width="9.140625" style="1"/>
  </cols>
  <sheetData>
    <row r="1" spans="1:8" x14ac:dyDescent="0.2">
      <c r="A1" s="350" t="str">
        <f>'Final Sch 140 Combined Charges'!A1:H1</f>
        <v>Puget Sound Energy</v>
      </c>
      <c r="B1" s="350"/>
      <c r="C1" s="350"/>
      <c r="D1" s="350"/>
      <c r="E1" s="350"/>
      <c r="F1" s="350"/>
      <c r="G1" s="350"/>
      <c r="H1" s="350"/>
    </row>
    <row r="2" spans="1:8" x14ac:dyDescent="0.2">
      <c r="A2" s="350" t="s">
        <v>230</v>
      </c>
      <c r="B2" s="350"/>
      <c r="C2" s="350"/>
      <c r="D2" s="350"/>
      <c r="E2" s="350"/>
      <c r="F2" s="350"/>
      <c r="G2" s="350"/>
      <c r="H2" s="350"/>
    </row>
    <row r="3" spans="1:8" x14ac:dyDescent="0.2">
      <c r="A3" s="350" t="str">
        <f>'Final Sch 140 Combined Charges'!A3</f>
        <v>2022 Schedule 140 Property Tax Workpapers</v>
      </c>
      <c r="B3" s="350"/>
      <c r="C3" s="350"/>
      <c r="D3" s="350"/>
      <c r="E3" s="350"/>
      <c r="F3" s="350"/>
      <c r="G3" s="350"/>
      <c r="H3" s="350"/>
    </row>
    <row r="4" spans="1:8" ht="12" thickBot="1" x14ac:dyDescent="0.25">
      <c r="A4" s="351" t="str">
        <f>'Final Sch 140 Combined Charges'!A4</f>
        <v>Test Year Ending April 30, 2023</v>
      </c>
      <c r="B4" s="351"/>
      <c r="C4" s="351"/>
      <c r="D4" s="351"/>
      <c r="E4" s="351"/>
      <c r="F4" s="351"/>
      <c r="G4" s="351"/>
      <c r="H4" s="351"/>
    </row>
    <row r="5" spans="1:8" ht="24" customHeight="1" thickBot="1" x14ac:dyDescent="0.3">
      <c r="A5" s="357" t="s">
        <v>362</v>
      </c>
      <c r="B5" s="358"/>
      <c r="C5" s="358"/>
      <c r="D5" s="358"/>
      <c r="E5" s="358"/>
      <c r="F5" s="359"/>
      <c r="G5" s="360" t="s">
        <v>363</v>
      </c>
      <c r="H5" s="361"/>
    </row>
    <row r="6" spans="1:8" ht="34.5" thickBot="1" x14ac:dyDescent="0.25">
      <c r="A6" s="242" t="s">
        <v>40</v>
      </c>
      <c r="B6" s="243" t="s">
        <v>39</v>
      </c>
      <c r="C6" s="243" t="s">
        <v>38</v>
      </c>
      <c r="D6" s="243" t="s">
        <v>37</v>
      </c>
      <c r="E6" s="243" t="s">
        <v>229</v>
      </c>
      <c r="F6" s="244" t="s">
        <v>228</v>
      </c>
      <c r="G6" s="234" t="s">
        <v>227</v>
      </c>
      <c r="H6" s="235" t="s">
        <v>226</v>
      </c>
    </row>
    <row r="7" spans="1:8" x14ac:dyDescent="0.2">
      <c r="A7" s="224"/>
      <c r="B7" s="160" t="s">
        <v>34</v>
      </c>
      <c r="C7" s="169" t="s">
        <v>33</v>
      </c>
      <c r="D7" s="157" t="s">
        <v>32</v>
      </c>
      <c r="E7" s="160" t="s">
        <v>31</v>
      </c>
      <c r="F7" s="225" t="s">
        <v>30</v>
      </c>
      <c r="G7" s="236" t="s">
        <v>29</v>
      </c>
      <c r="H7" s="237" t="s">
        <v>28</v>
      </c>
    </row>
    <row r="8" spans="1:8" x14ac:dyDescent="0.2">
      <c r="A8" s="224" t="s">
        <v>21</v>
      </c>
      <c r="B8" s="160"/>
      <c r="C8" s="160"/>
      <c r="D8" s="157"/>
      <c r="E8" s="166" t="s">
        <v>225</v>
      </c>
      <c r="F8" s="225" t="s">
        <v>224</v>
      </c>
      <c r="G8" s="236"/>
      <c r="H8" s="237" t="s">
        <v>223</v>
      </c>
    </row>
    <row r="9" spans="1:8" x14ac:dyDescent="0.2">
      <c r="A9" s="224">
        <v>1</v>
      </c>
      <c r="B9" s="226" t="str">
        <f>'WP#3 - UE-190529 Light COS'!A3</f>
        <v>Sch 50E</v>
      </c>
      <c r="C9" s="161"/>
      <c r="D9" s="161"/>
      <c r="E9" s="161"/>
      <c r="F9" s="227"/>
      <c r="G9" s="217"/>
      <c r="H9" s="238"/>
    </row>
    <row r="10" spans="1:8" x14ac:dyDescent="0.2">
      <c r="A10" s="224">
        <f t="shared" ref="A10:A41" si="0">A9+1</f>
        <v>2</v>
      </c>
      <c r="B10" s="226" t="str">
        <f>'WP#3 - UE-190529 Light COS'!A4</f>
        <v>003</v>
      </c>
      <c r="C10" s="228" t="str">
        <f>'WP#3 - UE-190529 Light COS'!C4</f>
        <v>Compact Flourescent</v>
      </c>
      <c r="D10" s="165" t="str">
        <f>'WP#3 - UE-190529 Light COS'!D4</f>
        <v>CF 22</v>
      </c>
      <c r="E10" s="166" t="str">
        <f>'WP#3 - UE-190529 Light COS'!F4</f>
        <v>Customer</v>
      </c>
      <c r="F10" s="229" t="str">
        <f>'WP#3 - UE-190529 Light COS'!H4</f>
        <v>N/A</v>
      </c>
      <c r="G10" s="239">
        <f>'WP#3 - UE-190529 Light COS'!P4</f>
        <v>5.4188152832742979E-4</v>
      </c>
      <c r="H10" s="219">
        <f>'WP#3 - UE-190529 Light COS'!U4</f>
        <v>0</v>
      </c>
    </row>
    <row r="11" spans="1:8" x14ac:dyDescent="0.2">
      <c r="A11" s="224">
        <f t="shared" si="0"/>
        <v>3</v>
      </c>
      <c r="B11" s="226"/>
      <c r="C11" s="228"/>
      <c r="D11" s="165"/>
      <c r="E11" s="166"/>
      <c r="F11" s="229"/>
      <c r="G11" s="239"/>
      <c r="H11" s="219"/>
    </row>
    <row r="12" spans="1:8" x14ac:dyDescent="0.2">
      <c r="A12" s="224">
        <f t="shared" si="0"/>
        <v>4</v>
      </c>
      <c r="B12" s="226" t="str">
        <f>'WP#3 - UE-190529 Light COS'!A6</f>
        <v>50E-A</v>
      </c>
      <c r="C12" s="228" t="str">
        <f>'WP#3 - UE-190529 Light COS'!C6</f>
        <v>Mercury Vapor</v>
      </c>
      <c r="D12" s="165" t="str">
        <f>'WP#3 - UE-190529 Light COS'!D6</f>
        <v>MV 100</v>
      </c>
      <c r="E12" s="166" t="str">
        <f>'WP#3 - UE-190529 Light COS'!F6</f>
        <v>Customer</v>
      </c>
      <c r="F12" s="229" t="str">
        <f>'WP#3 - UE-190529 Light COS'!H6</f>
        <v>N/A</v>
      </c>
      <c r="G12" s="239">
        <f>'WP#3 - UE-190529 Light COS'!P6</f>
        <v>5.4188152832742979E-4</v>
      </c>
      <c r="H12" s="219">
        <f>'WP#3 - UE-190529 Light COS'!U6</f>
        <v>0</v>
      </c>
    </row>
    <row r="13" spans="1:8" x14ac:dyDescent="0.2">
      <c r="A13" s="224">
        <f t="shared" si="0"/>
        <v>5</v>
      </c>
      <c r="B13" s="226" t="str">
        <f>'WP#3 - UE-190529 Light COS'!A7</f>
        <v>50E-A</v>
      </c>
      <c r="C13" s="228" t="str">
        <f>'WP#3 - UE-190529 Light COS'!C7</f>
        <v>Mercury Vapor</v>
      </c>
      <c r="D13" s="165" t="str">
        <f>'WP#3 - UE-190529 Light COS'!D7</f>
        <v>MV 175</v>
      </c>
      <c r="E13" s="166" t="str">
        <f>'WP#3 - UE-190529 Light COS'!F7</f>
        <v>Customer</v>
      </c>
      <c r="F13" s="229" t="str">
        <f>'WP#3 - UE-190529 Light COS'!H7</f>
        <v>N/A</v>
      </c>
      <c r="G13" s="239">
        <f>'WP#3 - UE-190529 Light COS'!P7</f>
        <v>5.4188152832742979E-4</v>
      </c>
      <c r="H13" s="219">
        <f>'WP#3 - UE-190529 Light COS'!U7</f>
        <v>0</v>
      </c>
    </row>
    <row r="14" spans="1:8" x14ac:dyDescent="0.2">
      <c r="A14" s="224">
        <f t="shared" si="0"/>
        <v>6</v>
      </c>
      <c r="B14" s="226" t="str">
        <f>'WP#3 - UE-190529 Light COS'!A8</f>
        <v>50E-A</v>
      </c>
      <c r="C14" s="228" t="str">
        <f>'WP#3 - UE-190529 Light COS'!C8</f>
        <v>Mercury Vapor</v>
      </c>
      <c r="D14" s="165" t="str">
        <f>'WP#3 - UE-190529 Light COS'!D8</f>
        <v>MV 400</v>
      </c>
      <c r="E14" s="166" t="str">
        <f>'WP#3 - UE-190529 Light COS'!F8</f>
        <v>Customer</v>
      </c>
      <c r="F14" s="229" t="str">
        <f>'WP#3 - UE-190529 Light COS'!H8</f>
        <v>N/A</v>
      </c>
      <c r="G14" s="239">
        <f>'WP#3 - UE-190529 Light COS'!P8</f>
        <v>5.4188152832742979E-4</v>
      </c>
      <c r="H14" s="219">
        <f>'WP#3 - UE-190529 Light COS'!U8</f>
        <v>0</v>
      </c>
    </row>
    <row r="15" spans="1:8" x14ac:dyDescent="0.2">
      <c r="A15" s="224">
        <f t="shared" si="0"/>
        <v>7</v>
      </c>
      <c r="B15" s="226"/>
      <c r="C15" s="228"/>
      <c r="D15" s="165"/>
      <c r="E15" s="166"/>
      <c r="F15" s="229"/>
      <c r="G15" s="239"/>
      <c r="H15" s="219"/>
    </row>
    <row r="16" spans="1:8" x14ac:dyDescent="0.2">
      <c r="A16" s="224">
        <f t="shared" si="0"/>
        <v>8</v>
      </c>
      <c r="B16" s="226" t="str">
        <f>'WP#3 - UE-190529 Light COS'!A10</f>
        <v>50E-B</v>
      </c>
      <c r="C16" s="228" t="str">
        <f>'WP#3 - UE-190529 Light COS'!C10</f>
        <v>Mercury Vapor</v>
      </c>
      <c r="D16" s="165" t="str">
        <f>'WP#3 - UE-190529 Light COS'!D10</f>
        <v>MV 100</v>
      </c>
      <c r="E16" s="166" t="str">
        <f>'WP#3 - UE-190529 Light COS'!F10</f>
        <v>Customer</v>
      </c>
      <c r="F16" s="229" t="str">
        <f>'WP#3 - UE-190529 Light COS'!H10</f>
        <v>N/A</v>
      </c>
      <c r="G16" s="239">
        <f>'WP#3 - UE-190529 Light COS'!P10</f>
        <v>5.4188152832742979E-4</v>
      </c>
      <c r="H16" s="219">
        <f>'WP#3 - UE-190529 Light COS'!U10</f>
        <v>0</v>
      </c>
    </row>
    <row r="17" spans="1:8" x14ac:dyDescent="0.2">
      <c r="A17" s="224">
        <f t="shared" si="0"/>
        <v>9</v>
      </c>
      <c r="B17" s="226" t="str">
        <f>'WP#3 - UE-190529 Light COS'!A11</f>
        <v>50E-B</v>
      </c>
      <c r="C17" s="228" t="str">
        <f>'WP#3 - UE-190529 Light COS'!C11</f>
        <v>Mercury Vapor</v>
      </c>
      <c r="D17" s="165" t="str">
        <f>'WP#3 - UE-190529 Light COS'!D11</f>
        <v>MV 175</v>
      </c>
      <c r="E17" s="166" t="str">
        <f>'WP#3 - UE-190529 Light COS'!F11</f>
        <v>Customer</v>
      </c>
      <c r="F17" s="229" t="str">
        <f>'WP#3 - UE-190529 Light COS'!H11</f>
        <v>N/A</v>
      </c>
      <c r="G17" s="239">
        <f>'WP#3 - UE-190529 Light COS'!P11</f>
        <v>5.4188152832742979E-4</v>
      </c>
      <c r="H17" s="219">
        <f>'WP#3 - UE-190529 Light COS'!U11</f>
        <v>0</v>
      </c>
    </row>
    <row r="18" spans="1:8" x14ac:dyDescent="0.2">
      <c r="A18" s="224">
        <f t="shared" si="0"/>
        <v>10</v>
      </c>
      <c r="B18" s="226" t="str">
        <f>'WP#3 - UE-190529 Light COS'!A12</f>
        <v>50E-B</v>
      </c>
      <c r="C18" s="228" t="str">
        <f>'WP#3 - UE-190529 Light COS'!C12</f>
        <v>Mercury Vapor</v>
      </c>
      <c r="D18" s="165" t="str">
        <f>'WP#3 - UE-190529 Light COS'!D12</f>
        <v>MV 400</v>
      </c>
      <c r="E18" s="166" t="str">
        <f>'WP#3 - UE-190529 Light COS'!F12</f>
        <v>Customer</v>
      </c>
      <c r="F18" s="229" t="str">
        <f>'WP#3 - UE-190529 Light COS'!H12</f>
        <v>N/A</v>
      </c>
      <c r="G18" s="239">
        <f>'WP#3 - UE-190529 Light COS'!P12</f>
        <v>5.4188152832742979E-4</v>
      </c>
      <c r="H18" s="219">
        <f>'WP#3 - UE-190529 Light COS'!U12</f>
        <v>0</v>
      </c>
    </row>
    <row r="19" spans="1:8" x14ac:dyDescent="0.2">
      <c r="A19" s="224">
        <f t="shared" si="0"/>
        <v>11</v>
      </c>
      <c r="B19" s="226" t="str">
        <f>'WP#3 - UE-190529 Light COS'!A13</f>
        <v>50E-B</v>
      </c>
      <c r="C19" s="228" t="str">
        <f>'WP#3 - UE-190529 Light COS'!C13</f>
        <v>Mercury Vapor</v>
      </c>
      <c r="D19" s="165" t="str">
        <f>'WP#3 - UE-190529 Light COS'!D13</f>
        <v>MV 700</v>
      </c>
      <c r="E19" s="166" t="str">
        <f>'WP#3 - UE-190529 Light COS'!F13</f>
        <v>Customer</v>
      </c>
      <c r="F19" s="229" t="str">
        <f>'WP#3 - UE-190529 Light COS'!H13</f>
        <v>N/A</v>
      </c>
      <c r="G19" s="239">
        <f>'WP#3 - UE-190529 Light COS'!P13</f>
        <v>5.4188152832742979E-4</v>
      </c>
      <c r="H19" s="219">
        <f>'WP#3 - UE-190529 Light COS'!U13</f>
        <v>0</v>
      </c>
    </row>
    <row r="20" spans="1:8" x14ac:dyDescent="0.2">
      <c r="A20" s="224">
        <f t="shared" si="0"/>
        <v>12</v>
      </c>
      <c r="B20" s="226"/>
      <c r="C20" s="228"/>
      <c r="D20" s="165"/>
      <c r="E20" s="166"/>
      <c r="F20" s="229"/>
      <c r="G20" s="239"/>
      <c r="H20" s="219"/>
    </row>
    <row r="21" spans="1:8" x14ac:dyDescent="0.2">
      <c r="A21" s="224">
        <f t="shared" si="0"/>
        <v>13</v>
      </c>
      <c r="B21" s="226" t="str">
        <f>'WP#3 - UE-190529 Light COS'!A14</f>
        <v>Sch 51E</v>
      </c>
      <c r="C21" s="228"/>
      <c r="D21" s="165"/>
      <c r="E21" s="166"/>
      <c r="F21" s="229"/>
      <c r="G21" s="239"/>
      <c r="H21" s="219"/>
    </row>
    <row r="22" spans="1:8" x14ac:dyDescent="0.2">
      <c r="A22" s="224">
        <f t="shared" si="0"/>
        <v>14</v>
      </c>
      <c r="B22" s="226" t="str">
        <f>'WP#3 - UE-190529 Light COS'!A15</f>
        <v>51E</v>
      </c>
      <c r="C22" s="228" t="str">
        <f>'WP#3 - UE-190529 Light COS'!C15</f>
        <v>Light Emitting Diode</v>
      </c>
      <c r="D22" s="165" t="str">
        <f>'WP#3 - UE-190529 Light COS'!D15</f>
        <v>LED 030.01-060</v>
      </c>
      <c r="E22" s="166" t="str">
        <f>'WP#3 - UE-190529 Light COS'!F15</f>
        <v>Customer</v>
      </c>
      <c r="F22" s="229" t="str">
        <f>'WP#3 - UE-190529 Light COS'!H15</f>
        <v>N/A</v>
      </c>
      <c r="G22" s="239">
        <f>'WP#3 - UE-190529 Light COS'!P15</f>
        <v>5.4188152832742979E-4</v>
      </c>
      <c r="H22" s="219">
        <f>'WP#3 - UE-190529 Light COS'!U15</f>
        <v>0</v>
      </c>
    </row>
    <row r="23" spans="1:8" x14ac:dyDescent="0.2">
      <c r="A23" s="224">
        <f t="shared" si="0"/>
        <v>15</v>
      </c>
      <c r="B23" s="226" t="str">
        <f>'WP#3 - UE-190529 Light COS'!A16</f>
        <v>51E</v>
      </c>
      <c r="C23" s="228" t="str">
        <f>'WP#3 - UE-190529 Light COS'!C16</f>
        <v>Light Emitting Diode</v>
      </c>
      <c r="D23" s="165" t="str">
        <f>'WP#3 - UE-190529 Light COS'!D16</f>
        <v>LED 060.01-090</v>
      </c>
      <c r="E23" s="166" t="str">
        <f>'WP#3 - UE-190529 Light COS'!F16</f>
        <v>Customer</v>
      </c>
      <c r="F23" s="229" t="str">
        <f>'WP#3 - UE-190529 Light COS'!H16</f>
        <v>N/A</v>
      </c>
      <c r="G23" s="239">
        <f>'WP#3 - UE-190529 Light COS'!P16</f>
        <v>5.4188152832742979E-4</v>
      </c>
      <c r="H23" s="219">
        <f>'WP#3 - UE-190529 Light COS'!U16</f>
        <v>0</v>
      </c>
    </row>
    <row r="24" spans="1:8" x14ac:dyDescent="0.2">
      <c r="A24" s="224">
        <f t="shared" si="0"/>
        <v>16</v>
      </c>
      <c r="B24" s="226" t="str">
        <f>'WP#3 - UE-190529 Light COS'!A17</f>
        <v>51E</v>
      </c>
      <c r="C24" s="228" t="str">
        <f>'WP#3 - UE-190529 Light COS'!C17</f>
        <v>Light Emitting Diode</v>
      </c>
      <c r="D24" s="165" t="str">
        <f>'WP#3 - UE-190529 Light COS'!D17</f>
        <v>LED 090.01-120</v>
      </c>
      <c r="E24" s="166" t="str">
        <f>'WP#3 - UE-190529 Light COS'!F17</f>
        <v>Customer</v>
      </c>
      <c r="F24" s="229" t="str">
        <f>'WP#3 - UE-190529 Light COS'!H17</f>
        <v>N/A</v>
      </c>
      <c r="G24" s="239">
        <f>'WP#3 - UE-190529 Light COS'!P17</f>
        <v>5.4188152832742979E-4</v>
      </c>
      <c r="H24" s="219">
        <f>'WP#3 - UE-190529 Light COS'!U17</f>
        <v>0</v>
      </c>
    </row>
    <row r="25" spans="1:8" x14ac:dyDescent="0.2">
      <c r="A25" s="224">
        <f t="shared" si="0"/>
        <v>17</v>
      </c>
      <c r="B25" s="226" t="str">
        <f>'WP#3 - UE-190529 Light COS'!A18</f>
        <v>51E</v>
      </c>
      <c r="C25" s="228" t="str">
        <f>'WP#3 - UE-190529 Light COS'!C18</f>
        <v>Light Emitting Diode</v>
      </c>
      <c r="D25" s="165" t="str">
        <f>'WP#3 - UE-190529 Light COS'!D18</f>
        <v>LED 120.01-150</v>
      </c>
      <c r="E25" s="166" t="str">
        <f>'WP#3 - UE-190529 Light COS'!F18</f>
        <v>Customer</v>
      </c>
      <c r="F25" s="229" t="str">
        <f>'WP#3 - UE-190529 Light COS'!H18</f>
        <v>N/A</v>
      </c>
      <c r="G25" s="239">
        <f>'WP#3 - UE-190529 Light COS'!P18</f>
        <v>5.4188152832742979E-4</v>
      </c>
      <c r="H25" s="219">
        <f>'WP#3 - UE-190529 Light COS'!U18</f>
        <v>0</v>
      </c>
    </row>
    <row r="26" spans="1:8" x14ac:dyDescent="0.2">
      <c r="A26" s="224">
        <f t="shared" si="0"/>
        <v>18</v>
      </c>
      <c r="B26" s="226" t="str">
        <f>'WP#3 - UE-190529 Light COS'!A19</f>
        <v>51E</v>
      </c>
      <c r="C26" s="228" t="str">
        <f>'WP#3 - UE-190529 Light COS'!C19</f>
        <v>Light Emitting Diode</v>
      </c>
      <c r="D26" s="165" t="str">
        <f>'WP#3 - UE-190529 Light COS'!D19</f>
        <v>LED 150.01-180</v>
      </c>
      <c r="E26" s="166" t="str">
        <f>'WP#3 - UE-190529 Light COS'!F19</f>
        <v>Customer</v>
      </c>
      <c r="F26" s="229" t="str">
        <f>'WP#3 - UE-190529 Light COS'!H19</f>
        <v>N/A</v>
      </c>
      <c r="G26" s="239">
        <f>'WP#3 - UE-190529 Light COS'!P19</f>
        <v>5.4188152832742979E-4</v>
      </c>
      <c r="H26" s="219">
        <f>'WP#3 - UE-190529 Light COS'!U19</f>
        <v>0</v>
      </c>
    </row>
    <row r="27" spans="1:8" x14ac:dyDescent="0.2">
      <c r="A27" s="224">
        <f t="shared" si="0"/>
        <v>19</v>
      </c>
      <c r="B27" s="226" t="str">
        <f>'WP#3 - UE-190529 Light COS'!A20</f>
        <v>51E</v>
      </c>
      <c r="C27" s="228" t="str">
        <f>'WP#3 - UE-190529 Light COS'!C20</f>
        <v>Light Emitting Diode</v>
      </c>
      <c r="D27" s="165" t="str">
        <f>'WP#3 - UE-190529 Light COS'!D20</f>
        <v>LED 180.01-210</v>
      </c>
      <c r="E27" s="166" t="str">
        <f>'WP#3 - UE-190529 Light COS'!F20</f>
        <v>Customer</v>
      </c>
      <c r="F27" s="229" t="str">
        <f>'WP#3 - UE-190529 Light COS'!H20</f>
        <v>N/A</v>
      </c>
      <c r="G27" s="239">
        <f>'WP#3 - UE-190529 Light COS'!P20</f>
        <v>5.4188152832742979E-4</v>
      </c>
      <c r="H27" s="219">
        <f>'WP#3 - UE-190529 Light COS'!U20</f>
        <v>0</v>
      </c>
    </row>
    <row r="28" spans="1:8" x14ac:dyDescent="0.2">
      <c r="A28" s="224">
        <f t="shared" si="0"/>
        <v>20</v>
      </c>
      <c r="B28" s="226" t="str">
        <f>'WP#3 - UE-190529 Light COS'!A21</f>
        <v>51E</v>
      </c>
      <c r="C28" s="228" t="str">
        <f>'WP#3 - UE-190529 Light COS'!C21</f>
        <v>Light Emitting Diode</v>
      </c>
      <c r="D28" s="165" t="str">
        <f>'WP#3 - UE-190529 Light COS'!D21</f>
        <v>LED 210.01-240</v>
      </c>
      <c r="E28" s="166" t="str">
        <f>'WP#3 - UE-190529 Light COS'!F21</f>
        <v>Customer</v>
      </c>
      <c r="F28" s="229" t="str">
        <f>'WP#3 - UE-190529 Light COS'!H21</f>
        <v>N/A</v>
      </c>
      <c r="G28" s="239">
        <f>'WP#3 - UE-190529 Light COS'!P21</f>
        <v>5.4188152832742979E-4</v>
      </c>
      <c r="H28" s="219">
        <f>'WP#3 - UE-190529 Light COS'!U21</f>
        <v>0</v>
      </c>
    </row>
    <row r="29" spans="1:8" x14ac:dyDescent="0.2">
      <c r="A29" s="224">
        <f t="shared" si="0"/>
        <v>21</v>
      </c>
      <c r="B29" s="226" t="str">
        <f>'WP#3 - UE-190529 Light COS'!A22</f>
        <v>51E</v>
      </c>
      <c r="C29" s="228" t="str">
        <f>'WP#3 - UE-190529 Light COS'!C22</f>
        <v>Light Emitting Diode</v>
      </c>
      <c r="D29" s="165" t="str">
        <f>'WP#3 - UE-190529 Light COS'!D22</f>
        <v>LED 240.01-270</v>
      </c>
      <c r="E29" s="166" t="str">
        <f>'WP#3 - UE-190529 Light COS'!F22</f>
        <v>Customer</v>
      </c>
      <c r="F29" s="229" t="str">
        <f>'WP#3 - UE-190529 Light COS'!H22</f>
        <v>N/A</v>
      </c>
      <c r="G29" s="239">
        <f>'WP#3 - UE-190529 Light COS'!P22</f>
        <v>5.4188152832742979E-4</v>
      </c>
      <c r="H29" s="219">
        <f>'WP#3 - UE-190529 Light COS'!U22</f>
        <v>0</v>
      </c>
    </row>
    <row r="30" spans="1:8" x14ac:dyDescent="0.2">
      <c r="A30" s="224">
        <f t="shared" si="0"/>
        <v>22</v>
      </c>
      <c r="B30" s="226" t="str">
        <f>'WP#3 - UE-190529 Light COS'!A23</f>
        <v>51E</v>
      </c>
      <c r="C30" s="228" t="str">
        <f>'WP#3 - UE-190529 Light COS'!C23</f>
        <v>Light Emitting Diode</v>
      </c>
      <c r="D30" s="165" t="str">
        <f>'WP#3 - UE-190529 Light COS'!D23</f>
        <v>LED 270.01-300</v>
      </c>
      <c r="E30" s="166" t="str">
        <f>'WP#3 - UE-190529 Light COS'!F23</f>
        <v>Customer</v>
      </c>
      <c r="F30" s="229" t="str">
        <f>'WP#3 - UE-190529 Light COS'!H23</f>
        <v>N/A</v>
      </c>
      <c r="G30" s="239">
        <f>'WP#3 - UE-190529 Light COS'!P23</f>
        <v>5.4188152832742979E-4</v>
      </c>
      <c r="H30" s="219">
        <f>'WP#3 - UE-190529 Light COS'!U23</f>
        <v>0</v>
      </c>
    </row>
    <row r="31" spans="1:8" x14ac:dyDescent="0.2">
      <c r="A31" s="224">
        <f t="shared" si="0"/>
        <v>23</v>
      </c>
      <c r="B31" s="226"/>
      <c r="C31" s="228"/>
      <c r="D31" s="165"/>
      <c r="E31" s="166"/>
      <c r="F31" s="229"/>
      <c r="G31" s="239"/>
      <c r="H31" s="219"/>
    </row>
    <row r="32" spans="1:8" x14ac:dyDescent="0.2">
      <c r="A32" s="224">
        <f t="shared" si="0"/>
        <v>24</v>
      </c>
      <c r="B32" s="226" t="str">
        <f>'WP#3 - UE-190529 Light COS'!A24</f>
        <v>Sch 52E</v>
      </c>
      <c r="C32" s="228"/>
      <c r="D32" s="165"/>
      <c r="E32" s="166"/>
      <c r="F32" s="229"/>
      <c r="G32" s="239"/>
      <c r="H32" s="219"/>
    </row>
    <row r="33" spans="1:8" x14ac:dyDescent="0.2">
      <c r="A33" s="224">
        <f t="shared" si="0"/>
        <v>25</v>
      </c>
      <c r="B33" s="226" t="str">
        <f>'WP#3 - UE-190529 Light COS'!A25</f>
        <v xml:space="preserve">52E </v>
      </c>
      <c r="C33" s="228" t="str">
        <f>'WP#3 - UE-190529 Light COS'!C25</f>
        <v>Sodium Vapor</v>
      </c>
      <c r="D33" s="165" t="str">
        <f>'WP#3 - UE-190529 Light COS'!D25</f>
        <v>SV 50</v>
      </c>
      <c r="E33" s="166" t="str">
        <f>'WP#3 - UE-190529 Light COS'!F25</f>
        <v>Customer</v>
      </c>
      <c r="F33" s="229" t="str">
        <f>'WP#3 - UE-190529 Light COS'!H25</f>
        <v>N/A</v>
      </c>
      <c r="G33" s="239">
        <f>'WP#3 - UE-190529 Light COS'!P25</f>
        <v>5.4188152832742979E-4</v>
      </c>
      <c r="H33" s="219">
        <f>'WP#3 - UE-190529 Light COS'!U25</f>
        <v>0</v>
      </c>
    </row>
    <row r="34" spans="1:8" x14ac:dyDescent="0.2">
      <c r="A34" s="224">
        <f t="shared" si="0"/>
        <v>26</v>
      </c>
      <c r="B34" s="226" t="str">
        <f>'WP#3 - UE-190529 Light COS'!A26</f>
        <v xml:space="preserve">52E </v>
      </c>
      <c r="C34" s="228" t="str">
        <f>'WP#3 - UE-190529 Light COS'!C26</f>
        <v>Sodium Vapor</v>
      </c>
      <c r="D34" s="165" t="str">
        <f>'WP#3 - UE-190529 Light COS'!D26</f>
        <v>SV 070</v>
      </c>
      <c r="E34" s="166" t="str">
        <f>'WP#3 - UE-190529 Light COS'!F26</f>
        <v>Customer</v>
      </c>
      <c r="F34" s="229" t="str">
        <f>'WP#3 - UE-190529 Light COS'!H26</f>
        <v>N/A</v>
      </c>
      <c r="G34" s="239">
        <f>'WP#3 - UE-190529 Light COS'!P26</f>
        <v>5.4188152832742979E-4</v>
      </c>
      <c r="H34" s="219">
        <f>'WP#3 - UE-190529 Light COS'!U26</f>
        <v>0</v>
      </c>
    </row>
    <row r="35" spans="1:8" x14ac:dyDescent="0.2">
      <c r="A35" s="224">
        <f t="shared" si="0"/>
        <v>27</v>
      </c>
      <c r="B35" s="226" t="str">
        <f>'WP#3 - UE-190529 Light COS'!A27</f>
        <v xml:space="preserve">52E </v>
      </c>
      <c r="C35" s="228" t="str">
        <f>'WP#3 - UE-190529 Light COS'!C27</f>
        <v>Sodium Vapor</v>
      </c>
      <c r="D35" s="165" t="str">
        <f>'WP#3 - UE-190529 Light COS'!D27</f>
        <v>SV 100</v>
      </c>
      <c r="E35" s="166" t="str">
        <f>'WP#3 - UE-190529 Light COS'!F27</f>
        <v>Customer</v>
      </c>
      <c r="F35" s="229" t="str">
        <f>'WP#3 - UE-190529 Light COS'!H27</f>
        <v>N/A</v>
      </c>
      <c r="G35" s="239">
        <f>'WP#3 - UE-190529 Light COS'!P27</f>
        <v>5.4188152832742979E-4</v>
      </c>
      <c r="H35" s="219">
        <f>'WP#3 - UE-190529 Light COS'!U27</f>
        <v>0</v>
      </c>
    </row>
    <row r="36" spans="1:8" x14ac:dyDescent="0.2">
      <c r="A36" s="224">
        <f t="shared" si="0"/>
        <v>28</v>
      </c>
      <c r="B36" s="226" t="str">
        <f>'WP#3 - UE-190529 Light COS'!A28</f>
        <v xml:space="preserve">52E </v>
      </c>
      <c r="C36" s="228" t="str">
        <f>'WP#3 - UE-190529 Light COS'!C28</f>
        <v>Sodium Vapor</v>
      </c>
      <c r="D36" s="165" t="str">
        <f>'WP#3 - UE-190529 Light COS'!D28</f>
        <v>SV 150</v>
      </c>
      <c r="E36" s="166" t="str">
        <f>'WP#3 - UE-190529 Light COS'!F28</f>
        <v>Customer</v>
      </c>
      <c r="F36" s="229" t="str">
        <f>'WP#3 - UE-190529 Light COS'!H28</f>
        <v>N/A</v>
      </c>
      <c r="G36" s="239">
        <f>'WP#3 - UE-190529 Light COS'!P28</f>
        <v>5.4188152832742979E-4</v>
      </c>
      <c r="H36" s="219">
        <f>'WP#3 - UE-190529 Light COS'!U28</f>
        <v>0</v>
      </c>
    </row>
    <row r="37" spans="1:8" x14ac:dyDescent="0.2">
      <c r="A37" s="224">
        <f t="shared" si="0"/>
        <v>29</v>
      </c>
      <c r="B37" s="226" t="str">
        <f>'WP#3 - UE-190529 Light COS'!A29</f>
        <v xml:space="preserve">52E </v>
      </c>
      <c r="C37" s="228" t="str">
        <f>'WP#3 - UE-190529 Light COS'!C29</f>
        <v>Sodium Vapor</v>
      </c>
      <c r="D37" s="165" t="str">
        <f>'WP#3 - UE-190529 Light COS'!D29</f>
        <v>SV 200</v>
      </c>
      <c r="E37" s="166" t="str">
        <f>'WP#3 - UE-190529 Light COS'!F29</f>
        <v>Customer</v>
      </c>
      <c r="F37" s="229" t="str">
        <f>'WP#3 - UE-190529 Light COS'!H29</f>
        <v>N/A</v>
      </c>
      <c r="G37" s="239">
        <f>'WP#3 - UE-190529 Light COS'!P29</f>
        <v>5.4188152832742979E-4</v>
      </c>
      <c r="H37" s="219">
        <f>'WP#3 - UE-190529 Light COS'!U29</f>
        <v>0</v>
      </c>
    </row>
    <row r="38" spans="1:8" x14ac:dyDescent="0.2">
      <c r="A38" s="224">
        <f t="shared" si="0"/>
        <v>30</v>
      </c>
      <c r="B38" s="226" t="str">
        <f>'WP#3 - UE-190529 Light COS'!A30</f>
        <v xml:space="preserve">52E </v>
      </c>
      <c r="C38" s="228" t="str">
        <f>'WP#3 - UE-190529 Light COS'!C30</f>
        <v>Sodium Vapor</v>
      </c>
      <c r="D38" s="165" t="str">
        <f>'WP#3 - UE-190529 Light COS'!D30</f>
        <v>SV 250</v>
      </c>
      <c r="E38" s="166" t="str">
        <f>'WP#3 - UE-190529 Light COS'!F30</f>
        <v>Customer</v>
      </c>
      <c r="F38" s="229" t="str">
        <f>'WP#3 - UE-190529 Light COS'!H30</f>
        <v>N/A</v>
      </c>
      <c r="G38" s="239">
        <f>'WP#3 - UE-190529 Light COS'!P30</f>
        <v>5.4188152832742979E-4</v>
      </c>
      <c r="H38" s="219">
        <f>'WP#3 - UE-190529 Light COS'!U30</f>
        <v>0</v>
      </c>
    </row>
    <row r="39" spans="1:8" x14ac:dyDescent="0.2">
      <c r="A39" s="224">
        <f t="shared" si="0"/>
        <v>31</v>
      </c>
      <c r="B39" s="226" t="str">
        <f>'WP#3 - UE-190529 Light COS'!A31</f>
        <v xml:space="preserve">52E </v>
      </c>
      <c r="C39" s="228" t="str">
        <f>'WP#3 - UE-190529 Light COS'!C31</f>
        <v>Sodium Vapor</v>
      </c>
      <c r="D39" s="165" t="str">
        <f>'WP#3 - UE-190529 Light COS'!D31</f>
        <v>SV 310</v>
      </c>
      <c r="E39" s="166" t="str">
        <f>'WP#3 - UE-190529 Light COS'!F31</f>
        <v>Customer</v>
      </c>
      <c r="F39" s="229" t="str">
        <f>'WP#3 - UE-190529 Light COS'!H31</f>
        <v>N/A</v>
      </c>
      <c r="G39" s="239">
        <f>'WP#3 - UE-190529 Light COS'!P31</f>
        <v>5.4188152832742979E-4</v>
      </c>
      <c r="H39" s="219">
        <f>'WP#3 - UE-190529 Light COS'!U31</f>
        <v>0</v>
      </c>
    </row>
    <row r="40" spans="1:8" x14ac:dyDescent="0.2">
      <c r="A40" s="224">
        <f t="shared" si="0"/>
        <v>32</v>
      </c>
      <c r="B40" s="226" t="str">
        <f>'WP#3 - UE-190529 Light COS'!A32</f>
        <v xml:space="preserve">52E </v>
      </c>
      <c r="C40" s="228" t="str">
        <f>'WP#3 - UE-190529 Light COS'!C32</f>
        <v>Sodium Vapor</v>
      </c>
      <c r="D40" s="165" t="str">
        <f>'WP#3 - UE-190529 Light COS'!D32</f>
        <v>SV 400</v>
      </c>
      <c r="E40" s="166" t="str">
        <f>'WP#3 - UE-190529 Light COS'!F32</f>
        <v>Customer</v>
      </c>
      <c r="F40" s="229" t="str">
        <f>'WP#3 - UE-190529 Light COS'!H32</f>
        <v>N/A</v>
      </c>
      <c r="G40" s="239">
        <f>'WP#3 - UE-190529 Light COS'!P32</f>
        <v>5.4188152832742979E-4</v>
      </c>
      <c r="H40" s="219">
        <f>'WP#3 - UE-190529 Light COS'!U32</f>
        <v>0</v>
      </c>
    </row>
    <row r="41" spans="1:8" x14ac:dyDescent="0.2">
      <c r="A41" s="224">
        <f t="shared" si="0"/>
        <v>33</v>
      </c>
      <c r="B41" s="226"/>
      <c r="C41" s="228"/>
      <c r="D41" s="165"/>
      <c r="E41" s="166"/>
      <c r="F41" s="229"/>
      <c r="G41" s="239"/>
      <c r="H41" s="219"/>
    </row>
    <row r="42" spans="1:8" x14ac:dyDescent="0.2">
      <c r="A42" s="224">
        <f t="shared" ref="A42:A73" si="1">A41+1</f>
        <v>34</v>
      </c>
      <c r="B42" s="226" t="str">
        <f>'WP#3 - UE-190529 Light COS'!A34</f>
        <v xml:space="preserve">52E </v>
      </c>
      <c r="C42" s="228" t="str">
        <f>'WP#3 - UE-190529 Light COS'!C34</f>
        <v>Metal Halide</v>
      </c>
      <c r="D42" s="165" t="str">
        <f>'WP#3 - UE-190529 Light COS'!D34</f>
        <v>MH 070</v>
      </c>
      <c r="E42" s="166" t="str">
        <f>'WP#3 - UE-190529 Light COS'!F34</f>
        <v>Customer</v>
      </c>
      <c r="F42" s="229" t="str">
        <f>'WP#3 - UE-190529 Light COS'!H34</f>
        <v>N/A</v>
      </c>
      <c r="G42" s="239">
        <f>'WP#3 - UE-190529 Light COS'!P34</f>
        <v>5.4188152832742979E-4</v>
      </c>
      <c r="H42" s="219">
        <f>'WP#3 - UE-190529 Light COS'!U34</f>
        <v>0</v>
      </c>
    </row>
    <row r="43" spans="1:8" x14ac:dyDescent="0.2">
      <c r="A43" s="224">
        <f t="shared" si="1"/>
        <v>35</v>
      </c>
      <c r="B43" s="226" t="str">
        <f>'WP#3 - UE-190529 Light COS'!A35</f>
        <v xml:space="preserve">52E </v>
      </c>
      <c r="C43" s="228" t="str">
        <f>'WP#3 - UE-190529 Light COS'!C35</f>
        <v>Metal Halide</v>
      </c>
      <c r="D43" s="165" t="str">
        <f>'WP#3 - UE-190529 Light COS'!D35</f>
        <v>MH 100</v>
      </c>
      <c r="E43" s="166" t="str">
        <f>'WP#3 - UE-190529 Light COS'!F35</f>
        <v>Customer</v>
      </c>
      <c r="F43" s="229" t="str">
        <f>'WP#3 - UE-190529 Light COS'!H35</f>
        <v>N/A</v>
      </c>
      <c r="G43" s="239">
        <f>'WP#3 - UE-190529 Light COS'!P35</f>
        <v>5.4188152832742979E-4</v>
      </c>
      <c r="H43" s="219">
        <f>'WP#3 - UE-190529 Light COS'!U35</f>
        <v>0</v>
      </c>
    </row>
    <row r="44" spans="1:8" x14ac:dyDescent="0.2">
      <c r="A44" s="224">
        <f t="shared" si="1"/>
        <v>36</v>
      </c>
      <c r="B44" s="226" t="str">
        <f>'WP#3 - UE-190529 Light COS'!A36</f>
        <v xml:space="preserve">52E </v>
      </c>
      <c r="C44" s="228" t="str">
        <f>'WP#3 - UE-190529 Light COS'!C36</f>
        <v>Metal Halide</v>
      </c>
      <c r="D44" s="165" t="str">
        <f>'WP#3 - UE-190529 Light COS'!D36</f>
        <v>MH 150</v>
      </c>
      <c r="E44" s="166" t="str">
        <f>'WP#3 - UE-190529 Light COS'!F36</f>
        <v>Customer</v>
      </c>
      <c r="F44" s="229" t="str">
        <f>'WP#3 - UE-190529 Light COS'!H36</f>
        <v>N/A</v>
      </c>
      <c r="G44" s="239">
        <f>'WP#3 - UE-190529 Light COS'!P36</f>
        <v>5.4188152832742979E-4</v>
      </c>
      <c r="H44" s="219">
        <f>'WP#3 - UE-190529 Light COS'!U36</f>
        <v>0</v>
      </c>
    </row>
    <row r="45" spans="1:8" x14ac:dyDescent="0.2">
      <c r="A45" s="224">
        <f t="shared" si="1"/>
        <v>37</v>
      </c>
      <c r="B45" s="226" t="str">
        <f>'WP#3 - UE-190529 Light COS'!A37</f>
        <v xml:space="preserve">52E </v>
      </c>
      <c r="C45" s="228" t="str">
        <f>'WP#3 - UE-190529 Light COS'!C37</f>
        <v>Metal Halide</v>
      </c>
      <c r="D45" s="165" t="str">
        <f>'WP#3 - UE-190529 Light COS'!D37</f>
        <v>MH 175</v>
      </c>
      <c r="E45" s="166" t="str">
        <f>'WP#3 - UE-190529 Light COS'!F37</f>
        <v>Customer</v>
      </c>
      <c r="F45" s="229" t="str">
        <f>'WP#3 - UE-190529 Light COS'!H37</f>
        <v>N/A</v>
      </c>
      <c r="G45" s="239">
        <f>'WP#3 - UE-190529 Light COS'!P37</f>
        <v>5.4188152832742979E-4</v>
      </c>
      <c r="H45" s="219">
        <f>'WP#3 - UE-190529 Light COS'!U37</f>
        <v>0</v>
      </c>
    </row>
    <row r="46" spans="1:8" x14ac:dyDescent="0.2">
      <c r="A46" s="224">
        <f t="shared" si="1"/>
        <v>38</v>
      </c>
      <c r="B46" s="226" t="str">
        <f>'WP#3 - UE-190529 Light COS'!A38</f>
        <v xml:space="preserve">52E </v>
      </c>
      <c r="C46" s="228" t="str">
        <f>'WP#3 - UE-190529 Light COS'!C38</f>
        <v>Metal Halide</v>
      </c>
      <c r="D46" s="165" t="str">
        <f>'WP#3 - UE-190529 Light COS'!D38</f>
        <v>MH 250</v>
      </c>
      <c r="E46" s="166" t="str">
        <f>'WP#3 - UE-190529 Light COS'!F38</f>
        <v>Customer</v>
      </c>
      <c r="F46" s="229" t="str">
        <f>'WP#3 - UE-190529 Light COS'!H38</f>
        <v>N/A</v>
      </c>
      <c r="G46" s="239">
        <f>'WP#3 - UE-190529 Light COS'!P38</f>
        <v>5.4188152832742979E-4</v>
      </c>
      <c r="H46" s="219">
        <f>'WP#3 - UE-190529 Light COS'!U38</f>
        <v>0</v>
      </c>
    </row>
    <row r="47" spans="1:8" x14ac:dyDescent="0.2">
      <c r="A47" s="224">
        <f t="shared" si="1"/>
        <v>39</v>
      </c>
      <c r="B47" s="226" t="str">
        <f>'WP#3 - UE-190529 Light COS'!A39</f>
        <v xml:space="preserve">52E </v>
      </c>
      <c r="C47" s="228" t="str">
        <f>'WP#3 - UE-190529 Light COS'!C39</f>
        <v>Metal Halide</v>
      </c>
      <c r="D47" s="165" t="str">
        <f>'WP#3 - UE-190529 Light COS'!D39</f>
        <v>MH 400</v>
      </c>
      <c r="E47" s="166" t="str">
        <f>'WP#3 - UE-190529 Light COS'!F39</f>
        <v>Customer</v>
      </c>
      <c r="F47" s="229" t="str">
        <f>'WP#3 - UE-190529 Light COS'!H39</f>
        <v>N/A</v>
      </c>
      <c r="G47" s="239">
        <f>'WP#3 - UE-190529 Light COS'!P39</f>
        <v>5.4188152832742979E-4</v>
      </c>
      <c r="H47" s="219">
        <f>'WP#3 - UE-190529 Light COS'!U39</f>
        <v>0</v>
      </c>
    </row>
    <row r="48" spans="1:8" x14ac:dyDescent="0.2">
      <c r="A48" s="224">
        <f t="shared" si="1"/>
        <v>40</v>
      </c>
      <c r="B48" s="226" t="str">
        <f>'WP#3 - UE-190529 Light COS'!A40</f>
        <v xml:space="preserve">52E </v>
      </c>
      <c r="C48" s="228" t="str">
        <f>'WP#3 - UE-190529 Light COS'!C40</f>
        <v>Metal Halide</v>
      </c>
      <c r="D48" s="165" t="str">
        <f>'WP#3 - UE-190529 Light COS'!D40</f>
        <v>MH 1000</v>
      </c>
      <c r="E48" s="166" t="str">
        <f>'WP#3 - UE-190529 Light COS'!F40</f>
        <v>Customer</v>
      </c>
      <c r="F48" s="229" t="str">
        <f>'WP#3 - UE-190529 Light COS'!H40</f>
        <v>N/A</v>
      </c>
      <c r="G48" s="239">
        <f>'WP#3 - UE-190529 Light COS'!P40</f>
        <v>5.4188152832742979E-4</v>
      </c>
      <c r="H48" s="219">
        <f>'WP#3 - UE-190529 Light COS'!U40</f>
        <v>0</v>
      </c>
    </row>
    <row r="49" spans="1:8" x14ac:dyDescent="0.2">
      <c r="A49" s="224">
        <f t="shared" si="1"/>
        <v>41</v>
      </c>
      <c r="B49" s="226"/>
      <c r="C49" s="228"/>
      <c r="D49" s="165"/>
      <c r="E49" s="166"/>
      <c r="F49" s="229"/>
      <c r="G49" s="239"/>
      <c r="H49" s="219"/>
    </row>
    <row r="50" spans="1:8" x14ac:dyDescent="0.2">
      <c r="A50" s="224">
        <f t="shared" si="1"/>
        <v>42</v>
      </c>
      <c r="B50" s="226" t="str">
        <f>'WP#3 - UE-190529 Light COS'!A41</f>
        <v>Sch 53E</v>
      </c>
      <c r="C50" s="228"/>
      <c r="D50" s="165"/>
      <c r="E50" s="166"/>
      <c r="F50" s="229"/>
      <c r="G50" s="239"/>
      <c r="H50" s="219"/>
    </row>
    <row r="51" spans="1:8" x14ac:dyDescent="0.2">
      <c r="A51" s="224">
        <f t="shared" si="1"/>
        <v>43</v>
      </c>
      <c r="B51" s="226" t="str">
        <f>'WP#3 - UE-190529 Light COS'!A42</f>
        <v>53E - Company Owned</v>
      </c>
      <c r="C51" s="228" t="str">
        <f>'WP#3 - UE-190529 Light COS'!C42</f>
        <v>Sodium Vapor</v>
      </c>
      <c r="D51" s="165" t="str">
        <f>'WP#3 - UE-190529 Light COS'!D42</f>
        <v>SV 050</v>
      </c>
      <c r="E51" s="166" t="str">
        <f>'WP#3 - UE-190529 Light COS'!F42</f>
        <v>Company</v>
      </c>
      <c r="F51" s="229">
        <f>'WP#3 - UE-190529 Light COS'!H42</f>
        <v>870.34</v>
      </c>
      <c r="G51" s="239">
        <f>'WP#3 - UE-190529 Light COS'!P42</f>
        <v>5.4188152832742979E-4</v>
      </c>
      <c r="H51" s="219">
        <f>'WP#3 - UE-190529 Light COS'!U42</f>
        <v>0.47162116936449527</v>
      </c>
    </row>
    <row r="52" spans="1:8" x14ac:dyDescent="0.2">
      <c r="A52" s="224">
        <f t="shared" si="1"/>
        <v>44</v>
      </c>
      <c r="B52" s="226" t="str">
        <f>'WP#3 - UE-190529 Light COS'!A43</f>
        <v>53E - Company Owned</v>
      </c>
      <c r="C52" s="228" t="str">
        <f>'WP#3 - UE-190529 Light COS'!C43</f>
        <v>Sodium Vapor</v>
      </c>
      <c r="D52" s="165" t="str">
        <f>'WP#3 - UE-190529 Light COS'!D43</f>
        <v>SV 070</v>
      </c>
      <c r="E52" s="166" t="str">
        <f>'WP#3 - UE-190529 Light COS'!F43</f>
        <v>Company</v>
      </c>
      <c r="F52" s="229">
        <f>'WP#3 - UE-190529 Light COS'!H43</f>
        <v>870.34</v>
      </c>
      <c r="G52" s="239">
        <f>'WP#3 - UE-190529 Light COS'!P43</f>
        <v>5.4188152832742979E-4</v>
      </c>
      <c r="H52" s="219">
        <f>'WP#3 - UE-190529 Light COS'!U43</f>
        <v>0.47162116936449527</v>
      </c>
    </row>
    <row r="53" spans="1:8" x14ac:dyDescent="0.2">
      <c r="A53" s="224">
        <f t="shared" si="1"/>
        <v>45</v>
      </c>
      <c r="B53" s="226" t="str">
        <f>'WP#3 - UE-190529 Light COS'!A44</f>
        <v>53E - Company Owned</v>
      </c>
      <c r="C53" s="228" t="str">
        <f>'WP#3 - UE-190529 Light COS'!C44</f>
        <v>Sodium Vapor</v>
      </c>
      <c r="D53" s="165" t="str">
        <f>'WP#3 - UE-190529 Light COS'!D44</f>
        <v>SV 100</v>
      </c>
      <c r="E53" s="166" t="str">
        <f>'WP#3 - UE-190529 Light COS'!F44</f>
        <v>Company</v>
      </c>
      <c r="F53" s="229">
        <f>'WP#3 - UE-190529 Light COS'!H44</f>
        <v>821.04</v>
      </c>
      <c r="G53" s="239">
        <f>'WP#3 - UE-190529 Light COS'!P44</f>
        <v>5.4188152832742979E-4</v>
      </c>
      <c r="H53" s="219">
        <f>'WP#3 - UE-190529 Light COS'!U44</f>
        <v>0.44490641001795295</v>
      </c>
    </row>
    <row r="54" spans="1:8" x14ac:dyDescent="0.2">
      <c r="A54" s="224">
        <f t="shared" si="1"/>
        <v>46</v>
      </c>
      <c r="B54" s="226" t="str">
        <f>'WP#3 - UE-190529 Light COS'!A45</f>
        <v>53E - Company Owned</v>
      </c>
      <c r="C54" s="228" t="str">
        <f>'WP#3 - UE-190529 Light COS'!C45</f>
        <v>Sodium Vapor</v>
      </c>
      <c r="D54" s="165" t="str">
        <f>'WP#3 - UE-190529 Light COS'!D45</f>
        <v>SV 150</v>
      </c>
      <c r="E54" s="166" t="str">
        <f>'WP#3 - UE-190529 Light COS'!F45</f>
        <v>Company</v>
      </c>
      <c r="F54" s="229">
        <f>'WP#3 - UE-190529 Light COS'!H45</f>
        <v>822.4</v>
      </c>
      <c r="G54" s="239">
        <f>'WP#3 - UE-190529 Light COS'!P45</f>
        <v>5.4188152832742979E-4</v>
      </c>
      <c r="H54" s="219">
        <f>'WP#3 - UE-190529 Light COS'!U45</f>
        <v>0.44564336889647826</v>
      </c>
    </row>
    <row r="55" spans="1:8" x14ac:dyDescent="0.2">
      <c r="A55" s="224">
        <f t="shared" si="1"/>
        <v>47</v>
      </c>
      <c r="B55" s="226" t="str">
        <f>'WP#3 - UE-190529 Light COS'!A46</f>
        <v>53E - Company Owned</v>
      </c>
      <c r="C55" s="228" t="str">
        <f>'WP#3 - UE-190529 Light COS'!C46</f>
        <v>Sodium Vapor</v>
      </c>
      <c r="D55" s="165" t="str">
        <f>'WP#3 - UE-190529 Light COS'!D46</f>
        <v>SV 200</v>
      </c>
      <c r="E55" s="166" t="str">
        <f>'WP#3 - UE-190529 Light COS'!F46</f>
        <v>Company</v>
      </c>
      <c r="F55" s="229">
        <f>'WP#3 - UE-190529 Light COS'!H46</f>
        <v>869.01</v>
      </c>
      <c r="G55" s="239">
        <f>'WP#3 - UE-190529 Light COS'!P46</f>
        <v>5.4188152832742979E-4</v>
      </c>
      <c r="H55" s="219">
        <f>'WP#3 - UE-190529 Light COS'!U46</f>
        <v>0.47090046693181975</v>
      </c>
    </row>
    <row r="56" spans="1:8" x14ac:dyDescent="0.2">
      <c r="A56" s="224">
        <f t="shared" si="1"/>
        <v>48</v>
      </c>
      <c r="B56" s="226" t="str">
        <f>'WP#3 - UE-190529 Light COS'!A47</f>
        <v>53E - Company Owned</v>
      </c>
      <c r="C56" s="228" t="str">
        <f>'WP#3 - UE-190529 Light COS'!C47</f>
        <v>Sodium Vapor</v>
      </c>
      <c r="D56" s="165" t="str">
        <f>'WP#3 - UE-190529 Light COS'!D47</f>
        <v>SV 250</v>
      </c>
      <c r="E56" s="166" t="str">
        <f>'WP#3 - UE-190529 Light COS'!F47</f>
        <v>Company</v>
      </c>
      <c r="F56" s="229">
        <f>'WP#3 - UE-190529 Light COS'!H47</f>
        <v>884.18</v>
      </c>
      <c r="G56" s="239">
        <f>'WP#3 - UE-190529 Light COS'!P47</f>
        <v>5.4188152832742979E-4</v>
      </c>
      <c r="H56" s="219">
        <f>'WP#3 - UE-190529 Light COS'!U47</f>
        <v>0.47912080971654686</v>
      </c>
    </row>
    <row r="57" spans="1:8" x14ac:dyDescent="0.2">
      <c r="A57" s="224">
        <f t="shared" si="1"/>
        <v>49</v>
      </c>
      <c r="B57" s="226" t="str">
        <f>'WP#3 - UE-190529 Light COS'!A48</f>
        <v>53E - Company Owned</v>
      </c>
      <c r="C57" s="228" t="str">
        <f>'WP#3 - UE-190529 Light COS'!C48</f>
        <v>Sodium Vapor</v>
      </c>
      <c r="D57" s="165" t="str">
        <f>'WP#3 - UE-190529 Light COS'!D48</f>
        <v>SV 310</v>
      </c>
      <c r="E57" s="166" t="str">
        <f>'WP#3 - UE-190529 Light COS'!F48</f>
        <v>Company</v>
      </c>
      <c r="F57" s="229">
        <f>'WP#3 - UE-190529 Light COS'!H48</f>
        <v>919.12</v>
      </c>
      <c r="G57" s="239">
        <f>'WP#3 - UE-190529 Light COS'!P48</f>
        <v>5.4188152832742979E-4</v>
      </c>
      <c r="H57" s="219">
        <f>'WP#3 - UE-190529 Light COS'!U48</f>
        <v>0.49805415031630729</v>
      </c>
    </row>
    <row r="58" spans="1:8" x14ac:dyDescent="0.2">
      <c r="A58" s="224">
        <f t="shared" si="1"/>
        <v>50</v>
      </c>
      <c r="B58" s="226" t="str">
        <f>'WP#3 - UE-190529 Light COS'!A49</f>
        <v>53E - Company Owned</v>
      </c>
      <c r="C58" s="228" t="str">
        <f>'WP#3 - UE-190529 Light COS'!C49</f>
        <v>Sodium Vapor</v>
      </c>
      <c r="D58" s="165" t="str">
        <f>'WP#3 - UE-190529 Light COS'!D49</f>
        <v>SV 400</v>
      </c>
      <c r="E58" s="166" t="str">
        <f>'WP#3 - UE-190529 Light COS'!F49</f>
        <v>Company</v>
      </c>
      <c r="F58" s="229">
        <f>'WP#3 - UE-190529 Light COS'!H49</f>
        <v>984.66</v>
      </c>
      <c r="G58" s="239">
        <f>'WP#3 - UE-190529 Light COS'!P49</f>
        <v>5.4188152832742979E-4</v>
      </c>
      <c r="H58" s="219">
        <f>'WP#3 - UE-190529 Light COS'!U49</f>
        <v>0.53356906568288698</v>
      </c>
    </row>
    <row r="59" spans="1:8" x14ac:dyDescent="0.2">
      <c r="A59" s="224">
        <f t="shared" si="1"/>
        <v>51</v>
      </c>
      <c r="B59" s="226" t="str">
        <f>'WP#3 - UE-190529 Light COS'!A50</f>
        <v>53E - Company Owned</v>
      </c>
      <c r="C59" s="228" t="str">
        <f>'WP#3 - UE-190529 Light COS'!C50</f>
        <v>Sodium Vapor</v>
      </c>
      <c r="D59" s="165" t="str">
        <f>'WP#3 - UE-190529 Light COS'!D50</f>
        <v>SV 1000</v>
      </c>
      <c r="E59" s="166" t="str">
        <f>'WP#3 - UE-190529 Light COS'!F50</f>
        <v>Company</v>
      </c>
      <c r="F59" s="229">
        <f>'WP#3 - UE-190529 Light COS'!H50</f>
        <v>1162.23571597214</v>
      </c>
      <c r="G59" s="239">
        <f>'WP#3 - UE-190529 Light COS'!P50</f>
        <v>5.4188152832742979E-4</v>
      </c>
      <c r="H59" s="219">
        <f>'WP#3 - UE-190529 Light COS'!U50</f>
        <v>0.62979406604770782</v>
      </c>
    </row>
    <row r="60" spans="1:8" x14ac:dyDescent="0.2">
      <c r="A60" s="224">
        <f t="shared" si="1"/>
        <v>52</v>
      </c>
      <c r="B60" s="226"/>
      <c r="C60" s="228"/>
      <c r="D60" s="165"/>
      <c r="E60" s="166"/>
      <c r="F60" s="229"/>
      <c r="G60" s="239"/>
      <c r="H60" s="219"/>
    </row>
    <row r="61" spans="1:8" x14ac:dyDescent="0.2">
      <c r="A61" s="224">
        <f t="shared" si="1"/>
        <v>53</v>
      </c>
      <c r="B61" s="226" t="str">
        <f>'WP#3 - UE-190529 Light COS'!A52</f>
        <v>53E - Company Owned</v>
      </c>
      <c r="C61" s="228" t="str">
        <f>'WP#3 - UE-190529 Light COS'!C52</f>
        <v>Metal Halide</v>
      </c>
      <c r="D61" s="165" t="str">
        <f>'WP#3 - UE-190529 Light COS'!D52</f>
        <v>MH 070</v>
      </c>
      <c r="E61" s="166" t="str">
        <f>'WP#3 - UE-190529 Light COS'!F52</f>
        <v>Company</v>
      </c>
      <c r="F61" s="229">
        <f>'WP#3 - UE-190529 Light COS'!H52</f>
        <v>768.9140000000001</v>
      </c>
      <c r="G61" s="239">
        <f>'WP#3 - UE-190529 Light COS'!P52</f>
        <v>5.4188152832742979E-4</v>
      </c>
      <c r="H61" s="219">
        <f>'WP#3 - UE-190529 Light COS'!U52</f>
        <v>0.41666029347235739</v>
      </c>
    </row>
    <row r="62" spans="1:8" x14ac:dyDescent="0.2">
      <c r="A62" s="224">
        <f t="shared" si="1"/>
        <v>54</v>
      </c>
      <c r="B62" s="226" t="str">
        <f>'WP#3 - UE-190529 Light COS'!A53</f>
        <v>53E - Company Owned</v>
      </c>
      <c r="C62" s="228" t="str">
        <f>'WP#3 - UE-190529 Light COS'!C53</f>
        <v>Metal Halide</v>
      </c>
      <c r="D62" s="165" t="str">
        <f>'WP#3 - UE-190529 Light COS'!D53</f>
        <v>MH 100</v>
      </c>
      <c r="E62" s="166" t="str">
        <f>'WP#3 - UE-190529 Light COS'!F53</f>
        <v>Company</v>
      </c>
      <c r="F62" s="229">
        <f>'WP#3 - UE-190529 Light COS'!H53</f>
        <v>782.09500000000003</v>
      </c>
      <c r="G62" s="239">
        <f>'WP#3 - UE-190529 Light COS'!P53</f>
        <v>5.4188152832742979E-4</v>
      </c>
      <c r="H62" s="219">
        <f>'WP#3 - UE-190529 Light COS'!U53</f>
        <v>0.42380283389724122</v>
      </c>
    </row>
    <row r="63" spans="1:8" x14ac:dyDescent="0.2">
      <c r="A63" s="224">
        <f t="shared" si="1"/>
        <v>55</v>
      </c>
      <c r="B63" s="226" t="str">
        <f>'WP#3 - UE-190529 Light COS'!A54</f>
        <v>53E - Company Owned</v>
      </c>
      <c r="C63" s="228" t="str">
        <f>'WP#3 - UE-190529 Light COS'!C54</f>
        <v>Metal Halide</v>
      </c>
      <c r="D63" s="165" t="str">
        <f>'WP#3 - UE-190529 Light COS'!D54</f>
        <v>MH 150</v>
      </c>
      <c r="E63" s="166" t="str">
        <f>'WP#3 - UE-190529 Light COS'!F54</f>
        <v>Company</v>
      </c>
      <c r="F63" s="229">
        <f>'WP#3 - UE-190529 Light COS'!H54</f>
        <v>804.06333333333339</v>
      </c>
      <c r="G63" s="239">
        <f>'WP#3 - UE-190529 Light COS'!P54</f>
        <v>5.4188152832742979E-4</v>
      </c>
      <c r="H63" s="219">
        <f>'WP#3 - UE-190529 Light COS'!U54</f>
        <v>0.43570706793871433</v>
      </c>
    </row>
    <row r="64" spans="1:8" x14ac:dyDescent="0.2">
      <c r="A64" s="224">
        <f t="shared" si="1"/>
        <v>56</v>
      </c>
      <c r="B64" s="226" t="str">
        <f>'WP#3 - UE-190529 Light COS'!A55</f>
        <v>53E - Company Owned</v>
      </c>
      <c r="C64" s="228" t="str">
        <f>'WP#3 - UE-190529 Light COS'!C55</f>
        <v>Metal Halide</v>
      </c>
      <c r="D64" s="165" t="str">
        <f>'WP#3 - UE-190529 Light COS'!D55</f>
        <v>MH 250</v>
      </c>
      <c r="E64" s="166" t="str">
        <f>'WP#3 - UE-190529 Light COS'!F55</f>
        <v>Company</v>
      </c>
      <c r="F64" s="229">
        <f>'WP#3 - UE-190529 Light COS'!H55</f>
        <v>875.7</v>
      </c>
      <c r="G64" s="239">
        <f>'WP#3 - UE-190529 Light COS'!P55</f>
        <v>5.4188152832742979E-4</v>
      </c>
      <c r="H64" s="219">
        <f>'WP#3 - UE-190529 Light COS'!U55</f>
        <v>0.47452565435633032</v>
      </c>
    </row>
    <row r="65" spans="1:8" x14ac:dyDescent="0.2">
      <c r="A65" s="224">
        <f t="shared" si="1"/>
        <v>57</v>
      </c>
      <c r="B65" s="226" t="str">
        <f>'WP#3 - UE-190529 Light COS'!A56</f>
        <v>53E - Company Owned</v>
      </c>
      <c r="C65" s="228" t="str">
        <f>'WP#3 - UE-190529 Light COS'!C56</f>
        <v>Metal Halide</v>
      </c>
      <c r="D65" s="165" t="str">
        <f>'WP#3 - UE-190529 Light COS'!D56</f>
        <v>MH 400</v>
      </c>
      <c r="E65" s="166" t="str">
        <f>'WP#3 - UE-190529 Light COS'!F56</f>
        <v>Company</v>
      </c>
      <c r="F65" s="229">
        <f>'WP#3 - UE-190529 Light COS'!H56</f>
        <v>879.28</v>
      </c>
      <c r="G65" s="239">
        <f>'WP#3 - UE-190529 Light COS'!P56</f>
        <v>5.4188152832742979E-4</v>
      </c>
      <c r="H65" s="219">
        <f>'WP#3 - UE-190529 Light COS'!U56</f>
        <v>0.47646559022774243</v>
      </c>
    </row>
    <row r="66" spans="1:8" x14ac:dyDescent="0.2">
      <c r="A66" s="224">
        <f t="shared" si="1"/>
        <v>58</v>
      </c>
      <c r="B66" s="226"/>
      <c r="C66" s="228"/>
      <c r="D66" s="165"/>
      <c r="E66" s="166"/>
      <c r="F66" s="229"/>
      <c r="G66" s="239"/>
      <c r="H66" s="219"/>
    </row>
    <row r="67" spans="1:8" x14ac:dyDescent="0.2">
      <c r="A67" s="224">
        <f t="shared" si="1"/>
        <v>59</v>
      </c>
      <c r="B67" s="226" t="str">
        <f>'WP#3 - UE-190529 Light COS'!A58</f>
        <v>53E - Company Owned</v>
      </c>
      <c r="C67" s="228" t="str">
        <f>'WP#3 - UE-190529 Light COS'!C58</f>
        <v>Light Emitting Diode</v>
      </c>
      <c r="D67" s="165" t="str">
        <f>'WP#3 - UE-190529 Light COS'!D58</f>
        <v>LED 030.01-060</v>
      </c>
      <c r="E67" s="166" t="str">
        <f>'WP#3 - UE-190529 Light COS'!F58</f>
        <v>Company</v>
      </c>
      <c r="F67" s="229">
        <f>'WP#3 - UE-190529 Light COS'!H58</f>
        <v>821.04</v>
      </c>
      <c r="G67" s="239">
        <f>'WP#3 - UE-190529 Light COS'!P58</f>
        <v>5.4188152832742979E-4</v>
      </c>
      <c r="H67" s="219">
        <f>'WP#3 - UE-190529 Light COS'!U58</f>
        <v>0.44490641001795295</v>
      </c>
    </row>
    <row r="68" spans="1:8" x14ac:dyDescent="0.2">
      <c r="A68" s="224">
        <f t="shared" si="1"/>
        <v>60</v>
      </c>
      <c r="B68" s="226" t="str">
        <f>'WP#3 - UE-190529 Light COS'!A59</f>
        <v>53E - Company Owned</v>
      </c>
      <c r="C68" s="228" t="str">
        <f>'WP#3 - UE-190529 Light COS'!C59</f>
        <v>Light Emitting Diode</v>
      </c>
      <c r="D68" s="165" t="str">
        <f>'WP#3 - UE-190529 Light COS'!D59</f>
        <v>LED 060.01-090</v>
      </c>
      <c r="E68" s="166" t="str">
        <f>'WP#3 - UE-190529 Light COS'!F59</f>
        <v>Company</v>
      </c>
      <c r="F68" s="229">
        <f>'WP#3 - UE-190529 Light COS'!H59</f>
        <v>822.4</v>
      </c>
      <c r="G68" s="239">
        <f>'WP#3 - UE-190529 Light COS'!P59</f>
        <v>5.4188152832742979E-4</v>
      </c>
      <c r="H68" s="219">
        <f>'WP#3 - UE-190529 Light COS'!U59</f>
        <v>0.44564336889647826</v>
      </c>
    </row>
    <row r="69" spans="1:8" x14ac:dyDescent="0.2">
      <c r="A69" s="224">
        <f t="shared" si="1"/>
        <v>61</v>
      </c>
      <c r="B69" s="226" t="str">
        <f>'WP#3 - UE-190529 Light COS'!A60</f>
        <v>53E - Company Owned</v>
      </c>
      <c r="C69" s="228" t="str">
        <f>'WP#3 - UE-190529 Light COS'!C60</f>
        <v>Light Emitting Diode</v>
      </c>
      <c r="D69" s="165" t="str">
        <f>'WP#3 - UE-190529 Light COS'!D60</f>
        <v>LED 090.01-120</v>
      </c>
      <c r="E69" s="166" t="str">
        <f>'WP#3 - UE-190529 Light COS'!F60</f>
        <v>Company</v>
      </c>
      <c r="F69" s="229">
        <f>'WP#3 - UE-190529 Light COS'!H60</f>
        <v>869.01</v>
      </c>
      <c r="G69" s="239">
        <f>'WP#3 - UE-190529 Light COS'!P60</f>
        <v>5.4188152832742979E-4</v>
      </c>
      <c r="H69" s="219">
        <f>'WP#3 - UE-190529 Light COS'!U60</f>
        <v>0.47090046693181975</v>
      </c>
    </row>
    <row r="70" spans="1:8" x14ac:dyDescent="0.2">
      <c r="A70" s="224">
        <f t="shared" si="1"/>
        <v>62</v>
      </c>
      <c r="B70" s="226" t="str">
        <f>'WP#3 - UE-190529 Light COS'!A61</f>
        <v>53E - Company Owned</v>
      </c>
      <c r="C70" s="228" t="str">
        <f>'WP#3 - UE-190529 Light COS'!C61</f>
        <v>Light Emitting Diode</v>
      </c>
      <c r="D70" s="165" t="str">
        <f>'WP#3 - UE-190529 Light COS'!D61</f>
        <v>LED 120.01-150</v>
      </c>
      <c r="E70" s="166" t="str">
        <f>'WP#3 - UE-190529 Light COS'!F61</f>
        <v>Company</v>
      </c>
      <c r="F70" s="229">
        <f>'WP#3 - UE-190529 Light COS'!H61</f>
        <v>821.04</v>
      </c>
      <c r="G70" s="239">
        <f>'WP#3 - UE-190529 Light COS'!P61</f>
        <v>5.4188152832742979E-4</v>
      </c>
      <c r="H70" s="219">
        <f>'WP#3 - UE-190529 Light COS'!U61</f>
        <v>0.44490641001795295</v>
      </c>
    </row>
    <row r="71" spans="1:8" x14ac:dyDescent="0.2">
      <c r="A71" s="224">
        <f t="shared" si="1"/>
        <v>63</v>
      </c>
      <c r="B71" s="226" t="str">
        <f>'WP#3 - UE-190529 Light COS'!A62</f>
        <v>53E - Company Owned</v>
      </c>
      <c r="C71" s="228" t="str">
        <f>'WP#3 - UE-190529 Light COS'!C62</f>
        <v>Light Emitting Diode</v>
      </c>
      <c r="D71" s="165" t="str">
        <f>'WP#3 - UE-190529 Light COS'!D62</f>
        <v>LED 150.01-180</v>
      </c>
      <c r="E71" s="166" t="str">
        <f>'WP#3 - UE-190529 Light COS'!F62</f>
        <v>Company</v>
      </c>
      <c r="F71" s="229">
        <f>'WP#3 - UE-190529 Light COS'!H62</f>
        <v>884.18</v>
      </c>
      <c r="G71" s="239">
        <f>'WP#3 - UE-190529 Light COS'!P62</f>
        <v>5.4188152832742979E-4</v>
      </c>
      <c r="H71" s="219">
        <f>'WP#3 - UE-190529 Light COS'!U62</f>
        <v>0.47912080971654686</v>
      </c>
    </row>
    <row r="72" spans="1:8" x14ac:dyDescent="0.2">
      <c r="A72" s="224">
        <f t="shared" si="1"/>
        <v>64</v>
      </c>
      <c r="B72" s="226" t="str">
        <f>'WP#3 - UE-190529 Light COS'!A63</f>
        <v>53E - Company Owned</v>
      </c>
      <c r="C72" s="228" t="str">
        <f>'WP#3 - UE-190529 Light COS'!C63</f>
        <v>Light Emitting Diode</v>
      </c>
      <c r="D72" s="165" t="str">
        <f>'WP#3 - UE-190529 Light COS'!D63</f>
        <v>LED 180.01-210</v>
      </c>
      <c r="E72" s="166" t="str">
        <f>'WP#3 - UE-190529 Light COS'!F63</f>
        <v>Company</v>
      </c>
      <c r="F72" s="229">
        <f>'WP#3 - UE-190529 Light COS'!H63</f>
        <v>869.01</v>
      </c>
      <c r="G72" s="239">
        <f>'WP#3 - UE-190529 Light COS'!P63</f>
        <v>5.4188152832742979E-4</v>
      </c>
      <c r="H72" s="219">
        <f>'WP#3 - UE-190529 Light COS'!U63</f>
        <v>0.47090046693181975</v>
      </c>
    </row>
    <row r="73" spans="1:8" x14ac:dyDescent="0.2">
      <c r="A73" s="224">
        <f t="shared" si="1"/>
        <v>65</v>
      </c>
      <c r="B73" s="226" t="str">
        <f>'WP#3 - UE-190529 Light COS'!A64</f>
        <v>53E - Company Owned</v>
      </c>
      <c r="C73" s="228" t="str">
        <f>'WP#3 - UE-190529 Light COS'!C64</f>
        <v>Light Emitting Diode</v>
      </c>
      <c r="D73" s="165" t="str">
        <f>'WP#3 - UE-190529 Light COS'!D64</f>
        <v>LED 210.01-240</v>
      </c>
      <c r="E73" s="166" t="str">
        <f>'WP#3 - UE-190529 Light COS'!F64</f>
        <v>Company</v>
      </c>
      <c r="F73" s="229">
        <f>'WP#3 - UE-190529 Light COS'!H64</f>
        <v>919.12</v>
      </c>
      <c r="G73" s="239">
        <f>'WP#3 - UE-190529 Light COS'!P64</f>
        <v>5.4188152832742979E-4</v>
      </c>
      <c r="H73" s="219">
        <f>'WP#3 - UE-190529 Light COS'!U64</f>
        <v>0.49805415031630729</v>
      </c>
    </row>
    <row r="74" spans="1:8" x14ac:dyDescent="0.2">
      <c r="A74" s="224">
        <f t="shared" ref="A74:A105" si="2">A73+1</f>
        <v>66</v>
      </c>
      <c r="B74" s="226" t="str">
        <f>'WP#3 - UE-190529 Light COS'!A65</f>
        <v>53E - Company Owned</v>
      </c>
      <c r="C74" s="228" t="str">
        <f>'WP#3 - UE-190529 Light COS'!C65</f>
        <v>Light Emitting Diode</v>
      </c>
      <c r="D74" s="165" t="str">
        <f>'WP#3 - UE-190529 Light COS'!D65</f>
        <v>LED 240.01-270</v>
      </c>
      <c r="E74" s="166" t="str">
        <f>'WP#3 - UE-190529 Light COS'!F65</f>
        <v>Company</v>
      </c>
      <c r="F74" s="229">
        <f>'WP#3 - UE-190529 Light COS'!H65</f>
        <v>984.66</v>
      </c>
      <c r="G74" s="239">
        <f>'WP#3 - UE-190529 Light COS'!P65</f>
        <v>5.4188152832742979E-4</v>
      </c>
      <c r="H74" s="219">
        <f>'WP#3 - UE-190529 Light COS'!U65</f>
        <v>0.53356906568288698</v>
      </c>
    </row>
    <row r="75" spans="1:8" x14ac:dyDescent="0.2">
      <c r="A75" s="224">
        <f t="shared" si="2"/>
        <v>67</v>
      </c>
      <c r="B75" s="226" t="str">
        <f>'WP#3 - UE-190529 Light COS'!A66</f>
        <v>53E - Company Owned</v>
      </c>
      <c r="C75" s="228" t="str">
        <f>'WP#3 - UE-190529 Light COS'!C66</f>
        <v>Light Emitting Diode</v>
      </c>
      <c r="D75" s="165" t="str">
        <f>'WP#3 - UE-190529 Light COS'!D66</f>
        <v>LED 270.01-300</v>
      </c>
      <c r="E75" s="166" t="str">
        <f>'WP#3 - UE-190529 Light COS'!F66</f>
        <v>Company</v>
      </c>
      <c r="F75" s="229">
        <f>'WP#3 - UE-190529 Light COS'!H66</f>
        <v>984.66</v>
      </c>
      <c r="G75" s="239">
        <f>'WP#3 - UE-190529 Light COS'!P66</f>
        <v>5.4188152832742979E-4</v>
      </c>
      <c r="H75" s="219">
        <f>'WP#3 - UE-190529 Light COS'!U66</f>
        <v>0.53356906568288698</v>
      </c>
    </row>
    <row r="76" spans="1:8" x14ac:dyDescent="0.2">
      <c r="A76" s="224">
        <f t="shared" si="2"/>
        <v>68</v>
      </c>
      <c r="B76" s="226"/>
      <c r="C76" s="228"/>
      <c r="D76" s="165"/>
      <c r="E76" s="166"/>
      <c r="F76" s="229"/>
      <c r="G76" s="239"/>
      <c r="H76" s="219"/>
    </row>
    <row r="77" spans="1:8" x14ac:dyDescent="0.2">
      <c r="A77" s="224">
        <f t="shared" si="2"/>
        <v>69</v>
      </c>
      <c r="B77" s="226" t="str">
        <f>'WP#3 - UE-190529 Light COS'!A68</f>
        <v>53E - Customer Owned</v>
      </c>
      <c r="C77" s="228" t="str">
        <f>'WP#3 - UE-190529 Light COS'!C68</f>
        <v>Sodium Vapor</v>
      </c>
      <c r="D77" s="165" t="str">
        <f>'WP#3 - UE-190529 Light COS'!D68</f>
        <v>SV 050</v>
      </c>
      <c r="E77" s="166" t="str">
        <f>'WP#3 - UE-190529 Light COS'!F68</f>
        <v>Customer</v>
      </c>
      <c r="F77" s="229" t="str">
        <f>'WP#3 - UE-190529 Light COS'!H68</f>
        <v>N/A</v>
      </c>
      <c r="G77" s="239">
        <f>'WP#3 - UE-190529 Light COS'!P68</f>
        <v>5.4188152832742979E-4</v>
      </c>
      <c r="H77" s="219">
        <f>'WP#3 - UE-190529 Light COS'!U68</f>
        <v>0</v>
      </c>
    </row>
    <row r="78" spans="1:8" x14ac:dyDescent="0.2">
      <c r="A78" s="224">
        <f t="shared" si="2"/>
        <v>70</v>
      </c>
      <c r="B78" s="226" t="str">
        <f>'WP#3 - UE-190529 Light COS'!A69</f>
        <v>53E - Customer Owned</v>
      </c>
      <c r="C78" s="228" t="str">
        <f>'WP#3 - UE-190529 Light COS'!C69</f>
        <v>Sodium Vapor</v>
      </c>
      <c r="D78" s="165" t="str">
        <f>'WP#3 - UE-190529 Light COS'!D69</f>
        <v>SV 070</v>
      </c>
      <c r="E78" s="166" t="str">
        <f>'WP#3 - UE-190529 Light COS'!F69</f>
        <v>Customer</v>
      </c>
      <c r="F78" s="229" t="str">
        <f>'WP#3 - UE-190529 Light COS'!H69</f>
        <v>N/A</v>
      </c>
      <c r="G78" s="239">
        <f>'WP#3 - UE-190529 Light COS'!P69</f>
        <v>5.4188152832742979E-4</v>
      </c>
      <c r="H78" s="219">
        <f>'WP#3 - UE-190529 Light COS'!U69</f>
        <v>0</v>
      </c>
    </row>
    <row r="79" spans="1:8" x14ac:dyDescent="0.2">
      <c r="A79" s="224">
        <f t="shared" si="2"/>
        <v>71</v>
      </c>
      <c r="B79" s="226" t="str">
        <f>'WP#3 - UE-190529 Light COS'!A70</f>
        <v>53E - Customer Owned</v>
      </c>
      <c r="C79" s="228" t="str">
        <f>'WP#3 - UE-190529 Light COS'!C70</f>
        <v>Sodium Vapor</v>
      </c>
      <c r="D79" s="165" t="str">
        <f>'WP#3 - UE-190529 Light COS'!D70</f>
        <v>SV 100</v>
      </c>
      <c r="E79" s="166" t="str">
        <f>'WP#3 - UE-190529 Light COS'!F70</f>
        <v>Customer</v>
      </c>
      <c r="F79" s="229" t="str">
        <f>'WP#3 - UE-190529 Light COS'!H70</f>
        <v>N/A</v>
      </c>
      <c r="G79" s="239">
        <f>'WP#3 - UE-190529 Light COS'!P70</f>
        <v>5.4188152832742979E-4</v>
      </c>
      <c r="H79" s="219">
        <f>'WP#3 - UE-190529 Light COS'!U70</f>
        <v>0</v>
      </c>
    </row>
    <row r="80" spans="1:8" x14ac:dyDescent="0.2">
      <c r="A80" s="224">
        <f t="shared" si="2"/>
        <v>72</v>
      </c>
      <c r="B80" s="226" t="str">
        <f>'WP#3 - UE-190529 Light COS'!A71</f>
        <v>53E - Customer Owned</v>
      </c>
      <c r="C80" s="228" t="str">
        <f>'WP#3 - UE-190529 Light COS'!C71</f>
        <v>Sodium Vapor</v>
      </c>
      <c r="D80" s="165" t="str">
        <f>'WP#3 - UE-190529 Light COS'!D71</f>
        <v>SV 150</v>
      </c>
      <c r="E80" s="166" t="str">
        <f>'WP#3 - UE-190529 Light COS'!F71</f>
        <v>Customer</v>
      </c>
      <c r="F80" s="229" t="str">
        <f>'WP#3 - UE-190529 Light COS'!H71</f>
        <v>N/A</v>
      </c>
      <c r="G80" s="239">
        <f>'WP#3 - UE-190529 Light COS'!P71</f>
        <v>5.4188152832742979E-4</v>
      </c>
      <c r="H80" s="219">
        <f>'WP#3 - UE-190529 Light COS'!U71</f>
        <v>0</v>
      </c>
    </row>
    <row r="81" spans="1:8" x14ac:dyDescent="0.2">
      <c r="A81" s="224">
        <f t="shared" si="2"/>
        <v>73</v>
      </c>
      <c r="B81" s="226" t="str">
        <f>'WP#3 - UE-190529 Light COS'!A72</f>
        <v>53E - Customer Owned</v>
      </c>
      <c r="C81" s="228" t="str">
        <f>'WP#3 - UE-190529 Light COS'!C72</f>
        <v>Sodium Vapor</v>
      </c>
      <c r="D81" s="165" t="str">
        <f>'WP#3 - UE-190529 Light COS'!D72</f>
        <v>SV 200</v>
      </c>
      <c r="E81" s="166" t="str">
        <f>'WP#3 - UE-190529 Light COS'!F72</f>
        <v>Customer</v>
      </c>
      <c r="F81" s="229" t="str">
        <f>'WP#3 - UE-190529 Light COS'!H72</f>
        <v>N/A</v>
      </c>
      <c r="G81" s="239">
        <f>'WP#3 - UE-190529 Light COS'!P72</f>
        <v>5.4188152832742979E-4</v>
      </c>
      <c r="H81" s="219">
        <f>'WP#3 - UE-190529 Light COS'!U72</f>
        <v>0</v>
      </c>
    </row>
    <row r="82" spans="1:8" x14ac:dyDescent="0.2">
      <c r="A82" s="224">
        <f t="shared" si="2"/>
        <v>74</v>
      </c>
      <c r="B82" s="226" t="str">
        <f>'WP#3 - UE-190529 Light COS'!A73</f>
        <v>53E - Customer Owned</v>
      </c>
      <c r="C82" s="228" t="str">
        <f>'WP#3 - UE-190529 Light COS'!C73</f>
        <v>Sodium Vapor</v>
      </c>
      <c r="D82" s="165" t="str">
        <f>'WP#3 - UE-190529 Light COS'!D73</f>
        <v>SV 250</v>
      </c>
      <c r="E82" s="166" t="str">
        <f>'WP#3 - UE-190529 Light COS'!F73</f>
        <v>Customer</v>
      </c>
      <c r="F82" s="229" t="str">
        <f>'WP#3 - UE-190529 Light COS'!H73</f>
        <v>N/A</v>
      </c>
      <c r="G82" s="239">
        <f>'WP#3 - UE-190529 Light COS'!P73</f>
        <v>5.4188152832742979E-4</v>
      </c>
      <c r="H82" s="219">
        <f>'WP#3 - UE-190529 Light COS'!U73</f>
        <v>0</v>
      </c>
    </row>
    <row r="83" spans="1:8" x14ac:dyDescent="0.2">
      <c r="A83" s="224">
        <f t="shared" si="2"/>
        <v>75</v>
      </c>
      <c r="B83" s="226" t="str">
        <f>'WP#3 - UE-190529 Light COS'!A74</f>
        <v>53E - Customer Owned</v>
      </c>
      <c r="C83" s="228" t="str">
        <f>'WP#3 - UE-190529 Light COS'!C74</f>
        <v>Sodium Vapor</v>
      </c>
      <c r="D83" s="165" t="str">
        <f>'WP#3 - UE-190529 Light COS'!D74</f>
        <v>SV 310</v>
      </c>
      <c r="E83" s="166" t="str">
        <f>'WP#3 - UE-190529 Light COS'!F74</f>
        <v>Customer</v>
      </c>
      <c r="F83" s="229" t="str">
        <f>'WP#3 - UE-190529 Light COS'!H74</f>
        <v>N/A</v>
      </c>
      <c r="G83" s="239">
        <f>'WP#3 - UE-190529 Light COS'!P74</f>
        <v>5.4188152832742979E-4</v>
      </c>
      <c r="H83" s="219">
        <f>'WP#3 - UE-190529 Light COS'!U74</f>
        <v>0</v>
      </c>
    </row>
    <row r="84" spans="1:8" x14ac:dyDescent="0.2">
      <c r="A84" s="224">
        <f t="shared" si="2"/>
        <v>76</v>
      </c>
      <c r="B84" s="226" t="str">
        <f>'WP#3 - UE-190529 Light COS'!A75</f>
        <v>53E - Customer Owned</v>
      </c>
      <c r="C84" s="228" t="str">
        <f>'WP#3 - UE-190529 Light COS'!C75</f>
        <v>Sodium Vapor</v>
      </c>
      <c r="D84" s="165" t="str">
        <f>'WP#3 - UE-190529 Light COS'!D75</f>
        <v>SV 400</v>
      </c>
      <c r="E84" s="166" t="str">
        <f>'WP#3 - UE-190529 Light COS'!F75</f>
        <v>Customer</v>
      </c>
      <c r="F84" s="229" t="str">
        <f>'WP#3 - UE-190529 Light COS'!H75</f>
        <v>N/A</v>
      </c>
      <c r="G84" s="239">
        <f>'WP#3 - UE-190529 Light COS'!P75</f>
        <v>5.4188152832742979E-4</v>
      </c>
      <c r="H84" s="219">
        <f>'WP#3 - UE-190529 Light COS'!U75</f>
        <v>0</v>
      </c>
    </row>
    <row r="85" spans="1:8" x14ac:dyDescent="0.2">
      <c r="A85" s="224">
        <f t="shared" si="2"/>
        <v>77</v>
      </c>
      <c r="B85" s="226" t="str">
        <f>'WP#3 - UE-190529 Light COS'!A76</f>
        <v>53E - Customer Owned</v>
      </c>
      <c r="C85" s="228" t="str">
        <f>'WP#3 - UE-190529 Light COS'!C76</f>
        <v>Sodium Vapor</v>
      </c>
      <c r="D85" s="165" t="str">
        <f>'WP#3 - UE-190529 Light COS'!D76</f>
        <v>SV 1000</v>
      </c>
      <c r="E85" s="166" t="str">
        <f>'WP#3 - UE-190529 Light COS'!F76</f>
        <v>Customer</v>
      </c>
      <c r="F85" s="229" t="str">
        <f>'WP#3 - UE-190529 Light COS'!H76</f>
        <v>N/A</v>
      </c>
      <c r="G85" s="239">
        <f>'WP#3 - UE-190529 Light COS'!P76</f>
        <v>5.4188152832742979E-4</v>
      </c>
      <c r="H85" s="219">
        <f>'WP#3 - UE-190529 Light COS'!U76</f>
        <v>0</v>
      </c>
    </row>
    <row r="86" spans="1:8" x14ac:dyDescent="0.2">
      <c r="A86" s="224">
        <f t="shared" si="2"/>
        <v>78</v>
      </c>
      <c r="B86" s="226"/>
      <c r="C86" s="228"/>
      <c r="D86" s="165"/>
      <c r="E86" s="166"/>
      <c r="F86" s="229"/>
      <c r="G86" s="239"/>
      <c r="H86" s="219"/>
    </row>
    <row r="87" spans="1:8" x14ac:dyDescent="0.2">
      <c r="A87" s="224">
        <f t="shared" si="2"/>
        <v>79</v>
      </c>
      <c r="B87" s="226" t="str">
        <f>'WP#3 - UE-190529 Light COS'!A78</f>
        <v>53E - Customer Owned</v>
      </c>
      <c r="C87" s="228" t="str">
        <f>'WP#3 - UE-190529 Light COS'!C78</f>
        <v>Metal Halide</v>
      </c>
      <c r="D87" s="165" t="str">
        <f>'WP#3 - UE-190529 Light COS'!D78</f>
        <v>MH 70</v>
      </c>
      <c r="E87" s="166" t="str">
        <f>'WP#3 - UE-190529 Light COS'!F78</f>
        <v>Customer</v>
      </c>
      <c r="F87" s="229" t="str">
        <f>'WP#3 - UE-190529 Light COS'!H78</f>
        <v>N/A</v>
      </c>
      <c r="G87" s="239">
        <f>'WP#3 - UE-190529 Light COS'!P78</f>
        <v>5.4188152832742979E-4</v>
      </c>
      <c r="H87" s="219">
        <f>'WP#3 - UE-190529 Light COS'!U78</f>
        <v>0</v>
      </c>
    </row>
    <row r="88" spans="1:8" x14ac:dyDescent="0.2">
      <c r="A88" s="224">
        <f t="shared" si="2"/>
        <v>80</v>
      </c>
      <c r="B88" s="226" t="str">
        <f>'WP#3 - UE-190529 Light COS'!A79</f>
        <v>53E - Customer Owned</v>
      </c>
      <c r="C88" s="228" t="str">
        <f>'WP#3 - UE-190529 Light COS'!C79</f>
        <v>Metal Halide</v>
      </c>
      <c r="D88" s="165" t="str">
        <f>'WP#3 - UE-190529 Light COS'!D79</f>
        <v>MH 100</v>
      </c>
      <c r="E88" s="166" t="str">
        <f>'WP#3 - UE-190529 Light COS'!F79</f>
        <v>Customer</v>
      </c>
      <c r="F88" s="229" t="str">
        <f>'WP#3 - UE-190529 Light COS'!H79</f>
        <v>N/A</v>
      </c>
      <c r="G88" s="239">
        <f>'WP#3 - UE-190529 Light COS'!P79</f>
        <v>5.4188152832742979E-4</v>
      </c>
      <c r="H88" s="219">
        <f>'WP#3 - UE-190529 Light COS'!U79</f>
        <v>0</v>
      </c>
    </row>
    <row r="89" spans="1:8" x14ac:dyDescent="0.2">
      <c r="A89" s="224">
        <f t="shared" si="2"/>
        <v>81</v>
      </c>
      <c r="B89" s="226" t="str">
        <f>'WP#3 - UE-190529 Light COS'!A80</f>
        <v>53E - Customer Owned</v>
      </c>
      <c r="C89" s="228" t="str">
        <f>'WP#3 - UE-190529 Light COS'!C80</f>
        <v>Metal Halide</v>
      </c>
      <c r="D89" s="165" t="str">
        <f>'WP#3 - UE-190529 Light COS'!D80</f>
        <v>MH 150</v>
      </c>
      <c r="E89" s="166" t="str">
        <f>'WP#3 - UE-190529 Light COS'!F80</f>
        <v>Customer</v>
      </c>
      <c r="F89" s="229" t="str">
        <f>'WP#3 - UE-190529 Light COS'!H80</f>
        <v>N/A</v>
      </c>
      <c r="G89" s="239">
        <f>'WP#3 - UE-190529 Light COS'!P80</f>
        <v>5.4188152832742979E-4</v>
      </c>
      <c r="H89" s="219">
        <f>'WP#3 - UE-190529 Light COS'!U80</f>
        <v>0</v>
      </c>
    </row>
    <row r="90" spans="1:8" x14ac:dyDescent="0.2">
      <c r="A90" s="224">
        <f t="shared" si="2"/>
        <v>82</v>
      </c>
      <c r="B90" s="226" t="str">
        <f>'WP#3 - UE-190529 Light COS'!A81</f>
        <v>53E - Customer Owned</v>
      </c>
      <c r="C90" s="228" t="str">
        <f>'WP#3 - UE-190529 Light COS'!C81</f>
        <v>Metal Halide</v>
      </c>
      <c r="D90" s="165" t="str">
        <f>'WP#3 - UE-190529 Light COS'!D81</f>
        <v>MH 175</v>
      </c>
      <c r="E90" s="166" t="str">
        <f>'WP#3 - UE-190529 Light COS'!F81</f>
        <v>Customer</v>
      </c>
      <c r="F90" s="229" t="str">
        <f>'WP#3 - UE-190529 Light COS'!H81</f>
        <v>N/A</v>
      </c>
      <c r="G90" s="239">
        <f>'WP#3 - UE-190529 Light COS'!P81</f>
        <v>5.4188152832742979E-4</v>
      </c>
      <c r="H90" s="219">
        <f>'WP#3 - UE-190529 Light COS'!U81</f>
        <v>0</v>
      </c>
    </row>
    <row r="91" spans="1:8" x14ac:dyDescent="0.2">
      <c r="A91" s="224">
        <f t="shared" si="2"/>
        <v>83</v>
      </c>
      <c r="B91" s="226" t="str">
        <f>'WP#3 - UE-190529 Light COS'!A82</f>
        <v>53E - Customer Owned</v>
      </c>
      <c r="C91" s="228" t="str">
        <f>'WP#3 - UE-190529 Light COS'!C82</f>
        <v>Metal Halide</v>
      </c>
      <c r="D91" s="165" t="str">
        <f>'WP#3 - UE-190529 Light COS'!D82</f>
        <v>MH 250</v>
      </c>
      <c r="E91" s="166" t="str">
        <f>'WP#3 - UE-190529 Light COS'!F82</f>
        <v>Customer</v>
      </c>
      <c r="F91" s="229" t="str">
        <f>'WP#3 - UE-190529 Light COS'!H82</f>
        <v>N/A</v>
      </c>
      <c r="G91" s="239">
        <f>'WP#3 - UE-190529 Light COS'!P82</f>
        <v>5.4188152832742979E-4</v>
      </c>
      <c r="H91" s="219">
        <f>'WP#3 - UE-190529 Light COS'!U82</f>
        <v>0</v>
      </c>
    </row>
    <row r="92" spans="1:8" x14ac:dyDescent="0.2">
      <c r="A92" s="224">
        <f t="shared" si="2"/>
        <v>84</v>
      </c>
      <c r="B92" s="226" t="str">
        <f>'WP#3 - UE-190529 Light COS'!A83</f>
        <v>53E - Customer Owned</v>
      </c>
      <c r="C92" s="228" t="str">
        <f>'WP#3 - UE-190529 Light COS'!C83</f>
        <v>Metal Halide</v>
      </c>
      <c r="D92" s="165" t="str">
        <f>'WP#3 - UE-190529 Light COS'!D83</f>
        <v>MH 400</v>
      </c>
      <c r="E92" s="166" t="str">
        <f>'WP#3 - UE-190529 Light COS'!F83</f>
        <v>Customer</v>
      </c>
      <c r="F92" s="229" t="str">
        <f>'WP#3 - UE-190529 Light COS'!H83</f>
        <v>N/A</v>
      </c>
      <c r="G92" s="239">
        <f>'WP#3 - UE-190529 Light COS'!P83</f>
        <v>5.4188152832742979E-4</v>
      </c>
      <c r="H92" s="219">
        <f>'WP#3 - UE-190529 Light COS'!U83</f>
        <v>0</v>
      </c>
    </row>
    <row r="93" spans="1:8" x14ac:dyDescent="0.2">
      <c r="A93" s="224">
        <f t="shared" si="2"/>
        <v>85</v>
      </c>
      <c r="B93" s="226"/>
      <c r="C93" s="228"/>
      <c r="D93" s="165"/>
      <c r="E93" s="166"/>
      <c r="F93" s="229"/>
      <c r="G93" s="239"/>
      <c r="H93" s="219"/>
    </row>
    <row r="94" spans="1:8" x14ac:dyDescent="0.2">
      <c r="A94" s="224">
        <f t="shared" si="2"/>
        <v>86</v>
      </c>
      <c r="B94" s="226" t="str">
        <f>'WP#3 - UE-190529 Light COS'!A85</f>
        <v>53E - Customer Owned</v>
      </c>
      <c r="C94" s="228" t="str">
        <f>'WP#3 - UE-190529 Light COS'!C85</f>
        <v>Light Emitting Diode</v>
      </c>
      <c r="D94" s="165" t="str">
        <f>'WP#3 - UE-190529 Light COS'!D85</f>
        <v>LED 030.01-060</v>
      </c>
      <c r="E94" s="166" t="str">
        <f>'WP#3 - UE-190529 Light COS'!F85</f>
        <v>Customer</v>
      </c>
      <c r="F94" s="229" t="str">
        <f>'WP#3 - UE-190529 Light COS'!H85</f>
        <v>N/A</v>
      </c>
      <c r="G94" s="239">
        <f>'WP#3 - UE-190529 Light COS'!P85</f>
        <v>5.4188152832742979E-4</v>
      </c>
      <c r="H94" s="219">
        <f>'WP#3 - UE-190529 Light COS'!U85</f>
        <v>0</v>
      </c>
    </row>
    <row r="95" spans="1:8" x14ac:dyDescent="0.2">
      <c r="A95" s="224">
        <f t="shared" si="2"/>
        <v>87</v>
      </c>
      <c r="B95" s="226" t="str">
        <f>'WP#3 - UE-190529 Light COS'!A86</f>
        <v>53E - Customer Owned</v>
      </c>
      <c r="C95" s="228" t="str">
        <f>'WP#3 - UE-190529 Light COS'!C86</f>
        <v>Light Emitting Diode</v>
      </c>
      <c r="D95" s="165" t="str">
        <f>'WP#3 - UE-190529 Light COS'!D86</f>
        <v>LED 060.01-090</v>
      </c>
      <c r="E95" s="166" t="str">
        <f>'WP#3 - UE-190529 Light COS'!F86</f>
        <v>Customer</v>
      </c>
      <c r="F95" s="229" t="str">
        <f>'WP#3 - UE-190529 Light COS'!H86</f>
        <v>N/A</v>
      </c>
      <c r="G95" s="239">
        <f>'WP#3 - UE-190529 Light COS'!P86</f>
        <v>5.4188152832742979E-4</v>
      </c>
      <c r="H95" s="219">
        <f>'WP#3 - UE-190529 Light COS'!U86</f>
        <v>0</v>
      </c>
    </row>
    <row r="96" spans="1:8" x14ac:dyDescent="0.2">
      <c r="A96" s="224">
        <f t="shared" si="2"/>
        <v>88</v>
      </c>
      <c r="B96" s="226" t="str">
        <f>'WP#3 - UE-190529 Light COS'!A87</f>
        <v>53E - Customer Owned</v>
      </c>
      <c r="C96" s="228" t="str">
        <f>'WP#3 - UE-190529 Light COS'!C87</f>
        <v>Light Emitting Diode</v>
      </c>
      <c r="D96" s="165" t="str">
        <f>'WP#3 - UE-190529 Light COS'!D87</f>
        <v>LED 090.01-120</v>
      </c>
      <c r="E96" s="166" t="str">
        <f>'WP#3 - UE-190529 Light COS'!F87</f>
        <v>Customer</v>
      </c>
      <c r="F96" s="229" t="str">
        <f>'WP#3 - UE-190529 Light COS'!H87</f>
        <v>N/A</v>
      </c>
      <c r="G96" s="239">
        <f>'WP#3 - UE-190529 Light COS'!P87</f>
        <v>5.4188152832742979E-4</v>
      </c>
      <c r="H96" s="219">
        <f>'WP#3 - UE-190529 Light COS'!U87</f>
        <v>0</v>
      </c>
    </row>
    <row r="97" spans="1:8" x14ac:dyDescent="0.2">
      <c r="A97" s="224">
        <f t="shared" si="2"/>
        <v>89</v>
      </c>
      <c r="B97" s="226" t="str">
        <f>'WP#3 - UE-190529 Light COS'!A88</f>
        <v>53E - Customer Owned</v>
      </c>
      <c r="C97" s="228" t="str">
        <f>'WP#3 - UE-190529 Light COS'!C88</f>
        <v>Light Emitting Diode</v>
      </c>
      <c r="D97" s="165" t="str">
        <f>'WP#3 - UE-190529 Light COS'!D88</f>
        <v>LED 120.01-150</v>
      </c>
      <c r="E97" s="166" t="str">
        <f>'WP#3 - UE-190529 Light COS'!F88</f>
        <v>Customer</v>
      </c>
      <c r="F97" s="229" t="str">
        <f>'WP#3 - UE-190529 Light COS'!H88</f>
        <v>N/A</v>
      </c>
      <c r="G97" s="239">
        <f>'WP#3 - UE-190529 Light COS'!P88</f>
        <v>5.4188152832742979E-4</v>
      </c>
      <c r="H97" s="219">
        <f>'WP#3 - UE-190529 Light COS'!U88</f>
        <v>0</v>
      </c>
    </row>
    <row r="98" spans="1:8" x14ac:dyDescent="0.2">
      <c r="A98" s="224">
        <f t="shared" si="2"/>
        <v>90</v>
      </c>
      <c r="B98" s="226" t="str">
        <f>'WP#3 - UE-190529 Light COS'!A89</f>
        <v>53E - Customer Owned</v>
      </c>
      <c r="C98" s="228" t="str">
        <f>'WP#3 - UE-190529 Light COS'!C89</f>
        <v>Light Emitting Diode</v>
      </c>
      <c r="D98" s="165" t="str">
        <f>'WP#3 - UE-190529 Light COS'!D89</f>
        <v>LED 150.01-180</v>
      </c>
      <c r="E98" s="166" t="str">
        <f>'WP#3 - UE-190529 Light COS'!F89</f>
        <v>Customer</v>
      </c>
      <c r="F98" s="229" t="str">
        <f>'WP#3 - UE-190529 Light COS'!H89</f>
        <v>N/A</v>
      </c>
      <c r="G98" s="239">
        <f>'WP#3 - UE-190529 Light COS'!P89</f>
        <v>5.4188152832742979E-4</v>
      </c>
      <c r="H98" s="219">
        <f>'WP#3 - UE-190529 Light COS'!U89</f>
        <v>0</v>
      </c>
    </row>
    <row r="99" spans="1:8" x14ac:dyDescent="0.2">
      <c r="A99" s="224">
        <f t="shared" si="2"/>
        <v>91</v>
      </c>
      <c r="B99" s="226" t="str">
        <f>'WP#3 - UE-190529 Light COS'!A90</f>
        <v>53E - Customer Owned</v>
      </c>
      <c r="C99" s="228" t="str">
        <f>'WP#3 - UE-190529 Light COS'!C90</f>
        <v>Light Emitting Diode</v>
      </c>
      <c r="D99" s="165" t="str">
        <f>'WP#3 - UE-190529 Light COS'!D90</f>
        <v>LED 180.01-210</v>
      </c>
      <c r="E99" s="166" t="str">
        <f>'WP#3 - UE-190529 Light COS'!F90</f>
        <v>Customer</v>
      </c>
      <c r="F99" s="229" t="str">
        <f>'WP#3 - UE-190529 Light COS'!H90</f>
        <v>N/A</v>
      </c>
      <c r="G99" s="239">
        <f>'WP#3 - UE-190529 Light COS'!P90</f>
        <v>5.4188152832742979E-4</v>
      </c>
      <c r="H99" s="219">
        <f>'WP#3 - UE-190529 Light COS'!U90</f>
        <v>0</v>
      </c>
    </row>
    <row r="100" spans="1:8" x14ac:dyDescent="0.2">
      <c r="A100" s="224">
        <f t="shared" si="2"/>
        <v>92</v>
      </c>
      <c r="B100" s="226" t="str">
        <f>'WP#3 - UE-190529 Light COS'!A91</f>
        <v>53E - Customer Owned</v>
      </c>
      <c r="C100" s="228" t="str">
        <f>'WP#3 - UE-190529 Light COS'!C91</f>
        <v>Light Emitting Diode</v>
      </c>
      <c r="D100" s="165" t="str">
        <f>'WP#3 - UE-190529 Light COS'!D91</f>
        <v>LED 210.01-240</v>
      </c>
      <c r="E100" s="166" t="str">
        <f>'WP#3 - UE-190529 Light COS'!F91</f>
        <v>Customer</v>
      </c>
      <c r="F100" s="229" t="str">
        <f>'WP#3 - UE-190529 Light COS'!H91</f>
        <v>N/A</v>
      </c>
      <c r="G100" s="239">
        <f>'WP#3 - UE-190529 Light COS'!P91</f>
        <v>5.4188152832742979E-4</v>
      </c>
      <c r="H100" s="219">
        <f>'WP#3 - UE-190529 Light COS'!U91</f>
        <v>0</v>
      </c>
    </row>
    <row r="101" spans="1:8" x14ac:dyDescent="0.2">
      <c r="A101" s="224">
        <f t="shared" si="2"/>
        <v>93</v>
      </c>
      <c r="B101" s="226" t="str">
        <f>'WP#3 - UE-190529 Light COS'!A92</f>
        <v>53E - Customer Owned</v>
      </c>
      <c r="C101" s="228" t="str">
        <f>'WP#3 - UE-190529 Light COS'!C92</f>
        <v>Light Emitting Diode</v>
      </c>
      <c r="D101" s="165" t="str">
        <f>'WP#3 - UE-190529 Light COS'!D92</f>
        <v>LED 240.01-270</v>
      </c>
      <c r="E101" s="166" t="str">
        <f>'WP#3 - UE-190529 Light COS'!F92</f>
        <v>Customer</v>
      </c>
      <c r="F101" s="229" t="str">
        <f>'WP#3 - UE-190529 Light COS'!H92</f>
        <v>N/A</v>
      </c>
      <c r="G101" s="239">
        <f>'WP#3 - UE-190529 Light COS'!P92</f>
        <v>5.4188152832742979E-4</v>
      </c>
      <c r="H101" s="219">
        <f>'WP#3 - UE-190529 Light COS'!U92</f>
        <v>0</v>
      </c>
    </row>
    <row r="102" spans="1:8" x14ac:dyDescent="0.2">
      <c r="A102" s="224">
        <f t="shared" si="2"/>
        <v>94</v>
      </c>
      <c r="B102" s="226" t="str">
        <f>'WP#3 - UE-190529 Light COS'!A93</f>
        <v>53E - Customer Owned</v>
      </c>
      <c r="C102" s="228" t="str">
        <f>'WP#3 - UE-190529 Light COS'!C93</f>
        <v>Light Emitting Diode</v>
      </c>
      <c r="D102" s="165" t="str">
        <f>'WP#3 - UE-190529 Light COS'!D93</f>
        <v>LED 270.01-300</v>
      </c>
      <c r="E102" s="166" t="str">
        <f>'WP#3 - UE-190529 Light COS'!F93</f>
        <v>Customer</v>
      </c>
      <c r="F102" s="229" t="str">
        <f>'WP#3 - UE-190529 Light COS'!H93</f>
        <v>N/A</v>
      </c>
      <c r="G102" s="239">
        <f>'WP#3 - UE-190529 Light COS'!P93</f>
        <v>5.4188152832742979E-4</v>
      </c>
      <c r="H102" s="219">
        <f>'WP#3 - UE-190529 Light COS'!U93</f>
        <v>0</v>
      </c>
    </row>
    <row r="103" spans="1:8" x14ac:dyDescent="0.2">
      <c r="A103" s="224">
        <f t="shared" si="2"/>
        <v>95</v>
      </c>
      <c r="B103" s="226"/>
      <c r="C103" s="228"/>
      <c r="D103" s="165"/>
      <c r="E103" s="166"/>
      <c r="F103" s="229"/>
      <c r="G103" s="239"/>
      <c r="H103" s="219"/>
    </row>
    <row r="104" spans="1:8" x14ac:dyDescent="0.2">
      <c r="A104" s="224">
        <f t="shared" si="2"/>
        <v>96</v>
      </c>
      <c r="B104" s="226" t="str">
        <f>'WP#3 - UE-190529 Light COS'!A94</f>
        <v>Sch 54E</v>
      </c>
      <c r="C104" s="228"/>
      <c r="D104" s="165"/>
      <c r="E104" s="166"/>
      <c r="F104" s="229"/>
      <c r="G104" s="239"/>
      <c r="H104" s="219"/>
    </row>
    <row r="105" spans="1:8" x14ac:dyDescent="0.2">
      <c r="A105" s="224">
        <f t="shared" si="2"/>
        <v>97</v>
      </c>
      <c r="B105" s="226" t="str">
        <f>'WP#3 - UE-190529 Light COS'!A95</f>
        <v>54E</v>
      </c>
      <c r="C105" s="228" t="str">
        <f>'WP#3 - UE-190529 Light COS'!C95</f>
        <v>Sodium Vapor</v>
      </c>
      <c r="D105" s="165" t="str">
        <f>'WP#3 - UE-190529 Light COS'!D95</f>
        <v>SV 050</v>
      </c>
      <c r="E105" s="166" t="str">
        <f>'WP#3 - UE-190529 Light COS'!F95</f>
        <v>Customer</v>
      </c>
      <c r="F105" s="229" t="str">
        <f>'WP#3 - UE-190529 Light COS'!H95</f>
        <v>N/A</v>
      </c>
      <c r="G105" s="239">
        <f>'WP#3 - UE-190529 Light COS'!P95</f>
        <v>5.4188152832742979E-4</v>
      </c>
      <c r="H105" s="219">
        <f>'WP#3 - UE-190529 Light COS'!U95</f>
        <v>0</v>
      </c>
    </row>
    <row r="106" spans="1:8" x14ac:dyDescent="0.2">
      <c r="A106" s="224">
        <f t="shared" ref="A106:A137" si="3">A105+1</f>
        <v>98</v>
      </c>
      <c r="B106" s="226" t="str">
        <f>'WP#3 - UE-190529 Light COS'!A96</f>
        <v>54E</v>
      </c>
      <c r="C106" s="228" t="str">
        <f>'WP#3 - UE-190529 Light COS'!C96</f>
        <v>Sodium Vapor</v>
      </c>
      <c r="D106" s="165" t="str">
        <f>'WP#3 - UE-190529 Light COS'!D96</f>
        <v>SV 070</v>
      </c>
      <c r="E106" s="166" t="str">
        <f>'WP#3 - UE-190529 Light COS'!F96</f>
        <v>Customer</v>
      </c>
      <c r="F106" s="229" t="str">
        <f>'WP#3 - UE-190529 Light COS'!H96</f>
        <v>N/A</v>
      </c>
      <c r="G106" s="239">
        <f>'WP#3 - UE-190529 Light COS'!P96</f>
        <v>5.4188152832742979E-4</v>
      </c>
      <c r="H106" s="219">
        <f>'WP#3 - UE-190529 Light COS'!U96</f>
        <v>0</v>
      </c>
    </row>
    <row r="107" spans="1:8" x14ac:dyDescent="0.2">
      <c r="A107" s="224">
        <f t="shared" si="3"/>
        <v>99</v>
      </c>
      <c r="B107" s="226" t="str">
        <f>'WP#3 - UE-190529 Light COS'!A97</f>
        <v>54E</v>
      </c>
      <c r="C107" s="228" t="str">
        <f>'WP#3 - UE-190529 Light COS'!C97</f>
        <v>Sodium Vapor</v>
      </c>
      <c r="D107" s="165" t="str">
        <f>'WP#3 - UE-190529 Light COS'!D97</f>
        <v>SV 100</v>
      </c>
      <c r="E107" s="166" t="str">
        <f>'WP#3 - UE-190529 Light COS'!F97</f>
        <v>Customer</v>
      </c>
      <c r="F107" s="229" t="str">
        <f>'WP#3 - UE-190529 Light COS'!H97</f>
        <v>N/A</v>
      </c>
      <c r="G107" s="239">
        <f>'WP#3 - UE-190529 Light COS'!P97</f>
        <v>5.4188152832742979E-4</v>
      </c>
      <c r="H107" s="219">
        <f>'WP#3 - UE-190529 Light COS'!U97</f>
        <v>0</v>
      </c>
    </row>
    <row r="108" spans="1:8" x14ac:dyDescent="0.2">
      <c r="A108" s="224">
        <f t="shared" si="3"/>
        <v>100</v>
      </c>
      <c r="B108" s="226" t="str">
        <f>'WP#3 - UE-190529 Light COS'!A98</f>
        <v>54E</v>
      </c>
      <c r="C108" s="228" t="str">
        <f>'WP#3 - UE-190529 Light COS'!C98</f>
        <v>Sodium Vapor</v>
      </c>
      <c r="D108" s="165" t="str">
        <f>'WP#3 - UE-190529 Light COS'!D98</f>
        <v>SV 150</v>
      </c>
      <c r="E108" s="166" t="str">
        <f>'WP#3 - UE-190529 Light COS'!F98</f>
        <v>Customer</v>
      </c>
      <c r="F108" s="229" t="str">
        <f>'WP#3 - UE-190529 Light COS'!H98</f>
        <v>N/A</v>
      </c>
      <c r="G108" s="239">
        <f>'WP#3 - UE-190529 Light COS'!P98</f>
        <v>5.4188152832742979E-4</v>
      </c>
      <c r="H108" s="219">
        <f>'WP#3 - UE-190529 Light COS'!U98</f>
        <v>0</v>
      </c>
    </row>
    <row r="109" spans="1:8" x14ac:dyDescent="0.2">
      <c r="A109" s="224">
        <f t="shared" si="3"/>
        <v>101</v>
      </c>
      <c r="B109" s="226" t="str">
        <f>'WP#3 - UE-190529 Light COS'!A99</f>
        <v>54E</v>
      </c>
      <c r="C109" s="228" t="str">
        <f>'WP#3 - UE-190529 Light COS'!C99</f>
        <v>Sodium Vapor</v>
      </c>
      <c r="D109" s="165" t="str">
        <f>'WP#3 - UE-190529 Light COS'!D99</f>
        <v>SV 200</v>
      </c>
      <c r="E109" s="166" t="str">
        <f>'WP#3 - UE-190529 Light COS'!F99</f>
        <v>Customer</v>
      </c>
      <c r="F109" s="229" t="str">
        <f>'WP#3 - UE-190529 Light COS'!H99</f>
        <v>N/A</v>
      </c>
      <c r="G109" s="239">
        <f>'WP#3 - UE-190529 Light COS'!P99</f>
        <v>5.4188152832742979E-4</v>
      </c>
      <c r="H109" s="219">
        <f>'WP#3 - UE-190529 Light COS'!U99</f>
        <v>0</v>
      </c>
    </row>
    <row r="110" spans="1:8" x14ac:dyDescent="0.2">
      <c r="A110" s="224">
        <f t="shared" si="3"/>
        <v>102</v>
      </c>
      <c r="B110" s="226" t="str">
        <f>'WP#3 - UE-190529 Light COS'!A100</f>
        <v>54E</v>
      </c>
      <c r="C110" s="228" t="str">
        <f>'WP#3 - UE-190529 Light COS'!C100</f>
        <v>Sodium Vapor</v>
      </c>
      <c r="D110" s="165" t="str">
        <f>'WP#3 - UE-190529 Light COS'!D100</f>
        <v>SV 250</v>
      </c>
      <c r="E110" s="166" t="str">
        <f>'WP#3 - UE-190529 Light COS'!F100</f>
        <v>Customer</v>
      </c>
      <c r="F110" s="229" t="str">
        <f>'WP#3 - UE-190529 Light COS'!H100</f>
        <v>N/A</v>
      </c>
      <c r="G110" s="239">
        <f>'WP#3 - UE-190529 Light COS'!P100</f>
        <v>5.4188152832742979E-4</v>
      </c>
      <c r="H110" s="219">
        <f>'WP#3 - UE-190529 Light COS'!U100</f>
        <v>0</v>
      </c>
    </row>
    <row r="111" spans="1:8" x14ac:dyDescent="0.2">
      <c r="A111" s="224">
        <f t="shared" si="3"/>
        <v>103</v>
      </c>
      <c r="B111" s="226" t="str">
        <f>'WP#3 - UE-190529 Light COS'!A101</f>
        <v>54E</v>
      </c>
      <c r="C111" s="228" t="str">
        <f>'WP#3 - UE-190529 Light COS'!C101</f>
        <v>Sodium Vapor</v>
      </c>
      <c r="D111" s="165" t="str">
        <f>'WP#3 - UE-190529 Light COS'!D101</f>
        <v>SV 310</v>
      </c>
      <c r="E111" s="166" t="str">
        <f>'WP#3 - UE-190529 Light COS'!F101</f>
        <v>Customer</v>
      </c>
      <c r="F111" s="229" t="str">
        <f>'WP#3 - UE-190529 Light COS'!H101</f>
        <v>N/A</v>
      </c>
      <c r="G111" s="239">
        <f>'WP#3 - UE-190529 Light COS'!P101</f>
        <v>5.4188152832742979E-4</v>
      </c>
      <c r="H111" s="219">
        <f>'WP#3 - UE-190529 Light COS'!U101</f>
        <v>0</v>
      </c>
    </row>
    <row r="112" spans="1:8" x14ac:dyDescent="0.2">
      <c r="A112" s="224">
        <f t="shared" si="3"/>
        <v>104</v>
      </c>
      <c r="B112" s="226" t="str">
        <f>'WP#3 - UE-190529 Light COS'!A102</f>
        <v>54E</v>
      </c>
      <c r="C112" s="228" t="str">
        <f>'WP#3 - UE-190529 Light COS'!C102</f>
        <v>Sodium Vapor</v>
      </c>
      <c r="D112" s="165" t="str">
        <f>'WP#3 - UE-190529 Light COS'!D102</f>
        <v>SV 400</v>
      </c>
      <c r="E112" s="166" t="str">
        <f>'WP#3 - UE-190529 Light COS'!F102</f>
        <v>Customer</v>
      </c>
      <c r="F112" s="229" t="str">
        <f>'WP#3 - UE-190529 Light COS'!H102</f>
        <v>N/A</v>
      </c>
      <c r="G112" s="239">
        <f>'WP#3 - UE-190529 Light COS'!P102</f>
        <v>5.4188152832742979E-4</v>
      </c>
      <c r="H112" s="219">
        <f>'WP#3 - UE-190529 Light COS'!U102</f>
        <v>0</v>
      </c>
    </row>
    <row r="113" spans="1:8" x14ac:dyDescent="0.2">
      <c r="A113" s="224">
        <f t="shared" si="3"/>
        <v>105</v>
      </c>
      <c r="B113" s="226" t="str">
        <f>'WP#3 - UE-190529 Light COS'!A103</f>
        <v>54E</v>
      </c>
      <c r="C113" s="228" t="str">
        <f>'WP#3 - UE-190529 Light COS'!C103</f>
        <v>Sodium Vapor</v>
      </c>
      <c r="D113" s="165" t="str">
        <f>'WP#3 - UE-190529 Light COS'!D103</f>
        <v>SV 1000</v>
      </c>
      <c r="E113" s="166" t="str">
        <f>'WP#3 - UE-190529 Light COS'!F103</f>
        <v>Customer</v>
      </c>
      <c r="F113" s="229" t="str">
        <f>'WP#3 - UE-190529 Light COS'!H103</f>
        <v>N/A</v>
      </c>
      <c r="G113" s="239">
        <f>'WP#3 - UE-190529 Light COS'!P103</f>
        <v>5.4188152832742979E-4</v>
      </c>
      <c r="H113" s="219">
        <f>'WP#3 - UE-190529 Light COS'!U103</f>
        <v>0</v>
      </c>
    </row>
    <row r="114" spans="1:8" x14ac:dyDescent="0.2">
      <c r="A114" s="224">
        <f t="shared" si="3"/>
        <v>106</v>
      </c>
      <c r="B114" s="226"/>
      <c r="C114" s="228"/>
      <c r="D114" s="165"/>
      <c r="E114" s="166"/>
      <c r="F114" s="229"/>
      <c r="G114" s="239"/>
      <c r="H114" s="219"/>
    </row>
    <row r="115" spans="1:8" x14ac:dyDescent="0.2">
      <c r="A115" s="224">
        <f t="shared" si="3"/>
        <v>107</v>
      </c>
      <c r="B115" s="226" t="str">
        <f>'WP#3 - UE-190529 Light COS'!A105</f>
        <v>54E</v>
      </c>
      <c r="C115" s="228" t="str">
        <f>'WP#3 - UE-190529 Light COS'!C105</f>
        <v>Light Emitting Diode</v>
      </c>
      <c r="D115" s="165" t="str">
        <f>'WP#3 - UE-190529 Light COS'!D105</f>
        <v>LED 030.01-060</v>
      </c>
      <c r="E115" s="166" t="str">
        <f>'WP#3 - UE-190529 Light COS'!F105</f>
        <v>Customer</v>
      </c>
      <c r="F115" s="229" t="str">
        <f>'WP#3 - UE-190529 Light COS'!H105</f>
        <v>N/A</v>
      </c>
      <c r="G115" s="239">
        <f>'WP#3 - UE-190529 Light COS'!P105</f>
        <v>5.4188152832742979E-4</v>
      </c>
      <c r="H115" s="219">
        <f>'WP#3 - UE-190529 Light COS'!U105</f>
        <v>0</v>
      </c>
    </row>
    <row r="116" spans="1:8" x14ac:dyDescent="0.2">
      <c r="A116" s="224">
        <f t="shared" si="3"/>
        <v>108</v>
      </c>
      <c r="B116" s="226" t="str">
        <f>'WP#3 - UE-190529 Light COS'!A106</f>
        <v>54E</v>
      </c>
      <c r="C116" s="228" t="str">
        <f>'WP#3 - UE-190529 Light COS'!C106</f>
        <v>Light Emitting Diode</v>
      </c>
      <c r="D116" s="165" t="str">
        <f>'WP#3 - UE-190529 Light COS'!D106</f>
        <v>LED 060.01-090</v>
      </c>
      <c r="E116" s="166" t="str">
        <f>'WP#3 - UE-190529 Light COS'!F106</f>
        <v>Customer</v>
      </c>
      <c r="F116" s="229" t="str">
        <f>'WP#3 - UE-190529 Light COS'!H106</f>
        <v>N/A</v>
      </c>
      <c r="G116" s="239">
        <f>'WP#3 - UE-190529 Light COS'!P106</f>
        <v>5.4188152832742979E-4</v>
      </c>
      <c r="H116" s="219">
        <f>'WP#3 - UE-190529 Light COS'!U106</f>
        <v>0</v>
      </c>
    </row>
    <row r="117" spans="1:8" x14ac:dyDescent="0.2">
      <c r="A117" s="224">
        <f t="shared" si="3"/>
        <v>109</v>
      </c>
      <c r="B117" s="226" t="str">
        <f>'WP#3 - UE-190529 Light COS'!A107</f>
        <v>54E</v>
      </c>
      <c r="C117" s="228" t="str">
        <f>'WP#3 - UE-190529 Light COS'!C107</f>
        <v>Light Emitting Diode</v>
      </c>
      <c r="D117" s="165" t="str">
        <f>'WP#3 - UE-190529 Light COS'!D107</f>
        <v>LED 090.01-120</v>
      </c>
      <c r="E117" s="166" t="str">
        <f>'WP#3 - UE-190529 Light COS'!F107</f>
        <v>Customer</v>
      </c>
      <c r="F117" s="229" t="str">
        <f>'WP#3 - UE-190529 Light COS'!H107</f>
        <v>N/A</v>
      </c>
      <c r="G117" s="239">
        <f>'WP#3 - UE-190529 Light COS'!P107</f>
        <v>5.4188152832742979E-4</v>
      </c>
      <c r="H117" s="219">
        <f>'WP#3 - UE-190529 Light COS'!U107</f>
        <v>0</v>
      </c>
    </row>
    <row r="118" spans="1:8" x14ac:dyDescent="0.2">
      <c r="A118" s="224">
        <f t="shared" si="3"/>
        <v>110</v>
      </c>
      <c r="B118" s="226" t="str">
        <f>'WP#3 - UE-190529 Light COS'!A108</f>
        <v>54E</v>
      </c>
      <c r="C118" s="228" t="str">
        <f>'WP#3 - UE-190529 Light COS'!C108</f>
        <v>Light Emitting Diode</v>
      </c>
      <c r="D118" s="165" t="str">
        <f>'WP#3 - UE-190529 Light COS'!D108</f>
        <v>LED 120.01-150</v>
      </c>
      <c r="E118" s="166" t="str">
        <f>'WP#3 - UE-190529 Light COS'!F108</f>
        <v>Customer</v>
      </c>
      <c r="F118" s="229" t="str">
        <f>'WP#3 - UE-190529 Light COS'!H108</f>
        <v>N/A</v>
      </c>
      <c r="G118" s="239">
        <f>'WP#3 - UE-190529 Light COS'!P108</f>
        <v>5.4188152832742979E-4</v>
      </c>
      <c r="H118" s="219">
        <f>'WP#3 - UE-190529 Light COS'!U108</f>
        <v>0</v>
      </c>
    </row>
    <row r="119" spans="1:8" x14ac:dyDescent="0.2">
      <c r="A119" s="224">
        <f t="shared" si="3"/>
        <v>111</v>
      </c>
      <c r="B119" s="226" t="str">
        <f>'WP#3 - UE-190529 Light COS'!A109</f>
        <v>54E</v>
      </c>
      <c r="C119" s="228" t="str">
        <f>'WP#3 - UE-190529 Light COS'!C109</f>
        <v>Light Emitting Diode</v>
      </c>
      <c r="D119" s="165" t="str">
        <f>'WP#3 - UE-190529 Light COS'!D109</f>
        <v>LED 150.01-180</v>
      </c>
      <c r="E119" s="166" t="str">
        <f>'WP#3 - UE-190529 Light COS'!F109</f>
        <v>Customer</v>
      </c>
      <c r="F119" s="229" t="str">
        <f>'WP#3 - UE-190529 Light COS'!H109</f>
        <v>N/A</v>
      </c>
      <c r="G119" s="239">
        <f>'WP#3 - UE-190529 Light COS'!P109</f>
        <v>5.4188152832742979E-4</v>
      </c>
      <c r="H119" s="219">
        <f>'WP#3 - UE-190529 Light COS'!U109</f>
        <v>0</v>
      </c>
    </row>
    <row r="120" spans="1:8" x14ac:dyDescent="0.2">
      <c r="A120" s="224">
        <f t="shared" si="3"/>
        <v>112</v>
      </c>
      <c r="B120" s="226" t="str">
        <f>'WP#3 - UE-190529 Light COS'!A110</f>
        <v>54E</v>
      </c>
      <c r="C120" s="228" t="str">
        <f>'WP#3 - UE-190529 Light COS'!C110</f>
        <v>Light Emitting Diode</v>
      </c>
      <c r="D120" s="165" t="str">
        <f>'WP#3 - UE-190529 Light COS'!D110</f>
        <v>LED 180.01-210</v>
      </c>
      <c r="E120" s="166" t="str">
        <f>'WP#3 - UE-190529 Light COS'!F110</f>
        <v>Customer</v>
      </c>
      <c r="F120" s="229" t="str">
        <f>'WP#3 - UE-190529 Light COS'!H110</f>
        <v>N/A</v>
      </c>
      <c r="G120" s="239">
        <f>'WP#3 - UE-190529 Light COS'!P110</f>
        <v>5.4188152832742979E-4</v>
      </c>
      <c r="H120" s="219">
        <f>'WP#3 - UE-190529 Light COS'!U110</f>
        <v>0</v>
      </c>
    </row>
    <row r="121" spans="1:8" x14ac:dyDescent="0.2">
      <c r="A121" s="224">
        <f t="shared" si="3"/>
        <v>113</v>
      </c>
      <c r="B121" s="226" t="str">
        <f>'WP#3 - UE-190529 Light COS'!A111</f>
        <v>54E</v>
      </c>
      <c r="C121" s="228" t="str">
        <f>'WP#3 - UE-190529 Light COS'!C111</f>
        <v>Light Emitting Diode</v>
      </c>
      <c r="D121" s="165" t="str">
        <f>'WP#3 - UE-190529 Light COS'!D111</f>
        <v>LED 210.01-240</v>
      </c>
      <c r="E121" s="166" t="str">
        <f>'WP#3 - UE-190529 Light COS'!F111</f>
        <v>Customer</v>
      </c>
      <c r="F121" s="229" t="str">
        <f>'WP#3 - UE-190529 Light COS'!H111</f>
        <v>N/A</v>
      </c>
      <c r="G121" s="239">
        <f>'WP#3 - UE-190529 Light COS'!P111</f>
        <v>5.4188152832742979E-4</v>
      </c>
      <c r="H121" s="219">
        <f>'WP#3 - UE-190529 Light COS'!U111</f>
        <v>0</v>
      </c>
    </row>
    <row r="122" spans="1:8" x14ac:dyDescent="0.2">
      <c r="A122" s="224">
        <f t="shared" si="3"/>
        <v>114</v>
      </c>
      <c r="B122" s="226" t="str">
        <f>'WP#3 - UE-190529 Light COS'!A112</f>
        <v>54E</v>
      </c>
      <c r="C122" s="228" t="str">
        <f>'WP#3 - UE-190529 Light COS'!C112</f>
        <v>Light Emitting Diode</v>
      </c>
      <c r="D122" s="165" t="str">
        <f>'WP#3 - UE-190529 Light COS'!D112</f>
        <v>LED 240.01-270</v>
      </c>
      <c r="E122" s="166" t="str">
        <f>'WP#3 - UE-190529 Light COS'!F112</f>
        <v>Customer</v>
      </c>
      <c r="F122" s="229" t="str">
        <f>'WP#3 - UE-190529 Light COS'!H112</f>
        <v>N/A</v>
      </c>
      <c r="G122" s="239">
        <f>'WP#3 - UE-190529 Light COS'!P112</f>
        <v>5.4188152832742979E-4</v>
      </c>
      <c r="H122" s="219">
        <f>'WP#3 - UE-190529 Light COS'!U112</f>
        <v>0</v>
      </c>
    </row>
    <row r="123" spans="1:8" x14ac:dyDescent="0.2">
      <c r="A123" s="224">
        <f t="shared" si="3"/>
        <v>115</v>
      </c>
      <c r="B123" s="226" t="str">
        <f>'WP#3 - UE-190529 Light COS'!A113</f>
        <v>54E</v>
      </c>
      <c r="C123" s="228" t="str">
        <f>'WP#3 - UE-190529 Light COS'!C113</f>
        <v>Light Emitting Diode</v>
      </c>
      <c r="D123" s="165" t="str">
        <f>'WP#3 - UE-190529 Light COS'!D113</f>
        <v>LED 270.01-300</v>
      </c>
      <c r="E123" s="166" t="str">
        <f>'WP#3 - UE-190529 Light COS'!F113</f>
        <v>Customer</v>
      </c>
      <c r="F123" s="229" t="str">
        <f>'WP#3 - UE-190529 Light COS'!H113</f>
        <v>N/A</v>
      </c>
      <c r="G123" s="239">
        <f>'WP#3 - UE-190529 Light COS'!P113</f>
        <v>5.4188152832742979E-4</v>
      </c>
      <c r="H123" s="219">
        <f>'WP#3 - UE-190529 Light COS'!U113</f>
        <v>0</v>
      </c>
    </row>
    <row r="124" spans="1:8" x14ac:dyDescent="0.2">
      <c r="A124" s="224">
        <f t="shared" si="3"/>
        <v>116</v>
      </c>
      <c r="B124" s="226"/>
      <c r="C124" s="228"/>
      <c r="D124" s="165"/>
      <c r="E124" s="166"/>
      <c r="F124" s="229"/>
      <c r="G124" s="239"/>
      <c r="H124" s="219"/>
    </row>
    <row r="125" spans="1:8" x14ac:dyDescent="0.2">
      <c r="A125" s="224">
        <f t="shared" si="3"/>
        <v>117</v>
      </c>
      <c r="B125" s="226" t="str">
        <f>'WP#3 - UE-190529 Light COS'!A114</f>
        <v>Sch 55 &amp; 56</v>
      </c>
      <c r="C125" s="228"/>
      <c r="D125" s="165"/>
      <c r="E125" s="166"/>
      <c r="F125" s="229"/>
      <c r="G125" s="239"/>
      <c r="H125" s="219"/>
    </row>
    <row r="126" spans="1:8" x14ac:dyDescent="0.2">
      <c r="A126" s="224">
        <f t="shared" si="3"/>
        <v>118</v>
      </c>
      <c r="B126" s="226" t="str">
        <f>'WP#3 - UE-190529 Light COS'!A115</f>
        <v>55E &amp; 56E</v>
      </c>
      <c r="C126" s="228" t="str">
        <f>'WP#3 - UE-190529 Light COS'!C115</f>
        <v>Sodium Vapor</v>
      </c>
      <c r="D126" s="165" t="str">
        <f>'WP#3 - UE-190529 Light COS'!D115</f>
        <v>SV 070</v>
      </c>
      <c r="E126" s="166" t="str">
        <f>'WP#3 - UE-190529 Light COS'!F115</f>
        <v>Company</v>
      </c>
      <c r="F126" s="229">
        <f>'WP#3 - UE-190529 Light COS'!H115</f>
        <v>870.34</v>
      </c>
      <c r="G126" s="239">
        <f>'WP#3 - UE-190529 Light COS'!P115</f>
        <v>5.4188152832742979E-4</v>
      </c>
      <c r="H126" s="219">
        <f>'WP#3 - UE-190529 Light COS'!U115</f>
        <v>0.47162116936449527</v>
      </c>
    </row>
    <row r="127" spans="1:8" x14ac:dyDescent="0.2">
      <c r="A127" s="224">
        <f t="shared" si="3"/>
        <v>119</v>
      </c>
      <c r="B127" s="226" t="str">
        <f>'WP#3 - UE-190529 Light COS'!A116</f>
        <v>55E &amp; 56E</v>
      </c>
      <c r="C127" s="228" t="str">
        <f>'WP#3 - UE-190529 Light COS'!C116</f>
        <v>Sodium Vapor</v>
      </c>
      <c r="D127" s="165" t="str">
        <f>'WP#3 - UE-190529 Light COS'!D116</f>
        <v>SV 100</v>
      </c>
      <c r="E127" s="166" t="str">
        <f>'WP#3 - UE-190529 Light COS'!F116</f>
        <v>Company</v>
      </c>
      <c r="F127" s="229">
        <f>'WP#3 - UE-190529 Light COS'!H116</f>
        <v>821.04</v>
      </c>
      <c r="G127" s="239">
        <f>'WP#3 - UE-190529 Light COS'!P116</f>
        <v>5.4188152832742979E-4</v>
      </c>
      <c r="H127" s="219">
        <f>'WP#3 - UE-190529 Light COS'!U116</f>
        <v>0.44490641001795295</v>
      </c>
    </row>
    <row r="128" spans="1:8" x14ac:dyDescent="0.2">
      <c r="A128" s="224">
        <f t="shared" si="3"/>
        <v>120</v>
      </c>
      <c r="B128" s="226" t="str">
        <f>'WP#3 - UE-190529 Light COS'!A117</f>
        <v>55E &amp; 56E</v>
      </c>
      <c r="C128" s="228" t="str">
        <f>'WP#3 - UE-190529 Light COS'!C117</f>
        <v>Sodium Vapor</v>
      </c>
      <c r="D128" s="165" t="str">
        <f>'WP#3 - UE-190529 Light COS'!D117</f>
        <v>SV 150</v>
      </c>
      <c r="E128" s="166" t="str">
        <f>'WP#3 - UE-190529 Light COS'!F117</f>
        <v>Company</v>
      </c>
      <c r="F128" s="229">
        <f>'WP#3 - UE-190529 Light COS'!H117</f>
        <v>822.4</v>
      </c>
      <c r="G128" s="239">
        <f>'WP#3 - UE-190529 Light COS'!P117</f>
        <v>5.4188152832742979E-4</v>
      </c>
      <c r="H128" s="219">
        <f>'WP#3 - UE-190529 Light COS'!U117</f>
        <v>0.44564336889647826</v>
      </c>
    </row>
    <row r="129" spans="1:8" x14ac:dyDescent="0.2">
      <c r="A129" s="224">
        <f t="shared" si="3"/>
        <v>121</v>
      </c>
      <c r="B129" s="226" t="str">
        <f>'WP#3 - UE-190529 Light COS'!A118</f>
        <v>55E &amp; 56E</v>
      </c>
      <c r="C129" s="228" t="str">
        <f>'WP#3 - UE-190529 Light COS'!C118</f>
        <v>Sodium Vapor</v>
      </c>
      <c r="D129" s="165" t="str">
        <f>'WP#3 - UE-190529 Light COS'!D118</f>
        <v>SV 200</v>
      </c>
      <c r="E129" s="166" t="str">
        <f>'WP#3 - UE-190529 Light COS'!F118</f>
        <v>Company</v>
      </c>
      <c r="F129" s="229">
        <f>'WP#3 - UE-190529 Light COS'!H118</f>
        <v>869.01</v>
      </c>
      <c r="G129" s="239">
        <f>'WP#3 - UE-190529 Light COS'!P118</f>
        <v>5.4188152832742979E-4</v>
      </c>
      <c r="H129" s="219">
        <f>'WP#3 - UE-190529 Light COS'!U118</f>
        <v>0.47090046693181975</v>
      </c>
    </row>
    <row r="130" spans="1:8" x14ac:dyDescent="0.2">
      <c r="A130" s="224">
        <f t="shared" si="3"/>
        <v>122</v>
      </c>
      <c r="B130" s="226" t="str">
        <f>'WP#3 - UE-190529 Light COS'!A119</f>
        <v>55E &amp; 56E</v>
      </c>
      <c r="C130" s="228" t="str">
        <f>'WP#3 - UE-190529 Light COS'!C119</f>
        <v>Sodium Vapor</v>
      </c>
      <c r="D130" s="165" t="str">
        <f>'WP#3 - UE-190529 Light COS'!D119</f>
        <v>SV 250</v>
      </c>
      <c r="E130" s="166" t="str">
        <f>'WP#3 - UE-190529 Light COS'!F119</f>
        <v>Company</v>
      </c>
      <c r="F130" s="229">
        <f>'WP#3 - UE-190529 Light COS'!H119</f>
        <v>884.18</v>
      </c>
      <c r="G130" s="239">
        <f>'WP#3 - UE-190529 Light COS'!P119</f>
        <v>5.4188152832742979E-4</v>
      </c>
      <c r="H130" s="219">
        <f>'WP#3 - UE-190529 Light COS'!U119</f>
        <v>0.47912080971654686</v>
      </c>
    </row>
    <row r="131" spans="1:8" x14ac:dyDescent="0.2">
      <c r="A131" s="224">
        <f t="shared" si="3"/>
        <v>123</v>
      </c>
      <c r="B131" s="226" t="str">
        <f>'WP#3 - UE-190529 Light COS'!A120</f>
        <v>55E &amp; 56E</v>
      </c>
      <c r="C131" s="228" t="str">
        <f>'WP#3 - UE-190529 Light COS'!C120</f>
        <v>Sodium Vapor</v>
      </c>
      <c r="D131" s="165" t="str">
        <f>'WP#3 - UE-190529 Light COS'!D120</f>
        <v>SV 400</v>
      </c>
      <c r="E131" s="166" t="str">
        <f>'WP#3 - UE-190529 Light COS'!F120</f>
        <v>Company</v>
      </c>
      <c r="F131" s="229">
        <f>'WP#3 - UE-190529 Light COS'!H120</f>
        <v>984.66</v>
      </c>
      <c r="G131" s="239">
        <f>'WP#3 - UE-190529 Light COS'!P120</f>
        <v>5.4188152832742979E-4</v>
      </c>
      <c r="H131" s="219">
        <f>'WP#3 - UE-190529 Light COS'!U120</f>
        <v>0.53356906568288698</v>
      </c>
    </row>
    <row r="132" spans="1:8" x14ac:dyDescent="0.2">
      <c r="A132" s="224">
        <f t="shared" si="3"/>
        <v>124</v>
      </c>
      <c r="B132" s="226"/>
      <c r="C132" s="228"/>
      <c r="D132" s="165"/>
      <c r="E132" s="166"/>
      <c r="F132" s="229"/>
      <c r="G132" s="239"/>
      <c r="H132" s="219"/>
    </row>
    <row r="133" spans="1:8" x14ac:dyDescent="0.2">
      <c r="A133" s="224">
        <f t="shared" si="3"/>
        <v>125</v>
      </c>
      <c r="B133" s="226" t="str">
        <f>'WP#3 - UE-190529 Light COS'!A122</f>
        <v>55E &amp; 56E</v>
      </c>
      <c r="C133" s="228" t="str">
        <f>'WP#3 - UE-190529 Light COS'!C122</f>
        <v>Metal Halide</v>
      </c>
      <c r="D133" s="165" t="str">
        <f>'WP#3 - UE-190529 Light COS'!D122</f>
        <v>MH 250</v>
      </c>
      <c r="E133" s="166" t="str">
        <f>'WP#3 - UE-190529 Light COS'!F122</f>
        <v>Company</v>
      </c>
      <c r="F133" s="229">
        <f>'WP#3 - UE-190529 Light COS'!H122</f>
        <v>875.7</v>
      </c>
      <c r="G133" s="239">
        <f>'WP#3 - UE-190529 Light COS'!P122</f>
        <v>5.4188152832742979E-4</v>
      </c>
      <c r="H133" s="219">
        <f>'WP#3 - UE-190529 Light COS'!U122</f>
        <v>0.47452565435633032</v>
      </c>
    </row>
    <row r="134" spans="1:8" x14ac:dyDescent="0.2">
      <c r="A134" s="224">
        <f t="shared" si="3"/>
        <v>126</v>
      </c>
      <c r="B134" s="226"/>
      <c r="C134" s="228"/>
      <c r="D134" s="165"/>
      <c r="E134" s="166"/>
      <c r="F134" s="229"/>
      <c r="G134" s="239"/>
      <c r="H134" s="219"/>
    </row>
    <row r="135" spans="1:8" x14ac:dyDescent="0.2">
      <c r="A135" s="224">
        <f t="shared" si="3"/>
        <v>127</v>
      </c>
      <c r="B135" s="226" t="str">
        <f>'WP#3 - UE-190529 Light COS'!A124</f>
        <v>55E &amp; 56E</v>
      </c>
      <c r="C135" s="228" t="str">
        <f>'WP#3 - UE-190529 Light COS'!C124</f>
        <v>Light Emitting Diode</v>
      </c>
      <c r="D135" s="165" t="str">
        <f>'WP#3 - UE-190529 Light COS'!D124</f>
        <v>LED 030.01-060</v>
      </c>
      <c r="E135" s="166" t="str">
        <f>'WP#3 - UE-190529 Light COS'!F124</f>
        <v>Company</v>
      </c>
      <c r="F135" s="229">
        <f>'WP#3 - UE-190529 Light COS'!H124</f>
        <v>766.43</v>
      </c>
      <c r="G135" s="239">
        <f>'WP#3 - UE-190529 Light COS'!P124</f>
        <v>5.4188152832742979E-4</v>
      </c>
      <c r="H135" s="219">
        <f>'WP#3 - UE-190529 Light COS'!U124</f>
        <v>0.41531425975599201</v>
      </c>
    </row>
    <row r="136" spans="1:8" x14ac:dyDescent="0.2">
      <c r="A136" s="224">
        <f t="shared" si="3"/>
        <v>128</v>
      </c>
      <c r="B136" s="226" t="str">
        <f>'WP#3 - UE-190529 Light COS'!A125</f>
        <v>55E &amp; 56E</v>
      </c>
      <c r="C136" s="228" t="str">
        <f>'WP#3 - UE-190529 Light COS'!C125</f>
        <v>Light Emitting Diode</v>
      </c>
      <c r="D136" s="165" t="str">
        <f>'WP#3 - UE-190529 Light COS'!D125</f>
        <v>LED 060.01-090</v>
      </c>
      <c r="E136" s="166" t="str">
        <f>'WP#3 - UE-190529 Light COS'!F125</f>
        <v>Company</v>
      </c>
      <c r="F136" s="229">
        <f>'WP#3 - UE-190529 Light COS'!H125</f>
        <v>892.08500000000004</v>
      </c>
      <c r="G136" s="239">
        <f>'WP#3 - UE-190529 Light COS'!P125</f>
        <v>5.4188152832742979E-4</v>
      </c>
      <c r="H136" s="219">
        <f>'WP#3 - UE-190529 Light COS'!U125</f>
        <v>0.48340438319797524</v>
      </c>
    </row>
    <row r="137" spans="1:8" x14ac:dyDescent="0.2">
      <c r="A137" s="224">
        <f t="shared" si="3"/>
        <v>129</v>
      </c>
      <c r="B137" s="226" t="str">
        <f>'WP#3 - UE-190529 Light COS'!A126</f>
        <v>55E &amp; 56E</v>
      </c>
      <c r="C137" s="228" t="str">
        <f>'WP#3 - UE-190529 Light COS'!C126</f>
        <v>Light Emitting Diode</v>
      </c>
      <c r="D137" s="165" t="str">
        <f>'WP#3 - UE-190529 Light COS'!D126</f>
        <v>LED 090.01-120</v>
      </c>
      <c r="E137" s="166" t="str">
        <f>'WP#3 - UE-190529 Light COS'!F126</f>
        <v>Company</v>
      </c>
      <c r="F137" s="229">
        <f>'WP#3 - UE-190529 Light COS'!H126</f>
        <v>1017.74</v>
      </c>
      <c r="G137" s="239">
        <f>'WP#3 - UE-190529 Light COS'!P126</f>
        <v>5.4188152832742979E-4</v>
      </c>
      <c r="H137" s="219">
        <f>'WP#3 - UE-190529 Light COS'!U126</f>
        <v>0.55149450663995836</v>
      </c>
    </row>
    <row r="138" spans="1:8" x14ac:dyDescent="0.2">
      <c r="A138" s="224">
        <f t="shared" ref="A138:A169" si="4">A137+1</f>
        <v>130</v>
      </c>
      <c r="B138" s="226" t="str">
        <f>'WP#3 - UE-190529 Light COS'!A127</f>
        <v>55E &amp; 56E</v>
      </c>
      <c r="C138" s="228" t="str">
        <f>'WP#3 - UE-190529 Light COS'!C127</f>
        <v>Light Emitting Diode</v>
      </c>
      <c r="D138" s="165" t="str">
        <f>'WP#3 - UE-190529 Light COS'!D127</f>
        <v>LED 120.01-150</v>
      </c>
      <c r="E138" s="166" t="str">
        <f>'WP#3 - UE-190529 Light COS'!F127</f>
        <v>Company</v>
      </c>
      <c r="F138" s="229">
        <f>'WP#3 - UE-190529 Light COS'!H127</f>
        <v>1047.73</v>
      </c>
      <c r="G138" s="239">
        <f>'WP#3 - UE-190529 Light COS'!P127</f>
        <v>5.4188152832742979E-4</v>
      </c>
      <c r="H138" s="219">
        <f>'WP#3 - UE-190529 Light COS'!U127</f>
        <v>0.56774553367449798</v>
      </c>
    </row>
    <row r="139" spans="1:8" x14ac:dyDescent="0.2">
      <c r="A139" s="224">
        <f t="shared" si="4"/>
        <v>131</v>
      </c>
      <c r="B139" s="226" t="str">
        <f>'WP#3 - UE-190529 Light COS'!A128</f>
        <v>55E &amp; 56E</v>
      </c>
      <c r="C139" s="228" t="str">
        <f>'WP#3 - UE-190529 Light COS'!C128</f>
        <v>Light Emitting Diode</v>
      </c>
      <c r="D139" s="165" t="str">
        <f>'WP#3 - UE-190529 Light COS'!D128</f>
        <v>LED 150.01-180</v>
      </c>
      <c r="E139" s="166" t="str">
        <f>'WP#3 - UE-190529 Light COS'!F128</f>
        <v>Company</v>
      </c>
      <c r="F139" s="229">
        <f>'WP#3 - UE-190529 Light COS'!H128</f>
        <v>1173.3850000000002</v>
      </c>
      <c r="G139" s="239">
        <f>'WP#3 - UE-190529 Light COS'!P128</f>
        <v>5.4188152832742979E-4</v>
      </c>
      <c r="H139" s="219">
        <f>'WP#3 - UE-190529 Light COS'!U128</f>
        <v>0.63583565711648127</v>
      </c>
    </row>
    <row r="140" spans="1:8" x14ac:dyDescent="0.2">
      <c r="A140" s="224">
        <f t="shared" si="4"/>
        <v>132</v>
      </c>
      <c r="B140" s="226" t="str">
        <f>'WP#3 - UE-190529 Light COS'!A129</f>
        <v>55E &amp; 56E</v>
      </c>
      <c r="C140" s="228" t="str">
        <f>'WP#3 - UE-190529 Light COS'!C129</f>
        <v>Light Emitting Diode</v>
      </c>
      <c r="D140" s="165" t="str">
        <f>'WP#3 - UE-190529 Light COS'!D129</f>
        <v>LED 180.01-210</v>
      </c>
      <c r="E140" s="166" t="str">
        <f>'WP#3 - UE-190529 Light COS'!F129</f>
        <v>Company</v>
      </c>
      <c r="F140" s="229">
        <f>'WP#3 - UE-190529 Light COS'!H129</f>
        <v>1270.3405000000002</v>
      </c>
      <c r="G140" s="239">
        <f>'WP#3 - UE-190529 Light COS'!P129</f>
        <v>5.4188152832742979E-4</v>
      </c>
      <c r="H140" s="219">
        <f>'WP#3 - UE-190529 Light COS'!U129</f>
        <v>0.68837405163623144</v>
      </c>
    </row>
    <row r="141" spans="1:8" x14ac:dyDescent="0.2">
      <c r="A141" s="224">
        <f t="shared" si="4"/>
        <v>133</v>
      </c>
      <c r="B141" s="226" t="str">
        <f>'WP#3 - UE-190529 Light COS'!A130</f>
        <v>55E &amp; 56E</v>
      </c>
      <c r="C141" s="228" t="str">
        <f>'WP#3 - UE-190529 Light COS'!C130</f>
        <v>Light Emitting Diode</v>
      </c>
      <c r="D141" s="165" t="str">
        <f>'WP#3 - UE-190529 Light COS'!D130</f>
        <v>LED 210.01-240</v>
      </c>
      <c r="E141" s="166" t="str">
        <f>'WP#3 - UE-190529 Light COS'!F130</f>
        <v>Company</v>
      </c>
      <c r="F141" s="229">
        <f>'WP#3 - UE-190529 Light COS'!H130</f>
        <v>1367.2960000000003</v>
      </c>
      <c r="G141" s="239">
        <f>'WP#3 - UE-190529 Light COS'!P130</f>
        <v>5.4188152832742979E-4</v>
      </c>
      <c r="H141" s="219">
        <f>'WP#3 - UE-190529 Light COS'!U130</f>
        <v>0.74091244615598162</v>
      </c>
    </row>
    <row r="142" spans="1:8" x14ac:dyDescent="0.2">
      <c r="A142" s="224">
        <f t="shared" si="4"/>
        <v>134</v>
      </c>
      <c r="B142" s="226" t="str">
        <f>'WP#3 - UE-190529 Light COS'!A131</f>
        <v>55E &amp; 56E</v>
      </c>
      <c r="C142" s="228" t="str">
        <f>'WP#3 - UE-190529 Light COS'!C131</f>
        <v>Light Emitting Diode</v>
      </c>
      <c r="D142" s="165" t="str">
        <f>'WP#3 - UE-190529 Light COS'!D131</f>
        <v>LED 240.01-270</v>
      </c>
      <c r="E142" s="166" t="str">
        <f>'WP#3 - UE-190529 Light COS'!F131</f>
        <v>Company</v>
      </c>
      <c r="F142" s="229">
        <f>'WP#3 - UE-190529 Light COS'!H131</f>
        <v>1464.2515000000003</v>
      </c>
      <c r="G142" s="239">
        <f>'WP#3 - UE-190529 Light COS'!P131</f>
        <v>5.4188152832742979E-4</v>
      </c>
      <c r="H142" s="219">
        <f>'WP#3 - UE-190529 Light COS'!U131</f>
        <v>0.79345084067573168</v>
      </c>
    </row>
    <row r="143" spans="1:8" x14ac:dyDescent="0.2">
      <c r="A143" s="224">
        <f t="shared" si="4"/>
        <v>135</v>
      </c>
      <c r="B143" s="226" t="str">
        <f>'WP#3 - UE-190529 Light COS'!A132</f>
        <v>55E &amp; 56E</v>
      </c>
      <c r="C143" s="228" t="str">
        <f>'WP#3 - UE-190529 Light COS'!C132</f>
        <v>Light Emitting Diode</v>
      </c>
      <c r="D143" s="165" t="str">
        <f>'WP#3 - UE-190529 Light COS'!D132</f>
        <v>LED 270.01-300</v>
      </c>
      <c r="E143" s="166" t="str">
        <f>'WP#3 - UE-190529 Light COS'!F132</f>
        <v>Company</v>
      </c>
      <c r="F143" s="229">
        <f>'WP#3 - UE-190529 Light COS'!H132</f>
        <v>1561.2070000000003</v>
      </c>
      <c r="G143" s="239">
        <f>'WP#3 - UE-190529 Light COS'!P132</f>
        <v>5.4188152832742979E-4</v>
      </c>
      <c r="H143" s="219">
        <f>'WP#3 - UE-190529 Light COS'!U132</f>
        <v>0.84598923519548186</v>
      </c>
    </row>
    <row r="144" spans="1:8" x14ac:dyDescent="0.2">
      <c r="A144" s="224">
        <f t="shared" si="4"/>
        <v>136</v>
      </c>
      <c r="B144" s="226"/>
      <c r="C144" s="228"/>
      <c r="D144" s="165"/>
      <c r="E144" s="166"/>
      <c r="F144" s="229"/>
      <c r="G144" s="239"/>
      <c r="H144" s="219"/>
    </row>
    <row r="145" spans="1:8" x14ac:dyDescent="0.2">
      <c r="A145" s="224">
        <f t="shared" si="4"/>
        <v>137</v>
      </c>
      <c r="B145" s="226" t="str">
        <f>'WP#3 - UE-190529 Light COS'!A133</f>
        <v>Sch 58 &amp; 59</v>
      </c>
      <c r="C145" s="228"/>
      <c r="D145" s="165"/>
      <c r="E145" s="166"/>
      <c r="F145" s="229"/>
      <c r="G145" s="239"/>
      <c r="H145" s="219"/>
    </row>
    <row r="146" spans="1:8" x14ac:dyDescent="0.2">
      <c r="A146" s="224">
        <f t="shared" si="4"/>
        <v>138</v>
      </c>
      <c r="B146" s="226" t="str">
        <f>'WP#3 - UE-190529 Light COS'!A134</f>
        <v>58E &amp; 59E</v>
      </c>
      <c r="C146" s="228" t="str">
        <f>'WP#3 - UE-190529 Light COS'!C134</f>
        <v>Sodium Vapor</v>
      </c>
      <c r="D146" s="165" t="str">
        <f>'WP#3 - UE-190529 Light COS'!D134</f>
        <v>DS 070</v>
      </c>
      <c r="E146" s="166" t="str">
        <f>'WP#3 - UE-190529 Light COS'!F134</f>
        <v>Company</v>
      </c>
      <c r="F146" s="229">
        <f>'WP#3 - UE-190529 Light COS'!H134</f>
        <v>870.34</v>
      </c>
      <c r="G146" s="239">
        <f>'WP#3 - UE-190529 Light COS'!P134</f>
        <v>5.4188152832742979E-4</v>
      </c>
      <c r="H146" s="219">
        <f>'WP#3 - UE-190529 Light COS'!U134</f>
        <v>0.47162116936449527</v>
      </c>
    </row>
    <row r="147" spans="1:8" x14ac:dyDescent="0.2">
      <c r="A147" s="224">
        <f t="shared" si="4"/>
        <v>139</v>
      </c>
      <c r="B147" s="226" t="str">
        <f>'WP#3 - UE-190529 Light COS'!A135</f>
        <v>58E &amp; 59E</v>
      </c>
      <c r="C147" s="228" t="str">
        <f>'WP#3 - UE-190529 Light COS'!C135</f>
        <v>Sodium Vapor</v>
      </c>
      <c r="D147" s="165" t="str">
        <f>'WP#3 - UE-190529 Light COS'!D135</f>
        <v>DS 100</v>
      </c>
      <c r="E147" s="166" t="str">
        <f>'WP#3 - UE-190529 Light COS'!F135</f>
        <v>Company</v>
      </c>
      <c r="F147" s="229">
        <f>'WP#3 - UE-190529 Light COS'!H135</f>
        <v>821.04</v>
      </c>
      <c r="G147" s="239">
        <f>'WP#3 - UE-190529 Light COS'!P135</f>
        <v>5.4188152832742979E-4</v>
      </c>
      <c r="H147" s="219">
        <f>'WP#3 - UE-190529 Light COS'!U135</f>
        <v>0.44490641001795295</v>
      </c>
    </row>
    <row r="148" spans="1:8" x14ac:dyDescent="0.2">
      <c r="A148" s="224">
        <f t="shared" si="4"/>
        <v>140</v>
      </c>
      <c r="B148" s="226" t="str">
        <f>'WP#3 - UE-190529 Light COS'!A136</f>
        <v>58E &amp; 59E</v>
      </c>
      <c r="C148" s="228" t="str">
        <f>'WP#3 - UE-190529 Light COS'!C136</f>
        <v>Sodium Vapor</v>
      </c>
      <c r="D148" s="165" t="str">
        <f>'WP#3 - UE-190529 Light COS'!D136</f>
        <v>DS 150</v>
      </c>
      <c r="E148" s="166" t="str">
        <f>'WP#3 - UE-190529 Light COS'!F136</f>
        <v>Company</v>
      </c>
      <c r="F148" s="229">
        <f>'WP#3 - UE-190529 Light COS'!H136</f>
        <v>822.4</v>
      </c>
      <c r="G148" s="239">
        <f>'WP#3 - UE-190529 Light COS'!P136</f>
        <v>5.4188152832742979E-4</v>
      </c>
      <c r="H148" s="219">
        <f>'WP#3 - UE-190529 Light COS'!U136</f>
        <v>0.44564336889647826</v>
      </c>
    </row>
    <row r="149" spans="1:8" x14ac:dyDescent="0.2">
      <c r="A149" s="224">
        <f t="shared" si="4"/>
        <v>141</v>
      </c>
      <c r="B149" s="226" t="str">
        <f>'WP#3 - UE-190529 Light COS'!A137</f>
        <v>58E &amp; 59E</v>
      </c>
      <c r="C149" s="228" t="str">
        <f>'WP#3 - UE-190529 Light COS'!C137</f>
        <v>Sodium Vapor</v>
      </c>
      <c r="D149" s="165" t="str">
        <f>'WP#3 - UE-190529 Light COS'!D137</f>
        <v>DS 200</v>
      </c>
      <c r="E149" s="166" t="str">
        <f>'WP#3 - UE-190529 Light COS'!F137</f>
        <v>Company</v>
      </c>
      <c r="F149" s="229">
        <f>'WP#3 - UE-190529 Light COS'!H137</f>
        <v>869.01</v>
      </c>
      <c r="G149" s="239">
        <f>'WP#3 - UE-190529 Light COS'!P137</f>
        <v>5.4188152832742979E-4</v>
      </c>
      <c r="H149" s="219">
        <f>'WP#3 - UE-190529 Light COS'!U137</f>
        <v>0.47090046693181975</v>
      </c>
    </row>
    <row r="150" spans="1:8" x14ac:dyDescent="0.2">
      <c r="A150" s="224">
        <f t="shared" si="4"/>
        <v>142</v>
      </c>
      <c r="B150" s="226" t="str">
        <f>'WP#3 - UE-190529 Light COS'!A138</f>
        <v>58E &amp; 59E</v>
      </c>
      <c r="C150" s="228" t="str">
        <f>'WP#3 - UE-190529 Light COS'!C138</f>
        <v>Sodium Vapor</v>
      </c>
      <c r="D150" s="165" t="str">
        <f>'WP#3 - UE-190529 Light COS'!D138</f>
        <v>DS 250</v>
      </c>
      <c r="E150" s="166" t="str">
        <f>'WP#3 - UE-190529 Light COS'!F138</f>
        <v>Company</v>
      </c>
      <c r="F150" s="229">
        <f>'WP#3 - UE-190529 Light COS'!H138</f>
        <v>884.18</v>
      </c>
      <c r="G150" s="239">
        <f>'WP#3 - UE-190529 Light COS'!P138</f>
        <v>5.4188152832742979E-4</v>
      </c>
      <c r="H150" s="219">
        <f>'WP#3 - UE-190529 Light COS'!U138</f>
        <v>0.47912080971654686</v>
      </c>
    </row>
    <row r="151" spans="1:8" x14ac:dyDescent="0.2">
      <c r="A151" s="224">
        <f t="shared" si="4"/>
        <v>143</v>
      </c>
      <c r="B151" s="226" t="str">
        <f>'WP#3 - UE-190529 Light COS'!A139</f>
        <v>58E &amp; 59E</v>
      </c>
      <c r="C151" s="228" t="str">
        <f>'WP#3 - UE-190529 Light COS'!C139</f>
        <v>Sodium Vapor</v>
      </c>
      <c r="D151" s="165" t="str">
        <f>'WP#3 - UE-190529 Light COS'!D139</f>
        <v>DS 400</v>
      </c>
      <c r="E151" s="166" t="str">
        <f>'WP#3 - UE-190529 Light COS'!F139</f>
        <v>Company</v>
      </c>
      <c r="F151" s="229">
        <f>'WP#3 - UE-190529 Light COS'!H139</f>
        <v>984.66</v>
      </c>
      <c r="G151" s="239">
        <f>'WP#3 - UE-190529 Light COS'!P139</f>
        <v>5.4188152832742979E-4</v>
      </c>
      <c r="H151" s="219">
        <f>'WP#3 - UE-190529 Light COS'!U139</f>
        <v>0.53356906568288698</v>
      </c>
    </row>
    <row r="152" spans="1:8" x14ac:dyDescent="0.2">
      <c r="A152" s="224">
        <f t="shared" si="4"/>
        <v>144</v>
      </c>
      <c r="B152" s="226"/>
      <c r="C152" s="228"/>
      <c r="D152" s="165"/>
      <c r="E152" s="166"/>
      <c r="F152" s="229"/>
      <c r="G152" s="239"/>
      <c r="H152" s="219"/>
    </row>
    <row r="153" spans="1:8" x14ac:dyDescent="0.2">
      <c r="A153" s="224">
        <f t="shared" si="4"/>
        <v>145</v>
      </c>
      <c r="B153" s="226" t="str">
        <f>'WP#3 - UE-190529 Light COS'!A141</f>
        <v>58E &amp; 59E</v>
      </c>
      <c r="C153" s="228" t="str">
        <f>'WP#3 - UE-190529 Light COS'!C141</f>
        <v>Sodium Vapor</v>
      </c>
      <c r="D153" s="165" t="str">
        <f>'WP#3 - UE-190529 Light COS'!D141</f>
        <v>HS 100</v>
      </c>
      <c r="E153" s="166" t="str">
        <f>'WP#3 - UE-190529 Light COS'!F141</f>
        <v>Company</v>
      </c>
      <c r="F153" s="229">
        <f>'WP#3 - UE-190529 Light COS'!H141</f>
        <v>821.04</v>
      </c>
      <c r="G153" s="239">
        <f>'WP#3 - UE-190529 Light COS'!P141</f>
        <v>5.4188152832742979E-4</v>
      </c>
      <c r="H153" s="219">
        <f>'WP#3 - UE-190529 Light COS'!U141</f>
        <v>0.44490641001795295</v>
      </c>
    </row>
    <row r="154" spans="1:8" x14ac:dyDescent="0.2">
      <c r="A154" s="224">
        <f t="shared" si="4"/>
        <v>146</v>
      </c>
      <c r="B154" s="226" t="str">
        <f>'WP#3 - UE-190529 Light COS'!A142</f>
        <v>58E &amp; 59E</v>
      </c>
      <c r="C154" s="228" t="str">
        <f>'WP#3 - UE-190529 Light COS'!C142</f>
        <v>Sodium Vapor</v>
      </c>
      <c r="D154" s="165" t="str">
        <f>'WP#3 - UE-190529 Light COS'!D142</f>
        <v>HS 150</v>
      </c>
      <c r="E154" s="166" t="str">
        <f>'WP#3 - UE-190529 Light COS'!F142</f>
        <v>Company</v>
      </c>
      <c r="F154" s="229">
        <f>'WP#3 - UE-190529 Light COS'!H142</f>
        <v>822.4</v>
      </c>
      <c r="G154" s="239">
        <f>'WP#3 - UE-190529 Light COS'!P142</f>
        <v>5.4188152832742979E-4</v>
      </c>
      <c r="H154" s="219">
        <f>'WP#3 - UE-190529 Light COS'!U142</f>
        <v>0.44564336889647826</v>
      </c>
    </row>
    <row r="155" spans="1:8" x14ac:dyDescent="0.2">
      <c r="A155" s="224">
        <f t="shared" si="4"/>
        <v>147</v>
      </c>
      <c r="B155" s="226" t="str">
        <f>'WP#3 - UE-190529 Light COS'!A143</f>
        <v>58E &amp; 59E</v>
      </c>
      <c r="C155" s="228" t="str">
        <f>'WP#3 - UE-190529 Light COS'!C143</f>
        <v>Sodium Vapor</v>
      </c>
      <c r="D155" s="165" t="str">
        <f>'WP#3 - UE-190529 Light COS'!D143</f>
        <v>HS 200</v>
      </c>
      <c r="E155" s="166" t="str">
        <f>'WP#3 - UE-190529 Light COS'!F143</f>
        <v>Company</v>
      </c>
      <c r="F155" s="229">
        <f>'WP#3 - UE-190529 Light COS'!H143</f>
        <v>869.01</v>
      </c>
      <c r="G155" s="239">
        <f>'WP#3 - UE-190529 Light COS'!P143</f>
        <v>5.4188152832742979E-4</v>
      </c>
      <c r="H155" s="219">
        <f>'WP#3 - UE-190529 Light COS'!U143</f>
        <v>0.47090046693181975</v>
      </c>
    </row>
    <row r="156" spans="1:8" x14ac:dyDescent="0.2">
      <c r="A156" s="224">
        <f t="shared" si="4"/>
        <v>148</v>
      </c>
      <c r="B156" s="226" t="str">
        <f>'WP#3 - UE-190529 Light COS'!A144</f>
        <v>58E &amp; 59E</v>
      </c>
      <c r="C156" s="228" t="str">
        <f>'WP#3 - UE-190529 Light COS'!C144</f>
        <v>Sodium Vapor</v>
      </c>
      <c r="D156" s="165" t="str">
        <f>'WP#3 - UE-190529 Light COS'!D144</f>
        <v>HS 250</v>
      </c>
      <c r="E156" s="166" t="str">
        <f>'WP#3 - UE-190529 Light COS'!F144</f>
        <v>Company</v>
      </c>
      <c r="F156" s="229">
        <f>'WP#3 - UE-190529 Light COS'!H144</f>
        <v>884.18</v>
      </c>
      <c r="G156" s="239">
        <f>'WP#3 - UE-190529 Light COS'!P144</f>
        <v>5.4188152832742979E-4</v>
      </c>
      <c r="H156" s="219">
        <f>'WP#3 - UE-190529 Light COS'!U144</f>
        <v>0.47912080971654686</v>
      </c>
    </row>
    <row r="157" spans="1:8" x14ac:dyDescent="0.2">
      <c r="A157" s="224">
        <f t="shared" si="4"/>
        <v>149</v>
      </c>
      <c r="B157" s="226" t="str">
        <f>'WP#3 - UE-190529 Light COS'!A145</f>
        <v>58E &amp; 59E</v>
      </c>
      <c r="C157" s="228" t="str">
        <f>'WP#3 - UE-190529 Light COS'!C145</f>
        <v>Sodium Vapor</v>
      </c>
      <c r="D157" s="165" t="str">
        <f>'WP#3 - UE-190529 Light COS'!D145</f>
        <v>HS 400</v>
      </c>
      <c r="E157" s="166" t="str">
        <f>'WP#3 - UE-190529 Light COS'!F145</f>
        <v>Company</v>
      </c>
      <c r="F157" s="229">
        <f>'WP#3 - UE-190529 Light COS'!H145</f>
        <v>984.66</v>
      </c>
      <c r="G157" s="239">
        <f>'WP#3 - UE-190529 Light COS'!P145</f>
        <v>5.4188152832742979E-4</v>
      </c>
      <c r="H157" s="219">
        <f>'WP#3 - UE-190529 Light COS'!U145</f>
        <v>0.53356906568288698</v>
      </c>
    </row>
    <row r="158" spans="1:8" x14ac:dyDescent="0.2">
      <c r="A158" s="224">
        <f t="shared" si="4"/>
        <v>150</v>
      </c>
      <c r="B158" s="226"/>
      <c r="C158" s="228"/>
      <c r="D158" s="165"/>
      <c r="E158" s="166"/>
      <c r="F158" s="229"/>
      <c r="G158" s="239"/>
      <c r="H158" s="219"/>
    </row>
    <row r="159" spans="1:8" x14ac:dyDescent="0.2">
      <c r="A159" s="224">
        <f t="shared" si="4"/>
        <v>151</v>
      </c>
      <c r="B159" s="226" t="str">
        <f>'WP#3 - UE-190529 Light COS'!A147</f>
        <v>58E &amp; 59E</v>
      </c>
      <c r="C159" s="228" t="str">
        <f>'WP#3 - UE-190529 Light COS'!C147</f>
        <v>Metal Halide</v>
      </c>
      <c r="D159" s="165" t="str">
        <f>'WP#3 - UE-190529 Light COS'!D147</f>
        <v>DM 175</v>
      </c>
      <c r="E159" s="166" t="str">
        <f>'WP#3 - UE-190529 Light COS'!F147</f>
        <v>Company</v>
      </c>
      <c r="F159" s="229">
        <f>'WP#3 - UE-190529 Light COS'!H147</f>
        <v>815.04750000000013</v>
      </c>
      <c r="G159" s="239">
        <f>'WP#3 - UE-190529 Light COS'!P147</f>
        <v>5.4188152832742979E-4</v>
      </c>
      <c r="H159" s="219">
        <f>'WP#3 - UE-190529 Light COS'!U147</f>
        <v>0.44165918495945089</v>
      </c>
    </row>
    <row r="160" spans="1:8" x14ac:dyDescent="0.2">
      <c r="A160" s="224">
        <f t="shared" si="4"/>
        <v>152</v>
      </c>
      <c r="B160" s="226" t="str">
        <f>'WP#3 - UE-190529 Light COS'!A148</f>
        <v>58E &amp; 59E</v>
      </c>
      <c r="C160" s="228" t="str">
        <f>'WP#3 - UE-190529 Light COS'!C148</f>
        <v>Metal Halide</v>
      </c>
      <c r="D160" s="165" t="str">
        <f>'WP#3 - UE-190529 Light COS'!D148</f>
        <v>DM 250</v>
      </c>
      <c r="E160" s="166" t="str">
        <f>'WP#3 - UE-190529 Light COS'!F148</f>
        <v>Company</v>
      </c>
      <c r="F160" s="229">
        <f>'WP#3 - UE-190529 Light COS'!H148</f>
        <v>875.7</v>
      </c>
      <c r="G160" s="239">
        <f>'WP#3 - UE-190529 Light COS'!P148</f>
        <v>5.4188152832742979E-4</v>
      </c>
      <c r="H160" s="219">
        <f>'WP#3 - UE-190529 Light COS'!U148</f>
        <v>0.47452565435633032</v>
      </c>
    </row>
    <row r="161" spans="1:8" x14ac:dyDescent="0.2">
      <c r="A161" s="224">
        <f t="shared" si="4"/>
        <v>153</v>
      </c>
      <c r="B161" s="226" t="str">
        <f>'WP#3 - UE-190529 Light COS'!A149</f>
        <v>58E &amp; 59E</v>
      </c>
      <c r="C161" s="228" t="str">
        <f>'WP#3 - UE-190529 Light COS'!C149</f>
        <v>Metal Halide</v>
      </c>
      <c r="D161" s="165" t="str">
        <f>'WP#3 - UE-190529 Light COS'!D149</f>
        <v>DM 400</v>
      </c>
      <c r="E161" s="166" t="str">
        <f>'WP#3 - UE-190529 Light COS'!F149</f>
        <v>Company</v>
      </c>
      <c r="F161" s="229">
        <f>'WP#3 - UE-190529 Light COS'!H149</f>
        <v>879.28</v>
      </c>
      <c r="G161" s="239">
        <f>'WP#3 - UE-190529 Light COS'!P149</f>
        <v>5.4188152832742979E-4</v>
      </c>
      <c r="H161" s="219">
        <f>'WP#3 - UE-190529 Light COS'!U149</f>
        <v>0.47646559022774243</v>
      </c>
    </row>
    <row r="162" spans="1:8" x14ac:dyDescent="0.2">
      <c r="A162" s="224">
        <f t="shared" si="4"/>
        <v>154</v>
      </c>
      <c r="B162" s="226" t="str">
        <f>'WP#3 - UE-190529 Light COS'!A150</f>
        <v>58E &amp; 59E</v>
      </c>
      <c r="C162" s="228" t="str">
        <f>'WP#3 - UE-190529 Light COS'!C150</f>
        <v>Metal Halide</v>
      </c>
      <c r="D162" s="165" t="str">
        <f>'WP#3 - UE-190529 Light COS'!D150</f>
        <v>DM 1000</v>
      </c>
      <c r="E162" s="166" t="str">
        <f>'WP#3 - UE-190529 Light COS'!F150</f>
        <v>Company</v>
      </c>
      <c r="F162" s="229">
        <f>'WP#3 - UE-190529 Light COS'!H150</f>
        <v>1184.45</v>
      </c>
      <c r="G162" s="239">
        <f>'WP#3 - UE-190529 Light COS'!P150</f>
        <v>5.4188152832742979E-4</v>
      </c>
      <c r="H162" s="219">
        <f>'WP#3 - UE-190529 Light COS'!U150</f>
        <v>0.64183157622742426</v>
      </c>
    </row>
    <row r="163" spans="1:8" x14ac:dyDescent="0.2">
      <c r="A163" s="224">
        <f t="shared" si="4"/>
        <v>155</v>
      </c>
      <c r="B163" s="226"/>
      <c r="C163" s="228"/>
      <c r="D163" s="165"/>
      <c r="E163" s="166"/>
      <c r="F163" s="229"/>
      <c r="G163" s="239"/>
      <c r="H163" s="219"/>
    </row>
    <row r="164" spans="1:8" x14ac:dyDescent="0.2">
      <c r="A164" s="224">
        <f t="shared" si="4"/>
        <v>156</v>
      </c>
      <c r="B164" s="226" t="str">
        <f>'WP#3 - UE-190529 Light COS'!A152</f>
        <v>58E &amp; 59E</v>
      </c>
      <c r="C164" s="228" t="str">
        <f>'WP#3 - UE-190529 Light COS'!C152</f>
        <v>Metal Halide</v>
      </c>
      <c r="D164" s="165" t="str">
        <f>'WP#3 - UE-190529 Light COS'!D152</f>
        <v>HM 250</v>
      </c>
      <c r="E164" s="166" t="str">
        <f>'WP#3 - UE-190529 Light COS'!F152</f>
        <v>Company</v>
      </c>
      <c r="F164" s="229">
        <f>'WP#3 - UE-190529 Light COS'!H152</f>
        <v>875.7</v>
      </c>
      <c r="G164" s="239">
        <f>'WP#3 - UE-190529 Light COS'!P152</f>
        <v>5.4188152832742979E-4</v>
      </c>
      <c r="H164" s="219">
        <f>'WP#3 - UE-190529 Light COS'!U152</f>
        <v>0.47452565435633032</v>
      </c>
    </row>
    <row r="165" spans="1:8" x14ac:dyDescent="0.2">
      <c r="A165" s="224">
        <f t="shared" si="4"/>
        <v>157</v>
      </c>
      <c r="B165" s="226" t="str">
        <f>'WP#3 - UE-190529 Light COS'!A153</f>
        <v>58E &amp; 59E</v>
      </c>
      <c r="C165" s="228" t="str">
        <f>'WP#3 - UE-190529 Light COS'!C153</f>
        <v>Metal Halide</v>
      </c>
      <c r="D165" s="165" t="str">
        <f>'WP#3 - UE-190529 Light COS'!D153</f>
        <v>HM 400</v>
      </c>
      <c r="E165" s="166" t="str">
        <f>'WP#3 - UE-190529 Light COS'!F153</f>
        <v>Company</v>
      </c>
      <c r="F165" s="229">
        <f>'WP#3 - UE-190529 Light COS'!H153</f>
        <v>879.28</v>
      </c>
      <c r="G165" s="239">
        <f>'WP#3 - UE-190529 Light COS'!P153</f>
        <v>5.4188152832742979E-4</v>
      </c>
      <c r="H165" s="219">
        <f>'WP#3 - UE-190529 Light COS'!U153</f>
        <v>0.47646559022774243</v>
      </c>
    </row>
    <row r="166" spans="1:8" x14ac:dyDescent="0.2">
      <c r="A166" s="224">
        <f t="shared" si="4"/>
        <v>158</v>
      </c>
      <c r="B166" s="226"/>
      <c r="C166" s="228"/>
      <c r="D166" s="165"/>
      <c r="E166" s="166"/>
      <c r="F166" s="229"/>
      <c r="G166" s="239"/>
      <c r="H166" s="219"/>
    </row>
    <row r="167" spans="1:8" x14ac:dyDescent="0.2">
      <c r="A167" s="224">
        <f t="shared" si="4"/>
        <v>159</v>
      </c>
      <c r="B167" s="226" t="str">
        <f>'WP#3 - UE-190529 Light COS'!A155</f>
        <v>58E &amp; 59E</v>
      </c>
      <c r="C167" s="228" t="str">
        <f>'WP#3 - UE-190529 Light COS'!C155</f>
        <v>Light Emitting Diode</v>
      </c>
      <c r="D167" s="165" t="str">
        <f>'WP#3 - UE-190529 Light COS'!D155</f>
        <v>LED 030.01-060</v>
      </c>
      <c r="E167" s="166" t="str">
        <f>'WP#3 - UE-190529 Light COS'!F155</f>
        <v>Company</v>
      </c>
      <c r="F167" s="229">
        <f>'WP#3 - UE-190529 Light COS'!H155</f>
        <v>928.56000000000006</v>
      </c>
      <c r="G167" s="239">
        <f>'WP#3 - UE-190529 Light COS'!P155</f>
        <v>5.4188152832742979E-4</v>
      </c>
      <c r="H167" s="219">
        <f>'WP#3 - UE-190529 Light COS'!U155</f>
        <v>0.50316951194371828</v>
      </c>
    </row>
    <row r="168" spans="1:8" x14ac:dyDescent="0.2">
      <c r="A168" s="224">
        <f t="shared" si="4"/>
        <v>160</v>
      </c>
      <c r="B168" s="226" t="str">
        <f>'WP#3 - UE-190529 Light COS'!A156</f>
        <v>58E &amp; 59E</v>
      </c>
      <c r="C168" s="228" t="str">
        <f>'WP#3 - UE-190529 Light COS'!C156</f>
        <v>Light Emitting Diode</v>
      </c>
      <c r="D168" s="165" t="str">
        <f>'WP#3 - UE-190529 Light COS'!D156</f>
        <v>LED 060.01-090</v>
      </c>
      <c r="E168" s="166" t="str">
        <f>'WP#3 - UE-190529 Light COS'!F156</f>
        <v>Company</v>
      </c>
      <c r="F168" s="229">
        <f>'WP#3 - UE-190529 Light COS'!H156</f>
        <v>1009.26</v>
      </c>
      <c r="G168" s="239">
        <f>'WP#3 - UE-190529 Light COS'!P156</f>
        <v>5.4188152832742979E-4</v>
      </c>
      <c r="H168" s="219">
        <f>'WP#3 - UE-190529 Light COS'!U156</f>
        <v>0.54689935127974176</v>
      </c>
    </row>
    <row r="169" spans="1:8" x14ac:dyDescent="0.2">
      <c r="A169" s="224">
        <f t="shared" si="4"/>
        <v>161</v>
      </c>
      <c r="B169" s="226" t="str">
        <f>'WP#3 - UE-190529 Light COS'!A157</f>
        <v>58E &amp; 59E</v>
      </c>
      <c r="C169" s="228" t="str">
        <f>'WP#3 - UE-190529 Light COS'!C157</f>
        <v>Light Emitting Diode</v>
      </c>
      <c r="D169" s="165" t="str">
        <f>'WP#3 - UE-190529 Light COS'!D157</f>
        <v>LED 090.01-120</v>
      </c>
      <c r="E169" s="166" t="str">
        <f>'WP#3 - UE-190529 Light COS'!F157</f>
        <v>Company</v>
      </c>
      <c r="F169" s="229">
        <f>'WP#3 - UE-190529 Light COS'!H157</f>
        <v>1089.96</v>
      </c>
      <c r="G169" s="239">
        <f>'WP#3 - UE-190529 Light COS'!P157</f>
        <v>5.4188152832742979E-4</v>
      </c>
      <c r="H169" s="219">
        <f>'WP#3 - UE-190529 Light COS'!U157</f>
        <v>0.59062919061576535</v>
      </c>
    </row>
    <row r="170" spans="1:8" x14ac:dyDescent="0.2">
      <c r="A170" s="224">
        <f t="shared" ref="A170:A190" si="5">A169+1</f>
        <v>162</v>
      </c>
      <c r="B170" s="226" t="str">
        <f>'WP#3 - UE-190529 Light COS'!A158</f>
        <v>58E &amp; 59E</v>
      </c>
      <c r="C170" s="228" t="str">
        <f>'WP#3 - UE-190529 Light COS'!C158</f>
        <v>Light Emitting Diode</v>
      </c>
      <c r="D170" s="165" t="str">
        <f>'WP#3 - UE-190529 Light COS'!D158</f>
        <v>LED 120.01-150</v>
      </c>
      <c r="E170" s="166" t="str">
        <f>'WP#3 - UE-190529 Light COS'!F158</f>
        <v>Company</v>
      </c>
      <c r="F170" s="229">
        <f>'WP#3 - UE-190529 Light COS'!H158</f>
        <v>1170.6600000000001</v>
      </c>
      <c r="G170" s="239">
        <f>'WP#3 - UE-190529 Light COS'!P158</f>
        <v>5.4188152832742979E-4</v>
      </c>
      <c r="H170" s="219">
        <f>'WP#3 - UE-190529 Light COS'!U158</f>
        <v>0.63435902995178906</v>
      </c>
    </row>
    <row r="171" spans="1:8" x14ac:dyDescent="0.2">
      <c r="A171" s="224">
        <f t="shared" si="5"/>
        <v>163</v>
      </c>
      <c r="B171" s="226" t="str">
        <f>'WP#3 - UE-190529 Light COS'!A159</f>
        <v>58E &amp; 59E</v>
      </c>
      <c r="C171" s="228" t="str">
        <f>'WP#3 - UE-190529 Light COS'!C159</f>
        <v>Light Emitting Diode</v>
      </c>
      <c r="D171" s="165" t="str">
        <f>'WP#3 - UE-190529 Light COS'!D159</f>
        <v>LED 150.01-180</v>
      </c>
      <c r="E171" s="166" t="str">
        <f>'WP#3 - UE-190529 Light COS'!F159</f>
        <v>Company</v>
      </c>
      <c r="F171" s="229">
        <f>'WP#3 - UE-190529 Light COS'!H159</f>
        <v>1251.3600000000001</v>
      </c>
      <c r="G171" s="239">
        <f>'WP#3 - UE-190529 Light COS'!P159</f>
        <v>5.4188152832742979E-4</v>
      </c>
      <c r="H171" s="219">
        <f>'WP#3 - UE-190529 Light COS'!U159</f>
        <v>0.67808886928781265</v>
      </c>
    </row>
    <row r="172" spans="1:8" x14ac:dyDescent="0.2">
      <c r="A172" s="224">
        <f t="shared" si="5"/>
        <v>164</v>
      </c>
      <c r="B172" s="226" t="str">
        <f>'WP#3 - UE-190529 Light COS'!A160</f>
        <v>58E &amp; 59E</v>
      </c>
      <c r="C172" s="228" t="str">
        <f>'WP#3 - UE-190529 Light COS'!C160</f>
        <v>Light Emitting Diode</v>
      </c>
      <c r="D172" s="165" t="str">
        <f>'WP#3 - UE-190529 Light COS'!D160</f>
        <v>LED 180.01-210</v>
      </c>
      <c r="E172" s="166" t="str">
        <f>'WP#3 - UE-190529 Light COS'!F160</f>
        <v>Company</v>
      </c>
      <c r="F172" s="229">
        <f>'WP#3 - UE-190529 Light COS'!H160</f>
        <v>1332.0600000000004</v>
      </c>
      <c r="G172" s="239">
        <f>'WP#3 - UE-190529 Light COS'!P160</f>
        <v>5.4188152832742979E-4</v>
      </c>
      <c r="H172" s="219">
        <f>'WP#3 - UE-190529 Light COS'!U160</f>
        <v>0.72181870862383635</v>
      </c>
    </row>
    <row r="173" spans="1:8" x14ac:dyDescent="0.2">
      <c r="A173" s="224">
        <f t="shared" si="5"/>
        <v>165</v>
      </c>
      <c r="B173" s="226" t="str">
        <f>'WP#3 - UE-190529 Light COS'!A161</f>
        <v>58E &amp; 59E</v>
      </c>
      <c r="C173" s="228" t="str">
        <f>'WP#3 - UE-190529 Light COS'!C161</f>
        <v>Light Emitting Diode</v>
      </c>
      <c r="D173" s="165" t="str">
        <f>'WP#3 - UE-190529 Light COS'!D161</f>
        <v>LED 210.01-240</v>
      </c>
      <c r="E173" s="166" t="str">
        <f>'WP#3 - UE-190529 Light COS'!F161</f>
        <v>Company</v>
      </c>
      <c r="F173" s="229">
        <f>'WP#3 - UE-190529 Light COS'!H161</f>
        <v>1412.7600000000002</v>
      </c>
      <c r="G173" s="239">
        <f>'WP#3 - UE-190529 Light COS'!P161</f>
        <v>5.4188152832742979E-4</v>
      </c>
      <c r="H173" s="219">
        <f>'WP#3 - UE-190529 Light COS'!U161</f>
        <v>0.76554854795985983</v>
      </c>
    </row>
    <row r="174" spans="1:8" x14ac:dyDescent="0.2">
      <c r="A174" s="224">
        <f t="shared" si="5"/>
        <v>166</v>
      </c>
      <c r="B174" s="226" t="str">
        <f>'WP#3 - UE-190529 Light COS'!A162</f>
        <v>58E &amp; 59E</v>
      </c>
      <c r="C174" s="228" t="str">
        <f>'WP#3 - UE-190529 Light COS'!C162</f>
        <v>Light Emitting Diode</v>
      </c>
      <c r="D174" s="165" t="str">
        <f>'WP#3 - UE-190529 Light COS'!D162</f>
        <v>LED 240.01-270</v>
      </c>
      <c r="E174" s="166" t="str">
        <f>'WP#3 - UE-190529 Light COS'!F162</f>
        <v>Company</v>
      </c>
      <c r="F174" s="229">
        <f>'WP#3 - UE-190529 Light COS'!H162</f>
        <v>1493.4600000000003</v>
      </c>
      <c r="G174" s="239">
        <f>'WP#3 - UE-190529 Light COS'!P162</f>
        <v>5.4188152832742979E-4</v>
      </c>
      <c r="H174" s="219">
        <f>'WP#3 - UE-190529 Light COS'!U162</f>
        <v>0.80927838729588342</v>
      </c>
    </row>
    <row r="175" spans="1:8" x14ac:dyDescent="0.2">
      <c r="A175" s="224">
        <f t="shared" si="5"/>
        <v>167</v>
      </c>
      <c r="B175" s="226" t="str">
        <f>'WP#3 - UE-190529 Light COS'!A163</f>
        <v>58E &amp; 59E</v>
      </c>
      <c r="C175" s="228" t="str">
        <f>'WP#3 - UE-190529 Light COS'!C163</f>
        <v>Light Emitting Diode</v>
      </c>
      <c r="D175" s="165" t="str">
        <f>'WP#3 - UE-190529 Light COS'!D163</f>
        <v>LED 270.01-300</v>
      </c>
      <c r="E175" s="166" t="str">
        <f>'WP#3 - UE-190529 Light COS'!F163</f>
        <v>Company</v>
      </c>
      <c r="F175" s="229">
        <f>'WP#3 - UE-190529 Light COS'!H163</f>
        <v>1574.1600000000003</v>
      </c>
      <c r="G175" s="239">
        <f>'WP#3 - UE-190529 Light COS'!P163</f>
        <v>5.4188152832742979E-4</v>
      </c>
      <c r="H175" s="219">
        <f>'WP#3 - UE-190529 Light COS'!U163</f>
        <v>0.85300822663190701</v>
      </c>
    </row>
    <row r="176" spans="1:8" x14ac:dyDescent="0.2">
      <c r="A176" s="224">
        <f t="shared" si="5"/>
        <v>168</v>
      </c>
      <c r="B176" s="226" t="str">
        <f>'WP#3 - UE-190529 Light COS'!A164</f>
        <v>58E &amp; 59E</v>
      </c>
      <c r="C176" s="228" t="str">
        <f>'WP#3 - UE-190529 Light COS'!C164</f>
        <v>Light Emitting Diode</v>
      </c>
      <c r="D176" s="165" t="str">
        <f>'WP#3 - UE-190529 Light COS'!D164</f>
        <v>LED 300.01-400</v>
      </c>
      <c r="E176" s="166" t="str">
        <f>'WP#3 - UE-190529 Light COS'!F164</f>
        <v>Company</v>
      </c>
      <c r="F176" s="229">
        <f>'WP#3 - UE-190529 Light COS'!H164</f>
        <v>1749.0100000000004</v>
      </c>
      <c r="G176" s="239">
        <f>'WP#3 - UE-190529 Light COS'!P164</f>
        <v>5.4188152832742979E-4</v>
      </c>
      <c r="H176" s="219">
        <f>'WP#3 - UE-190529 Light COS'!U164</f>
        <v>0.94775621185995818</v>
      </c>
    </row>
    <row r="177" spans="1:9" x14ac:dyDescent="0.2">
      <c r="A177" s="224">
        <f t="shared" si="5"/>
        <v>169</v>
      </c>
      <c r="B177" s="226" t="str">
        <f>'WP#3 - UE-190529 Light COS'!A165</f>
        <v>58E &amp; 59E</v>
      </c>
      <c r="C177" s="228" t="str">
        <f>'WP#3 - UE-190529 Light COS'!C165</f>
        <v>Light Emitting Diode</v>
      </c>
      <c r="D177" s="165" t="str">
        <f>'WP#3 - UE-190529 Light COS'!D165</f>
        <v>LED 400.01-500</v>
      </c>
      <c r="E177" s="166" t="str">
        <f>'WP#3 - UE-190529 Light COS'!F165</f>
        <v>Company</v>
      </c>
      <c r="F177" s="229">
        <f>'WP#3 - UE-190529 Light COS'!H165</f>
        <v>2018.0100000000007</v>
      </c>
      <c r="G177" s="239">
        <f>'WP#3 - UE-190529 Light COS'!P165</f>
        <v>5.4188152832742979E-4</v>
      </c>
      <c r="H177" s="219">
        <f>'WP#3 - UE-190529 Light COS'!U165</f>
        <v>1.0935223429800369</v>
      </c>
    </row>
    <row r="178" spans="1:9" x14ac:dyDescent="0.2">
      <c r="A178" s="224">
        <f t="shared" si="5"/>
        <v>170</v>
      </c>
      <c r="B178" s="226" t="str">
        <f>'WP#3 - UE-190529 Light COS'!A166</f>
        <v>58E &amp; 59E</v>
      </c>
      <c r="C178" s="228" t="str">
        <f>'WP#3 - UE-190529 Light COS'!C166</f>
        <v>Light Emitting Diode</v>
      </c>
      <c r="D178" s="165" t="str">
        <f>'WP#3 - UE-190529 Light COS'!D166</f>
        <v>LED 500.01-600</v>
      </c>
      <c r="E178" s="166" t="str">
        <f>'WP#3 - UE-190529 Light COS'!F166</f>
        <v>Company</v>
      </c>
      <c r="F178" s="229">
        <f>'WP#3 - UE-190529 Light COS'!H166</f>
        <v>2287.0100000000007</v>
      </c>
      <c r="G178" s="239">
        <f>'WP#3 - UE-190529 Light COS'!P166</f>
        <v>5.4188152832742979E-4</v>
      </c>
      <c r="H178" s="219">
        <f>'WP#3 - UE-190529 Light COS'!U166</f>
        <v>1.2392884741001156</v>
      </c>
    </row>
    <row r="179" spans="1:9" x14ac:dyDescent="0.2">
      <c r="A179" s="224">
        <f t="shared" si="5"/>
        <v>171</v>
      </c>
      <c r="B179" s="226" t="str">
        <f>'WP#3 - UE-190529 Light COS'!A167</f>
        <v>58E &amp; 59E</v>
      </c>
      <c r="C179" s="228" t="str">
        <f>'WP#3 - UE-190529 Light COS'!C167</f>
        <v>Light Emitting Diode</v>
      </c>
      <c r="D179" s="165" t="str">
        <f>'WP#3 - UE-190529 Light COS'!D167</f>
        <v>LED 600.01-700</v>
      </c>
      <c r="E179" s="166" t="str">
        <f>'WP#3 - UE-190529 Light COS'!F167</f>
        <v>Company</v>
      </c>
      <c r="F179" s="229">
        <f>'WP#3 - UE-190529 Light COS'!H167</f>
        <v>2556.0100000000011</v>
      </c>
      <c r="G179" s="239">
        <f>'WP#3 - UE-190529 Light COS'!P167</f>
        <v>5.4188152832742979E-4</v>
      </c>
      <c r="H179" s="219">
        <f>'WP#3 - UE-190529 Light COS'!U167</f>
        <v>1.3850546052201944</v>
      </c>
    </row>
    <row r="180" spans="1:9" x14ac:dyDescent="0.2">
      <c r="A180" s="224">
        <f t="shared" si="5"/>
        <v>172</v>
      </c>
      <c r="B180" s="226" t="str">
        <f>'WP#3 - UE-190529 Light COS'!A168</f>
        <v>58E &amp; 59E</v>
      </c>
      <c r="C180" s="228" t="str">
        <f>'WP#3 - UE-190529 Light COS'!C168</f>
        <v>Light Emitting Diode</v>
      </c>
      <c r="D180" s="165" t="str">
        <f>'WP#3 - UE-190529 Light COS'!D168</f>
        <v>LED 700.01-800</v>
      </c>
      <c r="E180" s="166" t="str">
        <f>'WP#3 - UE-190529 Light COS'!F168</f>
        <v>Company</v>
      </c>
      <c r="F180" s="229">
        <f>'WP#3 - UE-190529 Light COS'!H168</f>
        <v>2825.0100000000011</v>
      </c>
      <c r="G180" s="239">
        <f>'WP#3 - UE-190529 Light COS'!P168</f>
        <v>5.4188152832742979E-4</v>
      </c>
      <c r="H180" s="219">
        <f>'WP#3 - UE-190529 Light COS'!U168</f>
        <v>1.530820736340273</v>
      </c>
    </row>
    <row r="181" spans="1:9" x14ac:dyDescent="0.2">
      <c r="A181" s="224">
        <f t="shared" si="5"/>
        <v>173</v>
      </c>
      <c r="B181" s="226" t="str">
        <f>'WP#3 - UE-190529 Light COS'!A169</f>
        <v>58E &amp; 59E</v>
      </c>
      <c r="C181" s="228" t="str">
        <f>'WP#3 - UE-190529 Light COS'!C169</f>
        <v>Light Emitting Diode</v>
      </c>
      <c r="D181" s="165" t="str">
        <f>'WP#3 - UE-190529 Light COS'!D169</f>
        <v>LED 800.01-900</v>
      </c>
      <c r="E181" s="166" t="str">
        <f>'WP#3 - UE-190529 Light COS'!F169</f>
        <v>Company</v>
      </c>
      <c r="F181" s="229">
        <f>'WP#3 - UE-190529 Light COS'!H169</f>
        <v>3094.0100000000011</v>
      </c>
      <c r="G181" s="239">
        <f>'WP#3 - UE-190529 Light COS'!P169</f>
        <v>5.4188152832742979E-4</v>
      </c>
      <c r="H181" s="219">
        <f>'WP#3 - UE-190529 Light COS'!U169</f>
        <v>1.6765868674603517</v>
      </c>
    </row>
    <row r="182" spans="1:9" x14ac:dyDescent="0.2">
      <c r="A182" s="224">
        <f t="shared" si="5"/>
        <v>174</v>
      </c>
      <c r="B182" s="226"/>
      <c r="C182" s="228"/>
      <c r="D182" s="165"/>
      <c r="E182" s="166"/>
      <c r="F182" s="229"/>
      <c r="G182" s="239"/>
      <c r="H182" s="219"/>
    </row>
    <row r="183" spans="1:9" x14ac:dyDescent="0.2">
      <c r="A183" s="224">
        <f t="shared" si="5"/>
        <v>175</v>
      </c>
      <c r="B183" s="226" t="str">
        <f>'WP#3 - UE-190529 Light COS'!A170</f>
        <v>Sch 57</v>
      </c>
      <c r="C183" s="228"/>
      <c r="D183" s="165"/>
      <c r="E183" s="166"/>
      <c r="F183" s="229"/>
      <c r="G183" s="239"/>
      <c r="H183" s="219"/>
    </row>
    <row r="184" spans="1:9" x14ac:dyDescent="0.2">
      <c r="A184" s="224">
        <f t="shared" si="5"/>
        <v>176</v>
      </c>
      <c r="B184" s="226" t="str">
        <f>'WP#3 - UE-190529 Light COS'!A171</f>
        <v>57E</v>
      </c>
      <c r="C184" s="228" t="str">
        <f>'WP#3 - UE-190529 Light COS'!C171</f>
        <v>Per W charge</v>
      </c>
      <c r="D184" s="230">
        <f>'WP#3 - UE-190529 Light COS'!E171</f>
        <v>1090639.8333333333</v>
      </c>
      <c r="E184" s="166" t="str">
        <f>'WP#3 - UE-190529 Light COS'!F171</f>
        <v>Customer</v>
      </c>
      <c r="F184" s="229" t="str">
        <f>'WP#3 - UE-190529 Light COS'!H171</f>
        <v>N/A</v>
      </c>
      <c r="G184" s="239">
        <f>'WP#3 - UE-190529 Light COS'!P171</f>
        <v>5.4188152832742979E-4</v>
      </c>
      <c r="H184" s="240">
        <f>G184/1000</f>
        <v>5.4188152832742976E-7</v>
      </c>
    </row>
    <row r="185" spans="1:9" x14ac:dyDescent="0.2">
      <c r="A185" s="224">
        <f t="shared" si="5"/>
        <v>177</v>
      </c>
      <c r="B185" s="226"/>
      <c r="C185" s="228"/>
      <c r="D185" s="165"/>
      <c r="E185" s="166"/>
      <c r="F185" s="229"/>
      <c r="G185" s="239"/>
      <c r="H185" s="219"/>
    </row>
    <row r="186" spans="1:9" x14ac:dyDescent="0.2">
      <c r="A186" s="224">
        <f t="shared" si="5"/>
        <v>178</v>
      </c>
      <c r="B186" s="226" t="str">
        <f>'WP#3 - UE-190529 Light COS'!A172</f>
        <v>Pole Rental Rates</v>
      </c>
      <c r="C186" s="228"/>
      <c r="D186" s="165"/>
      <c r="E186" s="166"/>
      <c r="F186" s="229"/>
      <c r="G186" s="239"/>
      <c r="H186" s="219"/>
    </row>
    <row r="187" spans="1:9" x14ac:dyDescent="0.2">
      <c r="A187" s="224">
        <f t="shared" si="5"/>
        <v>179</v>
      </c>
      <c r="B187" s="226" t="str">
        <f>'WP#3 - UE-190529 Light COS'!A173</f>
        <v>55 &amp; 56</v>
      </c>
      <c r="C187" s="228" t="str">
        <f>'WP#3 - UE-190529 Light COS'!C173</f>
        <v>Pole</v>
      </c>
      <c r="D187" s="165" t="str">
        <f>'WP#3 - UE-190529 Light COS'!D173</f>
        <v>Old</v>
      </c>
      <c r="E187" s="166" t="str">
        <f>'WP#3 - UE-190529 Light COS'!F173</f>
        <v>Company</v>
      </c>
      <c r="F187" s="229">
        <f>'WP#3 - UE-190529 Light COS'!H173</f>
        <v>992.33</v>
      </c>
      <c r="G187" s="239">
        <f>'WP#3 - UE-190529 Light COS'!P173</f>
        <v>5.4188152832742979E-4</v>
      </c>
      <c r="H187" s="219">
        <f>'WP#3 - UE-190529 Light COS'!U173</f>
        <v>0.53772529700515848</v>
      </c>
    </row>
    <row r="188" spans="1:9" x14ac:dyDescent="0.2">
      <c r="A188" s="224">
        <f t="shared" si="5"/>
        <v>180</v>
      </c>
      <c r="B188" s="226" t="str">
        <f>'WP#3 - UE-190529 Light COS'!A174</f>
        <v>56 &amp; 56</v>
      </c>
      <c r="C188" s="228" t="str">
        <f>'WP#3 - UE-190529 Light COS'!C174</f>
        <v>Pole</v>
      </c>
      <c r="D188" s="165" t="str">
        <f>'WP#3 - UE-190529 Light COS'!D174</f>
        <v>New</v>
      </c>
      <c r="E188" s="166" t="str">
        <f>'WP#3 - UE-190529 Light COS'!F174</f>
        <v>Company</v>
      </c>
      <c r="F188" s="229">
        <f>'WP#3 - UE-190529 Light COS'!H174</f>
        <v>1984.66</v>
      </c>
      <c r="G188" s="239">
        <f>'WP#3 - UE-190529 Light COS'!P174</f>
        <v>5.4188152832742979E-4</v>
      </c>
      <c r="H188" s="219">
        <f>'WP#3 - UE-190529 Light COS'!U174</f>
        <v>1.075450594010317</v>
      </c>
    </row>
    <row r="189" spans="1:9" x14ac:dyDescent="0.2">
      <c r="A189" s="224">
        <f t="shared" si="5"/>
        <v>181</v>
      </c>
      <c r="B189" s="226"/>
      <c r="C189" s="228"/>
      <c r="D189" s="165"/>
      <c r="E189" s="166"/>
      <c r="F189" s="229"/>
      <c r="G189" s="239"/>
      <c r="H189" s="219"/>
    </row>
    <row r="190" spans="1:9" x14ac:dyDescent="0.2">
      <c r="A190" s="224">
        <f t="shared" si="5"/>
        <v>182</v>
      </c>
      <c r="B190" s="226" t="str">
        <f>'WP#3 - UE-190529 Light COS'!A176</f>
        <v>58 &amp; 59</v>
      </c>
      <c r="C190" s="228" t="str">
        <f>'WP#3 - UE-190529 Light COS'!C176</f>
        <v>Pole</v>
      </c>
      <c r="D190" s="165" t="str">
        <f>'WP#3 - UE-190529 Light COS'!D176</f>
        <v>New</v>
      </c>
      <c r="E190" s="166" t="str">
        <f>'WP#3 - UE-190529 Light COS'!F176</f>
        <v>Company</v>
      </c>
      <c r="F190" s="229">
        <f>'WP#3 - UE-190529 Light COS'!H176</f>
        <v>1984.66</v>
      </c>
      <c r="G190" s="239">
        <f>'WP#3 - UE-190529 Light COS'!P176</f>
        <v>5.4188152832742979E-4</v>
      </c>
      <c r="H190" s="219">
        <f>'WP#3 - UE-190529 Light COS'!U176</f>
        <v>1.075450594010317</v>
      </c>
    </row>
    <row r="191" spans="1:9" ht="12" thickBot="1" x14ac:dyDescent="0.25">
      <c r="A191" s="231"/>
      <c r="B191" s="209"/>
      <c r="C191" s="232"/>
      <c r="D191" s="232"/>
      <c r="E191" s="232"/>
      <c r="F191" s="233"/>
      <c r="G191" s="241"/>
      <c r="H191" s="220"/>
      <c r="I191" s="27"/>
    </row>
    <row r="192" spans="1:9" x14ac:dyDescent="0.2">
      <c r="B192" s="27"/>
      <c r="C192" s="27"/>
      <c r="D192" s="27"/>
      <c r="E192" s="27"/>
      <c r="F192" s="27"/>
      <c r="G192" s="27"/>
      <c r="H192" s="27"/>
    </row>
    <row r="193" spans="1:8" x14ac:dyDescent="0.2">
      <c r="C193" s="27"/>
      <c r="D193" s="27"/>
      <c r="E193" s="27"/>
      <c r="G193" s="6"/>
      <c r="H193" s="6"/>
    </row>
    <row r="194" spans="1:8" x14ac:dyDescent="0.2">
      <c r="A194" s="1"/>
      <c r="B194" s="28"/>
    </row>
    <row r="195" spans="1:8" x14ac:dyDescent="0.2">
      <c r="A195" s="1"/>
      <c r="B195" s="28"/>
    </row>
    <row r="196" spans="1:8" x14ac:dyDescent="0.2">
      <c r="C196" s="27"/>
      <c r="D196" s="27"/>
      <c r="E196" s="27"/>
      <c r="F196" s="27"/>
      <c r="G196" s="27"/>
      <c r="H196" s="27"/>
    </row>
    <row r="197" spans="1:8" x14ac:dyDescent="0.2">
      <c r="C197" s="27"/>
      <c r="D197" s="27"/>
      <c r="E197" s="27"/>
      <c r="F197" s="27"/>
      <c r="G197" s="27"/>
      <c r="H197" s="27"/>
    </row>
    <row r="198" spans="1:8" x14ac:dyDescent="0.2">
      <c r="C198" s="27"/>
      <c r="D198" s="27"/>
      <c r="E198" s="27"/>
    </row>
    <row r="199" spans="1:8" x14ac:dyDescent="0.2">
      <c r="C199" s="27"/>
      <c r="D199" s="27"/>
      <c r="E199" s="27"/>
    </row>
  </sheetData>
  <mergeCells count="6">
    <mergeCell ref="A1:H1"/>
    <mergeCell ref="A2:H2"/>
    <mergeCell ref="A3:H3"/>
    <mergeCell ref="A4:H4"/>
    <mergeCell ref="A5:F5"/>
    <mergeCell ref="G5:H5"/>
  </mergeCells>
  <pageMargins left="0.7" right="0.7" top="0.75" bottom="0.75" header="0.3" footer="0.3"/>
  <pageSetup scale="62" fitToHeight="2" orientation="portrait" r:id="rId1"/>
  <headerFooter>
    <oddFooter>&amp;R&amp;F&amp;A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F202"/>
  <sheetViews>
    <sheetView zoomScaleNormal="100" workbookViewId="0">
      <pane ySplit="6" topLeftCell="A7" activePane="bottomLeft" state="frozen"/>
      <selection activeCell="I25" sqref="I25"/>
      <selection pane="bottomLeft" activeCell="E12" sqref="E12"/>
    </sheetView>
  </sheetViews>
  <sheetFormatPr defaultColWidth="9.140625" defaultRowHeight="11.25" x14ac:dyDescent="0.2"/>
  <cols>
    <col min="1" max="1" width="7.42578125" style="3" bestFit="1" customWidth="1"/>
    <col min="2" max="2" width="20" style="1" bestFit="1" customWidth="1"/>
    <col min="3" max="3" width="18.140625" style="1" bestFit="1" customWidth="1"/>
    <col min="4" max="4" width="14.28515625" style="1" customWidth="1"/>
    <col min="5" max="5" width="9.5703125" style="1" bestFit="1" customWidth="1"/>
    <col min="6" max="6" width="12.28515625" style="1" customWidth="1"/>
    <col min="7" max="16384" width="9.140625" style="1"/>
  </cols>
  <sheetData>
    <row r="1" spans="1:6" x14ac:dyDescent="0.2">
      <c r="A1" s="350" t="s">
        <v>149</v>
      </c>
      <c r="B1" s="350"/>
      <c r="C1" s="350"/>
      <c r="D1" s="350"/>
      <c r="E1" s="350"/>
      <c r="F1" s="350"/>
    </row>
    <row r="2" spans="1:6" x14ac:dyDescent="0.2">
      <c r="A2" s="350" t="s">
        <v>235</v>
      </c>
      <c r="B2" s="350"/>
      <c r="C2" s="350"/>
      <c r="D2" s="350"/>
      <c r="E2" s="350"/>
      <c r="F2" s="350"/>
    </row>
    <row r="3" spans="1:6" x14ac:dyDescent="0.2">
      <c r="A3" s="350" t="str">
        <f>'Final Sch 140 Combined Charges'!A3</f>
        <v>2022 Schedule 140 Property Tax Workpapers</v>
      </c>
      <c r="B3" s="350"/>
      <c r="C3" s="350"/>
      <c r="D3" s="350"/>
      <c r="E3" s="350"/>
      <c r="F3" s="350"/>
    </row>
    <row r="4" spans="1:6" ht="12" thickBot="1" x14ac:dyDescent="0.25">
      <c r="A4" s="350" t="str">
        <f>'Final Sch 140 Combined Charges'!A4</f>
        <v>Test Year Ending April 30, 2023</v>
      </c>
      <c r="B4" s="350"/>
      <c r="C4" s="350"/>
      <c r="D4" s="350"/>
      <c r="E4" s="350"/>
      <c r="F4" s="350"/>
    </row>
    <row r="5" spans="1:6" ht="36" customHeight="1" thickBot="1" x14ac:dyDescent="0.3">
      <c r="A5" s="357" t="s">
        <v>362</v>
      </c>
      <c r="B5" s="358"/>
      <c r="C5" s="358"/>
      <c r="D5" s="359"/>
      <c r="E5" s="360" t="s">
        <v>363</v>
      </c>
      <c r="F5" s="361"/>
    </row>
    <row r="6" spans="1:6" s="7" customFormat="1" ht="22.5" x14ac:dyDescent="0.2">
      <c r="A6" s="221" t="s">
        <v>40</v>
      </c>
      <c r="B6" s="222" t="s">
        <v>39</v>
      </c>
      <c r="C6" s="222" t="s">
        <v>38</v>
      </c>
      <c r="D6" s="223" t="s">
        <v>37</v>
      </c>
      <c r="E6" s="255" t="s">
        <v>234</v>
      </c>
      <c r="F6" s="256" t="s">
        <v>233</v>
      </c>
    </row>
    <row r="7" spans="1:6" x14ac:dyDescent="0.2">
      <c r="A7" s="224"/>
      <c r="B7" s="160" t="s">
        <v>34</v>
      </c>
      <c r="C7" s="169" t="s">
        <v>33</v>
      </c>
      <c r="D7" s="245" t="s">
        <v>32</v>
      </c>
      <c r="E7" s="217" t="s">
        <v>31</v>
      </c>
      <c r="F7" s="238" t="s">
        <v>232</v>
      </c>
    </row>
    <row r="8" spans="1:6" x14ac:dyDescent="0.2">
      <c r="A8" s="224" t="s">
        <v>21</v>
      </c>
      <c r="B8" s="160"/>
      <c r="C8" s="160"/>
      <c r="D8" s="225"/>
      <c r="E8" s="236"/>
      <c r="F8" s="218" t="s">
        <v>231</v>
      </c>
    </row>
    <row r="9" spans="1:6" x14ac:dyDescent="0.2">
      <c r="A9" s="224">
        <v>1</v>
      </c>
      <c r="B9" s="226" t="str">
        <f>'WP#3 - UE-190529 Light COS'!A3</f>
        <v>Sch 50E</v>
      </c>
      <c r="C9" s="161"/>
      <c r="D9" s="227"/>
      <c r="E9" s="217"/>
      <c r="F9" s="238"/>
    </row>
    <row r="10" spans="1:6" x14ac:dyDescent="0.2">
      <c r="A10" s="224">
        <f t="shared" ref="A10:A41" si="0">A9+1</f>
        <v>2</v>
      </c>
      <c r="B10" s="226" t="str">
        <f>'WP#3 - UE-190529 Light COS'!A4</f>
        <v>003</v>
      </c>
      <c r="C10" s="228" t="str">
        <f>'WP#3 - UE-190529 Light COS'!C4</f>
        <v>Compact Flourescent</v>
      </c>
      <c r="D10" s="246" t="str">
        <f>'WP#3 - UE-190529 Light COS'!D4</f>
        <v>CF 22</v>
      </c>
      <c r="E10" s="251">
        <f>ROUND('WP#3 - UE-190529 Light COS'!S4,2)</f>
        <v>0.13</v>
      </c>
      <c r="F10" s="219">
        <f>ROUND('WP#3 - UE-190529 Light COS'!X4,2)</f>
        <v>0</v>
      </c>
    </row>
    <row r="11" spans="1:6" x14ac:dyDescent="0.2">
      <c r="A11" s="224">
        <f t="shared" si="0"/>
        <v>3</v>
      </c>
      <c r="B11" s="226"/>
      <c r="C11" s="228"/>
      <c r="D11" s="246"/>
      <c r="E11" s="239"/>
      <c r="F11" s="219"/>
    </row>
    <row r="12" spans="1:6" x14ac:dyDescent="0.2">
      <c r="A12" s="224">
        <f t="shared" si="0"/>
        <v>4</v>
      </c>
      <c r="B12" s="226" t="str">
        <f>'WP#3 - UE-190529 Light COS'!A6</f>
        <v>50E-A</v>
      </c>
      <c r="C12" s="228" t="str">
        <f>'WP#3 - UE-190529 Light COS'!C6</f>
        <v>Mercury Vapor</v>
      </c>
      <c r="D12" s="246" t="str">
        <f>'WP#3 - UE-190529 Light COS'!D6</f>
        <v>MV 100</v>
      </c>
      <c r="E12" s="251">
        <f>ROUND('WP#3 - UE-190529 Light COS'!S6,2)</f>
        <v>0.13</v>
      </c>
      <c r="F12" s="219">
        <f>ROUND('WP#3 - UE-190529 Light COS'!X6,2)</f>
        <v>0.01</v>
      </c>
    </row>
    <row r="13" spans="1:6" x14ac:dyDescent="0.2">
      <c r="A13" s="224">
        <f t="shared" si="0"/>
        <v>5</v>
      </c>
      <c r="B13" s="226" t="str">
        <f>'WP#3 - UE-190529 Light COS'!A7</f>
        <v>50E-A</v>
      </c>
      <c r="C13" s="228" t="str">
        <f>'WP#3 - UE-190529 Light COS'!C7</f>
        <v>Mercury Vapor</v>
      </c>
      <c r="D13" s="246" t="str">
        <f>'WP#3 - UE-190529 Light COS'!D7</f>
        <v>MV 175</v>
      </c>
      <c r="E13" s="251">
        <f>ROUND('WP#3 - UE-190529 Light COS'!S7,2)</f>
        <v>0.13</v>
      </c>
      <c r="F13" s="219">
        <f>ROUND('WP#3 - UE-190529 Light COS'!X7,2)</f>
        <v>0.02</v>
      </c>
    </row>
    <row r="14" spans="1:6" x14ac:dyDescent="0.2">
      <c r="A14" s="224">
        <f t="shared" si="0"/>
        <v>6</v>
      </c>
      <c r="B14" s="226" t="str">
        <f>'WP#3 - UE-190529 Light COS'!A8</f>
        <v>50E-A</v>
      </c>
      <c r="C14" s="228" t="str">
        <f>'WP#3 - UE-190529 Light COS'!C8</f>
        <v>Mercury Vapor</v>
      </c>
      <c r="D14" s="246" t="str">
        <f>'WP#3 - UE-190529 Light COS'!D8</f>
        <v>MV 400</v>
      </c>
      <c r="E14" s="251">
        <f>ROUND('WP#3 - UE-190529 Light COS'!S8,2)</f>
        <v>0.13</v>
      </c>
      <c r="F14" s="219">
        <f>ROUND('WP#3 - UE-190529 Light COS'!X8,2)</f>
        <v>0.05</v>
      </c>
    </row>
    <row r="15" spans="1:6" x14ac:dyDescent="0.2">
      <c r="A15" s="224">
        <f t="shared" si="0"/>
        <v>7</v>
      </c>
      <c r="B15" s="226"/>
      <c r="C15" s="228"/>
      <c r="D15" s="246"/>
      <c r="E15" s="239"/>
      <c r="F15" s="219"/>
    </row>
    <row r="16" spans="1:6" x14ac:dyDescent="0.2">
      <c r="A16" s="224">
        <f t="shared" si="0"/>
        <v>8</v>
      </c>
      <c r="B16" s="226" t="str">
        <f>'WP#3 - UE-190529 Light COS'!A10</f>
        <v>50E-B</v>
      </c>
      <c r="C16" s="228" t="str">
        <f>'WP#3 - UE-190529 Light COS'!C10</f>
        <v>Mercury Vapor</v>
      </c>
      <c r="D16" s="246" t="str">
        <f>'WP#3 - UE-190529 Light COS'!D10</f>
        <v>MV 100</v>
      </c>
      <c r="E16" s="251">
        <f>ROUND('WP#3 - UE-190529 Light COS'!S10,2)</f>
        <v>0.13</v>
      </c>
      <c r="F16" s="219">
        <f>ROUND('WP#3 - UE-190529 Light COS'!X10,2)</f>
        <v>0.01</v>
      </c>
    </row>
    <row r="17" spans="1:6" x14ac:dyDescent="0.2">
      <c r="A17" s="224">
        <f t="shared" si="0"/>
        <v>9</v>
      </c>
      <c r="B17" s="226" t="str">
        <f>'WP#3 - UE-190529 Light COS'!A11</f>
        <v>50E-B</v>
      </c>
      <c r="C17" s="228" t="str">
        <f>'WP#3 - UE-190529 Light COS'!C11</f>
        <v>Mercury Vapor</v>
      </c>
      <c r="D17" s="246" t="str">
        <f>'WP#3 - UE-190529 Light COS'!D11</f>
        <v>MV 175</v>
      </c>
      <c r="E17" s="251">
        <f>ROUND('WP#3 - UE-190529 Light COS'!S11,2)</f>
        <v>0.13</v>
      </c>
      <c r="F17" s="219">
        <f>ROUND('WP#3 - UE-190529 Light COS'!X11,2)</f>
        <v>0.02</v>
      </c>
    </row>
    <row r="18" spans="1:6" x14ac:dyDescent="0.2">
      <c r="A18" s="224">
        <f t="shared" si="0"/>
        <v>10</v>
      </c>
      <c r="B18" s="226" t="str">
        <f>'WP#3 - UE-190529 Light COS'!A12</f>
        <v>50E-B</v>
      </c>
      <c r="C18" s="228" t="str">
        <f>'WP#3 - UE-190529 Light COS'!C12</f>
        <v>Mercury Vapor</v>
      </c>
      <c r="D18" s="246" t="str">
        <f>'WP#3 - UE-190529 Light COS'!D12</f>
        <v>MV 400</v>
      </c>
      <c r="E18" s="251">
        <f>ROUND('WP#3 - UE-190529 Light COS'!S12,2)</f>
        <v>0.13</v>
      </c>
      <c r="F18" s="219">
        <f>ROUND('WP#3 - UE-190529 Light COS'!X12,2)</f>
        <v>0.05</v>
      </c>
    </row>
    <row r="19" spans="1:6" x14ac:dyDescent="0.2">
      <c r="A19" s="224">
        <f t="shared" si="0"/>
        <v>11</v>
      </c>
      <c r="B19" s="226" t="str">
        <f>'WP#3 - UE-190529 Light COS'!A13</f>
        <v>50E-B</v>
      </c>
      <c r="C19" s="228" t="str">
        <f>'WP#3 - UE-190529 Light COS'!C13</f>
        <v>Mercury Vapor</v>
      </c>
      <c r="D19" s="246" t="str">
        <f>'WP#3 - UE-190529 Light COS'!D13</f>
        <v>MV 700</v>
      </c>
      <c r="E19" s="251">
        <f>ROUND('WP#3 - UE-190529 Light COS'!S13,2)</f>
        <v>0.13</v>
      </c>
      <c r="F19" s="219">
        <f>ROUND('WP#3 - UE-190529 Light COS'!X13,2)</f>
        <v>0.09</v>
      </c>
    </row>
    <row r="20" spans="1:6" x14ac:dyDescent="0.2">
      <c r="A20" s="224">
        <f t="shared" si="0"/>
        <v>12</v>
      </c>
      <c r="B20" s="226"/>
      <c r="C20" s="228"/>
      <c r="D20" s="246"/>
      <c r="E20" s="239"/>
      <c r="F20" s="219"/>
    </row>
    <row r="21" spans="1:6" x14ac:dyDescent="0.2">
      <c r="A21" s="224">
        <f t="shared" si="0"/>
        <v>13</v>
      </c>
      <c r="B21" s="226" t="str">
        <f>'WP#3 - UE-190529 Light COS'!A14</f>
        <v>Sch 51E</v>
      </c>
      <c r="C21" s="228"/>
      <c r="D21" s="246"/>
      <c r="E21" s="239"/>
      <c r="F21" s="219"/>
    </row>
    <row r="22" spans="1:6" x14ac:dyDescent="0.2">
      <c r="A22" s="224">
        <f t="shared" si="0"/>
        <v>14</v>
      </c>
      <c r="B22" s="226" t="str">
        <f>'WP#3 - UE-190529 Light COS'!A15</f>
        <v>51E</v>
      </c>
      <c r="C22" s="228" t="str">
        <f>'WP#3 - UE-190529 Light COS'!C15</f>
        <v>Light Emitting Diode</v>
      </c>
      <c r="D22" s="246" t="str">
        <f>'WP#3 - UE-190529 Light COS'!D15</f>
        <v>LED 030.01-060</v>
      </c>
      <c r="E22" s="251">
        <f>ROUND('WP#3 - UE-190529 Light COS'!S15,2)</f>
        <v>0.13</v>
      </c>
      <c r="F22" s="219">
        <f>ROUND('WP#3 - UE-190529 Light COS'!X15,2)</f>
        <v>0.01</v>
      </c>
    </row>
    <row r="23" spans="1:6" x14ac:dyDescent="0.2">
      <c r="A23" s="224">
        <f t="shared" si="0"/>
        <v>15</v>
      </c>
      <c r="B23" s="226" t="str">
        <f>'WP#3 - UE-190529 Light COS'!A16</f>
        <v>51E</v>
      </c>
      <c r="C23" s="228" t="str">
        <f>'WP#3 - UE-190529 Light COS'!C16</f>
        <v>Light Emitting Diode</v>
      </c>
      <c r="D23" s="246" t="str">
        <f>'WP#3 - UE-190529 Light COS'!D16</f>
        <v>LED 060.01-090</v>
      </c>
      <c r="E23" s="251">
        <f>ROUND('WP#3 - UE-190529 Light COS'!S16,2)</f>
        <v>0.13</v>
      </c>
      <c r="F23" s="219">
        <f>ROUND('WP#3 - UE-190529 Light COS'!X16,2)</f>
        <v>0.01</v>
      </c>
    </row>
    <row r="24" spans="1:6" x14ac:dyDescent="0.2">
      <c r="A24" s="224">
        <f t="shared" si="0"/>
        <v>16</v>
      </c>
      <c r="B24" s="226" t="str">
        <f>'WP#3 - UE-190529 Light COS'!A17</f>
        <v>51E</v>
      </c>
      <c r="C24" s="228" t="str">
        <f>'WP#3 - UE-190529 Light COS'!C17</f>
        <v>Light Emitting Diode</v>
      </c>
      <c r="D24" s="246" t="str">
        <f>'WP#3 - UE-190529 Light COS'!D17</f>
        <v>LED 090.01-120</v>
      </c>
      <c r="E24" s="251">
        <f>ROUND('WP#3 - UE-190529 Light COS'!S17,2)</f>
        <v>0.13</v>
      </c>
      <c r="F24" s="219">
        <f>ROUND('WP#3 - UE-190529 Light COS'!X17,2)</f>
        <v>0.01</v>
      </c>
    </row>
    <row r="25" spans="1:6" x14ac:dyDescent="0.2">
      <c r="A25" s="224">
        <f t="shared" si="0"/>
        <v>17</v>
      </c>
      <c r="B25" s="226" t="str">
        <f>'WP#3 - UE-190529 Light COS'!A18</f>
        <v>51E</v>
      </c>
      <c r="C25" s="228" t="str">
        <f>'WP#3 - UE-190529 Light COS'!C18</f>
        <v>Light Emitting Diode</v>
      </c>
      <c r="D25" s="246" t="str">
        <f>'WP#3 - UE-190529 Light COS'!D18</f>
        <v>LED 120.01-150</v>
      </c>
      <c r="E25" s="251">
        <f>ROUND('WP#3 - UE-190529 Light COS'!S18,2)</f>
        <v>0.13</v>
      </c>
      <c r="F25" s="219">
        <f>ROUND('WP#3 - UE-190529 Light COS'!X18,2)</f>
        <v>0.02</v>
      </c>
    </row>
    <row r="26" spans="1:6" x14ac:dyDescent="0.2">
      <c r="A26" s="224">
        <f t="shared" si="0"/>
        <v>18</v>
      </c>
      <c r="B26" s="226" t="str">
        <f>'WP#3 - UE-190529 Light COS'!A19</f>
        <v>51E</v>
      </c>
      <c r="C26" s="228" t="str">
        <f>'WP#3 - UE-190529 Light COS'!C19</f>
        <v>Light Emitting Diode</v>
      </c>
      <c r="D26" s="246" t="str">
        <f>'WP#3 - UE-190529 Light COS'!D19</f>
        <v>LED 150.01-180</v>
      </c>
      <c r="E26" s="251">
        <f>ROUND('WP#3 - UE-190529 Light COS'!S19,2)</f>
        <v>0.13</v>
      </c>
      <c r="F26" s="219">
        <f>ROUND('WP#3 - UE-190529 Light COS'!X19,2)</f>
        <v>0.02</v>
      </c>
    </row>
    <row r="27" spans="1:6" x14ac:dyDescent="0.2">
      <c r="A27" s="224">
        <f t="shared" si="0"/>
        <v>19</v>
      </c>
      <c r="B27" s="226" t="str">
        <f>'WP#3 - UE-190529 Light COS'!A20</f>
        <v>51E</v>
      </c>
      <c r="C27" s="228" t="str">
        <f>'WP#3 - UE-190529 Light COS'!C20</f>
        <v>Light Emitting Diode</v>
      </c>
      <c r="D27" s="246" t="str">
        <f>'WP#3 - UE-190529 Light COS'!D20</f>
        <v>LED 180.01-210</v>
      </c>
      <c r="E27" s="251">
        <f>ROUND('WP#3 - UE-190529 Light COS'!S20,2)</f>
        <v>0.13</v>
      </c>
      <c r="F27" s="219">
        <f>ROUND('WP#3 - UE-190529 Light COS'!X20,2)</f>
        <v>0.03</v>
      </c>
    </row>
    <row r="28" spans="1:6" x14ac:dyDescent="0.2">
      <c r="A28" s="224">
        <f t="shared" si="0"/>
        <v>20</v>
      </c>
      <c r="B28" s="226" t="str">
        <f>'WP#3 - UE-190529 Light COS'!A21</f>
        <v>51E</v>
      </c>
      <c r="C28" s="228" t="str">
        <f>'WP#3 - UE-190529 Light COS'!C21</f>
        <v>Light Emitting Diode</v>
      </c>
      <c r="D28" s="246" t="str">
        <f>'WP#3 - UE-190529 Light COS'!D21</f>
        <v>LED 210.01-240</v>
      </c>
      <c r="E28" s="251">
        <f>ROUND('WP#3 - UE-190529 Light COS'!S21,2)</f>
        <v>0.13</v>
      </c>
      <c r="F28" s="219">
        <f>ROUND('WP#3 - UE-190529 Light COS'!X21,2)</f>
        <v>0.03</v>
      </c>
    </row>
    <row r="29" spans="1:6" x14ac:dyDescent="0.2">
      <c r="A29" s="224">
        <f t="shared" si="0"/>
        <v>21</v>
      </c>
      <c r="B29" s="226" t="str">
        <f>'WP#3 - UE-190529 Light COS'!A22</f>
        <v>51E</v>
      </c>
      <c r="C29" s="228" t="str">
        <f>'WP#3 - UE-190529 Light COS'!C22</f>
        <v>Light Emitting Diode</v>
      </c>
      <c r="D29" s="246" t="str">
        <f>'WP#3 - UE-190529 Light COS'!D22</f>
        <v>LED 240.01-270</v>
      </c>
      <c r="E29" s="251">
        <f>ROUND('WP#3 - UE-190529 Light COS'!S22,2)</f>
        <v>0.13</v>
      </c>
      <c r="F29" s="219">
        <f>ROUND('WP#3 - UE-190529 Light COS'!X22,2)</f>
        <v>0.03</v>
      </c>
    </row>
    <row r="30" spans="1:6" x14ac:dyDescent="0.2">
      <c r="A30" s="224">
        <f t="shared" si="0"/>
        <v>22</v>
      </c>
      <c r="B30" s="226" t="str">
        <f>'WP#3 - UE-190529 Light COS'!A23</f>
        <v>51E</v>
      </c>
      <c r="C30" s="228" t="str">
        <f>'WP#3 - UE-190529 Light COS'!C23</f>
        <v>Light Emitting Diode</v>
      </c>
      <c r="D30" s="246" t="str">
        <f>'WP#3 - UE-190529 Light COS'!D23</f>
        <v>LED 270.01-300</v>
      </c>
      <c r="E30" s="251">
        <f>ROUND('WP#3 - UE-190529 Light COS'!S23,2)</f>
        <v>0.13</v>
      </c>
      <c r="F30" s="219">
        <f>ROUND('WP#3 - UE-190529 Light COS'!X23,2)</f>
        <v>0.04</v>
      </c>
    </row>
    <row r="31" spans="1:6" x14ac:dyDescent="0.2">
      <c r="A31" s="224">
        <f t="shared" si="0"/>
        <v>23</v>
      </c>
      <c r="B31" s="226"/>
      <c r="C31" s="228"/>
      <c r="D31" s="246"/>
      <c r="E31" s="239"/>
      <c r="F31" s="219"/>
    </row>
    <row r="32" spans="1:6" x14ac:dyDescent="0.2">
      <c r="A32" s="224">
        <f t="shared" si="0"/>
        <v>24</v>
      </c>
      <c r="B32" s="226" t="str">
        <f>'WP#3 - UE-190529 Light COS'!A24</f>
        <v>Sch 52E</v>
      </c>
      <c r="C32" s="228"/>
      <c r="D32" s="246"/>
      <c r="E32" s="239"/>
      <c r="F32" s="219"/>
    </row>
    <row r="33" spans="1:6" x14ac:dyDescent="0.2">
      <c r="A33" s="224">
        <f t="shared" si="0"/>
        <v>25</v>
      </c>
      <c r="B33" s="226" t="str">
        <f>'WP#3 - UE-190529 Light COS'!A25</f>
        <v xml:space="preserve">52E </v>
      </c>
      <c r="C33" s="228" t="str">
        <f>'WP#3 - UE-190529 Light COS'!C25</f>
        <v>Sodium Vapor</v>
      </c>
      <c r="D33" s="246" t="str">
        <f>'WP#3 - UE-190529 Light COS'!D25</f>
        <v>SV 50</v>
      </c>
      <c r="E33" s="251">
        <f>ROUND('WP#3 - UE-190529 Light COS'!S25,2)</f>
        <v>0.13</v>
      </c>
      <c r="F33" s="219">
        <f>ROUND('WP#3 - UE-190529 Light COS'!X25,2)</f>
        <v>0.01</v>
      </c>
    </row>
    <row r="34" spans="1:6" x14ac:dyDescent="0.2">
      <c r="A34" s="224">
        <f t="shared" si="0"/>
        <v>26</v>
      </c>
      <c r="B34" s="226" t="str">
        <f>'WP#3 - UE-190529 Light COS'!A26</f>
        <v xml:space="preserve">52E </v>
      </c>
      <c r="C34" s="228" t="str">
        <f>'WP#3 - UE-190529 Light COS'!C26</f>
        <v>Sodium Vapor</v>
      </c>
      <c r="D34" s="246" t="str">
        <f>'WP#3 - UE-190529 Light COS'!D26</f>
        <v>SV 070</v>
      </c>
      <c r="E34" s="251">
        <f>ROUND('WP#3 - UE-190529 Light COS'!S26,2)</f>
        <v>0.13</v>
      </c>
      <c r="F34" s="219">
        <f>ROUND('WP#3 - UE-190529 Light COS'!X26,2)</f>
        <v>0.01</v>
      </c>
    </row>
    <row r="35" spans="1:6" x14ac:dyDescent="0.2">
      <c r="A35" s="224">
        <f t="shared" si="0"/>
        <v>27</v>
      </c>
      <c r="B35" s="226" t="str">
        <f>'WP#3 - UE-190529 Light COS'!A27</f>
        <v xml:space="preserve">52E </v>
      </c>
      <c r="C35" s="228" t="str">
        <f>'WP#3 - UE-190529 Light COS'!C27</f>
        <v>Sodium Vapor</v>
      </c>
      <c r="D35" s="246" t="str">
        <f>'WP#3 - UE-190529 Light COS'!D27</f>
        <v>SV 100</v>
      </c>
      <c r="E35" s="251">
        <f>ROUND('WP#3 - UE-190529 Light COS'!S27,2)</f>
        <v>0.13</v>
      </c>
      <c r="F35" s="219">
        <f>ROUND('WP#3 - UE-190529 Light COS'!X27,2)</f>
        <v>0.01</v>
      </c>
    </row>
    <row r="36" spans="1:6" x14ac:dyDescent="0.2">
      <c r="A36" s="224">
        <f t="shared" si="0"/>
        <v>28</v>
      </c>
      <c r="B36" s="226" t="str">
        <f>'WP#3 - UE-190529 Light COS'!A28</f>
        <v xml:space="preserve">52E </v>
      </c>
      <c r="C36" s="228" t="str">
        <f>'WP#3 - UE-190529 Light COS'!C28</f>
        <v>Sodium Vapor</v>
      </c>
      <c r="D36" s="246" t="str">
        <f>'WP#3 - UE-190529 Light COS'!D28</f>
        <v>SV 150</v>
      </c>
      <c r="E36" s="251">
        <f>ROUND('WP#3 - UE-190529 Light COS'!S28,2)</f>
        <v>0.13</v>
      </c>
      <c r="F36" s="219">
        <f>ROUND('WP#3 - UE-190529 Light COS'!X28,2)</f>
        <v>0.02</v>
      </c>
    </row>
    <row r="37" spans="1:6" x14ac:dyDescent="0.2">
      <c r="A37" s="224">
        <f t="shared" si="0"/>
        <v>29</v>
      </c>
      <c r="B37" s="226" t="str">
        <f>'WP#3 - UE-190529 Light COS'!A29</f>
        <v xml:space="preserve">52E </v>
      </c>
      <c r="C37" s="228" t="str">
        <f>'WP#3 - UE-190529 Light COS'!C29</f>
        <v>Sodium Vapor</v>
      </c>
      <c r="D37" s="246" t="str">
        <f>'WP#3 - UE-190529 Light COS'!D29</f>
        <v>SV 200</v>
      </c>
      <c r="E37" s="251">
        <f>ROUND('WP#3 - UE-190529 Light COS'!S29,2)</f>
        <v>0.13</v>
      </c>
      <c r="F37" s="219">
        <f>ROUND('WP#3 - UE-190529 Light COS'!X29,2)</f>
        <v>0.03</v>
      </c>
    </row>
    <row r="38" spans="1:6" x14ac:dyDescent="0.2">
      <c r="A38" s="224">
        <f t="shared" si="0"/>
        <v>30</v>
      </c>
      <c r="B38" s="226" t="str">
        <f>'WP#3 - UE-190529 Light COS'!A30</f>
        <v xml:space="preserve">52E </v>
      </c>
      <c r="C38" s="228" t="str">
        <f>'WP#3 - UE-190529 Light COS'!C30</f>
        <v>Sodium Vapor</v>
      </c>
      <c r="D38" s="246" t="str">
        <f>'WP#3 - UE-190529 Light COS'!D30</f>
        <v>SV 250</v>
      </c>
      <c r="E38" s="251">
        <f>ROUND('WP#3 - UE-190529 Light COS'!S30,2)</f>
        <v>0.13</v>
      </c>
      <c r="F38" s="219">
        <f>ROUND('WP#3 - UE-190529 Light COS'!X30,2)</f>
        <v>0.03</v>
      </c>
    </row>
    <row r="39" spans="1:6" x14ac:dyDescent="0.2">
      <c r="A39" s="224">
        <f t="shared" si="0"/>
        <v>31</v>
      </c>
      <c r="B39" s="226" t="str">
        <f>'WP#3 - UE-190529 Light COS'!A31</f>
        <v xml:space="preserve">52E </v>
      </c>
      <c r="C39" s="228" t="str">
        <f>'WP#3 - UE-190529 Light COS'!C31</f>
        <v>Sodium Vapor</v>
      </c>
      <c r="D39" s="246" t="str">
        <f>'WP#3 - UE-190529 Light COS'!D31</f>
        <v>SV 310</v>
      </c>
      <c r="E39" s="251">
        <f>ROUND('WP#3 - UE-190529 Light COS'!S31,2)</f>
        <v>0.13</v>
      </c>
      <c r="F39" s="219">
        <f>ROUND('WP#3 - UE-190529 Light COS'!X31,2)</f>
        <v>0.04</v>
      </c>
    </row>
    <row r="40" spans="1:6" x14ac:dyDescent="0.2">
      <c r="A40" s="224">
        <f t="shared" si="0"/>
        <v>32</v>
      </c>
      <c r="B40" s="226" t="str">
        <f>'WP#3 - UE-190529 Light COS'!A32</f>
        <v xml:space="preserve">52E </v>
      </c>
      <c r="C40" s="228" t="str">
        <f>'WP#3 - UE-190529 Light COS'!C32</f>
        <v>Sodium Vapor</v>
      </c>
      <c r="D40" s="246" t="str">
        <f>'WP#3 - UE-190529 Light COS'!D32</f>
        <v>SV 400</v>
      </c>
      <c r="E40" s="251">
        <f>ROUND('WP#3 - UE-190529 Light COS'!S32,2)</f>
        <v>0.13</v>
      </c>
      <c r="F40" s="219">
        <f>ROUND('WP#3 - UE-190529 Light COS'!X32,2)</f>
        <v>0.05</v>
      </c>
    </row>
    <row r="41" spans="1:6" x14ac:dyDescent="0.2">
      <c r="A41" s="224">
        <f t="shared" si="0"/>
        <v>33</v>
      </c>
      <c r="B41" s="226"/>
      <c r="C41" s="228"/>
      <c r="D41" s="246"/>
      <c r="E41" s="251"/>
      <c r="F41" s="219"/>
    </row>
    <row r="42" spans="1:6" x14ac:dyDescent="0.2">
      <c r="A42" s="224">
        <f t="shared" ref="A42:A73" si="1">A41+1</f>
        <v>34</v>
      </c>
      <c r="B42" s="226" t="str">
        <f>'WP#3 - UE-190529 Light COS'!A34</f>
        <v xml:space="preserve">52E </v>
      </c>
      <c r="C42" s="228" t="str">
        <f>'WP#3 - UE-190529 Light COS'!C34</f>
        <v>Metal Halide</v>
      </c>
      <c r="D42" s="246" t="str">
        <f>'WP#3 - UE-190529 Light COS'!D34</f>
        <v>MH 070</v>
      </c>
      <c r="E42" s="251">
        <f>ROUND('WP#3 - UE-190529 Light COS'!S34,2)</f>
        <v>0.13</v>
      </c>
      <c r="F42" s="219">
        <f>ROUND('WP#3 - UE-190529 Light COS'!X34,2)</f>
        <v>0.01</v>
      </c>
    </row>
    <row r="43" spans="1:6" x14ac:dyDescent="0.2">
      <c r="A43" s="224">
        <f t="shared" si="1"/>
        <v>35</v>
      </c>
      <c r="B43" s="226" t="str">
        <f>'WP#3 - UE-190529 Light COS'!A35</f>
        <v xml:space="preserve">52E </v>
      </c>
      <c r="C43" s="228" t="str">
        <f>'WP#3 - UE-190529 Light COS'!C35</f>
        <v>Metal Halide</v>
      </c>
      <c r="D43" s="246" t="str">
        <f>'WP#3 - UE-190529 Light COS'!D35</f>
        <v>MH 100</v>
      </c>
      <c r="E43" s="251">
        <f>ROUND('WP#3 - UE-190529 Light COS'!S35,2)</f>
        <v>0.13</v>
      </c>
      <c r="F43" s="219">
        <f>ROUND('WP#3 - UE-190529 Light COS'!X35,2)</f>
        <v>0.01</v>
      </c>
    </row>
    <row r="44" spans="1:6" x14ac:dyDescent="0.2">
      <c r="A44" s="224">
        <f t="shared" si="1"/>
        <v>36</v>
      </c>
      <c r="B44" s="226" t="str">
        <f>'WP#3 - UE-190529 Light COS'!A36</f>
        <v xml:space="preserve">52E </v>
      </c>
      <c r="C44" s="228" t="str">
        <f>'WP#3 - UE-190529 Light COS'!C36</f>
        <v>Metal Halide</v>
      </c>
      <c r="D44" s="246" t="str">
        <f>'WP#3 - UE-190529 Light COS'!D36</f>
        <v>MH 150</v>
      </c>
      <c r="E44" s="251">
        <f>ROUND('WP#3 - UE-190529 Light COS'!S36,2)</f>
        <v>0.13</v>
      </c>
      <c r="F44" s="219">
        <f>ROUND('WP#3 - UE-190529 Light COS'!X36,2)</f>
        <v>0.02</v>
      </c>
    </row>
    <row r="45" spans="1:6" x14ac:dyDescent="0.2">
      <c r="A45" s="224">
        <f t="shared" si="1"/>
        <v>37</v>
      </c>
      <c r="B45" s="226" t="str">
        <f>'WP#3 - UE-190529 Light COS'!A37</f>
        <v xml:space="preserve">52E </v>
      </c>
      <c r="C45" s="228" t="str">
        <f>'WP#3 - UE-190529 Light COS'!C37</f>
        <v>Metal Halide</v>
      </c>
      <c r="D45" s="246" t="str">
        <f>'WP#3 - UE-190529 Light COS'!D37</f>
        <v>MH 175</v>
      </c>
      <c r="E45" s="251">
        <f>ROUND('WP#3 - UE-190529 Light COS'!S37,2)</f>
        <v>0.13</v>
      </c>
      <c r="F45" s="219">
        <f>ROUND('WP#3 - UE-190529 Light COS'!X37,2)</f>
        <v>0.02</v>
      </c>
    </row>
    <row r="46" spans="1:6" x14ac:dyDescent="0.2">
      <c r="A46" s="224">
        <f t="shared" si="1"/>
        <v>38</v>
      </c>
      <c r="B46" s="226" t="str">
        <f>'WP#3 - UE-190529 Light COS'!A38</f>
        <v xml:space="preserve">52E </v>
      </c>
      <c r="C46" s="228" t="str">
        <f>'WP#3 - UE-190529 Light COS'!C38</f>
        <v>Metal Halide</v>
      </c>
      <c r="D46" s="246" t="str">
        <f>'WP#3 - UE-190529 Light COS'!D38</f>
        <v>MH 250</v>
      </c>
      <c r="E46" s="251">
        <f>ROUND('WP#3 - UE-190529 Light COS'!S38,2)</f>
        <v>0.13</v>
      </c>
      <c r="F46" s="219">
        <f>ROUND('WP#3 - UE-190529 Light COS'!X38,2)</f>
        <v>0.03</v>
      </c>
    </row>
    <row r="47" spans="1:6" x14ac:dyDescent="0.2">
      <c r="A47" s="224">
        <f t="shared" si="1"/>
        <v>39</v>
      </c>
      <c r="B47" s="226" t="str">
        <f>'WP#3 - UE-190529 Light COS'!A39</f>
        <v xml:space="preserve">52E </v>
      </c>
      <c r="C47" s="228" t="str">
        <f>'WP#3 - UE-190529 Light COS'!C39</f>
        <v>Metal Halide</v>
      </c>
      <c r="D47" s="246" t="str">
        <f>'WP#3 - UE-190529 Light COS'!D39</f>
        <v>MH 400</v>
      </c>
      <c r="E47" s="251">
        <f>ROUND('WP#3 - UE-190529 Light COS'!S39,2)</f>
        <v>0.13</v>
      </c>
      <c r="F47" s="219">
        <f>ROUND('WP#3 - UE-190529 Light COS'!X39,2)</f>
        <v>0.05</v>
      </c>
    </row>
    <row r="48" spans="1:6" x14ac:dyDescent="0.2">
      <c r="A48" s="224">
        <f t="shared" si="1"/>
        <v>40</v>
      </c>
      <c r="B48" s="226" t="str">
        <f>'WP#3 - UE-190529 Light COS'!A40</f>
        <v xml:space="preserve">52E </v>
      </c>
      <c r="C48" s="228" t="str">
        <f>'WP#3 - UE-190529 Light COS'!C40</f>
        <v>Metal Halide</v>
      </c>
      <c r="D48" s="246" t="str">
        <f>'WP#3 - UE-190529 Light COS'!D40</f>
        <v>MH 1000</v>
      </c>
      <c r="E48" s="251">
        <f>ROUND('WP#3 - UE-190529 Light COS'!S40,2)</f>
        <v>0.13</v>
      </c>
      <c r="F48" s="219">
        <f>ROUND('WP#3 - UE-190529 Light COS'!X40,2)</f>
        <v>0.13</v>
      </c>
    </row>
    <row r="49" spans="1:6" x14ac:dyDescent="0.2">
      <c r="A49" s="224">
        <f t="shared" si="1"/>
        <v>41</v>
      </c>
      <c r="B49" s="226"/>
      <c r="C49" s="228"/>
      <c r="D49" s="246"/>
      <c r="E49" s="239"/>
      <c r="F49" s="219"/>
    </row>
    <row r="50" spans="1:6" x14ac:dyDescent="0.2">
      <c r="A50" s="224">
        <f t="shared" si="1"/>
        <v>42</v>
      </c>
      <c r="B50" s="226" t="str">
        <f>'WP#3 - UE-190529 Light COS'!A41</f>
        <v>Sch 53E</v>
      </c>
      <c r="C50" s="228"/>
      <c r="D50" s="246"/>
      <c r="E50" s="239"/>
      <c r="F50" s="219"/>
    </row>
    <row r="51" spans="1:6" x14ac:dyDescent="0.2">
      <c r="A51" s="224">
        <f t="shared" si="1"/>
        <v>43</v>
      </c>
      <c r="B51" s="226" t="str">
        <f>'WP#3 - UE-190529 Light COS'!A42</f>
        <v>53E - Company Owned</v>
      </c>
      <c r="C51" s="228" t="str">
        <f>'WP#3 - UE-190529 Light COS'!C42</f>
        <v>Sodium Vapor</v>
      </c>
      <c r="D51" s="246" t="str">
        <f>'WP#3 - UE-190529 Light COS'!D42</f>
        <v>SV 050</v>
      </c>
      <c r="E51" s="251">
        <f>ROUND('WP#3 - UE-190529 Light COS'!S42,2)</f>
        <v>0.13</v>
      </c>
      <c r="F51" s="219">
        <f>ROUND('WP#3 - UE-190529 Light COS'!X42,2)</f>
        <v>0.01</v>
      </c>
    </row>
    <row r="52" spans="1:6" x14ac:dyDescent="0.2">
      <c r="A52" s="224">
        <f t="shared" si="1"/>
        <v>44</v>
      </c>
      <c r="B52" s="226" t="str">
        <f>'WP#3 - UE-190529 Light COS'!A43</f>
        <v>53E - Company Owned</v>
      </c>
      <c r="C52" s="228" t="str">
        <f>'WP#3 - UE-190529 Light COS'!C43</f>
        <v>Sodium Vapor</v>
      </c>
      <c r="D52" s="246" t="str">
        <f>'WP#3 - UE-190529 Light COS'!D43</f>
        <v>SV 070</v>
      </c>
      <c r="E52" s="251">
        <f>ROUND('WP#3 - UE-190529 Light COS'!S43,2)</f>
        <v>0.13</v>
      </c>
      <c r="F52" s="219">
        <f>ROUND('WP#3 - UE-190529 Light COS'!X43,2)</f>
        <v>0.01</v>
      </c>
    </row>
    <row r="53" spans="1:6" x14ac:dyDescent="0.2">
      <c r="A53" s="224">
        <f t="shared" si="1"/>
        <v>45</v>
      </c>
      <c r="B53" s="226" t="str">
        <f>'WP#3 - UE-190529 Light COS'!A44</f>
        <v>53E - Company Owned</v>
      </c>
      <c r="C53" s="228" t="str">
        <f>'WP#3 - UE-190529 Light COS'!C44</f>
        <v>Sodium Vapor</v>
      </c>
      <c r="D53" s="246" t="str">
        <f>'WP#3 - UE-190529 Light COS'!D44</f>
        <v>SV 100</v>
      </c>
      <c r="E53" s="251">
        <f>ROUND('WP#3 - UE-190529 Light COS'!S44,2)</f>
        <v>0.13</v>
      </c>
      <c r="F53" s="219">
        <f>ROUND('WP#3 - UE-190529 Light COS'!X44,2)</f>
        <v>0.01</v>
      </c>
    </row>
    <row r="54" spans="1:6" x14ac:dyDescent="0.2">
      <c r="A54" s="224">
        <f t="shared" si="1"/>
        <v>46</v>
      </c>
      <c r="B54" s="226" t="str">
        <f>'WP#3 - UE-190529 Light COS'!A45</f>
        <v>53E - Company Owned</v>
      </c>
      <c r="C54" s="228" t="str">
        <f>'WP#3 - UE-190529 Light COS'!C45</f>
        <v>Sodium Vapor</v>
      </c>
      <c r="D54" s="246" t="str">
        <f>'WP#3 - UE-190529 Light COS'!D45</f>
        <v>SV 150</v>
      </c>
      <c r="E54" s="251">
        <f>ROUND('WP#3 - UE-190529 Light COS'!S45,2)</f>
        <v>0.13</v>
      </c>
      <c r="F54" s="219">
        <f>ROUND('WP#3 - UE-190529 Light COS'!X45,2)</f>
        <v>0.02</v>
      </c>
    </row>
    <row r="55" spans="1:6" x14ac:dyDescent="0.2">
      <c r="A55" s="224">
        <f t="shared" si="1"/>
        <v>47</v>
      </c>
      <c r="B55" s="226" t="str">
        <f>'WP#3 - UE-190529 Light COS'!A46</f>
        <v>53E - Company Owned</v>
      </c>
      <c r="C55" s="228" t="str">
        <f>'WP#3 - UE-190529 Light COS'!C46</f>
        <v>Sodium Vapor</v>
      </c>
      <c r="D55" s="246" t="str">
        <f>'WP#3 - UE-190529 Light COS'!D46</f>
        <v>SV 200</v>
      </c>
      <c r="E55" s="251">
        <f>ROUND('WP#3 - UE-190529 Light COS'!S46,2)</f>
        <v>0.13</v>
      </c>
      <c r="F55" s="219">
        <f>ROUND('WP#3 - UE-190529 Light COS'!X46,2)</f>
        <v>0.03</v>
      </c>
    </row>
    <row r="56" spans="1:6" x14ac:dyDescent="0.2">
      <c r="A56" s="224">
        <f t="shared" si="1"/>
        <v>48</v>
      </c>
      <c r="B56" s="226" t="str">
        <f>'WP#3 - UE-190529 Light COS'!A47</f>
        <v>53E - Company Owned</v>
      </c>
      <c r="C56" s="228" t="str">
        <f>'WP#3 - UE-190529 Light COS'!C47</f>
        <v>Sodium Vapor</v>
      </c>
      <c r="D56" s="246" t="str">
        <f>'WP#3 - UE-190529 Light COS'!D47</f>
        <v>SV 250</v>
      </c>
      <c r="E56" s="251">
        <f>ROUND('WP#3 - UE-190529 Light COS'!S47,2)</f>
        <v>0.13</v>
      </c>
      <c r="F56" s="219">
        <f>ROUND('WP#3 - UE-190529 Light COS'!X47,2)</f>
        <v>0.03</v>
      </c>
    </row>
    <row r="57" spans="1:6" x14ac:dyDescent="0.2">
      <c r="A57" s="224">
        <f t="shared" si="1"/>
        <v>49</v>
      </c>
      <c r="B57" s="226" t="str">
        <f>'WP#3 - UE-190529 Light COS'!A48</f>
        <v>53E - Company Owned</v>
      </c>
      <c r="C57" s="228" t="str">
        <f>'WP#3 - UE-190529 Light COS'!C48</f>
        <v>Sodium Vapor</v>
      </c>
      <c r="D57" s="246" t="str">
        <f>'WP#3 - UE-190529 Light COS'!D48</f>
        <v>SV 310</v>
      </c>
      <c r="E57" s="251">
        <f>ROUND('WP#3 - UE-190529 Light COS'!S48,2)</f>
        <v>0.13</v>
      </c>
      <c r="F57" s="219">
        <f>ROUND('WP#3 - UE-190529 Light COS'!X48,2)</f>
        <v>0.04</v>
      </c>
    </row>
    <row r="58" spans="1:6" x14ac:dyDescent="0.2">
      <c r="A58" s="224">
        <f t="shared" si="1"/>
        <v>50</v>
      </c>
      <c r="B58" s="226" t="str">
        <f>'WP#3 - UE-190529 Light COS'!A49</f>
        <v>53E - Company Owned</v>
      </c>
      <c r="C58" s="228" t="str">
        <f>'WP#3 - UE-190529 Light COS'!C49</f>
        <v>Sodium Vapor</v>
      </c>
      <c r="D58" s="246" t="str">
        <f>'WP#3 - UE-190529 Light COS'!D49</f>
        <v>SV 400</v>
      </c>
      <c r="E58" s="251">
        <f>ROUND('WP#3 - UE-190529 Light COS'!S49,2)</f>
        <v>0.13</v>
      </c>
      <c r="F58" s="219">
        <f>ROUND('WP#3 - UE-190529 Light COS'!X49,2)</f>
        <v>0.05</v>
      </c>
    </row>
    <row r="59" spans="1:6" x14ac:dyDescent="0.2">
      <c r="A59" s="224">
        <f t="shared" si="1"/>
        <v>51</v>
      </c>
      <c r="B59" s="226" t="str">
        <f>'WP#3 - UE-190529 Light COS'!A50</f>
        <v>53E - Company Owned</v>
      </c>
      <c r="C59" s="228" t="str">
        <f>'WP#3 - UE-190529 Light COS'!C50</f>
        <v>Sodium Vapor</v>
      </c>
      <c r="D59" s="246" t="str">
        <f>'WP#3 - UE-190529 Light COS'!D50</f>
        <v>SV 1000</v>
      </c>
      <c r="E59" s="251">
        <f>ROUND('WP#3 - UE-190529 Light COS'!S50,2)</f>
        <v>0.13</v>
      </c>
      <c r="F59" s="219">
        <f>ROUND('WP#3 - UE-190529 Light COS'!X50,2)</f>
        <v>0.13</v>
      </c>
    </row>
    <row r="60" spans="1:6" x14ac:dyDescent="0.2">
      <c r="A60" s="224">
        <f t="shared" si="1"/>
        <v>52</v>
      </c>
      <c r="B60" s="226"/>
      <c r="C60" s="228"/>
      <c r="D60" s="246"/>
      <c r="E60" s="251"/>
      <c r="F60" s="219"/>
    </row>
    <row r="61" spans="1:6" x14ac:dyDescent="0.2">
      <c r="A61" s="224">
        <f t="shared" si="1"/>
        <v>53</v>
      </c>
      <c r="B61" s="226" t="str">
        <f>'WP#3 - UE-190529 Light COS'!A52</f>
        <v>53E - Company Owned</v>
      </c>
      <c r="C61" s="228" t="str">
        <f>'WP#3 - UE-190529 Light COS'!C52</f>
        <v>Metal Halide</v>
      </c>
      <c r="D61" s="246" t="str">
        <f>'WP#3 - UE-190529 Light COS'!D52</f>
        <v>MH 070</v>
      </c>
      <c r="E61" s="251">
        <f>ROUND('WP#3 - UE-190529 Light COS'!S52,2)</f>
        <v>0.13</v>
      </c>
      <c r="F61" s="219">
        <f>ROUND('WP#3 - UE-190529 Light COS'!X52,2)</f>
        <v>0.01</v>
      </c>
    </row>
    <row r="62" spans="1:6" x14ac:dyDescent="0.2">
      <c r="A62" s="224">
        <f t="shared" si="1"/>
        <v>54</v>
      </c>
      <c r="B62" s="226" t="str">
        <f>'WP#3 - UE-190529 Light COS'!A53</f>
        <v>53E - Company Owned</v>
      </c>
      <c r="C62" s="228" t="str">
        <f>'WP#3 - UE-190529 Light COS'!C53</f>
        <v>Metal Halide</v>
      </c>
      <c r="D62" s="246" t="str">
        <f>'WP#3 - UE-190529 Light COS'!D53</f>
        <v>MH 100</v>
      </c>
      <c r="E62" s="251">
        <f>ROUND('WP#3 - UE-190529 Light COS'!S53,2)</f>
        <v>0.13</v>
      </c>
      <c r="F62" s="219">
        <f>ROUND('WP#3 - UE-190529 Light COS'!X53,2)</f>
        <v>0.01</v>
      </c>
    </row>
    <row r="63" spans="1:6" x14ac:dyDescent="0.2">
      <c r="A63" s="224">
        <f t="shared" si="1"/>
        <v>55</v>
      </c>
      <c r="B63" s="226" t="str">
        <f>'WP#3 - UE-190529 Light COS'!A54</f>
        <v>53E - Company Owned</v>
      </c>
      <c r="C63" s="228" t="str">
        <f>'WP#3 - UE-190529 Light COS'!C54</f>
        <v>Metal Halide</v>
      </c>
      <c r="D63" s="246" t="str">
        <f>'WP#3 - UE-190529 Light COS'!D54</f>
        <v>MH 150</v>
      </c>
      <c r="E63" s="251">
        <f>ROUND('WP#3 - UE-190529 Light COS'!S54,2)</f>
        <v>0.13</v>
      </c>
      <c r="F63" s="219">
        <f>ROUND('WP#3 - UE-190529 Light COS'!X54,2)</f>
        <v>0.02</v>
      </c>
    </row>
    <row r="64" spans="1:6" x14ac:dyDescent="0.2">
      <c r="A64" s="224">
        <f t="shared" si="1"/>
        <v>56</v>
      </c>
      <c r="B64" s="226" t="str">
        <f>'WP#3 - UE-190529 Light COS'!A55</f>
        <v>53E - Company Owned</v>
      </c>
      <c r="C64" s="228" t="str">
        <f>'WP#3 - UE-190529 Light COS'!C55</f>
        <v>Metal Halide</v>
      </c>
      <c r="D64" s="246" t="str">
        <f>'WP#3 - UE-190529 Light COS'!D55</f>
        <v>MH 250</v>
      </c>
      <c r="E64" s="251">
        <f>ROUND('WP#3 - UE-190529 Light COS'!S55,2)</f>
        <v>0.13</v>
      </c>
      <c r="F64" s="219">
        <f>ROUND('WP#3 - UE-190529 Light COS'!X55,2)</f>
        <v>0.03</v>
      </c>
    </row>
    <row r="65" spans="1:6" x14ac:dyDescent="0.2">
      <c r="A65" s="224">
        <f t="shared" si="1"/>
        <v>57</v>
      </c>
      <c r="B65" s="226" t="str">
        <f>'WP#3 - UE-190529 Light COS'!A56</f>
        <v>53E - Company Owned</v>
      </c>
      <c r="C65" s="228" t="str">
        <f>'WP#3 - UE-190529 Light COS'!C56</f>
        <v>Metal Halide</v>
      </c>
      <c r="D65" s="246" t="str">
        <f>'WP#3 - UE-190529 Light COS'!D56</f>
        <v>MH 400</v>
      </c>
      <c r="E65" s="251">
        <f>ROUND('WP#3 - UE-190529 Light COS'!S56,2)</f>
        <v>0.13</v>
      </c>
      <c r="F65" s="219">
        <f>ROUND('WP#3 - UE-190529 Light COS'!X56,2)</f>
        <v>0.05</v>
      </c>
    </row>
    <row r="66" spans="1:6" x14ac:dyDescent="0.2">
      <c r="A66" s="224">
        <f t="shared" si="1"/>
        <v>58</v>
      </c>
      <c r="B66" s="226"/>
      <c r="C66" s="228"/>
      <c r="D66" s="246"/>
      <c r="E66" s="251"/>
      <c r="F66" s="219"/>
    </row>
    <row r="67" spans="1:6" x14ac:dyDescent="0.2">
      <c r="A67" s="224">
        <f t="shared" si="1"/>
        <v>59</v>
      </c>
      <c r="B67" s="226" t="str">
        <f>'WP#3 - UE-190529 Light COS'!A58</f>
        <v>53E - Company Owned</v>
      </c>
      <c r="C67" s="228" t="str">
        <f>'WP#3 - UE-190529 Light COS'!C58</f>
        <v>Light Emitting Diode</v>
      </c>
      <c r="D67" s="246" t="str">
        <f>'WP#3 - UE-190529 Light COS'!D58</f>
        <v>LED 030.01-060</v>
      </c>
      <c r="E67" s="251">
        <f>ROUND('WP#3 - UE-190529 Light COS'!S58,2)</f>
        <v>0.13</v>
      </c>
      <c r="F67" s="219">
        <f>ROUND('WP#3 - UE-190529 Light COS'!X58,2)</f>
        <v>0.01</v>
      </c>
    </row>
    <row r="68" spans="1:6" x14ac:dyDescent="0.2">
      <c r="A68" s="224">
        <f t="shared" si="1"/>
        <v>60</v>
      </c>
      <c r="B68" s="226" t="str">
        <f>'WP#3 - UE-190529 Light COS'!A59</f>
        <v>53E - Company Owned</v>
      </c>
      <c r="C68" s="228" t="str">
        <f>'WP#3 - UE-190529 Light COS'!C59</f>
        <v>Light Emitting Diode</v>
      </c>
      <c r="D68" s="246" t="str">
        <f>'WP#3 - UE-190529 Light COS'!D59</f>
        <v>LED 060.01-090</v>
      </c>
      <c r="E68" s="251">
        <f>ROUND('WP#3 - UE-190529 Light COS'!S59,2)</f>
        <v>0.13</v>
      </c>
      <c r="F68" s="219">
        <f>ROUND('WP#3 - UE-190529 Light COS'!X59,2)</f>
        <v>0.01</v>
      </c>
    </row>
    <row r="69" spans="1:6" x14ac:dyDescent="0.2">
      <c r="A69" s="224">
        <f t="shared" si="1"/>
        <v>61</v>
      </c>
      <c r="B69" s="226" t="str">
        <f>'WP#3 - UE-190529 Light COS'!A60</f>
        <v>53E - Company Owned</v>
      </c>
      <c r="C69" s="228" t="str">
        <f>'WP#3 - UE-190529 Light COS'!C60</f>
        <v>Light Emitting Diode</v>
      </c>
      <c r="D69" s="246" t="str">
        <f>'WP#3 - UE-190529 Light COS'!D60</f>
        <v>LED 090.01-120</v>
      </c>
      <c r="E69" s="251">
        <f>ROUND('WP#3 - UE-190529 Light COS'!S60,2)</f>
        <v>0.13</v>
      </c>
      <c r="F69" s="219">
        <f>ROUND('WP#3 - UE-190529 Light COS'!X60,2)</f>
        <v>0.01</v>
      </c>
    </row>
    <row r="70" spans="1:6" x14ac:dyDescent="0.2">
      <c r="A70" s="224">
        <f t="shared" si="1"/>
        <v>62</v>
      </c>
      <c r="B70" s="226" t="str">
        <f>'WP#3 - UE-190529 Light COS'!A61</f>
        <v>53E - Company Owned</v>
      </c>
      <c r="C70" s="228" t="str">
        <f>'WP#3 - UE-190529 Light COS'!C61</f>
        <v>Light Emitting Diode</v>
      </c>
      <c r="D70" s="246" t="str">
        <f>'WP#3 - UE-190529 Light COS'!D61</f>
        <v>LED 120.01-150</v>
      </c>
      <c r="E70" s="251">
        <f>ROUND('WP#3 - UE-190529 Light COS'!S61,2)</f>
        <v>0.13</v>
      </c>
      <c r="F70" s="219">
        <f>ROUND('WP#3 - UE-190529 Light COS'!X61,2)</f>
        <v>0.02</v>
      </c>
    </row>
    <row r="71" spans="1:6" x14ac:dyDescent="0.2">
      <c r="A71" s="224">
        <f t="shared" si="1"/>
        <v>63</v>
      </c>
      <c r="B71" s="226" t="str">
        <f>'WP#3 - UE-190529 Light COS'!A62</f>
        <v>53E - Company Owned</v>
      </c>
      <c r="C71" s="228" t="str">
        <f>'WP#3 - UE-190529 Light COS'!C62</f>
        <v>Light Emitting Diode</v>
      </c>
      <c r="D71" s="246" t="str">
        <f>'WP#3 - UE-190529 Light COS'!D62</f>
        <v>LED 150.01-180</v>
      </c>
      <c r="E71" s="251">
        <f>ROUND('WP#3 - UE-190529 Light COS'!S62,2)</f>
        <v>0.13</v>
      </c>
      <c r="F71" s="219">
        <f>ROUND('WP#3 - UE-190529 Light COS'!X62,2)</f>
        <v>0.02</v>
      </c>
    </row>
    <row r="72" spans="1:6" x14ac:dyDescent="0.2">
      <c r="A72" s="224">
        <f t="shared" si="1"/>
        <v>64</v>
      </c>
      <c r="B72" s="226" t="str">
        <f>'WP#3 - UE-190529 Light COS'!A63</f>
        <v>53E - Company Owned</v>
      </c>
      <c r="C72" s="228" t="str">
        <f>'WP#3 - UE-190529 Light COS'!C63</f>
        <v>Light Emitting Diode</v>
      </c>
      <c r="D72" s="246" t="str">
        <f>'WP#3 - UE-190529 Light COS'!D63</f>
        <v>LED 180.01-210</v>
      </c>
      <c r="E72" s="251">
        <f>ROUND('WP#3 - UE-190529 Light COS'!S63,2)</f>
        <v>0.13</v>
      </c>
      <c r="F72" s="219">
        <f>ROUND('WP#3 - UE-190529 Light COS'!X63,2)</f>
        <v>0.03</v>
      </c>
    </row>
    <row r="73" spans="1:6" x14ac:dyDescent="0.2">
      <c r="A73" s="224">
        <f t="shared" si="1"/>
        <v>65</v>
      </c>
      <c r="B73" s="226" t="str">
        <f>'WP#3 - UE-190529 Light COS'!A64</f>
        <v>53E - Company Owned</v>
      </c>
      <c r="C73" s="228" t="str">
        <f>'WP#3 - UE-190529 Light COS'!C64</f>
        <v>Light Emitting Diode</v>
      </c>
      <c r="D73" s="246" t="str">
        <f>'WP#3 - UE-190529 Light COS'!D64</f>
        <v>LED 210.01-240</v>
      </c>
      <c r="E73" s="251">
        <f>ROUND('WP#3 - UE-190529 Light COS'!S64,2)</f>
        <v>0.13</v>
      </c>
      <c r="F73" s="219">
        <f>ROUND('WP#3 - UE-190529 Light COS'!X64,2)</f>
        <v>0.03</v>
      </c>
    </row>
    <row r="74" spans="1:6" x14ac:dyDescent="0.2">
      <c r="A74" s="224">
        <f t="shared" ref="A74:A105" si="2">A73+1</f>
        <v>66</v>
      </c>
      <c r="B74" s="226" t="str">
        <f>'WP#3 - UE-190529 Light COS'!A65</f>
        <v>53E - Company Owned</v>
      </c>
      <c r="C74" s="228" t="str">
        <f>'WP#3 - UE-190529 Light COS'!C65</f>
        <v>Light Emitting Diode</v>
      </c>
      <c r="D74" s="246" t="str">
        <f>'WP#3 - UE-190529 Light COS'!D65</f>
        <v>LED 240.01-270</v>
      </c>
      <c r="E74" s="251">
        <f>ROUND('WP#3 - UE-190529 Light COS'!S65,2)</f>
        <v>0.13</v>
      </c>
      <c r="F74" s="219">
        <f>ROUND('WP#3 - UE-190529 Light COS'!X65,2)</f>
        <v>0.03</v>
      </c>
    </row>
    <row r="75" spans="1:6" x14ac:dyDescent="0.2">
      <c r="A75" s="224">
        <f t="shared" si="2"/>
        <v>67</v>
      </c>
      <c r="B75" s="226" t="str">
        <f>'WP#3 - UE-190529 Light COS'!A66</f>
        <v>53E - Company Owned</v>
      </c>
      <c r="C75" s="228" t="str">
        <f>'WP#3 - UE-190529 Light COS'!C66</f>
        <v>Light Emitting Diode</v>
      </c>
      <c r="D75" s="246" t="str">
        <f>'WP#3 - UE-190529 Light COS'!D66</f>
        <v>LED 270.01-300</v>
      </c>
      <c r="E75" s="251">
        <f>ROUND('WP#3 - UE-190529 Light COS'!S66,2)</f>
        <v>0.13</v>
      </c>
      <c r="F75" s="219">
        <f>ROUND('WP#3 - UE-190529 Light COS'!X66,2)</f>
        <v>0.04</v>
      </c>
    </row>
    <row r="76" spans="1:6" x14ac:dyDescent="0.2">
      <c r="A76" s="224">
        <f t="shared" si="2"/>
        <v>68</v>
      </c>
      <c r="B76" s="226"/>
      <c r="C76" s="228"/>
      <c r="D76" s="246"/>
      <c r="E76" s="251"/>
      <c r="F76" s="219"/>
    </row>
    <row r="77" spans="1:6" x14ac:dyDescent="0.2">
      <c r="A77" s="224">
        <f t="shared" si="2"/>
        <v>69</v>
      </c>
      <c r="B77" s="226" t="str">
        <f>'WP#3 - UE-190529 Light COS'!A68</f>
        <v>53E - Customer Owned</v>
      </c>
      <c r="C77" s="228" t="str">
        <f>'WP#3 - UE-190529 Light COS'!C68</f>
        <v>Sodium Vapor</v>
      </c>
      <c r="D77" s="246" t="str">
        <f>'WP#3 - UE-190529 Light COS'!D68</f>
        <v>SV 050</v>
      </c>
      <c r="E77" s="251">
        <f>ROUND('WP#3 - UE-190529 Light COS'!S68,2)</f>
        <v>0.13</v>
      </c>
      <c r="F77" s="219">
        <f>ROUND('WP#3 - UE-190529 Light COS'!X68,2)</f>
        <v>0.01</v>
      </c>
    </row>
    <row r="78" spans="1:6" x14ac:dyDescent="0.2">
      <c r="A78" s="224">
        <f t="shared" si="2"/>
        <v>70</v>
      </c>
      <c r="B78" s="226" t="str">
        <f>'WP#3 - UE-190529 Light COS'!A69</f>
        <v>53E - Customer Owned</v>
      </c>
      <c r="C78" s="228" t="str">
        <f>'WP#3 - UE-190529 Light COS'!C69</f>
        <v>Sodium Vapor</v>
      </c>
      <c r="D78" s="246" t="str">
        <f>'WP#3 - UE-190529 Light COS'!D69</f>
        <v>SV 070</v>
      </c>
      <c r="E78" s="251">
        <f>ROUND('WP#3 - UE-190529 Light COS'!S69,2)</f>
        <v>0.13</v>
      </c>
      <c r="F78" s="219">
        <f>ROUND('WP#3 - UE-190529 Light COS'!X69,2)</f>
        <v>0.01</v>
      </c>
    </row>
    <row r="79" spans="1:6" x14ac:dyDescent="0.2">
      <c r="A79" s="224">
        <f t="shared" si="2"/>
        <v>71</v>
      </c>
      <c r="B79" s="226" t="str">
        <f>'WP#3 - UE-190529 Light COS'!A70</f>
        <v>53E - Customer Owned</v>
      </c>
      <c r="C79" s="228" t="str">
        <f>'WP#3 - UE-190529 Light COS'!C70</f>
        <v>Sodium Vapor</v>
      </c>
      <c r="D79" s="246" t="str">
        <f>'WP#3 - UE-190529 Light COS'!D70</f>
        <v>SV 100</v>
      </c>
      <c r="E79" s="251">
        <f>ROUND('WP#3 - UE-190529 Light COS'!S70,2)</f>
        <v>0.13</v>
      </c>
      <c r="F79" s="219">
        <f>ROUND('WP#3 - UE-190529 Light COS'!X70,2)</f>
        <v>0.01</v>
      </c>
    </row>
    <row r="80" spans="1:6" x14ac:dyDescent="0.2">
      <c r="A80" s="224">
        <f t="shared" si="2"/>
        <v>72</v>
      </c>
      <c r="B80" s="226" t="str">
        <f>'WP#3 - UE-190529 Light COS'!A71</f>
        <v>53E - Customer Owned</v>
      </c>
      <c r="C80" s="228" t="str">
        <f>'WP#3 - UE-190529 Light COS'!C71</f>
        <v>Sodium Vapor</v>
      </c>
      <c r="D80" s="246" t="str">
        <f>'WP#3 - UE-190529 Light COS'!D71</f>
        <v>SV 150</v>
      </c>
      <c r="E80" s="251">
        <f>ROUND('WP#3 - UE-190529 Light COS'!S71,2)</f>
        <v>0.13</v>
      </c>
      <c r="F80" s="219">
        <f>ROUND('WP#3 - UE-190529 Light COS'!X71,2)</f>
        <v>0.02</v>
      </c>
    </row>
    <row r="81" spans="1:6" x14ac:dyDescent="0.2">
      <c r="A81" s="224">
        <f t="shared" si="2"/>
        <v>73</v>
      </c>
      <c r="B81" s="226" t="str">
        <f>'WP#3 - UE-190529 Light COS'!A72</f>
        <v>53E - Customer Owned</v>
      </c>
      <c r="C81" s="228" t="str">
        <f>'WP#3 - UE-190529 Light COS'!C72</f>
        <v>Sodium Vapor</v>
      </c>
      <c r="D81" s="246" t="str">
        <f>'WP#3 - UE-190529 Light COS'!D72</f>
        <v>SV 200</v>
      </c>
      <c r="E81" s="251">
        <f>ROUND('WP#3 - UE-190529 Light COS'!S72,2)</f>
        <v>0.13</v>
      </c>
      <c r="F81" s="219">
        <f>ROUND('WP#3 - UE-190529 Light COS'!X72,2)</f>
        <v>0.03</v>
      </c>
    </row>
    <row r="82" spans="1:6" x14ac:dyDescent="0.2">
      <c r="A82" s="224">
        <f t="shared" si="2"/>
        <v>74</v>
      </c>
      <c r="B82" s="226" t="str">
        <f>'WP#3 - UE-190529 Light COS'!A73</f>
        <v>53E - Customer Owned</v>
      </c>
      <c r="C82" s="228" t="str">
        <f>'WP#3 - UE-190529 Light COS'!C73</f>
        <v>Sodium Vapor</v>
      </c>
      <c r="D82" s="246" t="str">
        <f>'WP#3 - UE-190529 Light COS'!D73</f>
        <v>SV 250</v>
      </c>
      <c r="E82" s="251">
        <f>ROUND('WP#3 - UE-190529 Light COS'!S73,2)</f>
        <v>0.13</v>
      </c>
      <c r="F82" s="219">
        <f>ROUND('WP#3 - UE-190529 Light COS'!X73,2)</f>
        <v>0.03</v>
      </c>
    </row>
    <row r="83" spans="1:6" x14ac:dyDescent="0.2">
      <c r="A83" s="224">
        <f t="shared" si="2"/>
        <v>75</v>
      </c>
      <c r="B83" s="226" t="str">
        <f>'WP#3 - UE-190529 Light COS'!A74</f>
        <v>53E - Customer Owned</v>
      </c>
      <c r="C83" s="228" t="str">
        <f>'WP#3 - UE-190529 Light COS'!C74</f>
        <v>Sodium Vapor</v>
      </c>
      <c r="D83" s="246" t="str">
        <f>'WP#3 - UE-190529 Light COS'!D74</f>
        <v>SV 310</v>
      </c>
      <c r="E83" s="251">
        <f>ROUND('WP#3 - UE-190529 Light COS'!S74,2)</f>
        <v>0.13</v>
      </c>
      <c r="F83" s="219">
        <f>ROUND('WP#3 - UE-190529 Light COS'!X74,2)</f>
        <v>0.04</v>
      </c>
    </row>
    <row r="84" spans="1:6" x14ac:dyDescent="0.2">
      <c r="A84" s="224">
        <f t="shared" si="2"/>
        <v>76</v>
      </c>
      <c r="B84" s="226" t="str">
        <f>'WP#3 - UE-190529 Light COS'!A75</f>
        <v>53E - Customer Owned</v>
      </c>
      <c r="C84" s="228" t="str">
        <f>'WP#3 - UE-190529 Light COS'!C75</f>
        <v>Sodium Vapor</v>
      </c>
      <c r="D84" s="246" t="str">
        <f>'WP#3 - UE-190529 Light COS'!D75</f>
        <v>SV 400</v>
      </c>
      <c r="E84" s="251">
        <f>ROUND('WP#3 - UE-190529 Light COS'!S75,2)</f>
        <v>0.13</v>
      </c>
      <c r="F84" s="219">
        <f>ROUND('WP#3 - UE-190529 Light COS'!X75,2)</f>
        <v>0.05</v>
      </c>
    </row>
    <row r="85" spans="1:6" x14ac:dyDescent="0.2">
      <c r="A85" s="224">
        <f t="shared" si="2"/>
        <v>77</v>
      </c>
      <c r="B85" s="226" t="str">
        <f>'WP#3 - UE-190529 Light COS'!A76</f>
        <v>53E - Customer Owned</v>
      </c>
      <c r="C85" s="228" t="str">
        <f>'WP#3 - UE-190529 Light COS'!C76</f>
        <v>Sodium Vapor</v>
      </c>
      <c r="D85" s="246" t="str">
        <f>'WP#3 - UE-190529 Light COS'!D76</f>
        <v>SV 1000</v>
      </c>
      <c r="E85" s="251">
        <f>ROUND('WP#3 - UE-190529 Light COS'!S76,2)</f>
        <v>0.13</v>
      </c>
      <c r="F85" s="219">
        <f>ROUND('WP#3 - UE-190529 Light COS'!X76,2)</f>
        <v>0.13</v>
      </c>
    </row>
    <row r="86" spans="1:6" x14ac:dyDescent="0.2">
      <c r="A86" s="224">
        <f t="shared" si="2"/>
        <v>78</v>
      </c>
      <c r="B86" s="226"/>
      <c r="C86" s="228"/>
      <c r="D86" s="246"/>
      <c r="E86" s="251"/>
      <c r="F86" s="219"/>
    </row>
    <row r="87" spans="1:6" x14ac:dyDescent="0.2">
      <c r="A87" s="224">
        <f t="shared" si="2"/>
        <v>79</v>
      </c>
      <c r="B87" s="226" t="str">
        <f>'WP#3 - UE-190529 Light COS'!A78</f>
        <v>53E - Customer Owned</v>
      </c>
      <c r="C87" s="228" t="str">
        <f>'WP#3 - UE-190529 Light COS'!C78</f>
        <v>Metal Halide</v>
      </c>
      <c r="D87" s="246" t="str">
        <f>'WP#3 - UE-190529 Light COS'!D78</f>
        <v>MH 70</v>
      </c>
      <c r="E87" s="251">
        <f>ROUND('WP#3 - UE-190529 Light COS'!S78,2)</f>
        <v>0.13</v>
      </c>
      <c r="F87" s="219">
        <f>ROUND('WP#3 - UE-190529 Light COS'!X78,2)</f>
        <v>0.01</v>
      </c>
    </row>
    <row r="88" spans="1:6" x14ac:dyDescent="0.2">
      <c r="A88" s="224">
        <f t="shared" si="2"/>
        <v>80</v>
      </c>
      <c r="B88" s="226" t="str">
        <f>'WP#3 - UE-190529 Light COS'!A79</f>
        <v>53E - Customer Owned</v>
      </c>
      <c r="C88" s="228" t="str">
        <f>'WP#3 - UE-190529 Light COS'!C79</f>
        <v>Metal Halide</v>
      </c>
      <c r="D88" s="246" t="str">
        <f>'WP#3 - UE-190529 Light COS'!D79</f>
        <v>MH 100</v>
      </c>
      <c r="E88" s="251">
        <f>ROUND('WP#3 - UE-190529 Light COS'!S79,2)</f>
        <v>0.13</v>
      </c>
      <c r="F88" s="219">
        <f>ROUND('WP#3 - UE-190529 Light COS'!X79,2)</f>
        <v>0.01</v>
      </c>
    </row>
    <row r="89" spans="1:6" x14ac:dyDescent="0.2">
      <c r="A89" s="224">
        <f t="shared" si="2"/>
        <v>81</v>
      </c>
      <c r="B89" s="226" t="str">
        <f>'WP#3 - UE-190529 Light COS'!A80</f>
        <v>53E - Customer Owned</v>
      </c>
      <c r="C89" s="228" t="str">
        <f>'WP#3 - UE-190529 Light COS'!C80</f>
        <v>Metal Halide</v>
      </c>
      <c r="D89" s="246" t="str">
        <f>'WP#3 - UE-190529 Light COS'!D80</f>
        <v>MH 150</v>
      </c>
      <c r="E89" s="251">
        <f>ROUND('WP#3 - UE-190529 Light COS'!S80,2)</f>
        <v>0.13</v>
      </c>
      <c r="F89" s="219">
        <f>ROUND('WP#3 - UE-190529 Light COS'!X80,2)</f>
        <v>0.02</v>
      </c>
    </row>
    <row r="90" spans="1:6" x14ac:dyDescent="0.2">
      <c r="A90" s="224">
        <f t="shared" si="2"/>
        <v>82</v>
      </c>
      <c r="B90" s="226" t="str">
        <f>'WP#3 - UE-190529 Light COS'!A81</f>
        <v>53E - Customer Owned</v>
      </c>
      <c r="C90" s="228" t="str">
        <f>'WP#3 - UE-190529 Light COS'!C81</f>
        <v>Metal Halide</v>
      </c>
      <c r="D90" s="246" t="str">
        <f>'WP#3 - UE-190529 Light COS'!D81</f>
        <v>MH 175</v>
      </c>
      <c r="E90" s="251">
        <f>ROUND('WP#3 - UE-190529 Light COS'!S81,2)</f>
        <v>0.13</v>
      </c>
      <c r="F90" s="219">
        <f>ROUND('WP#3 - UE-190529 Light COS'!X81,2)</f>
        <v>0.02</v>
      </c>
    </row>
    <row r="91" spans="1:6" x14ac:dyDescent="0.2">
      <c r="A91" s="224">
        <f t="shared" si="2"/>
        <v>83</v>
      </c>
      <c r="B91" s="226" t="str">
        <f>'WP#3 - UE-190529 Light COS'!A82</f>
        <v>53E - Customer Owned</v>
      </c>
      <c r="C91" s="228" t="str">
        <f>'WP#3 - UE-190529 Light COS'!C82</f>
        <v>Metal Halide</v>
      </c>
      <c r="D91" s="246" t="str">
        <f>'WP#3 - UE-190529 Light COS'!D82</f>
        <v>MH 250</v>
      </c>
      <c r="E91" s="251">
        <f>ROUND('WP#3 - UE-190529 Light COS'!S82,2)</f>
        <v>0.13</v>
      </c>
      <c r="F91" s="219">
        <f>ROUND('WP#3 - UE-190529 Light COS'!X82,2)</f>
        <v>0.03</v>
      </c>
    </row>
    <row r="92" spans="1:6" x14ac:dyDescent="0.2">
      <c r="A92" s="224">
        <f t="shared" si="2"/>
        <v>84</v>
      </c>
      <c r="B92" s="226" t="str">
        <f>'WP#3 - UE-190529 Light COS'!A83</f>
        <v>53E - Customer Owned</v>
      </c>
      <c r="C92" s="228" t="str">
        <f>'WP#3 - UE-190529 Light COS'!C83</f>
        <v>Metal Halide</v>
      </c>
      <c r="D92" s="246" t="str">
        <f>'WP#3 - UE-190529 Light COS'!D83</f>
        <v>MH 400</v>
      </c>
      <c r="E92" s="251">
        <f>ROUND('WP#3 - UE-190529 Light COS'!S83,2)</f>
        <v>0.13</v>
      </c>
      <c r="F92" s="219">
        <f>ROUND('WP#3 - UE-190529 Light COS'!X83,2)</f>
        <v>0.05</v>
      </c>
    </row>
    <row r="93" spans="1:6" x14ac:dyDescent="0.2">
      <c r="A93" s="224">
        <f t="shared" si="2"/>
        <v>85</v>
      </c>
      <c r="B93" s="226"/>
      <c r="C93" s="228"/>
      <c r="D93" s="246"/>
      <c r="E93" s="251"/>
      <c r="F93" s="219"/>
    </row>
    <row r="94" spans="1:6" x14ac:dyDescent="0.2">
      <c r="A94" s="224">
        <f t="shared" si="2"/>
        <v>86</v>
      </c>
      <c r="B94" s="226" t="str">
        <f>'WP#3 - UE-190529 Light COS'!A85</f>
        <v>53E - Customer Owned</v>
      </c>
      <c r="C94" s="228" t="str">
        <f>'WP#3 - UE-190529 Light COS'!C85</f>
        <v>Light Emitting Diode</v>
      </c>
      <c r="D94" s="246" t="str">
        <f>'WP#3 - UE-190529 Light COS'!D85</f>
        <v>LED 030.01-060</v>
      </c>
      <c r="E94" s="251">
        <f>ROUND('WP#3 - UE-190529 Light COS'!S85,2)</f>
        <v>0.13</v>
      </c>
      <c r="F94" s="219">
        <f>ROUND('WP#3 - UE-190529 Light COS'!X85,2)</f>
        <v>0.01</v>
      </c>
    </row>
    <row r="95" spans="1:6" x14ac:dyDescent="0.2">
      <c r="A95" s="224">
        <f t="shared" si="2"/>
        <v>87</v>
      </c>
      <c r="B95" s="226" t="str">
        <f>'WP#3 - UE-190529 Light COS'!A86</f>
        <v>53E - Customer Owned</v>
      </c>
      <c r="C95" s="228" t="str">
        <f>'WP#3 - UE-190529 Light COS'!C86</f>
        <v>Light Emitting Diode</v>
      </c>
      <c r="D95" s="246" t="str">
        <f>'WP#3 - UE-190529 Light COS'!D86</f>
        <v>LED 060.01-090</v>
      </c>
      <c r="E95" s="251">
        <f>ROUND('WP#3 - UE-190529 Light COS'!S86,2)</f>
        <v>0.13</v>
      </c>
      <c r="F95" s="219">
        <f>ROUND('WP#3 - UE-190529 Light COS'!X86,2)</f>
        <v>0.01</v>
      </c>
    </row>
    <row r="96" spans="1:6" x14ac:dyDescent="0.2">
      <c r="A96" s="224">
        <f t="shared" si="2"/>
        <v>88</v>
      </c>
      <c r="B96" s="226" t="str">
        <f>'WP#3 - UE-190529 Light COS'!A87</f>
        <v>53E - Customer Owned</v>
      </c>
      <c r="C96" s="228" t="str">
        <f>'WP#3 - UE-190529 Light COS'!C87</f>
        <v>Light Emitting Diode</v>
      </c>
      <c r="D96" s="246" t="str">
        <f>'WP#3 - UE-190529 Light COS'!D87</f>
        <v>LED 090.01-120</v>
      </c>
      <c r="E96" s="251">
        <f>ROUND('WP#3 - UE-190529 Light COS'!S87,2)</f>
        <v>0.13</v>
      </c>
      <c r="F96" s="219">
        <f>ROUND('WP#3 - UE-190529 Light COS'!X87,2)</f>
        <v>0.01</v>
      </c>
    </row>
    <row r="97" spans="1:6" x14ac:dyDescent="0.2">
      <c r="A97" s="224">
        <f t="shared" si="2"/>
        <v>89</v>
      </c>
      <c r="B97" s="226" t="str">
        <f>'WP#3 - UE-190529 Light COS'!A88</f>
        <v>53E - Customer Owned</v>
      </c>
      <c r="C97" s="228" t="str">
        <f>'WP#3 - UE-190529 Light COS'!C88</f>
        <v>Light Emitting Diode</v>
      </c>
      <c r="D97" s="246" t="str">
        <f>'WP#3 - UE-190529 Light COS'!D88</f>
        <v>LED 120.01-150</v>
      </c>
      <c r="E97" s="251">
        <f>ROUND('WP#3 - UE-190529 Light COS'!S88,2)</f>
        <v>0.13</v>
      </c>
      <c r="F97" s="219">
        <f>ROUND('WP#3 - UE-190529 Light COS'!X88,2)</f>
        <v>0.02</v>
      </c>
    </row>
    <row r="98" spans="1:6" x14ac:dyDescent="0.2">
      <c r="A98" s="224">
        <f t="shared" si="2"/>
        <v>90</v>
      </c>
      <c r="B98" s="226" t="str">
        <f>'WP#3 - UE-190529 Light COS'!A89</f>
        <v>53E - Customer Owned</v>
      </c>
      <c r="C98" s="228" t="str">
        <f>'WP#3 - UE-190529 Light COS'!C89</f>
        <v>Light Emitting Diode</v>
      </c>
      <c r="D98" s="246" t="str">
        <f>'WP#3 - UE-190529 Light COS'!D89</f>
        <v>LED 150.01-180</v>
      </c>
      <c r="E98" s="251">
        <f>ROUND('WP#3 - UE-190529 Light COS'!S89,2)</f>
        <v>0.13</v>
      </c>
      <c r="F98" s="219">
        <f>ROUND('WP#3 - UE-190529 Light COS'!X89,2)</f>
        <v>0.02</v>
      </c>
    </row>
    <row r="99" spans="1:6" x14ac:dyDescent="0.2">
      <c r="A99" s="224">
        <f t="shared" si="2"/>
        <v>91</v>
      </c>
      <c r="B99" s="226" t="str">
        <f>'WP#3 - UE-190529 Light COS'!A90</f>
        <v>53E - Customer Owned</v>
      </c>
      <c r="C99" s="228" t="str">
        <f>'WP#3 - UE-190529 Light COS'!C90</f>
        <v>Light Emitting Diode</v>
      </c>
      <c r="D99" s="246" t="str">
        <f>'WP#3 - UE-190529 Light COS'!D90</f>
        <v>LED 180.01-210</v>
      </c>
      <c r="E99" s="251">
        <f>ROUND('WP#3 - UE-190529 Light COS'!S90,2)</f>
        <v>0.13</v>
      </c>
      <c r="F99" s="219">
        <f>ROUND('WP#3 - UE-190529 Light COS'!X90,2)</f>
        <v>0.03</v>
      </c>
    </row>
    <row r="100" spans="1:6" x14ac:dyDescent="0.2">
      <c r="A100" s="224">
        <f t="shared" si="2"/>
        <v>92</v>
      </c>
      <c r="B100" s="226" t="str">
        <f>'WP#3 - UE-190529 Light COS'!A91</f>
        <v>53E - Customer Owned</v>
      </c>
      <c r="C100" s="228" t="str">
        <f>'WP#3 - UE-190529 Light COS'!C91</f>
        <v>Light Emitting Diode</v>
      </c>
      <c r="D100" s="246" t="str">
        <f>'WP#3 - UE-190529 Light COS'!D91</f>
        <v>LED 210.01-240</v>
      </c>
      <c r="E100" s="251">
        <f>ROUND('WP#3 - UE-190529 Light COS'!S91,2)</f>
        <v>0.13</v>
      </c>
      <c r="F100" s="219">
        <f>ROUND('WP#3 - UE-190529 Light COS'!X91,2)</f>
        <v>0.03</v>
      </c>
    </row>
    <row r="101" spans="1:6" x14ac:dyDescent="0.2">
      <c r="A101" s="224">
        <f t="shared" si="2"/>
        <v>93</v>
      </c>
      <c r="B101" s="226" t="str">
        <f>'WP#3 - UE-190529 Light COS'!A92</f>
        <v>53E - Customer Owned</v>
      </c>
      <c r="C101" s="228" t="str">
        <f>'WP#3 - UE-190529 Light COS'!C92</f>
        <v>Light Emitting Diode</v>
      </c>
      <c r="D101" s="246" t="str">
        <f>'WP#3 - UE-190529 Light COS'!D92</f>
        <v>LED 240.01-270</v>
      </c>
      <c r="E101" s="251">
        <f>ROUND('WP#3 - UE-190529 Light COS'!S92,2)</f>
        <v>0.13</v>
      </c>
      <c r="F101" s="219">
        <f>ROUND('WP#3 - UE-190529 Light COS'!X92,2)</f>
        <v>0.03</v>
      </c>
    </row>
    <row r="102" spans="1:6" x14ac:dyDescent="0.2">
      <c r="A102" s="224">
        <f t="shared" si="2"/>
        <v>94</v>
      </c>
      <c r="B102" s="226" t="str">
        <f>'WP#3 - UE-190529 Light COS'!A93</f>
        <v>53E - Customer Owned</v>
      </c>
      <c r="C102" s="228" t="str">
        <f>'WP#3 - UE-190529 Light COS'!C93</f>
        <v>Light Emitting Diode</v>
      </c>
      <c r="D102" s="246" t="str">
        <f>'WP#3 - UE-190529 Light COS'!D93</f>
        <v>LED 270.01-300</v>
      </c>
      <c r="E102" s="251">
        <f>ROUND('WP#3 - UE-190529 Light COS'!S93,2)</f>
        <v>0.13</v>
      </c>
      <c r="F102" s="219">
        <f>ROUND('WP#3 - UE-190529 Light COS'!X93,2)</f>
        <v>0.04</v>
      </c>
    </row>
    <row r="103" spans="1:6" x14ac:dyDescent="0.2">
      <c r="A103" s="224">
        <f t="shared" si="2"/>
        <v>95</v>
      </c>
      <c r="B103" s="226"/>
      <c r="C103" s="228"/>
      <c r="D103" s="246"/>
      <c r="E103" s="239"/>
      <c r="F103" s="219"/>
    </row>
    <row r="104" spans="1:6" x14ac:dyDescent="0.2">
      <c r="A104" s="224">
        <f t="shared" si="2"/>
        <v>96</v>
      </c>
      <c r="B104" s="226" t="str">
        <f>'WP#3 - UE-190529 Light COS'!A94</f>
        <v>Sch 54E</v>
      </c>
      <c r="C104" s="228"/>
      <c r="D104" s="246"/>
      <c r="E104" s="239"/>
      <c r="F104" s="219"/>
    </row>
    <row r="105" spans="1:6" x14ac:dyDescent="0.2">
      <c r="A105" s="224">
        <f t="shared" si="2"/>
        <v>97</v>
      </c>
      <c r="B105" s="226" t="str">
        <f>'WP#3 - UE-190529 Light COS'!A95</f>
        <v>54E</v>
      </c>
      <c r="C105" s="228" t="str">
        <f>'WP#3 - UE-190529 Light COS'!C95</f>
        <v>Sodium Vapor</v>
      </c>
      <c r="D105" s="246" t="str">
        <f>'WP#3 - UE-190529 Light COS'!D95</f>
        <v>SV 050</v>
      </c>
      <c r="E105" s="251">
        <f>ROUND('WP#3 - UE-190529 Light COS'!S95,2)</f>
        <v>0.13</v>
      </c>
      <c r="F105" s="219">
        <f>ROUND('WP#3 - UE-190529 Light COS'!X95,2)</f>
        <v>0.01</v>
      </c>
    </row>
    <row r="106" spans="1:6" x14ac:dyDescent="0.2">
      <c r="A106" s="224">
        <f t="shared" ref="A106:A137" si="3">A105+1</f>
        <v>98</v>
      </c>
      <c r="B106" s="226" t="str">
        <f>'WP#3 - UE-190529 Light COS'!A96</f>
        <v>54E</v>
      </c>
      <c r="C106" s="228" t="str">
        <f>'WP#3 - UE-190529 Light COS'!C96</f>
        <v>Sodium Vapor</v>
      </c>
      <c r="D106" s="246" t="str">
        <f>'WP#3 - UE-190529 Light COS'!D96</f>
        <v>SV 070</v>
      </c>
      <c r="E106" s="251">
        <f>ROUND('WP#3 - UE-190529 Light COS'!S96,2)</f>
        <v>0.13</v>
      </c>
      <c r="F106" s="219">
        <f>ROUND('WP#3 - UE-190529 Light COS'!X96,2)</f>
        <v>0.01</v>
      </c>
    </row>
    <row r="107" spans="1:6" x14ac:dyDescent="0.2">
      <c r="A107" s="224">
        <f t="shared" si="3"/>
        <v>99</v>
      </c>
      <c r="B107" s="226" t="str">
        <f>'WP#3 - UE-190529 Light COS'!A97</f>
        <v>54E</v>
      </c>
      <c r="C107" s="228" t="str">
        <f>'WP#3 - UE-190529 Light COS'!C97</f>
        <v>Sodium Vapor</v>
      </c>
      <c r="D107" s="246" t="str">
        <f>'WP#3 - UE-190529 Light COS'!D97</f>
        <v>SV 100</v>
      </c>
      <c r="E107" s="251">
        <f>ROUND('WP#3 - UE-190529 Light COS'!S97,2)</f>
        <v>0.13</v>
      </c>
      <c r="F107" s="219">
        <f>ROUND('WP#3 - UE-190529 Light COS'!X97,2)</f>
        <v>0.01</v>
      </c>
    </row>
    <row r="108" spans="1:6" x14ac:dyDescent="0.2">
      <c r="A108" s="224">
        <f t="shared" si="3"/>
        <v>100</v>
      </c>
      <c r="B108" s="226" t="str">
        <f>'WP#3 - UE-190529 Light COS'!A98</f>
        <v>54E</v>
      </c>
      <c r="C108" s="228" t="str">
        <f>'WP#3 - UE-190529 Light COS'!C98</f>
        <v>Sodium Vapor</v>
      </c>
      <c r="D108" s="246" t="str">
        <f>'WP#3 - UE-190529 Light COS'!D98</f>
        <v>SV 150</v>
      </c>
      <c r="E108" s="251">
        <f>ROUND('WP#3 - UE-190529 Light COS'!S98,2)</f>
        <v>0.13</v>
      </c>
      <c r="F108" s="219">
        <f>ROUND('WP#3 - UE-190529 Light COS'!X98,2)</f>
        <v>0.02</v>
      </c>
    </row>
    <row r="109" spans="1:6" x14ac:dyDescent="0.2">
      <c r="A109" s="224">
        <f t="shared" si="3"/>
        <v>101</v>
      </c>
      <c r="B109" s="226" t="str">
        <f>'WP#3 - UE-190529 Light COS'!A99</f>
        <v>54E</v>
      </c>
      <c r="C109" s="228" t="str">
        <f>'WP#3 - UE-190529 Light COS'!C99</f>
        <v>Sodium Vapor</v>
      </c>
      <c r="D109" s="246" t="str">
        <f>'WP#3 - UE-190529 Light COS'!D99</f>
        <v>SV 200</v>
      </c>
      <c r="E109" s="251">
        <f>ROUND('WP#3 - UE-190529 Light COS'!S99,2)</f>
        <v>0.13</v>
      </c>
      <c r="F109" s="219">
        <f>ROUND('WP#3 - UE-190529 Light COS'!X99,2)</f>
        <v>0.03</v>
      </c>
    </row>
    <row r="110" spans="1:6" x14ac:dyDescent="0.2">
      <c r="A110" s="224">
        <f t="shared" si="3"/>
        <v>102</v>
      </c>
      <c r="B110" s="226" t="str">
        <f>'WP#3 - UE-190529 Light COS'!A100</f>
        <v>54E</v>
      </c>
      <c r="C110" s="228" t="str">
        <f>'WP#3 - UE-190529 Light COS'!C100</f>
        <v>Sodium Vapor</v>
      </c>
      <c r="D110" s="246" t="str">
        <f>'WP#3 - UE-190529 Light COS'!D100</f>
        <v>SV 250</v>
      </c>
      <c r="E110" s="251">
        <f>ROUND('WP#3 - UE-190529 Light COS'!S100,2)</f>
        <v>0.13</v>
      </c>
      <c r="F110" s="219">
        <f>ROUND('WP#3 - UE-190529 Light COS'!X100,2)</f>
        <v>0.03</v>
      </c>
    </row>
    <row r="111" spans="1:6" x14ac:dyDescent="0.2">
      <c r="A111" s="224">
        <f t="shared" si="3"/>
        <v>103</v>
      </c>
      <c r="B111" s="226" t="str">
        <f>'WP#3 - UE-190529 Light COS'!A101</f>
        <v>54E</v>
      </c>
      <c r="C111" s="228" t="str">
        <f>'WP#3 - UE-190529 Light COS'!C101</f>
        <v>Sodium Vapor</v>
      </c>
      <c r="D111" s="246" t="str">
        <f>'WP#3 - UE-190529 Light COS'!D101</f>
        <v>SV 310</v>
      </c>
      <c r="E111" s="251">
        <f>ROUND('WP#3 - UE-190529 Light COS'!S101,2)</f>
        <v>0.13</v>
      </c>
      <c r="F111" s="219">
        <f>ROUND('WP#3 - UE-190529 Light COS'!X101,2)</f>
        <v>0.04</v>
      </c>
    </row>
    <row r="112" spans="1:6" x14ac:dyDescent="0.2">
      <c r="A112" s="224">
        <f t="shared" si="3"/>
        <v>104</v>
      </c>
      <c r="B112" s="226" t="str">
        <f>'WP#3 - UE-190529 Light COS'!A102</f>
        <v>54E</v>
      </c>
      <c r="C112" s="228" t="str">
        <f>'WP#3 - UE-190529 Light COS'!C102</f>
        <v>Sodium Vapor</v>
      </c>
      <c r="D112" s="246" t="str">
        <f>'WP#3 - UE-190529 Light COS'!D102</f>
        <v>SV 400</v>
      </c>
      <c r="E112" s="251">
        <f>ROUND('WP#3 - UE-190529 Light COS'!S102,2)</f>
        <v>0.13</v>
      </c>
      <c r="F112" s="219">
        <f>ROUND('WP#3 - UE-190529 Light COS'!X102,2)</f>
        <v>0.05</v>
      </c>
    </row>
    <row r="113" spans="1:6" x14ac:dyDescent="0.2">
      <c r="A113" s="224">
        <f t="shared" si="3"/>
        <v>105</v>
      </c>
      <c r="B113" s="226" t="str">
        <f>'WP#3 - UE-190529 Light COS'!A103</f>
        <v>54E</v>
      </c>
      <c r="C113" s="228" t="str">
        <f>'WP#3 - UE-190529 Light COS'!C103</f>
        <v>Sodium Vapor</v>
      </c>
      <c r="D113" s="246" t="str">
        <f>'WP#3 - UE-190529 Light COS'!D103</f>
        <v>SV 1000</v>
      </c>
      <c r="E113" s="251">
        <f>ROUND('WP#3 - UE-190529 Light COS'!S103,2)</f>
        <v>0.13</v>
      </c>
      <c r="F113" s="219">
        <f>ROUND('WP#3 - UE-190529 Light COS'!X103,2)</f>
        <v>0.13</v>
      </c>
    </row>
    <row r="114" spans="1:6" x14ac:dyDescent="0.2">
      <c r="A114" s="224">
        <f t="shared" si="3"/>
        <v>106</v>
      </c>
      <c r="B114" s="226"/>
      <c r="C114" s="228"/>
      <c r="D114" s="246"/>
      <c r="E114" s="251"/>
      <c r="F114" s="219"/>
    </row>
    <row r="115" spans="1:6" x14ac:dyDescent="0.2">
      <c r="A115" s="224">
        <f t="shared" si="3"/>
        <v>107</v>
      </c>
      <c r="B115" s="226" t="str">
        <f>'WP#3 - UE-190529 Light COS'!A105</f>
        <v>54E</v>
      </c>
      <c r="C115" s="228" t="str">
        <f>'WP#3 - UE-190529 Light COS'!C105</f>
        <v>Light Emitting Diode</v>
      </c>
      <c r="D115" s="246" t="str">
        <f>'WP#3 - UE-190529 Light COS'!D105</f>
        <v>LED 030.01-060</v>
      </c>
      <c r="E115" s="251">
        <f>ROUND('WP#3 - UE-190529 Light COS'!S105,2)</f>
        <v>0.13</v>
      </c>
      <c r="F115" s="219">
        <f>ROUND('WP#3 - UE-190529 Light COS'!X105,2)</f>
        <v>0.01</v>
      </c>
    </row>
    <row r="116" spans="1:6" x14ac:dyDescent="0.2">
      <c r="A116" s="224">
        <f t="shared" si="3"/>
        <v>108</v>
      </c>
      <c r="B116" s="226" t="str">
        <f>'WP#3 - UE-190529 Light COS'!A106</f>
        <v>54E</v>
      </c>
      <c r="C116" s="228" t="str">
        <f>'WP#3 - UE-190529 Light COS'!C106</f>
        <v>Light Emitting Diode</v>
      </c>
      <c r="D116" s="246" t="str">
        <f>'WP#3 - UE-190529 Light COS'!D106</f>
        <v>LED 060.01-090</v>
      </c>
      <c r="E116" s="251">
        <f>ROUND('WP#3 - UE-190529 Light COS'!S106,2)</f>
        <v>0.13</v>
      </c>
      <c r="F116" s="219">
        <f>ROUND('WP#3 - UE-190529 Light COS'!X106,2)</f>
        <v>0.01</v>
      </c>
    </row>
    <row r="117" spans="1:6" x14ac:dyDescent="0.2">
      <c r="A117" s="224">
        <f t="shared" si="3"/>
        <v>109</v>
      </c>
      <c r="B117" s="226" t="str">
        <f>'WP#3 - UE-190529 Light COS'!A107</f>
        <v>54E</v>
      </c>
      <c r="C117" s="228" t="str">
        <f>'WP#3 - UE-190529 Light COS'!C107</f>
        <v>Light Emitting Diode</v>
      </c>
      <c r="D117" s="246" t="str">
        <f>'WP#3 - UE-190529 Light COS'!D107</f>
        <v>LED 090.01-120</v>
      </c>
      <c r="E117" s="251">
        <f>ROUND('WP#3 - UE-190529 Light COS'!S107,2)</f>
        <v>0.13</v>
      </c>
      <c r="F117" s="219">
        <f>ROUND('WP#3 - UE-190529 Light COS'!X107,2)</f>
        <v>0.01</v>
      </c>
    </row>
    <row r="118" spans="1:6" x14ac:dyDescent="0.2">
      <c r="A118" s="224">
        <f t="shared" si="3"/>
        <v>110</v>
      </c>
      <c r="B118" s="226" t="str">
        <f>'WP#3 - UE-190529 Light COS'!A108</f>
        <v>54E</v>
      </c>
      <c r="C118" s="228" t="str">
        <f>'WP#3 - UE-190529 Light COS'!C108</f>
        <v>Light Emitting Diode</v>
      </c>
      <c r="D118" s="246" t="str">
        <f>'WP#3 - UE-190529 Light COS'!D108</f>
        <v>LED 120.01-150</v>
      </c>
      <c r="E118" s="251">
        <f>ROUND('WP#3 - UE-190529 Light COS'!S108,2)</f>
        <v>0.13</v>
      </c>
      <c r="F118" s="219">
        <f>ROUND('WP#3 - UE-190529 Light COS'!X108,2)</f>
        <v>0.02</v>
      </c>
    </row>
    <row r="119" spans="1:6" x14ac:dyDescent="0.2">
      <c r="A119" s="224">
        <f t="shared" si="3"/>
        <v>111</v>
      </c>
      <c r="B119" s="226" t="str">
        <f>'WP#3 - UE-190529 Light COS'!A109</f>
        <v>54E</v>
      </c>
      <c r="C119" s="228" t="str">
        <f>'WP#3 - UE-190529 Light COS'!C109</f>
        <v>Light Emitting Diode</v>
      </c>
      <c r="D119" s="246" t="str">
        <f>'WP#3 - UE-190529 Light COS'!D109</f>
        <v>LED 150.01-180</v>
      </c>
      <c r="E119" s="251">
        <f>ROUND('WP#3 - UE-190529 Light COS'!S109,2)</f>
        <v>0.13</v>
      </c>
      <c r="F119" s="219">
        <f>ROUND('WP#3 - UE-190529 Light COS'!X109,2)</f>
        <v>0.02</v>
      </c>
    </row>
    <row r="120" spans="1:6" x14ac:dyDescent="0.2">
      <c r="A120" s="224">
        <f t="shared" si="3"/>
        <v>112</v>
      </c>
      <c r="B120" s="226" t="str">
        <f>'WP#3 - UE-190529 Light COS'!A110</f>
        <v>54E</v>
      </c>
      <c r="C120" s="228" t="str">
        <f>'WP#3 - UE-190529 Light COS'!C110</f>
        <v>Light Emitting Diode</v>
      </c>
      <c r="D120" s="246" t="str">
        <f>'WP#3 - UE-190529 Light COS'!D110</f>
        <v>LED 180.01-210</v>
      </c>
      <c r="E120" s="251">
        <f>ROUND('WP#3 - UE-190529 Light COS'!S110,2)</f>
        <v>0.13</v>
      </c>
      <c r="F120" s="219">
        <f>ROUND('WP#3 - UE-190529 Light COS'!X110,2)</f>
        <v>0.03</v>
      </c>
    </row>
    <row r="121" spans="1:6" x14ac:dyDescent="0.2">
      <c r="A121" s="224">
        <f t="shared" si="3"/>
        <v>113</v>
      </c>
      <c r="B121" s="226" t="str">
        <f>'WP#3 - UE-190529 Light COS'!A111</f>
        <v>54E</v>
      </c>
      <c r="C121" s="228" t="str">
        <f>'WP#3 - UE-190529 Light COS'!C111</f>
        <v>Light Emitting Diode</v>
      </c>
      <c r="D121" s="246" t="str">
        <f>'WP#3 - UE-190529 Light COS'!D111</f>
        <v>LED 210.01-240</v>
      </c>
      <c r="E121" s="251">
        <f>ROUND('WP#3 - UE-190529 Light COS'!S111,2)</f>
        <v>0.13</v>
      </c>
      <c r="F121" s="219">
        <f>ROUND('WP#3 - UE-190529 Light COS'!X111,2)</f>
        <v>0.03</v>
      </c>
    </row>
    <row r="122" spans="1:6" x14ac:dyDescent="0.2">
      <c r="A122" s="224">
        <f t="shared" si="3"/>
        <v>114</v>
      </c>
      <c r="B122" s="226" t="str">
        <f>'WP#3 - UE-190529 Light COS'!A112</f>
        <v>54E</v>
      </c>
      <c r="C122" s="228" t="str">
        <f>'WP#3 - UE-190529 Light COS'!C112</f>
        <v>Light Emitting Diode</v>
      </c>
      <c r="D122" s="246" t="str">
        <f>'WP#3 - UE-190529 Light COS'!D112</f>
        <v>LED 240.01-270</v>
      </c>
      <c r="E122" s="251">
        <f>ROUND('WP#3 - UE-190529 Light COS'!S112,2)</f>
        <v>0.13</v>
      </c>
      <c r="F122" s="219">
        <f>ROUND('WP#3 - UE-190529 Light COS'!X112,2)</f>
        <v>0.03</v>
      </c>
    </row>
    <row r="123" spans="1:6" x14ac:dyDescent="0.2">
      <c r="A123" s="224">
        <f t="shared" si="3"/>
        <v>115</v>
      </c>
      <c r="B123" s="226" t="str">
        <f>'WP#3 - UE-190529 Light COS'!A113</f>
        <v>54E</v>
      </c>
      <c r="C123" s="228" t="str">
        <f>'WP#3 - UE-190529 Light COS'!C113</f>
        <v>Light Emitting Diode</v>
      </c>
      <c r="D123" s="246" t="str">
        <f>'WP#3 - UE-190529 Light COS'!D113</f>
        <v>LED 270.01-300</v>
      </c>
      <c r="E123" s="251">
        <f>ROUND('WP#3 - UE-190529 Light COS'!S113,2)</f>
        <v>0.13</v>
      </c>
      <c r="F123" s="219">
        <f>ROUND('WP#3 - UE-190529 Light COS'!X113,2)</f>
        <v>0.04</v>
      </c>
    </row>
    <row r="124" spans="1:6" x14ac:dyDescent="0.2">
      <c r="A124" s="224">
        <f t="shared" si="3"/>
        <v>116</v>
      </c>
      <c r="B124" s="226"/>
      <c r="C124" s="228"/>
      <c r="D124" s="246"/>
      <c r="E124" s="239"/>
      <c r="F124" s="219"/>
    </row>
    <row r="125" spans="1:6" x14ac:dyDescent="0.2">
      <c r="A125" s="224">
        <f t="shared" si="3"/>
        <v>117</v>
      </c>
      <c r="B125" s="226" t="str">
        <f>'WP#3 - UE-190529 Light COS'!A114</f>
        <v>Sch 55 &amp; 56</v>
      </c>
      <c r="C125" s="228"/>
      <c r="D125" s="246"/>
      <c r="E125" s="239"/>
      <c r="F125" s="219"/>
    </row>
    <row r="126" spans="1:6" x14ac:dyDescent="0.2">
      <c r="A126" s="224">
        <f t="shared" si="3"/>
        <v>118</v>
      </c>
      <c r="B126" s="226" t="str">
        <f>'WP#3 - UE-190529 Light COS'!A115</f>
        <v>55E &amp; 56E</v>
      </c>
      <c r="C126" s="228" t="str">
        <f>'WP#3 - UE-190529 Light COS'!C115</f>
        <v>Sodium Vapor</v>
      </c>
      <c r="D126" s="246" t="str">
        <f>'WP#3 - UE-190529 Light COS'!D115</f>
        <v>SV 070</v>
      </c>
      <c r="E126" s="251">
        <f>ROUND('WP#3 - UE-190529 Light COS'!S115,2)</f>
        <v>0.13</v>
      </c>
      <c r="F126" s="219">
        <f>ROUND('WP#3 - UE-190529 Light COS'!X115,2)</f>
        <v>0.01</v>
      </c>
    </row>
    <row r="127" spans="1:6" x14ac:dyDescent="0.2">
      <c r="A127" s="224">
        <f t="shared" si="3"/>
        <v>119</v>
      </c>
      <c r="B127" s="226" t="str">
        <f>'WP#3 - UE-190529 Light COS'!A116</f>
        <v>55E &amp; 56E</v>
      </c>
      <c r="C127" s="228" t="str">
        <f>'WP#3 - UE-190529 Light COS'!C116</f>
        <v>Sodium Vapor</v>
      </c>
      <c r="D127" s="246" t="str">
        <f>'WP#3 - UE-190529 Light COS'!D116</f>
        <v>SV 100</v>
      </c>
      <c r="E127" s="251">
        <f>ROUND('WP#3 - UE-190529 Light COS'!S116,2)</f>
        <v>0.13</v>
      </c>
      <c r="F127" s="219">
        <f>ROUND('WP#3 - UE-190529 Light COS'!X116,2)</f>
        <v>0.01</v>
      </c>
    </row>
    <row r="128" spans="1:6" x14ac:dyDescent="0.2">
      <c r="A128" s="224">
        <f t="shared" si="3"/>
        <v>120</v>
      </c>
      <c r="B128" s="226" t="str">
        <f>'WP#3 - UE-190529 Light COS'!A117</f>
        <v>55E &amp; 56E</v>
      </c>
      <c r="C128" s="228" t="str">
        <f>'WP#3 - UE-190529 Light COS'!C117</f>
        <v>Sodium Vapor</v>
      </c>
      <c r="D128" s="246" t="str">
        <f>'WP#3 - UE-190529 Light COS'!D117</f>
        <v>SV 150</v>
      </c>
      <c r="E128" s="251">
        <f>ROUND('WP#3 - UE-190529 Light COS'!S117,2)</f>
        <v>0.13</v>
      </c>
      <c r="F128" s="219">
        <f>ROUND('WP#3 - UE-190529 Light COS'!X117,2)</f>
        <v>0.02</v>
      </c>
    </row>
    <row r="129" spans="1:6" x14ac:dyDescent="0.2">
      <c r="A129" s="224">
        <f t="shared" si="3"/>
        <v>121</v>
      </c>
      <c r="B129" s="226" t="str">
        <f>'WP#3 - UE-190529 Light COS'!A118</f>
        <v>55E &amp; 56E</v>
      </c>
      <c r="C129" s="228" t="str">
        <f>'WP#3 - UE-190529 Light COS'!C118</f>
        <v>Sodium Vapor</v>
      </c>
      <c r="D129" s="246" t="str">
        <f>'WP#3 - UE-190529 Light COS'!D118</f>
        <v>SV 200</v>
      </c>
      <c r="E129" s="251">
        <f>ROUND('WP#3 - UE-190529 Light COS'!S118,2)</f>
        <v>0.13</v>
      </c>
      <c r="F129" s="219">
        <f>ROUND('WP#3 - UE-190529 Light COS'!X118,2)</f>
        <v>0.03</v>
      </c>
    </row>
    <row r="130" spans="1:6" x14ac:dyDescent="0.2">
      <c r="A130" s="224">
        <f t="shared" si="3"/>
        <v>122</v>
      </c>
      <c r="B130" s="226" t="str">
        <f>'WP#3 - UE-190529 Light COS'!A119</f>
        <v>55E &amp; 56E</v>
      </c>
      <c r="C130" s="228" t="str">
        <f>'WP#3 - UE-190529 Light COS'!C119</f>
        <v>Sodium Vapor</v>
      </c>
      <c r="D130" s="246" t="str">
        <f>'WP#3 - UE-190529 Light COS'!D119</f>
        <v>SV 250</v>
      </c>
      <c r="E130" s="251">
        <f>ROUND('WP#3 - UE-190529 Light COS'!S119,2)</f>
        <v>0.13</v>
      </c>
      <c r="F130" s="219">
        <f>ROUND('WP#3 - UE-190529 Light COS'!X119,2)</f>
        <v>0.03</v>
      </c>
    </row>
    <row r="131" spans="1:6" x14ac:dyDescent="0.2">
      <c r="A131" s="224">
        <f t="shared" si="3"/>
        <v>123</v>
      </c>
      <c r="B131" s="226" t="str">
        <f>'WP#3 - UE-190529 Light COS'!A120</f>
        <v>55E &amp; 56E</v>
      </c>
      <c r="C131" s="228" t="str">
        <f>'WP#3 - UE-190529 Light COS'!C120</f>
        <v>Sodium Vapor</v>
      </c>
      <c r="D131" s="246" t="str">
        <f>'WP#3 - UE-190529 Light COS'!D120</f>
        <v>SV 400</v>
      </c>
      <c r="E131" s="251">
        <f>ROUND('WP#3 - UE-190529 Light COS'!S120,2)</f>
        <v>0.13</v>
      </c>
      <c r="F131" s="219">
        <f>ROUND('WP#3 - UE-190529 Light COS'!X120,2)</f>
        <v>0.05</v>
      </c>
    </row>
    <row r="132" spans="1:6" x14ac:dyDescent="0.2">
      <c r="A132" s="224">
        <f t="shared" si="3"/>
        <v>124</v>
      </c>
      <c r="B132" s="226"/>
      <c r="C132" s="228"/>
      <c r="D132" s="246"/>
      <c r="E132" s="239"/>
      <c r="F132" s="219"/>
    </row>
    <row r="133" spans="1:6" x14ac:dyDescent="0.2">
      <c r="A133" s="224">
        <f t="shared" si="3"/>
        <v>125</v>
      </c>
      <c r="B133" s="226" t="str">
        <f>'WP#3 - UE-190529 Light COS'!A122</f>
        <v>55E &amp; 56E</v>
      </c>
      <c r="C133" s="228" t="str">
        <f>'WP#3 - UE-190529 Light COS'!C122</f>
        <v>Metal Halide</v>
      </c>
      <c r="D133" s="246" t="str">
        <f>'WP#3 - UE-190529 Light COS'!D122</f>
        <v>MH 250</v>
      </c>
      <c r="E133" s="251">
        <f>ROUND('WP#3 - UE-190529 Light COS'!S122,2)</f>
        <v>0.13</v>
      </c>
      <c r="F133" s="219">
        <f>ROUND('WP#3 - UE-190529 Light COS'!X122,2)</f>
        <v>0.03</v>
      </c>
    </row>
    <row r="134" spans="1:6" x14ac:dyDescent="0.2">
      <c r="A134" s="224">
        <f t="shared" si="3"/>
        <v>126</v>
      </c>
      <c r="B134" s="226"/>
      <c r="C134" s="228"/>
      <c r="D134" s="246"/>
      <c r="E134" s="239"/>
      <c r="F134" s="219"/>
    </row>
    <row r="135" spans="1:6" x14ac:dyDescent="0.2">
      <c r="A135" s="224">
        <f t="shared" si="3"/>
        <v>127</v>
      </c>
      <c r="B135" s="226" t="str">
        <f>'WP#3 - UE-190529 Light COS'!A124</f>
        <v>55E &amp; 56E</v>
      </c>
      <c r="C135" s="228" t="str">
        <f>'WP#3 - UE-190529 Light COS'!C124</f>
        <v>Light Emitting Diode</v>
      </c>
      <c r="D135" s="246" t="str">
        <f>'WP#3 - UE-190529 Light COS'!D124</f>
        <v>LED 030.01-060</v>
      </c>
      <c r="E135" s="251">
        <f>ROUND('WP#3 - UE-190529 Light COS'!S124,2)</f>
        <v>0.13</v>
      </c>
      <c r="F135" s="219">
        <f>ROUND('WP#3 - UE-190529 Light COS'!X124,2)</f>
        <v>0.01</v>
      </c>
    </row>
    <row r="136" spans="1:6" x14ac:dyDescent="0.2">
      <c r="A136" s="224">
        <f t="shared" si="3"/>
        <v>128</v>
      </c>
      <c r="B136" s="226" t="str">
        <f>'WP#3 - UE-190529 Light COS'!A125</f>
        <v>55E &amp; 56E</v>
      </c>
      <c r="C136" s="228" t="str">
        <f>'WP#3 - UE-190529 Light COS'!C125</f>
        <v>Light Emitting Diode</v>
      </c>
      <c r="D136" s="246" t="str">
        <f>'WP#3 - UE-190529 Light COS'!D125</f>
        <v>LED 060.01-090</v>
      </c>
      <c r="E136" s="251">
        <f>ROUND('WP#3 - UE-190529 Light COS'!S125,2)</f>
        <v>0.13</v>
      </c>
      <c r="F136" s="219">
        <f>ROUND('WP#3 - UE-190529 Light COS'!X125,2)</f>
        <v>0.01</v>
      </c>
    </row>
    <row r="137" spans="1:6" x14ac:dyDescent="0.2">
      <c r="A137" s="224">
        <f t="shared" si="3"/>
        <v>129</v>
      </c>
      <c r="B137" s="226" t="str">
        <f>'WP#3 - UE-190529 Light COS'!A126</f>
        <v>55E &amp; 56E</v>
      </c>
      <c r="C137" s="228" t="str">
        <f>'WP#3 - UE-190529 Light COS'!C126</f>
        <v>Light Emitting Diode</v>
      </c>
      <c r="D137" s="246" t="str">
        <f>'WP#3 - UE-190529 Light COS'!D126</f>
        <v>LED 090.01-120</v>
      </c>
      <c r="E137" s="251">
        <f>ROUND('WP#3 - UE-190529 Light COS'!S126,2)</f>
        <v>0.13</v>
      </c>
      <c r="F137" s="219">
        <f>ROUND('WP#3 - UE-190529 Light COS'!X126,2)</f>
        <v>0.01</v>
      </c>
    </row>
    <row r="138" spans="1:6" x14ac:dyDescent="0.2">
      <c r="A138" s="224">
        <f t="shared" ref="A138:A169" si="4">A137+1</f>
        <v>130</v>
      </c>
      <c r="B138" s="226" t="str">
        <f>'WP#3 - UE-190529 Light COS'!A127</f>
        <v>55E &amp; 56E</v>
      </c>
      <c r="C138" s="228" t="str">
        <f>'WP#3 - UE-190529 Light COS'!C127</f>
        <v>Light Emitting Diode</v>
      </c>
      <c r="D138" s="246" t="str">
        <f>'WP#3 - UE-190529 Light COS'!D127</f>
        <v>LED 120.01-150</v>
      </c>
      <c r="E138" s="251">
        <f>ROUND('WP#3 - UE-190529 Light COS'!S127,2)</f>
        <v>0.13</v>
      </c>
      <c r="F138" s="219">
        <f>ROUND('WP#3 - UE-190529 Light COS'!X127,2)</f>
        <v>0.02</v>
      </c>
    </row>
    <row r="139" spans="1:6" x14ac:dyDescent="0.2">
      <c r="A139" s="224">
        <f t="shared" si="4"/>
        <v>131</v>
      </c>
      <c r="B139" s="226" t="str">
        <f>'WP#3 - UE-190529 Light COS'!A128</f>
        <v>55E &amp; 56E</v>
      </c>
      <c r="C139" s="228" t="str">
        <f>'WP#3 - UE-190529 Light COS'!C128</f>
        <v>Light Emitting Diode</v>
      </c>
      <c r="D139" s="246" t="str">
        <f>'WP#3 - UE-190529 Light COS'!D128</f>
        <v>LED 150.01-180</v>
      </c>
      <c r="E139" s="251">
        <f>ROUND('WP#3 - UE-190529 Light COS'!S128,2)</f>
        <v>0.13</v>
      </c>
      <c r="F139" s="219">
        <f>ROUND('WP#3 - UE-190529 Light COS'!X128,2)</f>
        <v>0.02</v>
      </c>
    </row>
    <row r="140" spans="1:6" x14ac:dyDescent="0.2">
      <c r="A140" s="224">
        <f t="shared" si="4"/>
        <v>132</v>
      </c>
      <c r="B140" s="226" t="str">
        <f>'WP#3 - UE-190529 Light COS'!A129</f>
        <v>55E &amp; 56E</v>
      </c>
      <c r="C140" s="228" t="str">
        <f>'WP#3 - UE-190529 Light COS'!C129</f>
        <v>Light Emitting Diode</v>
      </c>
      <c r="D140" s="246" t="str">
        <f>'WP#3 - UE-190529 Light COS'!D129</f>
        <v>LED 180.01-210</v>
      </c>
      <c r="E140" s="251">
        <f>ROUND('WP#3 - UE-190529 Light COS'!S129,2)</f>
        <v>0.13</v>
      </c>
      <c r="F140" s="219">
        <f>ROUND('WP#3 - UE-190529 Light COS'!X129,2)</f>
        <v>0.03</v>
      </c>
    </row>
    <row r="141" spans="1:6" x14ac:dyDescent="0.2">
      <c r="A141" s="224">
        <f t="shared" si="4"/>
        <v>133</v>
      </c>
      <c r="B141" s="226" t="str">
        <f>'WP#3 - UE-190529 Light COS'!A130</f>
        <v>55E &amp; 56E</v>
      </c>
      <c r="C141" s="228" t="str">
        <f>'WP#3 - UE-190529 Light COS'!C130</f>
        <v>Light Emitting Diode</v>
      </c>
      <c r="D141" s="246" t="str">
        <f>'WP#3 - UE-190529 Light COS'!D130</f>
        <v>LED 210.01-240</v>
      </c>
      <c r="E141" s="251">
        <f>ROUND('WP#3 - UE-190529 Light COS'!S130,2)</f>
        <v>0.13</v>
      </c>
      <c r="F141" s="219">
        <f>ROUND('WP#3 - UE-190529 Light COS'!X130,2)</f>
        <v>0.03</v>
      </c>
    </row>
    <row r="142" spans="1:6" x14ac:dyDescent="0.2">
      <c r="A142" s="224">
        <f t="shared" si="4"/>
        <v>134</v>
      </c>
      <c r="B142" s="226" t="str">
        <f>'WP#3 - UE-190529 Light COS'!A131</f>
        <v>55E &amp; 56E</v>
      </c>
      <c r="C142" s="228" t="str">
        <f>'WP#3 - UE-190529 Light COS'!C131</f>
        <v>Light Emitting Diode</v>
      </c>
      <c r="D142" s="246" t="str">
        <f>'WP#3 - UE-190529 Light COS'!D131</f>
        <v>LED 240.01-270</v>
      </c>
      <c r="E142" s="251">
        <f>ROUND('WP#3 - UE-190529 Light COS'!S131,2)</f>
        <v>0.13</v>
      </c>
      <c r="F142" s="219">
        <f>ROUND('WP#3 - UE-190529 Light COS'!X131,2)</f>
        <v>0.03</v>
      </c>
    </row>
    <row r="143" spans="1:6" x14ac:dyDescent="0.2">
      <c r="A143" s="224">
        <f t="shared" si="4"/>
        <v>135</v>
      </c>
      <c r="B143" s="226" t="str">
        <f>'WP#3 - UE-190529 Light COS'!A132</f>
        <v>55E &amp; 56E</v>
      </c>
      <c r="C143" s="228" t="str">
        <f>'WP#3 - UE-190529 Light COS'!C132</f>
        <v>Light Emitting Diode</v>
      </c>
      <c r="D143" s="246" t="str">
        <f>'WP#3 - UE-190529 Light COS'!D132</f>
        <v>LED 270.01-300</v>
      </c>
      <c r="E143" s="251">
        <f>ROUND('WP#3 - UE-190529 Light COS'!S132,2)</f>
        <v>0.13</v>
      </c>
      <c r="F143" s="219">
        <f>ROUND('WP#3 - UE-190529 Light COS'!X132,2)</f>
        <v>0.04</v>
      </c>
    </row>
    <row r="144" spans="1:6" x14ac:dyDescent="0.2">
      <c r="A144" s="224">
        <f t="shared" si="4"/>
        <v>136</v>
      </c>
      <c r="B144" s="226"/>
      <c r="C144" s="228"/>
      <c r="D144" s="246"/>
      <c r="E144" s="239"/>
      <c r="F144" s="219"/>
    </row>
    <row r="145" spans="1:6" x14ac:dyDescent="0.2">
      <c r="A145" s="224">
        <f t="shared" si="4"/>
        <v>137</v>
      </c>
      <c r="B145" s="226" t="str">
        <f>'WP#3 - UE-190529 Light COS'!A133</f>
        <v>Sch 58 &amp; 59</v>
      </c>
      <c r="C145" s="228"/>
      <c r="D145" s="246"/>
      <c r="E145" s="239"/>
      <c r="F145" s="219"/>
    </row>
    <row r="146" spans="1:6" x14ac:dyDescent="0.2">
      <c r="A146" s="224">
        <f t="shared" si="4"/>
        <v>138</v>
      </c>
      <c r="B146" s="226" t="str">
        <f>'WP#3 - UE-190529 Light COS'!A134</f>
        <v>58E &amp; 59E</v>
      </c>
      <c r="C146" s="228" t="str">
        <f>'WP#3 - UE-190529 Light COS'!C134</f>
        <v>Sodium Vapor</v>
      </c>
      <c r="D146" s="246" t="str">
        <f>'WP#3 - UE-190529 Light COS'!D134</f>
        <v>DS 070</v>
      </c>
      <c r="E146" s="251">
        <f>ROUND('WP#3 - UE-190529 Light COS'!S134,2)</f>
        <v>0.13</v>
      </c>
      <c r="F146" s="219">
        <f>ROUND('WP#3 - UE-190529 Light COS'!X134,2)</f>
        <v>0.01</v>
      </c>
    </row>
    <row r="147" spans="1:6" x14ac:dyDescent="0.2">
      <c r="A147" s="224">
        <f t="shared" si="4"/>
        <v>139</v>
      </c>
      <c r="B147" s="226" t="str">
        <f>'WP#3 - UE-190529 Light COS'!A135</f>
        <v>58E &amp; 59E</v>
      </c>
      <c r="C147" s="228" t="str">
        <f>'WP#3 - UE-190529 Light COS'!C135</f>
        <v>Sodium Vapor</v>
      </c>
      <c r="D147" s="246" t="str">
        <f>'WP#3 - UE-190529 Light COS'!D135</f>
        <v>DS 100</v>
      </c>
      <c r="E147" s="251">
        <f>ROUND('WP#3 - UE-190529 Light COS'!S135,2)</f>
        <v>0.13</v>
      </c>
      <c r="F147" s="219">
        <f>ROUND('WP#3 - UE-190529 Light COS'!X135,2)</f>
        <v>0.01</v>
      </c>
    </row>
    <row r="148" spans="1:6" x14ac:dyDescent="0.2">
      <c r="A148" s="224">
        <f t="shared" si="4"/>
        <v>140</v>
      </c>
      <c r="B148" s="226" t="str">
        <f>'WP#3 - UE-190529 Light COS'!A136</f>
        <v>58E &amp; 59E</v>
      </c>
      <c r="C148" s="228" t="str">
        <f>'WP#3 - UE-190529 Light COS'!C136</f>
        <v>Sodium Vapor</v>
      </c>
      <c r="D148" s="246" t="str">
        <f>'WP#3 - UE-190529 Light COS'!D136</f>
        <v>DS 150</v>
      </c>
      <c r="E148" s="251">
        <f>ROUND('WP#3 - UE-190529 Light COS'!S136,2)</f>
        <v>0.13</v>
      </c>
      <c r="F148" s="219">
        <f>ROUND('WP#3 - UE-190529 Light COS'!X136,2)</f>
        <v>0.02</v>
      </c>
    </row>
    <row r="149" spans="1:6" x14ac:dyDescent="0.2">
      <c r="A149" s="224">
        <f t="shared" si="4"/>
        <v>141</v>
      </c>
      <c r="B149" s="226" t="str">
        <f>'WP#3 - UE-190529 Light COS'!A137</f>
        <v>58E &amp; 59E</v>
      </c>
      <c r="C149" s="228" t="str">
        <f>'WP#3 - UE-190529 Light COS'!C137</f>
        <v>Sodium Vapor</v>
      </c>
      <c r="D149" s="246" t="str">
        <f>'WP#3 - UE-190529 Light COS'!D137</f>
        <v>DS 200</v>
      </c>
      <c r="E149" s="251">
        <f>ROUND('WP#3 - UE-190529 Light COS'!S137,2)</f>
        <v>0.13</v>
      </c>
      <c r="F149" s="219">
        <f>ROUND('WP#3 - UE-190529 Light COS'!X137,2)</f>
        <v>0.03</v>
      </c>
    </row>
    <row r="150" spans="1:6" x14ac:dyDescent="0.2">
      <c r="A150" s="224">
        <f t="shared" si="4"/>
        <v>142</v>
      </c>
      <c r="B150" s="226" t="str">
        <f>'WP#3 - UE-190529 Light COS'!A138</f>
        <v>58E &amp; 59E</v>
      </c>
      <c r="C150" s="228" t="str">
        <f>'WP#3 - UE-190529 Light COS'!C138</f>
        <v>Sodium Vapor</v>
      </c>
      <c r="D150" s="246" t="str">
        <f>'WP#3 - UE-190529 Light COS'!D138</f>
        <v>DS 250</v>
      </c>
      <c r="E150" s="251">
        <f>ROUND('WP#3 - UE-190529 Light COS'!S138,2)</f>
        <v>0.13</v>
      </c>
      <c r="F150" s="219">
        <f>ROUND('WP#3 - UE-190529 Light COS'!X138,2)</f>
        <v>0.03</v>
      </c>
    </row>
    <row r="151" spans="1:6" x14ac:dyDescent="0.2">
      <c r="A151" s="224">
        <f t="shared" si="4"/>
        <v>143</v>
      </c>
      <c r="B151" s="226" t="str">
        <f>'WP#3 - UE-190529 Light COS'!A139</f>
        <v>58E &amp; 59E</v>
      </c>
      <c r="C151" s="228" t="str">
        <f>'WP#3 - UE-190529 Light COS'!C139</f>
        <v>Sodium Vapor</v>
      </c>
      <c r="D151" s="246" t="str">
        <f>'WP#3 - UE-190529 Light COS'!D139</f>
        <v>DS 400</v>
      </c>
      <c r="E151" s="251">
        <f>ROUND('WP#3 - UE-190529 Light COS'!S139,2)</f>
        <v>0.13</v>
      </c>
      <c r="F151" s="219">
        <f>ROUND('WP#3 - UE-190529 Light COS'!X139,2)</f>
        <v>0.05</v>
      </c>
    </row>
    <row r="152" spans="1:6" x14ac:dyDescent="0.2">
      <c r="A152" s="224">
        <f t="shared" si="4"/>
        <v>144</v>
      </c>
      <c r="B152" s="226"/>
      <c r="C152" s="228"/>
      <c r="D152" s="246"/>
      <c r="E152" s="239"/>
      <c r="F152" s="219"/>
    </row>
    <row r="153" spans="1:6" x14ac:dyDescent="0.2">
      <c r="A153" s="224">
        <f t="shared" si="4"/>
        <v>145</v>
      </c>
      <c r="B153" s="226" t="str">
        <f>'WP#3 - UE-190529 Light COS'!A141</f>
        <v>58E &amp; 59E</v>
      </c>
      <c r="C153" s="228" t="str">
        <f>'WP#3 - UE-190529 Light COS'!C141</f>
        <v>Sodium Vapor</v>
      </c>
      <c r="D153" s="246" t="str">
        <f>'WP#3 - UE-190529 Light COS'!D141</f>
        <v>HS 100</v>
      </c>
      <c r="E153" s="251">
        <f>ROUND('WP#3 - UE-190529 Light COS'!S141,2)</f>
        <v>0.13</v>
      </c>
      <c r="F153" s="219">
        <f>ROUND('WP#3 - UE-190529 Light COS'!X141,2)</f>
        <v>0.01</v>
      </c>
    </row>
    <row r="154" spans="1:6" x14ac:dyDescent="0.2">
      <c r="A154" s="224">
        <f t="shared" si="4"/>
        <v>146</v>
      </c>
      <c r="B154" s="226" t="str">
        <f>'WP#3 - UE-190529 Light COS'!A142</f>
        <v>58E &amp; 59E</v>
      </c>
      <c r="C154" s="228" t="str">
        <f>'WP#3 - UE-190529 Light COS'!C142</f>
        <v>Sodium Vapor</v>
      </c>
      <c r="D154" s="246" t="str">
        <f>'WP#3 - UE-190529 Light COS'!D142</f>
        <v>HS 150</v>
      </c>
      <c r="E154" s="251">
        <f>ROUND('WP#3 - UE-190529 Light COS'!S142,2)</f>
        <v>0.13</v>
      </c>
      <c r="F154" s="219">
        <f>ROUND('WP#3 - UE-190529 Light COS'!X142,2)</f>
        <v>0.02</v>
      </c>
    </row>
    <row r="155" spans="1:6" x14ac:dyDescent="0.2">
      <c r="A155" s="224">
        <f t="shared" si="4"/>
        <v>147</v>
      </c>
      <c r="B155" s="226" t="str">
        <f>'WP#3 - UE-190529 Light COS'!A143</f>
        <v>58E &amp; 59E</v>
      </c>
      <c r="C155" s="228" t="str">
        <f>'WP#3 - UE-190529 Light COS'!C143</f>
        <v>Sodium Vapor</v>
      </c>
      <c r="D155" s="246" t="str">
        <f>'WP#3 - UE-190529 Light COS'!D143</f>
        <v>HS 200</v>
      </c>
      <c r="E155" s="251">
        <f>ROUND('WP#3 - UE-190529 Light COS'!S143,2)</f>
        <v>0.13</v>
      </c>
      <c r="F155" s="219">
        <f>ROUND('WP#3 - UE-190529 Light COS'!X143,2)</f>
        <v>0.03</v>
      </c>
    </row>
    <row r="156" spans="1:6" x14ac:dyDescent="0.2">
      <c r="A156" s="224">
        <f t="shared" si="4"/>
        <v>148</v>
      </c>
      <c r="B156" s="226" t="str">
        <f>'WP#3 - UE-190529 Light COS'!A144</f>
        <v>58E &amp; 59E</v>
      </c>
      <c r="C156" s="228" t="str">
        <f>'WP#3 - UE-190529 Light COS'!C144</f>
        <v>Sodium Vapor</v>
      </c>
      <c r="D156" s="246" t="str">
        <f>'WP#3 - UE-190529 Light COS'!D144</f>
        <v>HS 250</v>
      </c>
      <c r="E156" s="251">
        <f>ROUND('WP#3 - UE-190529 Light COS'!S144,2)</f>
        <v>0.13</v>
      </c>
      <c r="F156" s="219">
        <f>ROUND('WP#3 - UE-190529 Light COS'!X144,2)</f>
        <v>0.03</v>
      </c>
    </row>
    <row r="157" spans="1:6" x14ac:dyDescent="0.2">
      <c r="A157" s="224">
        <f t="shared" si="4"/>
        <v>149</v>
      </c>
      <c r="B157" s="226" t="str">
        <f>'WP#3 - UE-190529 Light COS'!A145</f>
        <v>58E &amp; 59E</v>
      </c>
      <c r="C157" s="228" t="str">
        <f>'WP#3 - UE-190529 Light COS'!C145</f>
        <v>Sodium Vapor</v>
      </c>
      <c r="D157" s="246" t="str">
        <f>'WP#3 - UE-190529 Light COS'!D145</f>
        <v>HS 400</v>
      </c>
      <c r="E157" s="251">
        <f>ROUND('WP#3 - UE-190529 Light COS'!S145,2)</f>
        <v>0.13</v>
      </c>
      <c r="F157" s="219">
        <f>ROUND('WP#3 - UE-190529 Light COS'!X145,2)</f>
        <v>0.05</v>
      </c>
    </row>
    <row r="158" spans="1:6" x14ac:dyDescent="0.2">
      <c r="A158" s="224">
        <f t="shared" si="4"/>
        <v>150</v>
      </c>
      <c r="B158" s="226"/>
      <c r="C158" s="228"/>
      <c r="D158" s="246"/>
      <c r="E158" s="239"/>
      <c r="F158" s="219"/>
    </row>
    <row r="159" spans="1:6" x14ac:dyDescent="0.2">
      <c r="A159" s="224">
        <f t="shared" si="4"/>
        <v>151</v>
      </c>
      <c r="B159" s="226" t="str">
        <f>'WP#3 - UE-190529 Light COS'!A147</f>
        <v>58E &amp; 59E</v>
      </c>
      <c r="C159" s="228" t="str">
        <f>'WP#3 - UE-190529 Light COS'!C147</f>
        <v>Metal Halide</v>
      </c>
      <c r="D159" s="246" t="str">
        <f>'WP#3 - UE-190529 Light COS'!D147</f>
        <v>DM 175</v>
      </c>
      <c r="E159" s="251">
        <f>ROUND('WP#3 - UE-190529 Light COS'!S147,2)</f>
        <v>0.13</v>
      </c>
      <c r="F159" s="219">
        <f>ROUND('WP#3 - UE-190529 Light COS'!X147,2)</f>
        <v>0.02</v>
      </c>
    </row>
    <row r="160" spans="1:6" x14ac:dyDescent="0.2">
      <c r="A160" s="224">
        <f t="shared" si="4"/>
        <v>152</v>
      </c>
      <c r="B160" s="226" t="str">
        <f>'WP#3 - UE-190529 Light COS'!A148</f>
        <v>58E &amp; 59E</v>
      </c>
      <c r="C160" s="228" t="str">
        <f>'WP#3 - UE-190529 Light COS'!C148</f>
        <v>Metal Halide</v>
      </c>
      <c r="D160" s="246" t="str">
        <f>'WP#3 - UE-190529 Light COS'!D148</f>
        <v>DM 250</v>
      </c>
      <c r="E160" s="251">
        <f>ROUND('WP#3 - UE-190529 Light COS'!S148,2)</f>
        <v>0.13</v>
      </c>
      <c r="F160" s="219">
        <f>ROUND('WP#3 - UE-190529 Light COS'!X148,2)</f>
        <v>0.03</v>
      </c>
    </row>
    <row r="161" spans="1:6" x14ac:dyDescent="0.2">
      <c r="A161" s="224">
        <f t="shared" si="4"/>
        <v>153</v>
      </c>
      <c r="B161" s="226" t="str">
        <f>'WP#3 - UE-190529 Light COS'!A149</f>
        <v>58E &amp; 59E</v>
      </c>
      <c r="C161" s="228" t="str">
        <f>'WP#3 - UE-190529 Light COS'!C149</f>
        <v>Metal Halide</v>
      </c>
      <c r="D161" s="246" t="str">
        <f>'WP#3 - UE-190529 Light COS'!D149</f>
        <v>DM 400</v>
      </c>
      <c r="E161" s="251">
        <f>ROUND('WP#3 - UE-190529 Light COS'!S149,2)</f>
        <v>0.13</v>
      </c>
      <c r="F161" s="219">
        <f>ROUND('WP#3 - UE-190529 Light COS'!X149,2)</f>
        <v>0.05</v>
      </c>
    </row>
    <row r="162" spans="1:6" x14ac:dyDescent="0.2">
      <c r="A162" s="224">
        <f t="shared" si="4"/>
        <v>154</v>
      </c>
      <c r="B162" s="226" t="str">
        <f>'WP#3 - UE-190529 Light COS'!A150</f>
        <v>58E &amp; 59E</v>
      </c>
      <c r="C162" s="228" t="str">
        <f>'WP#3 - UE-190529 Light COS'!C150</f>
        <v>Metal Halide</v>
      </c>
      <c r="D162" s="246" t="str">
        <f>'WP#3 - UE-190529 Light COS'!D150</f>
        <v>DM 1000</v>
      </c>
      <c r="E162" s="251">
        <f>ROUND('WP#3 - UE-190529 Light COS'!S150,2)</f>
        <v>0.13</v>
      </c>
      <c r="F162" s="219">
        <f>ROUND('WP#3 - UE-190529 Light COS'!X150,2)</f>
        <v>0.13</v>
      </c>
    </row>
    <row r="163" spans="1:6" x14ac:dyDescent="0.2">
      <c r="A163" s="224">
        <f t="shared" si="4"/>
        <v>155</v>
      </c>
      <c r="B163" s="226"/>
      <c r="C163" s="228"/>
      <c r="D163" s="246"/>
      <c r="E163" s="239"/>
      <c r="F163" s="219"/>
    </row>
    <row r="164" spans="1:6" x14ac:dyDescent="0.2">
      <c r="A164" s="224">
        <f t="shared" si="4"/>
        <v>156</v>
      </c>
      <c r="B164" s="226" t="str">
        <f>'WP#3 - UE-190529 Light COS'!A152</f>
        <v>58E &amp; 59E</v>
      </c>
      <c r="C164" s="228" t="str">
        <f>'WP#3 - UE-190529 Light COS'!C152</f>
        <v>Metal Halide</v>
      </c>
      <c r="D164" s="246" t="str">
        <f>'WP#3 - UE-190529 Light COS'!D152</f>
        <v>HM 250</v>
      </c>
      <c r="E164" s="251">
        <f>ROUND('WP#3 - UE-190529 Light COS'!S152,2)</f>
        <v>0.13</v>
      </c>
      <c r="F164" s="219">
        <f>ROUND('WP#3 - UE-190529 Light COS'!X152,2)</f>
        <v>0.03</v>
      </c>
    </row>
    <row r="165" spans="1:6" x14ac:dyDescent="0.2">
      <c r="A165" s="224">
        <f t="shared" si="4"/>
        <v>157</v>
      </c>
      <c r="B165" s="226" t="str">
        <f>'WP#3 - UE-190529 Light COS'!A153</f>
        <v>58E &amp; 59E</v>
      </c>
      <c r="C165" s="228" t="str">
        <f>'WP#3 - UE-190529 Light COS'!C153</f>
        <v>Metal Halide</v>
      </c>
      <c r="D165" s="246" t="str">
        <f>'WP#3 - UE-190529 Light COS'!D153</f>
        <v>HM 400</v>
      </c>
      <c r="E165" s="251">
        <f>ROUND('WP#3 - UE-190529 Light COS'!S153,2)</f>
        <v>0.13</v>
      </c>
      <c r="F165" s="219">
        <f>ROUND('WP#3 - UE-190529 Light COS'!X153,2)</f>
        <v>0.05</v>
      </c>
    </row>
    <row r="166" spans="1:6" x14ac:dyDescent="0.2">
      <c r="A166" s="224">
        <f t="shared" si="4"/>
        <v>158</v>
      </c>
      <c r="B166" s="226"/>
      <c r="C166" s="228"/>
      <c r="D166" s="246"/>
      <c r="E166" s="239"/>
      <c r="F166" s="219"/>
    </row>
    <row r="167" spans="1:6" x14ac:dyDescent="0.2">
      <c r="A167" s="224">
        <f t="shared" si="4"/>
        <v>159</v>
      </c>
      <c r="B167" s="226" t="str">
        <f>'WP#3 - UE-190529 Light COS'!A155</f>
        <v>58E &amp; 59E</v>
      </c>
      <c r="C167" s="228" t="str">
        <f>'WP#3 - UE-190529 Light COS'!C155</f>
        <v>Light Emitting Diode</v>
      </c>
      <c r="D167" s="246" t="str">
        <f>'WP#3 - UE-190529 Light COS'!D155</f>
        <v>LED 030.01-060</v>
      </c>
      <c r="E167" s="251">
        <f>ROUND('WP#3 - UE-190529 Light COS'!S155,2)</f>
        <v>0.13</v>
      </c>
      <c r="F167" s="219">
        <f>ROUND('WP#3 - UE-190529 Light COS'!X155,2)</f>
        <v>0.01</v>
      </c>
    </row>
    <row r="168" spans="1:6" x14ac:dyDescent="0.2">
      <c r="A168" s="224">
        <f t="shared" si="4"/>
        <v>160</v>
      </c>
      <c r="B168" s="226" t="str">
        <f>'WP#3 - UE-190529 Light COS'!A156</f>
        <v>58E &amp; 59E</v>
      </c>
      <c r="C168" s="228" t="str">
        <f>'WP#3 - UE-190529 Light COS'!C156</f>
        <v>Light Emitting Diode</v>
      </c>
      <c r="D168" s="246" t="str">
        <f>'WP#3 - UE-190529 Light COS'!D156</f>
        <v>LED 060.01-090</v>
      </c>
      <c r="E168" s="251">
        <f>ROUND('WP#3 - UE-190529 Light COS'!S156,2)</f>
        <v>0.13</v>
      </c>
      <c r="F168" s="219">
        <f>ROUND('WP#3 - UE-190529 Light COS'!X156,2)</f>
        <v>0.01</v>
      </c>
    </row>
    <row r="169" spans="1:6" x14ac:dyDescent="0.2">
      <c r="A169" s="224">
        <f t="shared" si="4"/>
        <v>161</v>
      </c>
      <c r="B169" s="226" t="str">
        <f>'WP#3 - UE-190529 Light COS'!A157</f>
        <v>58E &amp; 59E</v>
      </c>
      <c r="C169" s="228" t="str">
        <f>'WP#3 - UE-190529 Light COS'!C157</f>
        <v>Light Emitting Diode</v>
      </c>
      <c r="D169" s="246" t="str">
        <f>'WP#3 - UE-190529 Light COS'!D157</f>
        <v>LED 090.01-120</v>
      </c>
      <c r="E169" s="251">
        <f>ROUND('WP#3 - UE-190529 Light COS'!S157,2)</f>
        <v>0.13</v>
      </c>
      <c r="F169" s="219">
        <f>ROUND('WP#3 - UE-190529 Light COS'!X157,2)</f>
        <v>0.01</v>
      </c>
    </row>
    <row r="170" spans="1:6" x14ac:dyDescent="0.2">
      <c r="A170" s="224">
        <f t="shared" ref="A170:A190" si="5">A169+1</f>
        <v>162</v>
      </c>
      <c r="B170" s="226" t="str">
        <f>'WP#3 - UE-190529 Light COS'!A158</f>
        <v>58E &amp; 59E</v>
      </c>
      <c r="C170" s="228" t="str">
        <f>'WP#3 - UE-190529 Light COS'!C158</f>
        <v>Light Emitting Diode</v>
      </c>
      <c r="D170" s="246" t="str">
        <f>'WP#3 - UE-190529 Light COS'!D158</f>
        <v>LED 120.01-150</v>
      </c>
      <c r="E170" s="251">
        <f>ROUND('WP#3 - UE-190529 Light COS'!S158,2)</f>
        <v>0.13</v>
      </c>
      <c r="F170" s="219">
        <f>ROUND('WP#3 - UE-190529 Light COS'!X158,2)</f>
        <v>0.02</v>
      </c>
    </row>
    <row r="171" spans="1:6" x14ac:dyDescent="0.2">
      <c r="A171" s="224">
        <f t="shared" si="5"/>
        <v>163</v>
      </c>
      <c r="B171" s="226" t="str">
        <f>'WP#3 - UE-190529 Light COS'!A159</f>
        <v>58E &amp; 59E</v>
      </c>
      <c r="C171" s="228" t="str">
        <f>'WP#3 - UE-190529 Light COS'!C159</f>
        <v>Light Emitting Diode</v>
      </c>
      <c r="D171" s="246" t="str">
        <f>'WP#3 - UE-190529 Light COS'!D159</f>
        <v>LED 150.01-180</v>
      </c>
      <c r="E171" s="251">
        <f>ROUND('WP#3 - UE-190529 Light COS'!S159,2)</f>
        <v>0.13</v>
      </c>
      <c r="F171" s="219">
        <f>ROUND('WP#3 - UE-190529 Light COS'!X159,2)</f>
        <v>0.02</v>
      </c>
    </row>
    <row r="172" spans="1:6" x14ac:dyDescent="0.2">
      <c r="A172" s="224">
        <f t="shared" si="5"/>
        <v>164</v>
      </c>
      <c r="B172" s="226" t="str">
        <f>'WP#3 - UE-190529 Light COS'!A160</f>
        <v>58E &amp; 59E</v>
      </c>
      <c r="C172" s="228" t="str">
        <f>'WP#3 - UE-190529 Light COS'!C160</f>
        <v>Light Emitting Diode</v>
      </c>
      <c r="D172" s="246" t="str">
        <f>'WP#3 - UE-190529 Light COS'!D160</f>
        <v>LED 180.01-210</v>
      </c>
      <c r="E172" s="251">
        <f>ROUND('WP#3 - UE-190529 Light COS'!S160,2)</f>
        <v>0.13</v>
      </c>
      <c r="F172" s="219">
        <f>ROUND('WP#3 - UE-190529 Light COS'!X160,2)</f>
        <v>0.03</v>
      </c>
    </row>
    <row r="173" spans="1:6" x14ac:dyDescent="0.2">
      <c r="A173" s="224">
        <f t="shared" si="5"/>
        <v>165</v>
      </c>
      <c r="B173" s="226" t="str">
        <f>'WP#3 - UE-190529 Light COS'!A161</f>
        <v>58E &amp; 59E</v>
      </c>
      <c r="C173" s="228" t="str">
        <f>'WP#3 - UE-190529 Light COS'!C161</f>
        <v>Light Emitting Diode</v>
      </c>
      <c r="D173" s="246" t="str">
        <f>'WP#3 - UE-190529 Light COS'!D161</f>
        <v>LED 210.01-240</v>
      </c>
      <c r="E173" s="251">
        <f>ROUND('WP#3 - UE-190529 Light COS'!S161,2)</f>
        <v>0.13</v>
      </c>
      <c r="F173" s="219">
        <f>ROUND('WP#3 - UE-190529 Light COS'!X161,2)</f>
        <v>0.03</v>
      </c>
    </row>
    <row r="174" spans="1:6" x14ac:dyDescent="0.2">
      <c r="A174" s="224">
        <f t="shared" si="5"/>
        <v>166</v>
      </c>
      <c r="B174" s="226" t="str">
        <f>'WP#3 - UE-190529 Light COS'!A162</f>
        <v>58E &amp; 59E</v>
      </c>
      <c r="C174" s="228" t="str">
        <f>'WP#3 - UE-190529 Light COS'!C162</f>
        <v>Light Emitting Diode</v>
      </c>
      <c r="D174" s="246" t="str">
        <f>'WP#3 - UE-190529 Light COS'!D162</f>
        <v>LED 240.01-270</v>
      </c>
      <c r="E174" s="251">
        <f>ROUND('WP#3 - UE-190529 Light COS'!S162,2)</f>
        <v>0.13</v>
      </c>
      <c r="F174" s="219">
        <f>ROUND('WP#3 - UE-190529 Light COS'!X162,2)</f>
        <v>0.03</v>
      </c>
    </row>
    <row r="175" spans="1:6" x14ac:dyDescent="0.2">
      <c r="A175" s="224">
        <f t="shared" si="5"/>
        <v>167</v>
      </c>
      <c r="B175" s="226" t="str">
        <f>'WP#3 - UE-190529 Light COS'!A163</f>
        <v>58E &amp; 59E</v>
      </c>
      <c r="C175" s="228" t="str">
        <f>'WP#3 - UE-190529 Light COS'!C163</f>
        <v>Light Emitting Diode</v>
      </c>
      <c r="D175" s="246" t="str">
        <f>'WP#3 - UE-190529 Light COS'!D163</f>
        <v>LED 270.01-300</v>
      </c>
      <c r="E175" s="251">
        <f>ROUND('WP#3 - UE-190529 Light COS'!S163,2)</f>
        <v>0.13</v>
      </c>
      <c r="F175" s="219">
        <f>ROUND('WP#3 - UE-190529 Light COS'!X163,2)</f>
        <v>0.04</v>
      </c>
    </row>
    <row r="176" spans="1:6" x14ac:dyDescent="0.2">
      <c r="A176" s="224">
        <f t="shared" si="5"/>
        <v>168</v>
      </c>
      <c r="B176" s="226" t="str">
        <f>'WP#3 - UE-190529 Light COS'!A164</f>
        <v>58E &amp; 59E</v>
      </c>
      <c r="C176" s="228" t="str">
        <f>'WP#3 - UE-190529 Light COS'!C164</f>
        <v>Light Emitting Diode</v>
      </c>
      <c r="D176" s="246" t="str">
        <f>'WP#3 - UE-190529 Light COS'!D164</f>
        <v>LED 300.01-400</v>
      </c>
      <c r="E176" s="251">
        <f>ROUND('WP#3 - UE-190529 Light COS'!S164,2)</f>
        <v>0.13</v>
      </c>
      <c r="F176" s="219">
        <f>ROUND('WP#3 - UE-190529 Light COS'!X164,2)</f>
        <v>0.05</v>
      </c>
    </row>
    <row r="177" spans="1:6" x14ac:dyDescent="0.2">
      <c r="A177" s="224">
        <f t="shared" si="5"/>
        <v>169</v>
      </c>
      <c r="B177" s="226" t="str">
        <f>'WP#3 - UE-190529 Light COS'!A165</f>
        <v>58E &amp; 59E</v>
      </c>
      <c r="C177" s="228" t="str">
        <f>'WP#3 - UE-190529 Light COS'!C165</f>
        <v>Light Emitting Diode</v>
      </c>
      <c r="D177" s="246" t="str">
        <f>'WP#3 - UE-190529 Light COS'!D165</f>
        <v>LED 400.01-500</v>
      </c>
      <c r="E177" s="251">
        <f>ROUND('WP#3 - UE-190529 Light COS'!S165,2)</f>
        <v>0.13</v>
      </c>
      <c r="F177" s="219">
        <f>ROUND('WP#3 - UE-190529 Light COS'!X165,2)</f>
        <v>0.06</v>
      </c>
    </row>
    <row r="178" spans="1:6" x14ac:dyDescent="0.2">
      <c r="A178" s="224">
        <f t="shared" si="5"/>
        <v>170</v>
      </c>
      <c r="B178" s="226" t="str">
        <f>'WP#3 - UE-190529 Light COS'!A166</f>
        <v>58E &amp; 59E</v>
      </c>
      <c r="C178" s="228" t="str">
        <f>'WP#3 - UE-190529 Light COS'!C166</f>
        <v>Light Emitting Diode</v>
      </c>
      <c r="D178" s="246" t="str">
        <f>'WP#3 - UE-190529 Light COS'!D166</f>
        <v>LED 500.01-600</v>
      </c>
      <c r="E178" s="251">
        <f>ROUND('WP#3 - UE-190529 Light COS'!S166,2)</f>
        <v>0.13</v>
      </c>
      <c r="F178" s="219">
        <f>ROUND('WP#3 - UE-190529 Light COS'!X166,2)</f>
        <v>7.0000000000000007E-2</v>
      </c>
    </row>
    <row r="179" spans="1:6" x14ac:dyDescent="0.2">
      <c r="A179" s="224">
        <f t="shared" si="5"/>
        <v>171</v>
      </c>
      <c r="B179" s="226" t="str">
        <f>'WP#3 - UE-190529 Light COS'!A167</f>
        <v>58E &amp; 59E</v>
      </c>
      <c r="C179" s="228" t="str">
        <f>'WP#3 - UE-190529 Light COS'!C167</f>
        <v>Light Emitting Diode</v>
      </c>
      <c r="D179" s="246" t="str">
        <f>'WP#3 - UE-190529 Light COS'!D167</f>
        <v>LED 600.01-700</v>
      </c>
      <c r="E179" s="251">
        <f>ROUND('WP#3 - UE-190529 Light COS'!S167,2)</f>
        <v>0.13</v>
      </c>
      <c r="F179" s="219">
        <f>ROUND('WP#3 - UE-190529 Light COS'!X167,2)</f>
        <v>0.09</v>
      </c>
    </row>
    <row r="180" spans="1:6" x14ac:dyDescent="0.2">
      <c r="A180" s="224">
        <f t="shared" si="5"/>
        <v>172</v>
      </c>
      <c r="B180" s="226" t="str">
        <f>'WP#3 - UE-190529 Light COS'!A168</f>
        <v>58E &amp; 59E</v>
      </c>
      <c r="C180" s="228" t="str">
        <f>'WP#3 - UE-190529 Light COS'!C168</f>
        <v>Light Emitting Diode</v>
      </c>
      <c r="D180" s="246" t="str">
        <f>'WP#3 - UE-190529 Light COS'!D168</f>
        <v>LED 700.01-800</v>
      </c>
      <c r="E180" s="251">
        <f>ROUND('WP#3 - UE-190529 Light COS'!S168,2)</f>
        <v>0.13</v>
      </c>
      <c r="F180" s="219">
        <f>ROUND('WP#3 - UE-190529 Light COS'!X168,2)</f>
        <v>0.1</v>
      </c>
    </row>
    <row r="181" spans="1:6" x14ac:dyDescent="0.2">
      <c r="A181" s="224">
        <f t="shared" si="5"/>
        <v>173</v>
      </c>
      <c r="B181" s="226" t="str">
        <f>'WP#3 - UE-190529 Light COS'!A169</f>
        <v>58E &amp; 59E</v>
      </c>
      <c r="C181" s="228" t="str">
        <f>'WP#3 - UE-190529 Light COS'!C169</f>
        <v>Light Emitting Diode</v>
      </c>
      <c r="D181" s="246" t="str">
        <f>'WP#3 - UE-190529 Light COS'!D169</f>
        <v>LED 800.01-900</v>
      </c>
      <c r="E181" s="251">
        <f>ROUND('WP#3 - UE-190529 Light COS'!S169,2)</f>
        <v>0.13</v>
      </c>
      <c r="F181" s="219">
        <f>ROUND('WP#3 - UE-190529 Light COS'!X169,2)</f>
        <v>0.11</v>
      </c>
    </row>
    <row r="182" spans="1:6" x14ac:dyDescent="0.2">
      <c r="A182" s="224">
        <f t="shared" si="5"/>
        <v>174</v>
      </c>
      <c r="B182" s="226"/>
      <c r="C182" s="228"/>
      <c r="D182" s="246"/>
      <c r="E182" s="239"/>
      <c r="F182" s="219"/>
    </row>
    <row r="183" spans="1:6" x14ac:dyDescent="0.2">
      <c r="A183" s="224">
        <f t="shared" si="5"/>
        <v>175</v>
      </c>
      <c r="B183" s="226" t="str">
        <f>'WP#3 - UE-190529 Light COS'!A170</f>
        <v>Sch 57</v>
      </c>
      <c r="C183" s="228"/>
      <c r="D183" s="246"/>
      <c r="E183" s="239"/>
      <c r="F183" s="219"/>
    </row>
    <row r="184" spans="1:6" x14ac:dyDescent="0.2">
      <c r="A184" s="224">
        <f t="shared" si="5"/>
        <v>176</v>
      </c>
      <c r="B184" s="226" t="str">
        <f>'WP#3 - UE-190529 Light COS'!A171</f>
        <v>57E</v>
      </c>
      <c r="C184" s="228" t="str">
        <f>'WP#3 - UE-190529 Light COS'!C171</f>
        <v>Per W charge</v>
      </c>
      <c r="D184" s="247">
        <f>'WP#3 - UE-190529 Light COS'!E171</f>
        <v>1090639.8333333333</v>
      </c>
      <c r="E184" s="251">
        <f>ROUND('WP#3 - UE-190529 Light COS'!S171,2)</f>
        <v>0.12</v>
      </c>
      <c r="F184" s="252">
        <f>E184/1000</f>
        <v>1.1999999999999999E-4</v>
      </c>
    </row>
    <row r="185" spans="1:6" x14ac:dyDescent="0.2">
      <c r="A185" s="224">
        <f t="shared" si="5"/>
        <v>177</v>
      </c>
      <c r="B185" s="226"/>
      <c r="C185" s="228"/>
      <c r="D185" s="246"/>
      <c r="E185" s="239"/>
      <c r="F185" s="219"/>
    </row>
    <row r="186" spans="1:6" x14ac:dyDescent="0.2">
      <c r="A186" s="224">
        <f t="shared" si="5"/>
        <v>178</v>
      </c>
      <c r="B186" s="226" t="str">
        <f>'WP#3 - UE-190529 Light COS'!A172</f>
        <v>Pole Rental Rates</v>
      </c>
      <c r="C186" s="228"/>
      <c r="D186" s="246"/>
      <c r="E186" s="239"/>
      <c r="F186" s="219"/>
    </row>
    <row r="187" spans="1:6" x14ac:dyDescent="0.2">
      <c r="A187" s="224">
        <f t="shared" si="5"/>
        <v>179</v>
      </c>
      <c r="B187" s="226" t="str">
        <f>'WP#3 - UE-190529 Light COS'!A173</f>
        <v>55 &amp; 56</v>
      </c>
      <c r="C187" s="228" t="str">
        <f>'WP#3 - UE-190529 Light COS'!C173</f>
        <v>Pole</v>
      </c>
      <c r="D187" s="246" t="str">
        <f>'WP#3 - UE-190529 Light COS'!D173</f>
        <v>Old</v>
      </c>
      <c r="E187" s="251">
        <f>ROUND('WP#3 - UE-190529 Light COS'!S173,2)</f>
        <v>0.13</v>
      </c>
      <c r="F187" s="219">
        <f>ROUND('WP#3 - UE-190529 Light COS'!X173,2)</f>
        <v>0</v>
      </c>
    </row>
    <row r="188" spans="1:6" x14ac:dyDescent="0.2">
      <c r="A188" s="224">
        <f t="shared" si="5"/>
        <v>180</v>
      </c>
      <c r="B188" s="226" t="str">
        <f>'WP#3 - UE-190529 Light COS'!A174</f>
        <v>56 &amp; 56</v>
      </c>
      <c r="C188" s="228" t="str">
        <f>'WP#3 - UE-190529 Light COS'!C174</f>
        <v>Pole</v>
      </c>
      <c r="D188" s="246" t="str">
        <f>'WP#3 - UE-190529 Light COS'!D174</f>
        <v>New</v>
      </c>
      <c r="E188" s="251">
        <f>ROUND('WP#3 - UE-190529 Light COS'!S174,2)</f>
        <v>0.13</v>
      </c>
      <c r="F188" s="219">
        <f>ROUND('WP#3 - UE-190529 Light COS'!X174,2)</f>
        <v>0</v>
      </c>
    </row>
    <row r="189" spans="1:6" x14ac:dyDescent="0.2">
      <c r="A189" s="224">
        <f t="shared" si="5"/>
        <v>181</v>
      </c>
      <c r="B189" s="226"/>
      <c r="C189" s="228"/>
      <c r="D189" s="246"/>
      <c r="E189" s="251"/>
      <c r="F189" s="219"/>
    </row>
    <row r="190" spans="1:6" x14ac:dyDescent="0.2">
      <c r="A190" s="224">
        <f t="shared" si="5"/>
        <v>182</v>
      </c>
      <c r="B190" s="226" t="str">
        <f>'WP#3 - UE-190529 Light COS'!A176</f>
        <v>58 &amp; 59</v>
      </c>
      <c r="C190" s="228" t="str">
        <f>'WP#3 - UE-190529 Light COS'!C176</f>
        <v>Pole</v>
      </c>
      <c r="D190" s="246" t="str">
        <f>'WP#3 - UE-190529 Light COS'!D176</f>
        <v>New</v>
      </c>
      <c r="E190" s="251">
        <f>ROUND('WP#3 - UE-190529 Light COS'!S176,2)</f>
        <v>0.13</v>
      </c>
      <c r="F190" s="219">
        <f>ROUND('WP#3 - UE-190529 Light COS'!X176,2)</f>
        <v>0</v>
      </c>
    </row>
    <row r="191" spans="1:6" ht="12" thickBot="1" x14ac:dyDescent="0.25">
      <c r="A191" s="231"/>
      <c r="B191" s="248"/>
      <c r="C191" s="249"/>
      <c r="D191" s="250"/>
      <c r="E191" s="253"/>
      <c r="F191" s="254"/>
    </row>
    <row r="192" spans="1:6" x14ac:dyDescent="0.2">
      <c r="B192" s="34"/>
      <c r="C192" s="33"/>
      <c r="D192" s="32"/>
      <c r="E192" s="30"/>
      <c r="F192" s="29"/>
    </row>
    <row r="193" spans="2:6" x14ac:dyDescent="0.2">
      <c r="B193" s="34"/>
      <c r="C193" s="33"/>
      <c r="D193" s="32"/>
      <c r="E193" s="30"/>
      <c r="F193" s="29"/>
    </row>
    <row r="194" spans="2:6" x14ac:dyDescent="0.2">
      <c r="B194" s="34"/>
      <c r="C194" s="33"/>
      <c r="D194" s="32"/>
      <c r="E194" s="30"/>
      <c r="F194" s="29"/>
    </row>
    <row r="195" spans="2:6" x14ac:dyDescent="0.2">
      <c r="B195" s="34"/>
      <c r="C195" s="33"/>
      <c r="D195" s="32"/>
      <c r="E195" s="30"/>
      <c r="F195" s="29"/>
    </row>
    <row r="196" spans="2:6" x14ac:dyDescent="0.2">
      <c r="B196" s="34"/>
      <c r="C196" s="33"/>
      <c r="D196" s="32"/>
      <c r="E196" s="30"/>
      <c r="F196" s="29"/>
    </row>
    <row r="197" spans="2:6" x14ac:dyDescent="0.2">
      <c r="B197" s="34"/>
      <c r="C197" s="33"/>
      <c r="D197" s="32"/>
      <c r="E197" s="30"/>
      <c r="F197" s="29"/>
    </row>
    <row r="198" spans="2:6" x14ac:dyDescent="0.2">
      <c r="B198" s="34"/>
      <c r="C198" s="33"/>
      <c r="D198" s="32"/>
      <c r="E198" s="30"/>
      <c r="F198" s="29"/>
    </row>
    <row r="199" spans="2:6" x14ac:dyDescent="0.2">
      <c r="B199" s="28"/>
    </row>
    <row r="201" spans="2:6" x14ac:dyDescent="0.2">
      <c r="B201" s="28"/>
    </row>
    <row r="202" spans="2:6" x14ac:dyDescent="0.2">
      <c r="B202" s="28"/>
    </row>
  </sheetData>
  <mergeCells count="6">
    <mergeCell ref="A1:F1"/>
    <mergeCell ref="A2:F2"/>
    <mergeCell ref="A3:F3"/>
    <mergeCell ref="A4:F4"/>
    <mergeCell ref="A5:D5"/>
    <mergeCell ref="E5:F5"/>
  </mergeCells>
  <pageMargins left="0.7" right="0.7" top="0.75" bottom="0.75" header="0.3" footer="0.3"/>
  <pageSetup scale="61" fitToHeight="2" orientation="portrait" r:id="rId1"/>
  <headerFooter>
    <oddFooter>&amp;R&amp;F&amp;A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K202"/>
  <sheetViews>
    <sheetView topLeftCell="B1" zoomScaleNormal="100" workbookViewId="0">
      <pane ySplit="6" topLeftCell="A7" activePane="bottomLeft" state="frozen"/>
      <selection activeCell="I25" sqref="I25"/>
      <selection pane="bottomLeft" activeCell="H75" sqref="H75"/>
    </sheetView>
  </sheetViews>
  <sheetFormatPr defaultColWidth="9.140625" defaultRowHeight="11.25" x14ac:dyDescent="0.2"/>
  <cols>
    <col min="1" max="1" width="7.42578125" style="3" bestFit="1" customWidth="1"/>
    <col min="2" max="2" width="17.28515625" style="1" bestFit="1" customWidth="1"/>
    <col min="3" max="3" width="14.7109375" style="1" bestFit="1" customWidth="1"/>
    <col min="4" max="4" width="14.28515625" style="1" customWidth="1"/>
    <col min="5" max="5" width="10.85546875" style="1" bestFit="1" customWidth="1"/>
    <col min="6" max="6" width="13.85546875" style="1" bestFit="1" customWidth="1"/>
    <col min="7" max="7" width="9.28515625" style="1" customWidth="1"/>
    <col min="8" max="8" width="8.5703125" style="1" customWidth="1"/>
    <col min="9" max="16384" width="9.140625" style="1"/>
  </cols>
  <sheetData>
    <row r="1" spans="1:8" x14ac:dyDescent="0.2">
      <c r="A1" s="350" t="str">
        <f>'Sch 140 Prod Trans Demand Chg'!A1:F1</f>
        <v>Puget Sound Energy</v>
      </c>
      <c r="B1" s="350"/>
      <c r="C1" s="350"/>
      <c r="D1" s="350"/>
      <c r="E1" s="350"/>
      <c r="F1" s="350"/>
      <c r="G1" s="350"/>
      <c r="H1" s="350"/>
    </row>
    <row r="2" spans="1:8" x14ac:dyDescent="0.2">
      <c r="A2" s="350" t="s">
        <v>241</v>
      </c>
      <c r="B2" s="350"/>
      <c r="C2" s="350"/>
      <c r="D2" s="350"/>
      <c r="E2" s="350"/>
      <c r="F2" s="350"/>
      <c r="G2" s="350"/>
      <c r="H2" s="350"/>
    </row>
    <row r="3" spans="1:8" x14ac:dyDescent="0.2">
      <c r="A3" s="350" t="str">
        <f>'Final Sch 140 Combined Charges'!A3</f>
        <v>2022 Schedule 140 Property Tax Workpapers</v>
      </c>
      <c r="B3" s="350"/>
      <c r="C3" s="350"/>
      <c r="D3" s="350"/>
      <c r="E3" s="350"/>
      <c r="F3" s="350"/>
      <c r="G3" s="350"/>
      <c r="H3" s="350"/>
    </row>
    <row r="4" spans="1:8" ht="12" thickBot="1" x14ac:dyDescent="0.25">
      <c r="A4" s="350" t="str">
        <f>'Final Sch 140 Combined Charges'!A4</f>
        <v>Test Year Ending April 30, 2023</v>
      </c>
      <c r="B4" s="350"/>
      <c r="C4" s="350"/>
      <c r="D4" s="350"/>
      <c r="E4" s="350"/>
      <c r="F4" s="350"/>
      <c r="G4" s="350"/>
      <c r="H4" s="350"/>
    </row>
    <row r="5" spans="1:8" ht="39.75" customHeight="1" thickBot="1" x14ac:dyDescent="0.3">
      <c r="A5" s="357" t="s">
        <v>362</v>
      </c>
      <c r="B5" s="358"/>
      <c r="C5" s="358"/>
      <c r="D5" s="358"/>
      <c r="E5" s="362"/>
      <c r="F5" s="363"/>
      <c r="G5" s="360" t="s">
        <v>363</v>
      </c>
      <c r="H5" s="361"/>
    </row>
    <row r="6" spans="1:8" s="7" customFormat="1" ht="33.75" x14ac:dyDescent="0.2">
      <c r="A6" s="257" t="s">
        <v>40</v>
      </c>
      <c r="B6" s="258" t="s">
        <v>39</v>
      </c>
      <c r="C6" s="259" t="s">
        <v>38</v>
      </c>
      <c r="D6" s="258" t="s">
        <v>37</v>
      </c>
      <c r="E6" s="258" t="s">
        <v>240</v>
      </c>
      <c r="F6" s="260" t="s">
        <v>239</v>
      </c>
      <c r="G6" s="255" t="s">
        <v>238</v>
      </c>
      <c r="H6" s="256" t="s">
        <v>237</v>
      </c>
    </row>
    <row r="7" spans="1:8" x14ac:dyDescent="0.2">
      <c r="A7" s="224"/>
      <c r="B7" s="160" t="s">
        <v>34</v>
      </c>
      <c r="C7" s="150" t="s">
        <v>33</v>
      </c>
      <c r="D7" s="261" t="s">
        <v>32</v>
      </c>
      <c r="E7" s="157" t="s">
        <v>31</v>
      </c>
      <c r="F7" s="225" t="s">
        <v>30</v>
      </c>
      <c r="G7" s="266" t="s">
        <v>29</v>
      </c>
      <c r="H7" s="218" t="s">
        <v>28</v>
      </c>
    </row>
    <row r="8" spans="1:8" x14ac:dyDescent="0.2">
      <c r="A8" s="224" t="s">
        <v>21</v>
      </c>
      <c r="B8" s="160"/>
      <c r="C8" s="160"/>
      <c r="D8" s="157"/>
      <c r="E8" s="157" t="s">
        <v>224</v>
      </c>
      <c r="F8" s="225" t="s">
        <v>236</v>
      </c>
      <c r="G8" s="236"/>
      <c r="H8" s="218" t="s">
        <v>223</v>
      </c>
    </row>
    <row r="9" spans="1:8" x14ac:dyDescent="0.2">
      <c r="A9" s="224">
        <v>1</v>
      </c>
      <c r="B9" s="226" t="str">
        <f>'WP#3 - UE-190529 Light COS'!A3</f>
        <v>Sch 50E</v>
      </c>
      <c r="C9" s="161"/>
      <c r="D9" s="161"/>
      <c r="E9" s="160"/>
      <c r="F9" s="262"/>
      <c r="G9" s="217"/>
      <c r="H9" s="238"/>
    </row>
    <row r="10" spans="1:8" x14ac:dyDescent="0.2">
      <c r="A10" s="224">
        <f t="shared" ref="A10:A41" si="0">A9+1</f>
        <v>2</v>
      </c>
      <c r="B10" s="226" t="str">
        <f>'WP#3 - UE-190529 Light COS'!A4</f>
        <v>003</v>
      </c>
      <c r="C10" s="228" t="str">
        <f>'WP#3 - UE-190529 Light COS'!C4</f>
        <v>Compact Flourescent</v>
      </c>
      <c r="D10" s="165" t="str">
        <f>'WP#3 - UE-190529 Light COS'!D4</f>
        <v>CF 22</v>
      </c>
      <c r="E10" s="160">
        <f>4200/12</f>
        <v>350</v>
      </c>
      <c r="F10" s="262">
        <f>'WP#3 - UE-190529 Light COS'!O4</f>
        <v>7.7</v>
      </c>
      <c r="G10" s="251">
        <f>ROUND('WP#3 - UE-190529 Light COS'!T4,2)</f>
        <v>0</v>
      </c>
      <c r="H10" s="219">
        <f>ROUND('WP#3 - UE-190529 Light COS'!Y4,2)</f>
        <v>0.01</v>
      </c>
    </row>
    <row r="11" spans="1:8" x14ac:dyDescent="0.2">
      <c r="A11" s="224">
        <f t="shared" si="0"/>
        <v>3</v>
      </c>
      <c r="B11" s="226"/>
      <c r="C11" s="228"/>
      <c r="D11" s="165"/>
      <c r="E11" s="160"/>
      <c r="F11" s="262"/>
      <c r="G11" s="239"/>
      <c r="H11" s="267"/>
    </row>
    <row r="12" spans="1:8" x14ac:dyDescent="0.2">
      <c r="A12" s="224">
        <f t="shared" si="0"/>
        <v>4</v>
      </c>
      <c r="B12" s="226" t="str">
        <f>'WP#3 - UE-190529 Light COS'!A6</f>
        <v>50E-A</v>
      </c>
      <c r="C12" s="228" t="str">
        <f>'WP#3 - UE-190529 Light COS'!C6</f>
        <v>Mercury Vapor</v>
      </c>
      <c r="D12" s="165" t="str">
        <f>'WP#3 - UE-190529 Light COS'!D6</f>
        <v>MV 100</v>
      </c>
      <c r="E12" s="160">
        <f>4200/12</f>
        <v>350</v>
      </c>
      <c r="F12" s="262">
        <f>'WP#3 - UE-190529 Light COS'!O6</f>
        <v>35</v>
      </c>
      <c r="G12" s="251">
        <f>ROUND('WP#3 - UE-190529 Light COS'!T6,2)</f>
        <v>0</v>
      </c>
      <c r="H12" s="219">
        <f>ROUND('WP#3 - UE-190529 Light COS'!Y6,2)</f>
        <v>0.04</v>
      </c>
    </row>
    <row r="13" spans="1:8" x14ac:dyDescent="0.2">
      <c r="A13" s="224">
        <f t="shared" si="0"/>
        <v>5</v>
      </c>
      <c r="B13" s="226" t="str">
        <f>'WP#3 - UE-190529 Light COS'!A7</f>
        <v>50E-A</v>
      </c>
      <c r="C13" s="228" t="str">
        <f>'WP#3 - UE-190529 Light COS'!C7</f>
        <v>Mercury Vapor</v>
      </c>
      <c r="D13" s="165" t="str">
        <f>'WP#3 - UE-190529 Light COS'!D7</f>
        <v>MV 175</v>
      </c>
      <c r="E13" s="160">
        <f>4200/12</f>
        <v>350</v>
      </c>
      <c r="F13" s="262">
        <f>'WP#3 - UE-190529 Light COS'!O7</f>
        <v>61.25</v>
      </c>
      <c r="G13" s="251">
        <f>ROUND('WP#3 - UE-190529 Light COS'!T7,2)</f>
        <v>0</v>
      </c>
      <c r="H13" s="219">
        <f>ROUND('WP#3 - UE-190529 Light COS'!Y7,2)</f>
        <v>0.06</v>
      </c>
    </row>
    <row r="14" spans="1:8" x14ac:dyDescent="0.2">
      <c r="A14" s="224">
        <f t="shared" si="0"/>
        <v>6</v>
      </c>
      <c r="B14" s="226" t="str">
        <f>'WP#3 - UE-190529 Light COS'!A8</f>
        <v>50E-A</v>
      </c>
      <c r="C14" s="228" t="str">
        <f>'WP#3 - UE-190529 Light COS'!C8</f>
        <v>Mercury Vapor</v>
      </c>
      <c r="D14" s="165" t="str">
        <f>'WP#3 - UE-190529 Light COS'!D8</f>
        <v>MV 400</v>
      </c>
      <c r="E14" s="160">
        <f>4200/12</f>
        <v>350</v>
      </c>
      <c r="F14" s="262">
        <f>'WP#3 - UE-190529 Light COS'!O8</f>
        <v>140</v>
      </c>
      <c r="G14" s="251">
        <f>ROUND('WP#3 - UE-190529 Light COS'!T8,2)</f>
        <v>0</v>
      </c>
      <c r="H14" s="219">
        <f>ROUND('WP#3 - UE-190529 Light COS'!Y8,2)</f>
        <v>0.14000000000000001</v>
      </c>
    </row>
    <row r="15" spans="1:8" x14ac:dyDescent="0.2">
      <c r="A15" s="224">
        <f t="shared" si="0"/>
        <v>7</v>
      </c>
      <c r="B15" s="226"/>
      <c r="C15" s="228"/>
      <c r="D15" s="165"/>
      <c r="E15" s="160"/>
      <c r="F15" s="262"/>
      <c r="G15" s="239"/>
      <c r="H15" s="267"/>
    </row>
    <row r="16" spans="1:8" x14ac:dyDescent="0.2">
      <c r="A16" s="224">
        <f t="shared" si="0"/>
        <v>8</v>
      </c>
      <c r="B16" s="226" t="str">
        <f>'WP#3 - UE-190529 Light COS'!A10</f>
        <v>50E-B</v>
      </c>
      <c r="C16" s="228" t="str">
        <f>'WP#3 - UE-190529 Light COS'!C10</f>
        <v>Mercury Vapor</v>
      </c>
      <c r="D16" s="165" t="str">
        <f>'WP#3 - UE-190529 Light COS'!D10</f>
        <v>MV 100</v>
      </c>
      <c r="E16" s="160">
        <f>4200/12</f>
        <v>350</v>
      </c>
      <c r="F16" s="262">
        <f>'WP#3 - UE-190529 Light COS'!O10</f>
        <v>35</v>
      </c>
      <c r="G16" s="251">
        <f>ROUND('WP#3 - UE-190529 Light COS'!T10,2)</f>
        <v>0</v>
      </c>
      <c r="H16" s="219">
        <f>ROUND('WP#3 - UE-190529 Light COS'!Y10,2)</f>
        <v>0.04</v>
      </c>
    </row>
    <row r="17" spans="1:8" x14ac:dyDescent="0.2">
      <c r="A17" s="224">
        <f t="shared" si="0"/>
        <v>9</v>
      </c>
      <c r="B17" s="226" t="str">
        <f>'WP#3 - UE-190529 Light COS'!A11</f>
        <v>50E-B</v>
      </c>
      <c r="C17" s="228" t="str">
        <f>'WP#3 - UE-190529 Light COS'!C11</f>
        <v>Mercury Vapor</v>
      </c>
      <c r="D17" s="165" t="str">
        <f>'WP#3 - UE-190529 Light COS'!D11</f>
        <v>MV 175</v>
      </c>
      <c r="E17" s="160">
        <f>4200/12</f>
        <v>350</v>
      </c>
      <c r="F17" s="262">
        <f>'WP#3 - UE-190529 Light COS'!O11</f>
        <v>61.25</v>
      </c>
      <c r="G17" s="251">
        <f>ROUND('WP#3 - UE-190529 Light COS'!T11,2)</f>
        <v>0</v>
      </c>
      <c r="H17" s="219">
        <f>ROUND('WP#3 - UE-190529 Light COS'!Y11,2)</f>
        <v>0.06</v>
      </c>
    </row>
    <row r="18" spans="1:8" x14ac:dyDescent="0.2">
      <c r="A18" s="224">
        <f t="shared" si="0"/>
        <v>10</v>
      </c>
      <c r="B18" s="226" t="str">
        <f>'WP#3 - UE-190529 Light COS'!A12</f>
        <v>50E-B</v>
      </c>
      <c r="C18" s="228" t="str">
        <f>'WP#3 - UE-190529 Light COS'!C12</f>
        <v>Mercury Vapor</v>
      </c>
      <c r="D18" s="165" t="str">
        <f>'WP#3 - UE-190529 Light COS'!D12</f>
        <v>MV 400</v>
      </c>
      <c r="E18" s="160">
        <f>4200/12</f>
        <v>350</v>
      </c>
      <c r="F18" s="262">
        <f>'WP#3 - UE-190529 Light COS'!O12</f>
        <v>140</v>
      </c>
      <c r="G18" s="251">
        <f>ROUND('WP#3 - UE-190529 Light COS'!T12,2)</f>
        <v>0</v>
      </c>
      <c r="H18" s="219">
        <f>ROUND('WP#3 - UE-190529 Light COS'!Y12,2)</f>
        <v>0.14000000000000001</v>
      </c>
    </row>
    <row r="19" spans="1:8" x14ac:dyDescent="0.2">
      <c r="A19" s="224">
        <f t="shared" si="0"/>
        <v>11</v>
      </c>
      <c r="B19" s="226" t="str">
        <f>'WP#3 - UE-190529 Light COS'!A13</f>
        <v>50E-B</v>
      </c>
      <c r="C19" s="228" t="str">
        <f>'WP#3 - UE-190529 Light COS'!C13</f>
        <v>Mercury Vapor</v>
      </c>
      <c r="D19" s="165" t="str">
        <f>'WP#3 - UE-190529 Light COS'!D13</f>
        <v>MV 700</v>
      </c>
      <c r="E19" s="160">
        <f>4200/12</f>
        <v>350</v>
      </c>
      <c r="F19" s="262">
        <f>'WP#3 - UE-190529 Light COS'!O13</f>
        <v>245</v>
      </c>
      <c r="G19" s="251">
        <f>ROUND('WP#3 - UE-190529 Light COS'!T13,2)</f>
        <v>0</v>
      </c>
      <c r="H19" s="219">
        <f>ROUND('WP#3 - UE-190529 Light COS'!Y13,2)</f>
        <v>0.25</v>
      </c>
    </row>
    <row r="20" spans="1:8" x14ac:dyDescent="0.2">
      <c r="A20" s="224">
        <f t="shared" si="0"/>
        <v>12</v>
      </c>
      <c r="B20" s="226"/>
      <c r="C20" s="228"/>
      <c r="D20" s="165"/>
      <c r="E20" s="160"/>
      <c r="F20" s="262"/>
      <c r="G20" s="239"/>
      <c r="H20" s="267"/>
    </row>
    <row r="21" spans="1:8" x14ac:dyDescent="0.2">
      <c r="A21" s="224">
        <f t="shared" si="0"/>
        <v>13</v>
      </c>
      <c r="B21" s="226" t="str">
        <f>'WP#3 - UE-190529 Light COS'!A14</f>
        <v>Sch 51E</v>
      </c>
      <c r="C21" s="228"/>
      <c r="D21" s="165"/>
      <c r="E21" s="160"/>
      <c r="F21" s="262"/>
      <c r="G21" s="239"/>
      <c r="H21" s="267"/>
    </row>
    <row r="22" spans="1:8" x14ac:dyDescent="0.2">
      <c r="A22" s="224">
        <f t="shared" si="0"/>
        <v>14</v>
      </c>
      <c r="B22" s="226" t="str">
        <f>'WP#3 - UE-190529 Light COS'!A15</f>
        <v>51E</v>
      </c>
      <c r="C22" s="228" t="str">
        <f>'WP#3 - UE-190529 Light COS'!C15</f>
        <v>Light Emitting Diode</v>
      </c>
      <c r="D22" s="165" t="str">
        <f>'WP#3 - UE-190529 Light COS'!D15</f>
        <v>LED 030.01-060</v>
      </c>
      <c r="E22" s="160">
        <f t="shared" ref="E22:E30" si="1">4200/12</f>
        <v>350</v>
      </c>
      <c r="F22" s="262">
        <f>'WP#3 - UE-190529 Light COS'!O15</f>
        <v>15.75</v>
      </c>
      <c r="G22" s="251">
        <f>ROUND('WP#3 - UE-190529 Light COS'!T15,2)</f>
        <v>0</v>
      </c>
      <c r="H22" s="219">
        <f>ROUND('WP#3 - UE-190529 Light COS'!Y15,2)</f>
        <v>0.02</v>
      </c>
    </row>
    <row r="23" spans="1:8" x14ac:dyDescent="0.2">
      <c r="A23" s="224">
        <f t="shared" si="0"/>
        <v>15</v>
      </c>
      <c r="B23" s="226" t="str">
        <f>'WP#3 - UE-190529 Light COS'!A16</f>
        <v>51E</v>
      </c>
      <c r="C23" s="228" t="str">
        <f>'WP#3 - UE-190529 Light COS'!C16</f>
        <v>Light Emitting Diode</v>
      </c>
      <c r="D23" s="165" t="str">
        <f>'WP#3 - UE-190529 Light COS'!D16</f>
        <v>LED 060.01-090</v>
      </c>
      <c r="E23" s="160">
        <f t="shared" si="1"/>
        <v>350</v>
      </c>
      <c r="F23" s="262">
        <f>'WP#3 - UE-190529 Light COS'!O16</f>
        <v>26.25</v>
      </c>
      <c r="G23" s="251">
        <f>ROUND('WP#3 - UE-190529 Light COS'!T16,2)</f>
        <v>0</v>
      </c>
      <c r="H23" s="219">
        <f>ROUND('WP#3 - UE-190529 Light COS'!Y16,2)</f>
        <v>0.03</v>
      </c>
    </row>
    <row r="24" spans="1:8" x14ac:dyDescent="0.2">
      <c r="A24" s="224">
        <f t="shared" si="0"/>
        <v>16</v>
      </c>
      <c r="B24" s="226" t="str">
        <f>'WP#3 - UE-190529 Light COS'!A17</f>
        <v>51E</v>
      </c>
      <c r="C24" s="228" t="str">
        <f>'WP#3 - UE-190529 Light COS'!C17</f>
        <v>Light Emitting Diode</v>
      </c>
      <c r="D24" s="165" t="str">
        <f>'WP#3 - UE-190529 Light COS'!D17</f>
        <v>LED 090.01-120</v>
      </c>
      <c r="E24" s="160">
        <f t="shared" si="1"/>
        <v>350</v>
      </c>
      <c r="F24" s="262">
        <f>'WP#3 - UE-190529 Light COS'!O17</f>
        <v>36.75</v>
      </c>
      <c r="G24" s="251">
        <f>ROUND('WP#3 - UE-190529 Light COS'!T17,2)</f>
        <v>0</v>
      </c>
      <c r="H24" s="219">
        <f>ROUND('WP#3 - UE-190529 Light COS'!Y17,2)</f>
        <v>0.04</v>
      </c>
    </row>
    <row r="25" spans="1:8" x14ac:dyDescent="0.2">
      <c r="A25" s="224">
        <f t="shared" si="0"/>
        <v>17</v>
      </c>
      <c r="B25" s="226" t="str">
        <f>'WP#3 - UE-190529 Light COS'!A18</f>
        <v>51E</v>
      </c>
      <c r="C25" s="228" t="str">
        <f>'WP#3 - UE-190529 Light COS'!C18</f>
        <v>Light Emitting Diode</v>
      </c>
      <c r="D25" s="165" t="str">
        <f>'WP#3 - UE-190529 Light COS'!D18</f>
        <v>LED 120.01-150</v>
      </c>
      <c r="E25" s="160">
        <f t="shared" si="1"/>
        <v>350</v>
      </c>
      <c r="F25" s="262">
        <f>'WP#3 - UE-190529 Light COS'!O18</f>
        <v>47.25</v>
      </c>
      <c r="G25" s="251">
        <f>ROUND('WP#3 - UE-190529 Light COS'!T18,2)</f>
        <v>0</v>
      </c>
      <c r="H25" s="219">
        <f>ROUND('WP#3 - UE-190529 Light COS'!Y18,2)</f>
        <v>0.05</v>
      </c>
    </row>
    <row r="26" spans="1:8" x14ac:dyDescent="0.2">
      <c r="A26" s="224">
        <f t="shared" si="0"/>
        <v>18</v>
      </c>
      <c r="B26" s="226" t="str">
        <f>'WP#3 - UE-190529 Light COS'!A19</f>
        <v>51E</v>
      </c>
      <c r="C26" s="228" t="str">
        <f>'WP#3 - UE-190529 Light COS'!C19</f>
        <v>Light Emitting Diode</v>
      </c>
      <c r="D26" s="165" t="str">
        <f>'WP#3 - UE-190529 Light COS'!D19</f>
        <v>LED 150.01-180</v>
      </c>
      <c r="E26" s="160">
        <f t="shared" si="1"/>
        <v>350</v>
      </c>
      <c r="F26" s="262">
        <f>'WP#3 - UE-190529 Light COS'!O19</f>
        <v>57.75</v>
      </c>
      <c r="G26" s="251">
        <f>ROUND('WP#3 - UE-190529 Light COS'!T19,2)</f>
        <v>0</v>
      </c>
      <c r="H26" s="219">
        <f>ROUND('WP#3 - UE-190529 Light COS'!Y19,2)</f>
        <v>0.06</v>
      </c>
    </row>
    <row r="27" spans="1:8" x14ac:dyDescent="0.2">
      <c r="A27" s="224">
        <f t="shared" si="0"/>
        <v>19</v>
      </c>
      <c r="B27" s="226" t="str">
        <f>'WP#3 - UE-190529 Light COS'!A20</f>
        <v>51E</v>
      </c>
      <c r="C27" s="228" t="str">
        <f>'WP#3 - UE-190529 Light COS'!C20</f>
        <v>Light Emitting Diode</v>
      </c>
      <c r="D27" s="165" t="str">
        <f>'WP#3 - UE-190529 Light COS'!D20</f>
        <v>LED 180.01-210</v>
      </c>
      <c r="E27" s="160">
        <f t="shared" si="1"/>
        <v>350</v>
      </c>
      <c r="F27" s="262">
        <f>'WP#3 - UE-190529 Light COS'!O20</f>
        <v>68.25</v>
      </c>
      <c r="G27" s="251">
        <f>ROUND('WP#3 - UE-190529 Light COS'!T20,2)</f>
        <v>0</v>
      </c>
      <c r="H27" s="219">
        <f>ROUND('WP#3 - UE-190529 Light COS'!Y20,2)</f>
        <v>7.0000000000000007E-2</v>
      </c>
    </row>
    <row r="28" spans="1:8" x14ac:dyDescent="0.2">
      <c r="A28" s="224">
        <f t="shared" si="0"/>
        <v>20</v>
      </c>
      <c r="B28" s="226" t="str">
        <f>'WP#3 - UE-190529 Light COS'!A21</f>
        <v>51E</v>
      </c>
      <c r="C28" s="228" t="str">
        <f>'WP#3 - UE-190529 Light COS'!C21</f>
        <v>Light Emitting Diode</v>
      </c>
      <c r="D28" s="165" t="str">
        <f>'WP#3 - UE-190529 Light COS'!D21</f>
        <v>LED 210.01-240</v>
      </c>
      <c r="E28" s="160">
        <f t="shared" si="1"/>
        <v>350</v>
      </c>
      <c r="F28" s="262">
        <f>'WP#3 - UE-190529 Light COS'!O21</f>
        <v>78.75</v>
      </c>
      <c r="G28" s="251">
        <f>ROUND('WP#3 - UE-190529 Light COS'!T21,2)</f>
        <v>0</v>
      </c>
      <c r="H28" s="219">
        <f>ROUND('WP#3 - UE-190529 Light COS'!Y21,2)</f>
        <v>0.08</v>
      </c>
    </row>
    <row r="29" spans="1:8" x14ac:dyDescent="0.2">
      <c r="A29" s="224">
        <f t="shared" si="0"/>
        <v>21</v>
      </c>
      <c r="B29" s="226" t="str">
        <f>'WP#3 - UE-190529 Light COS'!A22</f>
        <v>51E</v>
      </c>
      <c r="C29" s="228" t="str">
        <f>'WP#3 - UE-190529 Light COS'!C22</f>
        <v>Light Emitting Diode</v>
      </c>
      <c r="D29" s="165" t="str">
        <f>'WP#3 - UE-190529 Light COS'!D22</f>
        <v>LED 240.01-270</v>
      </c>
      <c r="E29" s="160">
        <f t="shared" si="1"/>
        <v>350</v>
      </c>
      <c r="F29" s="262">
        <f>'WP#3 - UE-190529 Light COS'!O22</f>
        <v>89.25</v>
      </c>
      <c r="G29" s="251">
        <f>ROUND('WP#3 - UE-190529 Light COS'!T22,2)</f>
        <v>0</v>
      </c>
      <c r="H29" s="219">
        <f>ROUND('WP#3 - UE-190529 Light COS'!Y22,2)</f>
        <v>0.09</v>
      </c>
    </row>
    <row r="30" spans="1:8" x14ac:dyDescent="0.2">
      <c r="A30" s="224">
        <f t="shared" si="0"/>
        <v>22</v>
      </c>
      <c r="B30" s="226" t="str">
        <f>'WP#3 - UE-190529 Light COS'!A23</f>
        <v>51E</v>
      </c>
      <c r="C30" s="228" t="str">
        <f>'WP#3 - UE-190529 Light COS'!C23</f>
        <v>Light Emitting Diode</v>
      </c>
      <c r="D30" s="165" t="str">
        <f>'WP#3 - UE-190529 Light COS'!D23</f>
        <v>LED 270.01-300</v>
      </c>
      <c r="E30" s="160">
        <f t="shared" si="1"/>
        <v>350</v>
      </c>
      <c r="F30" s="262">
        <f>'WP#3 - UE-190529 Light COS'!O23</f>
        <v>99.75</v>
      </c>
      <c r="G30" s="251">
        <f>ROUND('WP#3 - UE-190529 Light COS'!T23,2)</f>
        <v>0</v>
      </c>
      <c r="H30" s="219">
        <f>ROUND('WP#3 - UE-190529 Light COS'!Y23,2)</f>
        <v>0.1</v>
      </c>
    </row>
    <row r="31" spans="1:8" x14ac:dyDescent="0.2">
      <c r="A31" s="224">
        <f t="shared" si="0"/>
        <v>23</v>
      </c>
      <c r="B31" s="226"/>
      <c r="C31" s="228"/>
      <c r="D31" s="165"/>
      <c r="E31" s="160"/>
      <c r="F31" s="262"/>
      <c r="G31" s="239"/>
      <c r="H31" s="267"/>
    </row>
    <row r="32" spans="1:8" x14ac:dyDescent="0.2">
      <c r="A32" s="224">
        <f t="shared" si="0"/>
        <v>24</v>
      </c>
      <c r="B32" s="226" t="str">
        <f>'WP#3 - UE-190529 Light COS'!A24</f>
        <v>Sch 52E</v>
      </c>
      <c r="C32" s="228"/>
      <c r="D32" s="165"/>
      <c r="E32" s="160"/>
      <c r="F32" s="262"/>
      <c r="G32" s="239"/>
      <c r="H32" s="267"/>
    </row>
    <row r="33" spans="1:8" x14ac:dyDescent="0.2">
      <c r="A33" s="224">
        <f t="shared" si="0"/>
        <v>25</v>
      </c>
      <c r="B33" s="226" t="str">
        <f>'WP#3 - UE-190529 Light COS'!A25</f>
        <v xml:space="preserve">52E </v>
      </c>
      <c r="C33" s="228" t="str">
        <f>'WP#3 - UE-190529 Light COS'!C25</f>
        <v>Sodium Vapor</v>
      </c>
      <c r="D33" s="165" t="str">
        <f>'WP#3 - UE-190529 Light COS'!D25</f>
        <v>SV 50</v>
      </c>
      <c r="E33" s="160">
        <f t="shared" ref="E33:E40" si="2">4200/12</f>
        <v>350</v>
      </c>
      <c r="F33" s="262">
        <f>'WP#3 - UE-190529 Light COS'!O25</f>
        <v>17.5</v>
      </c>
      <c r="G33" s="251">
        <f>ROUND('WP#3 - UE-190529 Light COS'!T25,2)</f>
        <v>0</v>
      </c>
      <c r="H33" s="219">
        <f>ROUND('WP#3 - UE-190529 Light COS'!Y25,2)</f>
        <v>0.02</v>
      </c>
    </row>
    <row r="34" spans="1:8" x14ac:dyDescent="0.2">
      <c r="A34" s="224">
        <f t="shared" si="0"/>
        <v>26</v>
      </c>
      <c r="B34" s="226" t="str">
        <f>'WP#3 - UE-190529 Light COS'!A26</f>
        <v xml:space="preserve">52E </v>
      </c>
      <c r="C34" s="228" t="str">
        <f>'WP#3 - UE-190529 Light COS'!C26</f>
        <v>Sodium Vapor</v>
      </c>
      <c r="D34" s="165" t="str">
        <f>'WP#3 - UE-190529 Light COS'!D26</f>
        <v>SV 070</v>
      </c>
      <c r="E34" s="160">
        <f t="shared" si="2"/>
        <v>350</v>
      </c>
      <c r="F34" s="262">
        <f>'WP#3 - UE-190529 Light COS'!O26</f>
        <v>24.5</v>
      </c>
      <c r="G34" s="251">
        <f>ROUND('WP#3 - UE-190529 Light COS'!T26,2)</f>
        <v>0</v>
      </c>
      <c r="H34" s="219">
        <f>ROUND('WP#3 - UE-190529 Light COS'!Y26,2)</f>
        <v>0.03</v>
      </c>
    </row>
    <row r="35" spans="1:8" x14ac:dyDescent="0.2">
      <c r="A35" s="224">
        <f t="shared" si="0"/>
        <v>27</v>
      </c>
      <c r="B35" s="226" t="str">
        <f>'WP#3 - UE-190529 Light COS'!A27</f>
        <v xml:space="preserve">52E </v>
      </c>
      <c r="C35" s="228" t="str">
        <f>'WP#3 - UE-190529 Light COS'!C27</f>
        <v>Sodium Vapor</v>
      </c>
      <c r="D35" s="165" t="str">
        <f>'WP#3 - UE-190529 Light COS'!D27</f>
        <v>SV 100</v>
      </c>
      <c r="E35" s="160">
        <f t="shared" si="2"/>
        <v>350</v>
      </c>
      <c r="F35" s="262">
        <f>'WP#3 - UE-190529 Light COS'!O27</f>
        <v>35</v>
      </c>
      <c r="G35" s="251">
        <f>ROUND('WP#3 - UE-190529 Light COS'!T27,2)</f>
        <v>0</v>
      </c>
      <c r="H35" s="219">
        <f>ROUND('WP#3 - UE-190529 Light COS'!Y27,2)</f>
        <v>0.04</v>
      </c>
    </row>
    <row r="36" spans="1:8" x14ac:dyDescent="0.2">
      <c r="A36" s="224">
        <f t="shared" si="0"/>
        <v>28</v>
      </c>
      <c r="B36" s="226" t="str">
        <f>'WP#3 - UE-190529 Light COS'!A28</f>
        <v xml:space="preserve">52E </v>
      </c>
      <c r="C36" s="228" t="str">
        <f>'WP#3 - UE-190529 Light COS'!C28</f>
        <v>Sodium Vapor</v>
      </c>
      <c r="D36" s="165" t="str">
        <f>'WP#3 - UE-190529 Light COS'!D28</f>
        <v>SV 150</v>
      </c>
      <c r="E36" s="160">
        <f t="shared" si="2"/>
        <v>350</v>
      </c>
      <c r="F36" s="262">
        <f>'WP#3 - UE-190529 Light COS'!O28</f>
        <v>52.5</v>
      </c>
      <c r="G36" s="251">
        <f>ROUND('WP#3 - UE-190529 Light COS'!T28,2)</f>
        <v>0</v>
      </c>
      <c r="H36" s="219">
        <f>ROUND('WP#3 - UE-190529 Light COS'!Y28,2)</f>
        <v>0.05</v>
      </c>
    </row>
    <row r="37" spans="1:8" x14ac:dyDescent="0.2">
      <c r="A37" s="224">
        <f t="shared" si="0"/>
        <v>29</v>
      </c>
      <c r="B37" s="226" t="str">
        <f>'WP#3 - UE-190529 Light COS'!A29</f>
        <v xml:space="preserve">52E </v>
      </c>
      <c r="C37" s="228" t="str">
        <f>'WP#3 - UE-190529 Light COS'!C29</f>
        <v>Sodium Vapor</v>
      </c>
      <c r="D37" s="165" t="str">
        <f>'WP#3 - UE-190529 Light COS'!D29</f>
        <v>SV 200</v>
      </c>
      <c r="E37" s="160">
        <f t="shared" si="2"/>
        <v>350</v>
      </c>
      <c r="F37" s="262">
        <f>'WP#3 - UE-190529 Light COS'!O29</f>
        <v>70</v>
      </c>
      <c r="G37" s="251">
        <f>ROUND('WP#3 - UE-190529 Light COS'!T29,2)</f>
        <v>0</v>
      </c>
      <c r="H37" s="219">
        <f>ROUND('WP#3 - UE-190529 Light COS'!Y29,2)</f>
        <v>7.0000000000000007E-2</v>
      </c>
    </row>
    <row r="38" spans="1:8" x14ac:dyDescent="0.2">
      <c r="A38" s="224">
        <f t="shared" si="0"/>
        <v>30</v>
      </c>
      <c r="B38" s="226" t="str">
        <f>'WP#3 - UE-190529 Light COS'!A30</f>
        <v xml:space="preserve">52E </v>
      </c>
      <c r="C38" s="228" t="str">
        <f>'WP#3 - UE-190529 Light COS'!C30</f>
        <v>Sodium Vapor</v>
      </c>
      <c r="D38" s="165" t="str">
        <f>'WP#3 - UE-190529 Light COS'!D30</f>
        <v>SV 250</v>
      </c>
      <c r="E38" s="160">
        <f t="shared" si="2"/>
        <v>350</v>
      </c>
      <c r="F38" s="262">
        <f>'WP#3 - UE-190529 Light COS'!O30</f>
        <v>87.5</v>
      </c>
      <c r="G38" s="251">
        <f>ROUND('WP#3 - UE-190529 Light COS'!T30,2)</f>
        <v>0</v>
      </c>
      <c r="H38" s="219">
        <f>ROUND('WP#3 - UE-190529 Light COS'!Y30,2)</f>
        <v>0.09</v>
      </c>
    </row>
    <row r="39" spans="1:8" x14ac:dyDescent="0.2">
      <c r="A39" s="224">
        <f t="shared" si="0"/>
        <v>31</v>
      </c>
      <c r="B39" s="226" t="str">
        <f>'WP#3 - UE-190529 Light COS'!A31</f>
        <v xml:space="preserve">52E </v>
      </c>
      <c r="C39" s="228" t="str">
        <f>'WP#3 - UE-190529 Light COS'!C31</f>
        <v>Sodium Vapor</v>
      </c>
      <c r="D39" s="165" t="str">
        <f>'WP#3 - UE-190529 Light COS'!D31</f>
        <v>SV 310</v>
      </c>
      <c r="E39" s="160">
        <f t="shared" si="2"/>
        <v>350</v>
      </c>
      <c r="F39" s="262">
        <f>'WP#3 - UE-190529 Light COS'!O31</f>
        <v>108.5</v>
      </c>
      <c r="G39" s="251">
        <f>ROUND('WP#3 - UE-190529 Light COS'!T31,2)</f>
        <v>0</v>
      </c>
      <c r="H39" s="219">
        <f>ROUND('WP#3 - UE-190529 Light COS'!Y31,2)</f>
        <v>0.11</v>
      </c>
    </row>
    <row r="40" spans="1:8" x14ac:dyDescent="0.2">
      <c r="A40" s="224">
        <f t="shared" si="0"/>
        <v>32</v>
      </c>
      <c r="B40" s="226" t="str">
        <f>'WP#3 - UE-190529 Light COS'!A32</f>
        <v xml:space="preserve">52E </v>
      </c>
      <c r="C40" s="228" t="str">
        <f>'WP#3 - UE-190529 Light COS'!C32</f>
        <v>Sodium Vapor</v>
      </c>
      <c r="D40" s="165" t="str">
        <f>'WP#3 - UE-190529 Light COS'!D32</f>
        <v>SV 400</v>
      </c>
      <c r="E40" s="160">
        <f t="shared" si="2"/>
        <v>350</v>
      </c>
      <c r="F40" s="262">
        <f>'WP#3 - UE-190529 Light COS'!O32</f>
        <v>140</v>
      </c>
      <c r="G40" s="251">
        <f>ROUND('WP#3 - UE-190529 Light COS'!T32,2)</f>
        <v>0</v>
      </c>
      <c r="H40" s="219">
        <f>ROUND('WP#3 - UE-190529 Light COS'!Y32,2)</f>
        <v>0.14000000000000001</v>
      </c>
    </row>
    <row r="41" spans="1:8" x14ac:dyDescent="0.2">
      <c r="A41" s="224">
        <f t="shared" si="0"/>
        <v>33</v>
      </c>
      <c r="B41" s="226"/>
      <c r="C41" s="228"/>
      <c r="D41" s="165"/>
      <c r="E41" s="160"/>
      <c r="F41" s="262"/>
      <c r="G41" s="239"/>
      <c r="H41" s="267"/>
    </row>
    <row r="42" spans="1:8" x14ac:dyDescent="0.2">
      <c r="A42" s="224">
        <f t="shared" ref="A42:A73" si="3">A41+1</f>
        <v>34</v>
      </c>
      <c r="B42" s="226" t="str">
        <f>'WP#3 - UE-190529 Light COS'!A34</f>
        <v xml:space="preserve">52E </v>
      </c>
      <c r="C42" s="228" t="str">
        <f>'WP#3 - UE-190529 Light COS'!C34</f>
        <v>Metal Halide</v>
      </c>
      <c r="D42" s="165" t="str">
        <f>'WP#3 - UE-190529 Light COS'!D34</f>
        <v>MH 070</v>
      </c>
      <c r="E42" s="160">
        <f t="shared" ref="E42:E48" si="4">4200/12</f>
        <v>350</v>
      </c>
      <c r="F42" s="262">
        <f>'WP#3 - UE-190529 Light COS'!O34</f>
        <v>24.5</v>
      </c>
      <c r="G42" s="251">
        <f>ROUND('WP#3 - UE-190529 Light COS'!T34,2)</f>
        <v>0</v>
      </c>
      <c r="H42" s="219">
        <f>ROUND('WP#3 - UE-190529 Light COS'!Y34,2)</f>
        <v>0.03</v>
      </c>
    </row>
    <row r="43" spans="1:8" x14ac:dyDescent="0.2">
      <c r="A43" s="224">
        <f t="shared" si="3"/>
        <v>35</v>
      </c>
      <c r="B43" s="226" t="str">
        <f>'WP#3 - UE-190529 Light COS'!A35</f>
        <v xml:space="preserve">52E </v>
      </c>
      <c r="C43" s="228" t="str">
        <f>'WP#3 - UE-190529 Light COS'!C35</f>
        <v>Metal Halide</v>
      </c>
      <c r="D43" s="165" t="str">
        <f>'WP#3 - UE-190529 Light COS'!D35</f>
        <v>MH 100</v>
      </c>
      <c r="E43" s="160">
        <f t="shared" si="4"/>
        <v>350</v>
      </c>
      <c r="F43" s="262">
        <f>'WP#3 - UE-190529 Light COS'!O35</f>
        <v>35</v>
      </c>
      <c r="G43" s="251">
        <f>ROUND('WP#3 - UE-190529 Light COS'!T35,2)</f>
        <v>0</v>
      </c>
      <c r="H43" s="219">
        <f>ROUND('WP#3 - UE-190529 Light COS'!Y35,2)</f>
        <v>0.04</v>
      </c>
    </row>
    <row r="44" spans="1:8" x14ac:dyDescent="0.2">
      <c r="A44" s="224">
        <f t="shared" si="3"/>
        <v>36</v>
      </c>
      <c r="B44" s="226" t="str">
        <f>'WP#3 - UE-190529 Light COS'!A36</f>
        <v xml:space="preserve">52E </v>
      </c>
      <c r="C44" s="228" t="str">
        <f>'WP#3 - UE-190529 Light COS'!C36</f>
        <v>Metal Halide</v>
      </c>
      <c r="D44" s="165" t="str">
        <f>'WP#3 - UE-190529 Light COS'!D36</f>
        <v>MH 150</v>
      </c>
      <c r="E44" s="160">
        <f t="shared" si="4"/>
        <v>350</v>
      </c>
      <c r="F44" s="262">
        <f>'WP#3 - UE-190529 Light COS'!O36</f>
        <v>52.5</v>
      </c>
      <c r="G44" s="251">
        <f>ROUND('WP#3 - UE-190529 Light COS'!T36,2)</f>
        <v>0</v>
      </c>
      <c r="H44" s="219">
        <f>ROUND('WP#3 - UE-190529 Light COS'!Y36,2)</f>
        <v>0.05</v>
      </c>
    </row>
    <row r="45" spans="1:8" x14ac:dyDescent="0.2">
      <c r="A45" s="224">
        <f t="shared" si="3"/>
        <v>37</v>
      </c>
      <c r="B45" s="226" t="str">
        <f>'WP#3 - UE-190529 Light COS'!A37</f>
        <v xml:space="preserve">52E </v>
      </c>
      <c r="C45" s="228" t="str">
        <f>'WP#3 - UE-190529 Light COS'!C37</f>
        <v>Metal Halide</v>
      </c>
      <c r="D45" s="165" t="str">
        <f>'WP#3 - UE-190529 Light COS'!D37</f>
        <v>MH 175</v>
      </c>
      <c r="E45" s="160">
        <f t="shared" si="4"/>
        <v>350</v>
      </c>
      <c r="F45" s="262">
        <f>'WP#3 - UE-190529 Light COS'!O37</f>
        <v>61.25</v>
      </c>
      <c r="G45" s="251">
        <f>ROUND('WP#3 - UE-190529 Light COS'!T37,2)</f>
        <v>0</v>
      </c>
      <c r="H45" s="219">
        <f>ROUND('WP#3 - UE-190529 Light COS'!Y37,2)</f>
        <v>0.06</v>
      </c>
    </row>
    <row r="46" spans="1:8" x14ac:dyDescent="0.2">
      <c r="A46" s="224">
        <f t="shared" si="3"/>
        <v>38</v>
      </c>
      <c r="B46" s="226" t="str">
        <f>'WP#3 - UE-190529 Light COS'!A38</f>
        <v xml:space="preserve">52E </v>
      </c>
      <c r="C46" s="228" t="str">
        <f>'WP#3 - UE-190529 Light COS'!C38</f>
        <v>Metal Halide</v>
      </c>
      <c r="D46" s="165" t="str">
        <f>'WP#3 - UE-190529 Light COS'!D38</f>
        <v>MH 250</v>
      </c>
      <c r="E46" s="160">
        <f t="shared" si="4"/>
        <v>350</v>
      </c>
      <c r="F46" s="262">
        <f>'WP#3 - UE-190529 Light COS'!O38</f>
        <v>87.5</v>
      </c>
      <c r="G46" s="251">
        <f>ROUND('WP#3 - UE-190529 Light COS'!T38,2)</f>
        <v>0</v>
      </c>
      <c r="H46" s="219">
        <f>ROUND('WP#3 - UE-190529 Light COS'!Y38,2)</f>
        <v>0.09</v>
      </c>
    </row>
    <row r="47" spans="1:8" x14ac:dyDescent="0.2">
      <c r="A47" s="224">
        <f t="shared" si="3"/>
        <v>39</v>
      </c>
      <c r="B47" s="226" t="str">
        <f>'WP#3 - UE-190529 Light COS'!A39</f>
        <v xml:space="preserve">52E </v>
      </c>
      <c r="C47" s="228" t="str">
        <f>'WP#3 - UE-190529 Light COS'!C39</f>
        <v>Metal Halide</v>
      </c>
      <c r="D47" s="165" t="str">
        <f>'WP#3 - UE-190529 Light COS'!D39</f>
        <v>MH 400</v>
      </c>
      <c r="E47" s="160">
        <f t="shared" si="4"/>
        <v>350</v>
      </c>
      <c r="F47" s="262">
        <f>'WP#3 - UE-190529 Light COS'!O39</f>
        <v>140</v>
      </c>
      <c r="G47" s="251">
        <f>ROUND('WP#3 - UE-190529 Light COS'!T39,2)</f>
        <v>0</v>
      </c>
      <c r="H47" s="219">
        <f>ROUND('WP#3 - UE-190529 Light COS'!Y39,2)</f>
        <v>0.14000000000000001</v>
      </c>
    </row>
    <row r="48" spans="1:8" x14ac:dyDescent="0.2">
      <c r="A48" s="224">
        <f t="shared" si="3"/>
        <v>40</v>
      </c>
      <c r="B48" s="226" t="str">
        <f>'WP#3 - UE-190529 Light COS'!A40</f>
        <v xml:space="preserve">52E </v>
      </c>
      <c r="C48" s="228" t="str">
        <f>'WP#3 - UE-190529 Light COS'!C40</f>
        <v>Metal Halide</v>
      </c>
      <c r="D48" s="165" t="str">
        <f>'WP#3 - UE-190529 Light COS'!D40</f>
        <v>MH 1000</v>
      </c>
      <c r="E48" s="160">
        <f t="shared" si="4"/>
        <v>350</v>
      </c>
      <c r="F48" s="262">
        <f>'WP#3 - UE-190529 Light COS'!O40</f>
        <v>350</v>
      </c>
      <c r="G48" s="251">
        <f>ROUND('WP#3 - UE-190529 Light COS'!T40,2)</f>
        <v>0</v>
      </c>
      <c r="H48" s="219">
        <f>ROUND('WP#3 - UE-190529 Light COS'!Y40,2)</f>
        <v>0.36</v>
      </c>
    </row>
    <row r="49" spans="1:8" x14ac:dyDescent="0.2">
      <c r="A49" s="224">
        <f t="shared" si="3"/>
        <v>41</v>
      </c>
      <c r="B49" s="226"/>
      <c r="C49" s="228"/>
      <c r="D49" s="165"/>
      <c r="E49" s="160"/>
      <c r="F49" s="262"/>
      <c r="G49" s="239"/>
      <c r="H49" s="267"/>
    </row>
    <row r="50" spans="1:8" x14ac:dyDescent="0.2">
      <c r="A50" s="224">
        <f t="shared" si="3"/>
        <v>42</v>
      </c>
      <c r="B50" s="226" t="str">
        <f>'WP#3 - UE-190529 Light COS'!A41</f>
        <v>Sch 53E</v>
      </c>
      <c r="C50" s="228"/>
      <c r="D50" s="165"/>
      <c r="E50" s="160"/>
      <c r="F50" s="262"/>
      <c r="G50" s="239"/>
      <c r="H50" s="267"/>
    </row>
    <row r="51" spans="1:8" x14ac:dyDescent="0.2">
      <c r="A51" s="224">
        <f t="shared" si="3"/>
        <v>43</v>
      </c>
      <c r="B51" s="226" t="str">
        <f>'WP#3 - UE-190529 Light COS'!A42</f>
        <v>53E - Company Owned</v>
      </c>
      <c r="C51" s="228" t="str">
        <f>'WP#3 - UE-190529 Light COS'!C42</f>
        <v>Sodium Vapor</v>
      </c>
      <c r="D51" s="165" t="str">
        <f>'WP#3 - UE-190529 Light COS'!D42</f>
        <v>SV 050</v>
      </c>
      <c r="E51" s="160">
        <f t="shared" ref="E51:E59" si="5">4200/12</f>
        <v>350</v>
      </c>
      <c r="F51" s="262">
        <f>'WP#3 - UE-190529 Light COS'!O42</f>
        <v>17.5</v>
      </c>
      <c r="G51" s="251">
        <f>ROUND('WP#3 - UE-190529 Light COS'!T42,2)</f>
        <v>0</v>
      </c>
      <c r="H51" s="219">
        <f>ROUND('WP#3 - UE-190529 Light COS'!Y42,2)</f>
        <v>0.02</v>
      </c>
    </row>
    <row r="52" spans="1:8" x14ac:dyDescent="0.2">
      <c r="A52" s="224">
        <f t="shared" si="3"/>
        <v>44</v>
      </c>
      <c r="B52" s="226" t="str">
        <f>'WP#3 - UE-190529 Light COS'!A43</f>
        <v>53E - Company Owned</v>
      </c>
      <c r="C52" s="228" t="str">
        <f>'WP#3 - UE-190529 Light COS'!C43</f>
        <v>Sodium Vapor</v>
      </c>
      <c r="D52" s="165" t="str">
        <f>'WP#3 - UE-190529 Light COS'!D43</f>
        <v>SV 070</v>
      </c>
      <c r="E52" s="160">
        <f t="shared" si="5"/>
        <v>350</v>
      </c>
      <c r="F52" s="262">
        <f>'WP#3 - UE-190529 Light COS'!O43</f>
        <v>24.5</v>
      </c>
      <c r="G52" s="251">
        <f>ROUND('WP#3 - UE-190529 Light COS'!T43,2)</f>
        <v>0</v>
      </c>
      <c r="H52" s="219">
        <f>ROUND('WP#3 - UE-190529 Light COS'!Y43,2)</f>
        <v>0.03</v>
      </c>
    </row>
    <row r="53" spans="1:8" x14ac:dyDescent="0.2">
      <c r="A53" s="224">
        <f t="shared" si="3"/>
        <v>45</v>
      </c>
      <c r="B53" s="226" t="str">
        <f>'WP#3 - UE-190529 Light COS'!A44</f>
        <v>53E - Company Owned</v>
      </c>
      <c r="C53" s="228" t="str">
        <f>'WP#3 - UE-190529 Light COS'!C44</f>
        <v>Sodium Vapor</v>
      </c>
      <c r="D53" s="165" t="str">
        <f>'WP#3 - UE-190529 Light COS'!D44</f>
        <v>SV 100</v>
      </c>
      <c r="E53" s="160">
        <f t="shared" si="5"/>
        <v>350</v>
      </c>
      <c r="F53" s="262">
        <f>'WP#3 - UE-190529 Light COS'!O44</f>
        <v>35</v>
      </c>
      <c r="G53" s="251">
        <f>ROUND('WP#3 - UE-190529 Light COS'!T44,2)</f>
        <v>0</v>
      </c>
      <c r="H53" s="219">
        <f>ROUND('WP#3 - UE-190529 Light COS'!Y44,2)</f>
        <v>0.04</v>
      </c>
    </row>
    <row r="54" spans="1:8" x14ac:dyDescent="0.2">
      <c r="A54" s="224">
        <f t="shared" si="3"/>
        <v>46</v>
      </c>
      <c r="B54" s="226" t="str">
        <f>'WP#3 - UE-190529 Light COS'!A45</f>
        <v>53E - Company Owned</v>
      </c>
      <c r="C54" s="228" t="str">
        <f>'WP#3 - UE-190529 Light COS'!C45</f>
        <v>Sodium Vapor</v>
      </c>
      <c r="D54" s="165" t="str">
        <f>'WP#3 - UE-190529 Light COS'!D45</f>
        <v>SV 150</v>
      </c>
      <c r="E54" s="160">
        <f t="shared" si="5"/>
        <v>350</v>
      </c>
      <c r="F54" s="262">
        <f>'WP#3 - UE-190529 Light COS'!O45</f>
        <v>52.5</v>
      </c>
      <c r="G54" s="251">
        <f>ROUND('WP#3 - UE-190529 Light COS'!T45,2)</f>
        <v>0</v>
      </c>
      <c r="H54" s="219">
        <f>ROUND('WP#3 - UE-190529 Light COS'!Y45,2)</f>
        <v>0.05</v>
      </c>
    </row>
    <row r="55" spans="1:8" x14ac:dyDescent="0.2">
      <c r="A55" s="224">
        <f t="shared" si="3"/>
        <v>47</v>
      </c>
      <c r="B55" s="226" t="str">
        <f>'WP#3 - UE-190529 Light COS'!A46</f>
        <v>53E - Company Owned</v>
      </c>
      <c r="C55" s="228" t="str">
        <f>'WP#3 - UE-190529 Light COS'!C46</f>
        <v>Sodium Vapor</v>
      </c>
      <c r="D55" s="165" t="str">
        <f>'WP#3 - UE-190529 Light COS'!D46</f>
        <v>SV 200</v>
      </c>
      <c r="E55" s="160">
        <f t="shared" si="5"/>
        <v>350</v>
      </c>
      <c r="F55" s="262">
        <f>'WP#3 - UE-190529 Light COS'!O46</f>
        <v>70</v>
      </c>
      <c r="G55" s="251">
        <f>ROUND('WP#3 - UE-190529 Light COS'!T46,2)</f>
        <v>0</v>
      </c>
      <c r="H55" s="219">
        <f>ROUND('WP#3 - UE-190529 Light COS'!Y46,2)</f>
        <v>7.0000000000000007E-2</v>
      </c>
    </row>
    <row r="56" spans="1:8" x14ac:dyDescent="0.2">
      <c r="A56" s="224">
        <f t="shared" si="3"/>
        <v>48</v>
      </c>
      <c r="B56" s="226" t="str">
        <f>'WP#3 - UE-190529 Light COS'!A47</f>
        <v>53E - Company Owned</v>
      </c>
      <c r="C56" s="228" t="str">
        <f>'WP#3 - UE-190529 Light COS'!C47</f>
        <v>Sodium Vapor</v>
      </c>
      <c r="D56" s="165" t="str">
        <f>'WP#3 - UE-190529 Light COS'!D47</f>
        <v>SV 250</v>
      </c>
      <c r="E56" s="160">
        <f t="shared" si="5"/>
        <v>350</v>
      </c>
      <c r="F56" s="262">
        <f>'WP#3 - UE-190529 Light COS'!O47</f>
        <v>87.5</v>
      </c>
      <c r="G56" s="251">
        <f>ROUND('WP#3 - UE-190529 Light COS'!T47,2)</f>
        <v>0</v>
      </c>
      <c r="H56" s="219">
        <f>ROUND('WP#3 - UE-190529 Light COS'!Y47,2)</f>
        <v>0.09</v>
      </c>
    </row>
    <row r="57" spans="1:8" x14ac:dyDescent="0.2">
      <c r="A57" s="224">
        <f t="shared" si="3"/>
        <v>49</v>
      </c>
      <c r="B57" s="226" t="str">
        <f>'WP#3 - UE-190529 Light COS'!A48</f>
        <v>53E - Company Owned</v>
      </c>
      <c r="C57" s="228" t="str">
        <f>'WP#3 - UE-190529 Light COS'!C48</f>
        <v>Sodium Vapor</v>
      </c>
      <c r="D57" s="165" t="str">
        <f>'WP#3 - UE-190529 Light COS'!D48</f>
        <v>SV 310</v>
      </c>
      <c r="E57" s="160">
        <f t="shared" si="5"/>
        <v>350</v>
      </c>
      <c r="F57" s="262">
        <f>'WP#3 - UE-190529 Light COS'!O48</f>
        <v>108.5</v>
      </c>
      <c r="G57" s="251">
        <f>ROUND('WP#3 - UE-190529 Light COS'!T48,2)</f>
        <v>0</v>
      </c>
      <c r="H57" s="219">
        <f>ROUND('WP#3 - UE-190529 Light COS'!Y48,2)</f>
        <v>0.11</v>
      </c>
    </row>
    <row r="58" spans="1:8" x14ac:dyDescent="0.2">
      <c r="A58" s="224">
        <f t="shared" si="3"/>
        <v>50</v>
      </c>
      <c r="B58" s="226" t="str">
        <f>'WP#3 - UE-190529 Light COS'!A49</f>
        <v>53E - Company Owned</v>
      </c>
      <c r="C58" s="228" t="str">
        <f>'WP#3 - UE-190529 Light COS'!C49</f>
        <v>Sodium Vapor</v>
      </c>
      <c r="D58" s="165" t="str">
        <f>'WP#3 - UE-190529 Light COS'!D49</f>
        <v>SV 400</v>
      </c>
      <c r="E58" s="160">
        <f t="shared" si="5"/>
        <v>350</v>
      </c>
      <c r="F58" s="262">
        <f>'WP#3 - UE-190529 Light COS'!O49</f>
        <v>140</v>
      </c>
      <c r="G58" s="251">
        <f>ROUND('WP#3 - UE-190529 Light COS'!T49,2)</f>
        <v>0</v>
      </c>
      <c r="H58" s="219">
        <f>ROUND('WP#3 - UE-190529 Light COS'!Y49,2)</f>
        <v>0.14000000000000001</v>
      </c>
    </row>
    <row r="59" spans="1:8" x14ac:dyDescent="0.2">
      <c r="A59" s="224">
        <f t="shared" si="3"/>
        <v>51</v>
      </c>
      <c r="B59" s="226" t="str">
        <f>'WP#3 - UE-190529 Light COS'!A50</f>
        <v>53E - Company Owned</v>
      </c>
      <c r="C59" s="228" t="str">
        <f>'WP#3 - UE-190529 Light COS'!C50</f>
        <v>Sodium Vapor</v>
      </c>
      <c r="D59" s="165" t="str">
        <f>'WP#3 - UE-190529 Light COS'!D50</f>
        <v>SV 1000</v>
      </c>
      <c r="E59" s="160">
        <f t="shared" si="5"/>
        <v>350</v>
      </c>
      <c r="F59" s="262">
        <f>'WP#3 - UE-190529 Light COS'!O50</f>
        <v>350</v>
      </c>
      <c r="G59" s="251">
        <f>ROUND('WP#3 - UE-190529 Light COS'!T50,2)</f>
        <v>0</v>
      </c>
      <c r="H59" s="219">
        <f>ROUND('WP#3 - UE-190529 Light COS'!Y50,2)</f>
        <v>0.36</v>
      </c>
    </row>
    <row r="60" spans="1:8" x14ac:dyDescent="0.2">
      <c r="A60" s="224">
        <f t="shared" si="3"/>
        <v>52</v>
      </c>
      <c r="B60" s="226"/>
      <c r="C60" s="228"/>
      <c r="D60" s="165"/>
      <c r="E60" s="160"/>
      <c r="F60" s="262"/>
      <c r="G60" s="239"/>
      <c r="H60" s="267"/>
    </row>
    <row r="61" spans="1:8" x14ac:dyDescent="0.2">
      <c r="A61" s="224">
        <f t="shared" si="3"/>
        <v>53</v>
      </c>
      <c r="B61" s="226" t="str">
        <f>'WP#3 - UE-190529 Light COS'!A52</f>
        <v>53E - Company Owned</v>
      </c>
      <c r="C61" s="228" t="str">
        <f>'WP#3 - UE-190529 Light COS'!C52</f>
        <v>Metal Halide</v>
      </c>
      <c r="D61" s="165" t="str">
        <f>'WP#3 - UE-190529 Light COS'!D52</f>
        <v>MH 070</v>
      </c>
      <c r="E61" s="160">
        <f>4200/12</f>
        <v>350</v>
      </c>
      <c r="F61" s="262">
        <f>'WP#3 - UE-190529 Light COS'!O52</f>
        <v>24.5</v>
      </c>
      <c r="G61" s="251">
        <f>ROUND('WP#3 - UE-190529 Light COS'!T52,2)</f>
        <v>0</v>
      </c>
      <c r="H61" s="219">
        <f>ROUND('WP#3 - UE-190529 Light COS'!Y52,2)</f>
        <v>0.03</v>
      </c>
    </row>
    <row r="62" spans="1:8" x14ac:dyDescent="0.2">
      <c r="A62" s="224">
        <f t="shared" si="3"/>
        <v>54</v>
      </c>
      <c r="B62" s="226" t="str">
        <f>'WP#3 - UE-190529 Light COS'!A53</f>
        <v>53E - Company Owned</v>
      </c>
      <c r="C62" s="228" t="str">
        <f>'WP#3 - UE-190529 Light COS'!C53</f>
        <v>Metal Halide</v>
      </c>
      <c r="D62" s="165" t="str">
        <f>'WP#3 - UE-190529 Light COS'!D53</f>
        <v>MH 100</v>
      </c>
      <c r="E62" s="160">
        <f>4200/12</f>
        <v>350</v>
      </c>
      <c r="F62" s="262">
        <f>'WP#3 - UE-190529 Light COS'!O53</f>
        <v>35</v>
      </c>
      <c r="G62" s="251">
        <f>ROUND('WP#3 - UE-190529 Light COS'!T53,2)</f>
        <v>0</v>
      </c>
      <c r="H62" s="219">
        <f>ROUND('WP#3 - UE-190529 Light COS'!Y53,2)</f>
        <v>0.04</v>
      </c>
    </row>
    <row r="63" spans="1:8" x14ac:dyDescent="0.2">
      <c r="A63" s="224">
        <f t="shared" si="3"/>
        <v>55</v>
      </c>
      <c r="B63" s="226" t="str">
        <f>'WP#3 - UE-190529 Light COS'!A54</f>
        <v>53E - Company Owned</v>
      </c>
      <c r="C63" s="228" t="str">
        <f>'WP#3 - UE-190529 Light COS'!C54</f>
        <v>Metal Halide</v>
      </c>
      <c r="D63" s="165" t="str">
        <f>'WP#3 - UE-190529 Light COS'!D54</f>
        <v>MH 150</v>
      </c>
      <c r="E63" s="160">
        <f>4200/12</f>
        <v>350</v>
      </c>
      <c r="F63" s="262">
        <f>'WP#3 - UE-190529 Light COS'!O54</f>
        <v>52.5</v>
      </c>
      <c r="G63" s="251">
        <f>ROUND('WP#3 - UE-190529 Light COS'!T54,2)</f>
        <v>0</v>
      </c>
      <c r="H63" s="219">
        <f>ROUND('WP#3 - UE-190529 Light COS'!Y54,2)</f>
        <v>0.05</v>
      </c>
    </row>
    <row r="64" spans="1:8" x14ac:dyDescent="0.2">
      <c r="A64" s="224">
        <f t="shared" si="3"/>
        <v>56</v>
      </c>
      <c r="B64" s="226" t="str">
        <f>'WP#3 - UE-190529 Light COS'!A55</f>
        <v>53E - Company Owned</v>
      </c>
      <c r="C64" s="228" t="str">
        <f>'WP#3 - UE-190529 Light COS'!C55</f>
        <v>Metal Halide</v>
      </c>
      <c r="D64" s="165" t="str">
        <f>'WP#3 - UE-190529 Light COS'!D55</f>
        <v>MH 250</v>
      </c>
      <c r="E64" s="160">
        <f>4200/12</f>
        <v>350</v>
      </c>
      <c r="F64" s="262">
        <f>'WP#3 - UE-190529 Light COS'!O55</f>
        <v>87.5</v>
      </c>
      <c r="G64" s="251">
        <f>ROUND('WP#3 - UE-190529 Light COS'!T55,2)</f>
        <v>0</v>
      </c>
      <c r="H64" s="219">
        <f>ROUND('WP#3 - UE-190529 Light COS'!Y55,2)</f>
        <v>0.09</v>
      </c>
    </row>
    <row r="65" spans="1:8" x14ac:dyDescent="0.2">
      <c r="A65" s="224">
        <f t="shared" si="3"/>
        <v>57</v>
      </c>
      <c r="B65" s="226" t="str">
        <f>'WP#3 - UE-190529 Light COS'!A56</f>
        <v>53E - Company Owned</v>
      </c>
      <c r="C65" s="228" t="str">
        <f>'WP#3 - UE-190529 Light COS'!C56</f>
        <v>Metal Halide</v>
      </c>
      <c r="D65" s="165" t="str">
        <f>'WP#3 - UE-190529 Light COS'!D56</f>
        <v>MH 400</v>
      </c>
      <c r="E65" s="160">
        <f>4200/12</f>
        <v>350</v>
      </c>
      <c r="F65" s="262">
        <f>'WP#3 - UE-190529 Light COS'!O56</f>
        <v>140</v>
      </c>
      <c r="G65" s="251">
        <f>ROUND('WP#3 - UE-190529 Light COS'!T56,2)</f>
        <v>0</v>
      </c>
      <c r="H65" s="219">
        <f>ROUND('WP#3 - UE-190529 Light COS'!Y56,2)</f>
        <v>0.14000000000000001</v>
      </c>
    </row>
    <row r="66" spans="1:8" x14ac:dyDescent="0.2">
      <c r="A66" s="224">
        <f t="shared" si="3"/>
        <v>58</v>
      </c>
      <c r="B66" s="226"/>
      <c r="C66" s="228"/>
      <c r="D66" s="165"/>
      <c r="E66" s="160"/>
      <c r="F66" s="262"/>
      <c r="G66" s="239"/>
      <c r="H66" s="267"/>
    </row>
    <row r="67" spans="1:8" x14ac:dyDescent="0.2">
      <c r="A67" s="224">
        <f t="shared" si="3"/>
        <v>59</v>
      </c>
      <c r="B67" s="226" t="str">
        <f>'WP#3 - UE-190529 Light COS'!A58</f>
        <v>53E - Company Owned</v>
      </c>
      <c r="C67" s="228" t="str">
        <f>'WP#3 - UE-190529 Light COS'!C58</f>
        <v>Light Emitting Diode</v>
      </c>
      <c r="D67" s="165" t="str">
        <f>'WP#3 - UE-190529 Light COS'!D58</f>
        <v>LED 030.01-060</v>
      </c>
      <c r="E67" s="160">
        <f t="shared" ref="E67:E75" si="6">4200/12</f>
        <v>350</v>
      </c>
      <c r="F67" s="262">
        <f>'WP#3 - UE-190529 Light COS'!O58</f>
        <v>15.75</v>
      </c>
      <c r="G67" s="251">
        <f>ROUND('WP#3 - UE-190529 Light COS'!T58,2)</f>
        <v>0</v>
      </c>
      <c r="H67" s="219">
        <f>ROUND('WP#3 - UE-190529 Light COS'!Y58,2)</f>
        <v>0.02</v>
      </c>
    </row>
    <row r="68" spans="1:8" x14ac:dyDescent="0.2">
      <c r="A68" s="224">
        <f t="shared" si="3"/>
        <v>60</v>
      </c>
      <c r="B68" s="226" t="str">
        <f>'WP#3 - UE-190529 Light COS'!A59</f>
        <v>53E - Company Owned</v>
      </c>
      <c r="C68" s="228" t="str">
        <f>'WP#3 - UE-190529 Light COS'!C59</f>
        <v>Light Emitting Diode</v>
      </c>
      <c r="D68" s="165" t="str">
        <f>'WP#3 - UE-190529 Light COS'!D59</f>
        <v>LED 060.01-090</v>
      </c>
      <c r="E68" s="160">
        <f t="shared" si="6"/>
        <v>350</v>
      </c>
      <c r="F68" s="262">
        <f>'WP#3 - UE-190529 Light COS'!O59</f>
        <v>26.25</v>
      </c>
      <c r="G68" s="251">
        <f>ROUND('WP#3 - UE-190529 Light COS'!T59,2)</f>
        <v>0</v>
      </c>
      <c r="H68" s="219">
        <f>ROUND('WP#3 - UE-190529 Light COS'!Y59,2)</f>
        <v>0.03</v>
      </c>
    </row>
    <row r="69" spans="1:8" x14ac:dyDescent="0.2">
      <c r="A69" s="224">
        <f t="shared" si="3"/>
        <v>61</v>
      </c>
      <c r="B69" s="226" t="str">
        <f>'WP#3 - UE-190529 Light COS'!A60</f>
        <v>53E - Company Owned</v>
      </c>
      <c r="C69" s="228" t="str">
        <f>'WP#3 - UE-190529 Light COS'!C60</f>
        <v>Light Emitting Diode</v>
      </c>
      <c r="D69" s="165" t="str">
        <f>'WP#3 - UE-190529 Light COS'!D60</f>
        <v>LED 090.01-120</v>
      </c>
      <c r="E69" s="160">
        <f t="shared" si="6"/>
        <v>350</v>
      </c>
      <c r="F69" s="262">
        <f>'WP#3 - UE-190529 Light COS'!O60</f>
        <v>36.75</v>
      </c>
      <c r="G69" s="251">
        <f>ROUND('WP#3 - UE-190529 Light COS'!T60,2)</f>
        <v>0</v>
      </c>
      <c r="H69" s="219">
        <f>ROUND('WP#3 - UE-190529 Light COS'!Y60,2)</f>
        <v>0.04</v>
      </c>
    </row>
    <row r="70" spans="1:8" x14ac:dyDescent="0.2">
      <c r="A70" s="224">
        <f t="shared" si="3"/>
        <v>62</v>
      </c>
      <c r="B70" s="226" t="str">
        <f>'WP#3 - UE-190529 Light COS'!A61</f>
        <v>53E - Company Owned</v>
      </c>
      <c r="C70" s="228" t="str">
        <f>'WP#3 - UE-190529 Light COS'!C61</f>
        <v>Light Emitting Diode</v>
      </c>
      <c r="D70" s="165" t="str">
        <f>'WP#3 - UE-190529 Light COS'!D61</f>
        <v>LED 120.01-150</v>
      </c>
      <c r="E70" s="160">
        <f t="shared" si="6"/>
        <v>350</v>
      </c>
      <c r="F70" s="262">
        <f>'WP#3 - UE-190529 Light COS'!O61</f>
        <v>47.25</v>
      </c>
      <c r="G70" s="251">
        <f>ROUND('WP#3 - UE-190529 Light COS'!T61,2)</f>
        <v>0</v>
      </c>
      <c r="H70" s="219">
        <f>ROUND('WP#3 - UE-190529 Light COS'!Y61,2)</f>
        <v>0.05</v>
      </c>
    </row>
    <row r="71" spans="1:8" x14ac:dyDescent="0.2">
      <c r="A71" s="224">
        <f t="shared" si="3"/>
        <v>63</v>
      </c>
      <c r="B71" s="226" t="str">
        <f>'WP#3 - UE-190529 Light COS'!A62</f>
        <v>53E - Company Owned</v>
      </c>
      <c r="C71" s="228" t="str">
        <f>'WP#3 - UE-190529 Light COS'!C62</f>
        <v>Light Emitting Diode</v>
      </c>
      <c r="D71" s="165" t="str">
        <f>'WP#3 - UE-190529 Light COS'!D62</f>
        <v>LED 150.01-180</v>
      </c>
      <c r="E71" s="160">
        <f t="shared" si="6"/>
        <v>350</v>
      </c>
      <c r="F71" s="262">
        <f>'WP#3 - UE-190529 Light COS'!O62</f>
        <v>57.75</v>
      </c>
      <c r="G71" s="251">
        <f>ROUND('WP#3 - UE-190529 Light COS'!T62,2)</f>
        <v>0</v>
      </c>
      <c r="H71" s="219">
        <f>ROUND('WP#3 - UE-190529 Light COS'!Y62,2)</f>
        <v>0.06</v>
      </c>
    </row>
    <row r="72" spans="1:8" x14ac:dyDescent="0.2">
      <c r="A72" s="224">
        <f t="shared" si="3"/>
        <v>64</v>
      </c>
      <c r="B72" s="226" t="str">
        <f>'WP#3 - UE-190529 Light COS'!A63</f>
        <v>53E - Company Owned</v>
      </c>
      <c r="C72" s="228" t="str">
        <f>'WP#3 - UE-190529 Light COS'!C63</f>
        <v>Light Emitting Diode</v>
      </c>
      <c r="D72" s="165" t="str">
        <f>'WP#3 - UE-190529 Light COS'!D63</f>
        <v>LED 180.01-210</v>
      </c>
      <c r="E72" s="160">
        <f t="shared" si="6"/>
        <v>350</v>
      </c>
      <c r="F72" s="262">
        <f>'WP#3 - UE-190529 Light COS'!O63</f>
        <v>68.25</v>
      </c>
      <c r="G72" s="251">
        <f>ROUND('WP#3 - UE-190529 Light COS'!T63,2)</f>
        <v>0</v>
      </c>
      <c r="H72" s="219">
        <f>ROUND('WP#3 - UE-190529 Light COS'!Y63,2)</f>
        <v>7.0000000000000007E-2</v>
      </c>
    </row>
    <row r="73" spans="1:8" x14ac:dyDescent="0.2">
      <c r="A73" s="224">
        <f t="shared" si="3"/>
        <v>65</v>
      </c>
      <c r="B73" s="226" t="str">
        <f>'WP#3 - UE-190529 Light COS'!A64</f>
        <v>53E - Company Owned</v>
      </c>
      <c r="C73" s="228" t="str">
        <f>'WP#3 - UE-190529 Light COS'!C64</f>
        <v>Light Emitting Diode</v>
      </c>
      <c r="D73" s="165" t="str">
        <f>'WP#3 - UE-190529 Light COS'!D64</f>
        <v>LED 210.01-240</v>
      </c>
      <c r="E73" s="160">
        <f t="shared" si="6"/>
        <v>350</v>
      </c>
      <c r="F73" s="262">
        <f>'WP#3 - UE-190529 Light COS'!O64</f>
        <v>78.75</v>
      </c>
      <c r="G73" s="251">
        <f>ROUND('WP#3 - UE-190529 Light COS'!T64,2)</f>
        <v>0</v>
      </c>
      <c r="H73" s="219">
        <f>ROUND('WP#3 - UE-190529 Light COS'!Y64,2)</f>
        <v>0.08</v>
      </c>
    </row>
    <row r="74" spans="1:8" x14ac:dyDescent="0.2">
      <c r="A74" s="224">
        <f t="shared" ref="A74:A105" si="7">A73+1</f>
        <v>66</v>
      </c>
      <c r="B74" s="226" t="str">
        <f>'WP#3 - UE-190529 Light COS'!A65</f>
        <v>53E - Company Owned</v>
      </c>
      <c r="C74" s="228" t="str">
        <f>'WP#3 - UE-190529 Light COS'!C65</f>
        <v>Light Emitting Diode</v>
      </c>
      <c r="D74" s="165" t="str">
        <f>'WP#3 - UE-190529 Light COS'!D65</f>
        <v>LED 240.01-270</v>
      </c>
      <c r="E74" s="160">
        <f t="shared" si="6"/>
        <v>350</v>
      </c>
      <c r="F74" s="262">
        <f>'WP#3 - UE-190529 Light COS'!O65</f>
        <v>89.25</v>
      </c>
      <c r="G74" s="251">
        <f>ROUND('WP#3 - UE-190529 Light COS'!T65,2)</f>
        <v>0</v>
      </c>
      <c r="H74" s="219">
        <f>ROUND('WP#3 - UE-190529 Light COS'!Y65,2)</f>
        <v>0.09</v>
      </c>
    </row>
    <row r="75" spans="1:8" x14ac:dyDescent="0.2">
      <c r="A75" s="224">
        <f t="shared" si="7"/>
        <v>67</v>
      </c>
      <c r="B75" s="226" t="str">
        <f>'WP#3 - UE-190529 Light COS'!A66</f>
        <v>53E - Company Owned</v>
      </c>
      <c r="C75" s="228" t="str">
        <f>'WP#3 - UE-190529 Light COS'!C66</f>
        <v>Light Emitting Diode</v>
      </c>
      <c r="D75" s="165" t="str">
        <f>'WP#3 - UE-190529 Light COS'!D66</f>
        <v>LED 270.01-300</v>
      </c>
      <c r="E75" s="160">
        <f t="shared" si="6"/>
        <v>350</v>
      </c>
      <c r="F75" s="262">
        <f>'WP#3 - UE-190529 Light COS'!O66</f>
        <v>99.75</v>
      </c>
      <c r="G75" s="251">
        <f>ROUND('WP#3 - UE-190529 Light COS'!T66,2)</f>
        <v>0</v>
      </c>
      <c r="H75" s="219">
        <f>ROUND('WP#3 - UE-190529 Light COS'!Y66,2)</f>
        <v>0.1</v>
      </c>
    </row>
    <row r="76" spans="1:8" x14ac:dyDescent="0.2">
      <c r="A76" s="224">
        <f t="shared" si="7"/>
        <v>68</v>
      </c>
      <c r="B76" s="226"/>
      <c r="C76" s="228"/>
      <c r="D76" s="165"/>
      <c r="E76" s="160"/>
      <c r="F76" s="262"/>
      <c r="G76" s="239"/>
      <c r="H76" s="267"/>
    </row>
    <row r="77" spans="1:8" x14ac:dyDescent="0.2">
      <c r="A77" s="224">
        <f t="shared" si="7"/>
        <v>69</v>
      </c>
      <c r="B77" s="226" t="str">
        <f>'WP#3 - UE-190529 Light COS'!A68</f>
        <v>53E - Customer Owned</v>
      </c>
      <c r="C77" s="228" t="str">
        <f>'WP#3 - UE-190529 Light COS'!C68</f>
        <v>Sodium Vapor</v>
      </c>
      <c r="D77" s="165" t="str">
        <f>'WP#3 - UE-190529 Light COS'!D68</f>
        <v>SV 050</v>
      </c>
      <c r="E77" s="160">
        <f t="shared" ref="E77:E85" si="8">4200/12</f>
        <v>350</v>
      </c>
      <c r="F77" s="262">
        <f>'WP#3 - UE-190529 Light COS'!O68</f>
        <v>17.5</v>
      </c>
      <c r="G77" s="251">
        <f>ROUND('WP#3 - UE-190529 Light COS'!T68,2)</f>
        <v>0</v>
      </c>
      <c r="H77" s="219">
        <f>ROUND('WP#3 - UE-190529 Light COS'!Y68,2)</f>
        <v>0.02</v>
      </c>
    </row>
    <row r="78" spans="1:8" x14ac:dyDescent="0.2">
      <c r="A78" s="224">
        <f t="shared" si="7"/>
        <v>70</v>
      </c>
      <c r="B78" s="226" t="str">
        <f>'WP#3 - UE-190529 Light COS'!A69</f>
        <v>53E - Customer Owned</v>
      </c>
      <c r="C78" s="228" t="str">
        <f>'WP#3 - UE-190529 Light COS'!C69</f>
        <v>Sodium Vapor</v>
      </c>
      <c r="D78" s="165" t="str">
        <f>'WP#3 - UE-190529 Light COS'!D69</f>
        <v>SV 070</v>
      </c>
      <c r="E78" s="160">
        <f t="shared" si="8"/>
        <v>350</v>
      </c>
      <c r="F78" s="262">
        <f>'WP#3 - UE-190529 Light COS'!O69</f>
        <v>24.5</v>
      </c>
      <c r="G78" s="251">
        <f>ROUND('WP#3 - UE-190529 Light COS'!T69,2)</f>
        <v>0</v>
      </c>
      <c r="H78" s="219">
        <f>ROUND('WP#3 - UE-190529 Light COS'!Y69,2)</f>
        <v>0.03</v>
      </c>
    </row>
    <row r="79" spans="1:8" x14ac:dyDescent="0.2">
      <c r="A79" s="224">
        <f t="shared" si="7"/>
        <v>71</v>
      </c>
      <c r="B79" s="226" t="str">
        <f>'WP#3 - UE-190529 Light COS'!A70</f>
        <v>53E - Customer Owned</v>
      </c>
      <c r="C79" s="228" t="str">
        <f>'WP#3 - UE-190529 Light COS'!C70</f>
        <v>Sodium Vapor</v>
      </c>
      <c r="D79" s="165" t="str">
        <f>'WP#3 - UE-190529 Light COS'!D70</f>
        <v>SV 100</v>
      </c>
      <c r="E79" s="160">
        <f t="shared" si="8"/>
        <v>350</v>
      </c>
      <c r="F79" s="262">
        <f>'WP#3 - UE-190529 Light COS'!O70</f>
        <v>35</v>
      </c>
      <c r="G79" s="251">
        <f>ROUND('WP#3 - UE-190529 Light COS'!T70,2)</f>
        <v>0</v>
      </c>
      <c r="H79" s="219">
        <f>ROUND('WP#3 - UE-190529 Light COS'!Y70,2)</f>
        <v>0.04</v>
      </c>
    </row>
    <row r="80" spans="1:8" x14ac:dyDescent="0.2">
      <c r="A80" s="224">
        <f t="shared" si="7"/>
        <v>72</v>
      </c>
      <c r="B80" s="226" t="str">
        <f>'WP#3 - UE-190529 Light COS'!A71</f>
        <v>53E - Customer Owned</v>
      </c>
      <c r="C80" s="228" t="str">
        <f>'WP#3 - UE-190529 Light COS'!C71</f>
        <v>Sodium Vapor</v>
      </c>
      <c r="D80" s="165" t="str">
        <f>'WP#3 - UE-190529 Light COS'!D71</f>
        <v>SV 150</v>
      </c>
      <c r="E80" s="160">
        <f t="shared" si="8"/>
        <v>350</v>
      </c>
      <c r="F80" s="262">
        <f>'WP#3 - UE-190529 Light COS'!O71</f>
        <v>52.5</v>
      </c>
      <c r="G80" s="251">
        <f>ROUND('WP#3 - UE-190529 Light COS'!T71,2)</f>
        <v>0</v>
      </c>
      <c r="H80" s="219">
        <f>ROUND('WP#3 - UE-190529 Light COS'!Y71,2)</f>
        <v>0.05</v>
      </c>
    </row>
    <row r="81" spans="1:8" x14ac:dyDescent="0.2">
      <c r="A81" s="224">
        <f t="shared" si="7"/>
        <v>73</v>
      </c>
      <c r="B81" s="226" t="str">
        <f>'WP#3 - UE-190529 Light COS'!A72</f>
        <v>53E - Customer Owned</v>
      </c>
      <c r="C81" s="228" t="str">
        <f>'WP#3 - UE-190529 Light COS'!C72</f>
        <v>Sodium Vapor</v>
      </c>
      <c r="D81" s="165" t="str">
        <f>'WP#3 - UE-190529 Light COS'!D72</f>
        <v>SV 200</v>
      </c>
      <c r="E81" s="160">
        <f t="shared" si="8"/>
        <v>350</v>
      </c>
      <c r="F81" s="262">
        <f>'WP#3 - UE-190529 Light COS'!O72</f>
        <v>70</v>
      </c>
      <c r="G81" s="251">
        <f>ROUND('WP#3 - UE-190529 Light COS'!T72,2)</f>
        <v>0</v>
      </c>
      <c r="H81" s="219">
        <f>ROUND('WP#3 - UE-190529 Light COS'!Y72,2)</f>
        <v>7.0000000000000007E-2</v>
      </c>
    </row>
    <row r="82" spans="1:8" x14ac:dyDescent="0.2">
      <c r="A82" s="224">
        <f t="shared" si="7"/>
        <v>74</v>
      </c>
      <c r="B82" s="226" t="str">
        <f>'WP#3 - UE-190529 Light COS'!A73</f>
        <v>53E - Customer Owned</v>
      </c>
      <c r="C82" s="228" t="str">
        <f>'WP#3 - UE-190529 Light COS'!C73</f>
        <v>Sodium Vapor</v>
      </c>
      <c r="D82" s="165" t="str">
        <f>'WP#3 - UE-190529 Light COS'!D73</f>
        <v>SV 250</v>
      </c>
      <c r="E82" s="160">
        <f t="shared" si="8"/>
        <v>350</v>
      </c>
      <c r="F82" s="262">
        <f>'WP#3 - UE-190529 Light COS'!O73</f>
        <v>87.5</v>
      </c>
      <c r="G82" s="251">
        <f>ROUND('WP#3 - UE-190529 Light COS'!T73,2)</f>
        <v>0</v>
      </c>
      <c r="H82" s="219">
        <f>ROUND('WP#3 - UE-190529 Light COS'!Y73,2)</f>
        <v>0.09</v>
      </c>
    </row>
    <row r="83" spans="1:8" x14ac:dyDescent="0.2">
      <c r="A83" s="224">
        <f t="shared" si="7"/>
        <v>75</v>
      </c>
      <c r="B83" s="226" t="str">
        <f>'WP#3 - UE-190529 Light COS'!A74</f>
        <v>53E - Customer Owned</v>
      </c>
      <c r="C83" s="228" t="str">
        <f>'WP#3 - UE-190529 Light COS'!C74</f>
        <v>Sodium Vapor</v>
      </c>
      <c r="D83" s="165" t="str">
        <f>'WP#3 - UE-190529 Light COS'!D74</f>
        <v>SV 310</v>
      </c>
      <c r="E83" s="160">
        <f t="shared" si="8"/>
        <v>350</v>
      </c>
      <c r="F83" s="262">
        <f>'WP#3 - UE-190529 Light COS'!O74</f>
        <v>108.5</v>
      </c>
      <c r="G83" s="251">
        <f>ROUND('WP#3 - UE-190529 Light COS'!T74,2)</f>
        <v>0</v>
      </c>
      <c r="H83" s="219">
        <f>ROUND('WP#3 - UE-190529 Light COS'!Y74,2)</f>
        <v>0.11</v>
      </c>
    </row>
    <row r="84" spans="1:8" x14ac:dyDescent="0.2">
      <c r="A84" s="224">
        <f t="shared" si="7"/>
        <v>76</v>
      </c>
      <c r="B84" s="226" t="str">
        <f>'WP#3 - UE-190529 Light COS'!A75</f>
        <v>53E - Customer Owned</v>
      </c>
      <c r="C84" s="228" t="str">
        <f>'WP#3 - UE-190529 Light COS'!C75</f>
        <v>Sodium Vapor</v>
      </c>
      <c r="D84" s="165" t="str">
        <f>'WP#3 - UE-190529 Light COS'!D75</f>
        <v>SV 400</v>
      </c>
      <c r="E84" s="160">
        <f t="shared" si="8"/>
        <v>350</v>
      </c>
      <c r="F84" s="262">
        <f>'WP#3 - UE-190529 Light COS'!O75</f>
        <v>140</v>
      </c>
      <c r="G84" s="251">
        <f>ROUND('WP#3 - UE-190529 Light COS'!T75,2)</f>
        <v>0</v>
      </c>
      <c r="H84" s="219">
        <f>ROUND('WP#3 - UE-190529 Light COS'!Y75,2)</f>
        <v>0.14000000000000001</v>
      </c>
    </row>
    <row r="85" spans="1:8" x14ac:dyDescent="0.2">
      <c r="A85" s="224">
        <f t="shared" si="7"/>
        <v>77</v>
      </c>
      <c r="B85" s="226" t="str">
        <f>'WP#3 - UE-190529 Light COS'!A76</f>
        <v>53E - Customer Owned</v>
      </c>
      <c r="C85" s="228" t="str">
        <f>'WP#3 - UE-190529 Light COS'!C76</f>
        <v>Sodium Vapor</v>
      </c>
      <c r="D85" s="165" t="str">
        <f>'WP#3 - UE-190529 Light COS'!D76</f>
        <v>SV 1000</v>
      </c>
      <c r="E85" s="160">
        <f t="shared" si="8"/>
        <v>350</v>
      </c>
      <c r="F85" s="262">
        <f>'WP#3 - UE-190529 Light COS'!O76</f>
        <v>350</v>
      </c>
      <c r="G85" s="251">
        <f>ROUND('WP#3 - UE-190529 Light COS'!T76,2)</f>
        <v>0</v>
      </c>
      <c r="H85" s="219">
        <f>ROUND('WP#3 - UE-190529 Light COS'!Y76,2)</f>
        <v>0.36</v>
      </c>
    </row>
    <row r="86" spans="1:8" x14ac:dyDescent="0.2">
      <c r="A86" s="224">
        <f t="shared" si="7"/>
        <v>78</v>
      </c>
      <c r="B86" s="226"/>
      <c r="C86" s="228"/>
      <c r="D86" s="165"/>
      <c r="E86" s="160"/>
      <c r="F86" s="262"/>
      <c r="G86" s="239"/>
      <c r="H86" s="267"/>
    </row>
    <row r="87" spans="1:8" x14ac:dyDescent="0.2">
      <c r="A87" s="224">
        <f t="shared" si="7"/>
        <v>79</v>
      </c>
      <c r="B87" s="226" t="str">
        <f>'WP#3 - UE-190529 Light COS'!A78</f>
        <v>53E - Customer Owned</v>
      </c>
      <c r="C87" s="228" t="str">
        <f>'WP#3 - UE-190529 Light COS'!C78</f>
        <v>Metal Halide</v>
      </c>
      <c r="D87" s="165" t="str">
        <f>'WP#3 - UE-190529 Light COS'!D78</f>
        <v>MH 70</v>
      </c>
      <c r="E87" s="160">
        <f t="shared" ref="E87:E92" si="9">4200/12</f>
        <v>350</v>
      </c>
      <c r="F87" s="262">
        <f>'WP#3 - UE-190529 Light COS'!O78</f>
        <v>24.5</v>
      </c>
      <c r="G87" s="251">
        <f>ROUND('WP#3 - UE-190529 Light COS'!T78,2)</f>
        <v>0</v>
      </c>
      <c r="H87" s="219">
        <f>ROUND('WP#3 - UE-190529 Light COS'!Y78,2)</f>
        <v>0.03</v>
      </c>
    </row>
    <row r="88" spans="1:8" x14ac:dyDescent="0.2">
      <c r="A88" s="224">
        <f t="shared" si="7"/>
        <v>80</v>
      </c>
      <c r="B88" s="226" t="str">
        <f>'WP#3 - UE-190529 Light COS'!A79</f>
        <v>53E - Customer Owned</v>
      </c>
      <c r="C88" s="228" t="str">
        <f>'WP#3 - UE-190529 Light COS'!C79</f>
        <v>Metal Halide</v>
      </c>
      <c r="D88" s="165" t="str">
        <f>'WP#3 - UE-190529 Light COS'!D79</f>
        <v>MH 100</v>
      </c>
      <c r="E88" s="160">
        <f t="shared" si="9"/>
        <v>350</v>
      </c>
      <c r="F88" s="262">
        <f>'WP#3 - UE-190529 Light COS'!O79</f>
        <v>35</v>
      </c>
      <c r="G88" s="251">
        <f>ROUND('WP#3 - UE-190529 Light COS'!T79,2)</f>
        <v>0</v>
      </c>
      <c r="H88" s="219">
        <f>ROUND('WP#3 - UE-190529 Light COS'!Y79,2)</f>
        <v>0.04</v>
      </c>
    </row>
    <row r="89" spans="1:8" x14ac:dyDescent="0.2">
      <c r="A89" s="224">
        <f t="shared" si="7"/>
        <v>81</v>
      </c>
      <c r="B89" s="226" t="str">
        <f>'WP#3 - UE-190529 Light COS'!A80</f>
        <v>53E - Customer Owned</v>
      </c>
      <c r="C89" s="228" t="str">
        <f>'WP#3 - UE-190529 Light COS'!C80</f>
        <v>Metal Halide</v>
      </c>
      <c r="D89" s="165" t="str">
        <f>'WP#3 - UE-190529 Light COS'!D80</f>
        <v>MH 150</v>
      </c>
      <c r="E89" s="160">
        <f t="shared" si="9"/>
        <v>350</v>
      </c>
      <c r="F89" s="262">
        <f>'WP#3 - UE-190529 Light COS'!O80</f>
        <v>52.5</v>
      </c>
      <c r="G89" s="251">
        <f>ROUND('WP#3 - UE-190529 Light COS'!T80,2)</f>
        <v>0</v>
      </c>
      <c r="H89" s="219">
        <f>ROUND('WP#3 - UE-190529 Light COS'!Y80,2)</f>
        <v>0.05</v>
      </c>
    </row>
    <row r="90" spans="1:8" x14ac:dyDescent="0.2">
      <c r="A90" s="224">
        <f t="shared" si="7"/>
        <v>82</v>
      </c>
      <c r="B90" s="226" t="str">
        <f>'WP#3 - UE-190529 Light COS'!A81</f>
        <v>53E - Customer Owned</v>
      </c>
      <c r="C90" s="228" t="str">
        <f>'WP#3 - UE-190529 Light COS'!C81</f>
        <v>Metal Halide</v>
      </c>
      <c r="D90" s="165" t="str">
        <f>'WP#3 - UE-190529 Light COS'!D81</f>
        <v>MH 175</v>
      </c>
      <c r="E90" s="160">
        <f t="shared" si="9"/>
        <v>350</v>
      </c>
      <c r="F90" s="262">
        <f>'WP#3 - UE-190529 Light COS'!O81</f>
        <v>61.25</v>
      </c>
      <c r="G90" s="251">
        <f>ROUND('WP#3 - UE-190529 Light COS'!T81,2)</f>
        <v>0</v>
      </c>
      <c r="H90" s="219">
        <f>ROUND('WP#3 - UE-190529 Light COS'!Y81,2)</f>
        <v>0.06</v>
      </c>
    </row>
    <row r="91" spans="1:8" x14ac:dyDescent="0.2">
      <c r="A91" s="224">
        <f t="shared" si="7"/>
        <v>83</v>
      </c>
      <c r="B91" s="226" t="str">
        <f>'WP#3 - UE-190529 Light COS'!A82</f>
        <v>53E - Customer Owned</v>
      </c>
      <c r="C91" s="228" t="str">
        <f>'WP#3 - UE-190529 Light COS'!C82</f>
        <v>Metal Halide</v>
      </c>
      <c r="D91" s="165" t="str">
        <f>'WP#3 - UE-190529 Light COS'!D82</f>
        <v>MH 250</v>
      </c>
      <c r="E91" s="160">
        <f t="shared" si="9"/>
        <v>350</v>
      </c>
      <c r="F91" s="262">
        <f>'WP#3 - UE-190529 Light COS'!O82</f>
        <v>87.5</v>
      </c>
      <c r="G91" s="251">
        <f>ROUND('WP#3 - UE-190529 Light COS'!T82,2)</f>
        <v>0</v>
      </c>
      <c r="H91" s="219">
        <f>ROUND('WP#3 - UE-190529 Light COS'!Y82,2)</f>
        <v>0.09</v>
      </c>
    </row>
    <row r="92" spans="1:8" x14ac:dyDescent="0.2">
      <c r="A92" s="224">
        <f t="shared" si="7"/>
        <v>84</v>
      </c>
      <c r="B92" s="226" t="str">
        <f>'WP#3 - UE-190529 Light COS'!A83</f>
        <v>53E - Customer Owned</v>
      </c>
      <c r="C92" s="228" t="str">
        <f>'WP#3 - UE-190529 Light COS'!C83</f>
        <v>Metal Halide</v>
      </c>
      <c r="D92" s="165" t="str">
        <f>'WP#3 - UE-190529 Light COS'!D83</f>
        <v>MH 400</v>
      </c>
      <c r="E92" s="160">
        <f t="shared" si="9"/>
        <v>350</v>
      </c>
      <c r="F92" s="262">
        <f>'WP#3 - UE-190529 Light COS'!O83</f>
        <v>140</v>
      </c>
      <c r="G92" s="251">
        <f>ROUND('WP#3 - UE-190529 Light COS'!T83,2)</f>
        <v>0</v>
      </c>
      <c r="H92" s="219">
        <f>ROUND('WP#3 - UE-190529 Light COS'!Y83,2)</f>
        <v>0.14000000000000001</v>
      </c>
    </row>
    <row r="93" spans="1:8" x14ac:dyDescent="0.2">
      <c r="A93" s="224">
        <f t="shared" si="7"/>
        <v>85</v>
      </c>
      <c r="B93" s="226"/>
      <c r="C93" s="228"/>
      <c r="D93" s="165"/>
      <c r="E93" s="160"/>
      <c r="F93" s="262"/>
      <c r="G93" s="239"/>
      <c r="H93" s="267"/>
    </row>
    <row r="94" spans="1:8" x14ac:dyDescent="0.2">
      <c r="A94" s="224">
        <f t="shared" si="7"/>
        <v>86</v>
      </c>
      <c r="B94" s="226" t="str">
        <f>'WP#3 - UE-190529 Light COS'!A85</f>
        <v>53E - Customer Owned</v>
      </c>
      <c r="C94" s="228" t="str">
        <f>'WP#3 - UE-190529 Light COS'!C85</f>
        <v>Light Emitting Diode</v>
      </c>
      <c r="D94" s="165" t="str">
        <f>'WP#3 - UE-190529 Light COS'!D85</f>
        <v>LED 030.01-060</v>
      </c>
      <c r="E94" s="160">
        <f t="shared" ref="E94:E102" si="10">4200/12</f>
        <v>350</v>
      </c>
      <c r="F94" s="262">
        <f>'WP#3 - UE-190529 Light COS'!O85</f>
        <v>15.75</v>
      </c>
      <c r="G94" s="251">
        <f>ROUND('WP#3 - UE-190529 Light COS'!T85,2)</f>
        <v>0</v>
      </c>
      <c r="H94" s="219">
        <f>ROUND('WP#3 - UE-190529 Light COS'!Y85,2)</f>
        <v>0.02</v>
      </c>
    </row>
    <row r="95" spans="1:8" x14ac:dyDescent="0.2">
      <c r="A95" s="224">
        <f t="shared" si="7"/>
        <v>87</v>
      </c>
      <c r="B95" s="226" t="str">
        <f>'WP#3 - UE-190529 Light COS'!A86</f>
        <v>53E - Customer Owned</v>
      </c>
      <c r="C95" s="228" t="str">
        <f>'WP#3 - UE-190529 Light COS'!C86</f>
        <v>Light Emitting Diode</v>
      </c>
      <c r="D95" s="165" t="str">
        <f>'WP#3 - UE-190529 Light COS'!D86</f>
        <v>LED 060.01-090</v>
      </c>
      <c r="E95" s="160">
        <f t="shared" si="10"/>
        <v>350</v>
      </c>
      <c r="F95" s="262">
        <f>'WP#3 - UE-190529 Light COS'!O86</f>
        <v>26.25</v>
      </c>
      <c r="G95" s="251">
        <f>ROUND('WP#3 - UE-190529 Light COS'!T86,2)</f>
        <v>0</v>
      </c>
      <c r="H95" s="219">
        <f>ROUND('WP#3 - UE-190529 Light COS'!Y86,2)</f>
        <v>0.03</v>
      </c>
    </row>
    <row r="96" spans="1:8" x14ac:dyDescent="0.2">
      <c r="A96" s="224">
        <f t="shared" si="7"/>
        <v>88</v>
      </c>
      <c r="B96" s="226" t="str">
        <f>'WP#3 - UE-190529 Light COS'!A87</f>
        <v>53E - Customer Owned</v>
      </c>
      <c r="C96" s="228" t="str">
        <f>'WP#3 - UE-190529 Light COS'!C87</f>
        <v>Light Emitting Diode</v>
      </c>
      <c r="D96" s="165" t="str">
        <f>'WP#3 - UE-190529 Light COS'!D87</f>
        <v>LED 090.01-120</v>
      </c>
      <c r="E96" s="160">
        <f t="shared" si="10"/>
        <v>350</v>
      </c>
      <c r="F96" s="262">
        <f>'WP#3 - UE-190529 Light COS'!O87</f>
        <v>36.75</v>
      </c>
      <c r="G96" s="251">
        <f>ROUND('WP#3 - UE-190529 Light COS'!T87,2)</f>
        <v>0</v>
      </c>
      <c r="H96" s="219">
        <f>ROUND('WP#3 - UE-190529 Light COS'!Y87,2)</f>
        <v>0.04</v>
      </c>
    </row>
    <row r="97" spans="1:8" x14ac:dyDescent="0.2">
      <c r="A97" s="224">
        <f t="shared" si="7"/>
        <v>89</v>
      </c>
      <c r="B97" s="226" t="str">
        <f>'WP#3 - UE-190529 Light COS'!A88</f>
        <v>53E - Customer Owned</v>
      </c>
      <c r="C97" s="228" t="str">
        <f>'WP#3 - UE-190529 Light COS'!C88</f>
        <v>Light Emitting Diode</v>
      </c>
      <c r="D97" s="165" t="str">
        <f>'WP#3 - UE-190529 Light COS'!D88</f>
        <v>LED 120.01-150</v>
      </c>
      <c r="E97" s="160">
        <f t="shared" si="10"/>
        <v>350</v>
      </c>
      <c r="F97" s="262">
        <f>'WP#3 - UE-190529 Light COS'!O88</f>
        <v>47.25</v>
      </c>
      <c r="G97" s="251">
        <f>ROUND('WP#3 - UE-190529 Light COS'!T88,2)</f>
        <v>0</v>
      </c>
      <c r="H97" s="219">
        <f>ROUND('WP#3 - UE-190529 Light COS'!Y88,2)</f>
        <v>0.05</v>
      </c>
    </row>
    <row r="98" spans="1:8" x14ac:dyDescent="0.2">
      <c r="A98" s="224">
        <f t="shared" si="7"/>
        <v>90</v>
      </c>
      <c r="B98" s="226" t="str">
        <f>'WP#3 - UE-190529 Light COS'!A89</f>
        <v>53E - Customer Owned</v>
      </c>
      <c r="C98" s="228" t="str">
        <f>'WP#3 - UE-190529 Light COS'!C89</f>
        <v>Light Emitting Diode</v>
      </c>
      <c r="D98" s="165" t="str">
        <f>'WP#3 - UE-190529 Light COS'!D89</f>
        <v>LED 150.01-180</v>
      </c>
      <c r="E98" s="160">
        <f t="shared" si="10"/>
        <v>350</v>
      </c>
      <c r="F98" s="262">
        <f>'WP#3 - UE-190529 Light COS'!O89</f>
        <v>57.75</v>
      </c>
      <c r="G98" s="251">
        <f>ROUND('WP#3 - UE-190529 Light COS'!T89,2)</f>
        <v>0</v>
      </c>
      <c r="H98" s="219">
        <f>ROUND('WP#3 - UE-190529 Light COS'!Y89,2)</f>
        <v>0.06</v>
      </c>
    </row>
    <row r="99" spans="1:8" x14ac:dyDescent="0.2">
      <c r="A99" s="224">
        <f t="shared" si="7"/>
        <v>91</v>
      </c>
      <c r="B99" s="226" t="str">
        <f>'WP#3 - UE-190529 Light COS'!A90</f>
        <v>53E - Customer Owned</v>
      </c>
      <c r="C99" s="228" t="str">
        <f>'WP#3 - UE-190529 Light COS'!C90</f>
        <v>Light Emitting Diode</v>
      </c>
      <c r="D99" s="165" t="str">
        <f>'WP#3 - UE-190529 Light COS'!D90</f>
        <v>LED 180.01-210</v>
      </c>
      <c r="E99" s="160">
        <f t="shared" si="10"/>
        <v>350</v>
      </c>
      <c r="F99" s="262">
        <f>'WP#3 - UE-190529 Light COS'!O90</f>
        <v>68.25</v>
      </c>
      <c r="G99" s="251">
        <f>ROUND('WP#3 - UE-190529 Light COS'!T90,2)</f>
        <v>0</v>
      </c>
      <c r="H99" s="219">
        <f>ROUND('WP#3 - UE-190529 Light COS'!Y90,2)</f>
        <v>7.0000000000000007E-2</v>
      </c>
    </row>
    <row r="100" spans="1:8" x14ac:dyDescent="0.2">
      <c r="A100" s="224">
        <f t="shared" si="7"/>
        <v>92</v>
      </c>
      <c r="B100" s="226" t="str">
        <f>'WP#3 - UE-190529 Light COS'!A91</f>
        <v>53E - Customer Owned</v>
      </c>
      <c r="C100" s="228" t="str">
        <f>'WP#3 - UE-190529 Light COS'!C91</f>
        <v>Light Emitting Diode</v>
      </c>
      <c r="D100" s="165" t="str">
        <f>'WP#3 - UE-190529 Light COS'!D91</f>
        <v>LED 210.01-240</v>
      </c>
      <c r="E100" s="160">
        <f t="shared" si="10"/>
        <v>350</v>
      </c>
      <c r="F100" s="262">
        <f>'WP#3 - UE-190529 Light COS'!O91</f>
        <v>78.75</v>
      </c>
      <c r="G100" s="251">
        <f>ROUND('WP#3 - UE-190529 Light COS'!T91,2)</f>
        <v>0</v>
      </c>
      <c r="H100" s="219">
        <f>ROUND('WP#3 - UE-190529 Light COS'!Y91,2)</f>
        <v>0.08</v>
      </c>
    </row>
    <row r="101" spans="1:8" x14ac:dyDescent="0.2">
      <c r="A101" s="224">
        <f t="shared" si="7"/>
        <v>93</v>
      </c>
      <c r="B101" s="226" t="str">
        <f>'WP#3 - UE-190529 Light COS'!A92</f>
        <v>53E - Customer Owned</v>
      </c>
      <c r="C101" s="228" t="str">
        <f>'WP#3 - UE-190529 Light COS'!C92</f>
        <v>Light Emitting Diode</v>
      </c>
      <c r="D101" s="165" t="str">
        <f>'WP#3 - UE-190529 Light COS'!D92</f>
        <v>LED 240.01-270</v>
      </c>
      <c r="E101" s="160">
        <f t="shared" si="10"/>
        <v>350</v>
      </c>
      <c r="F101" s="262">
        <f>'WP#3 - UE-190529 Light COS'!O92</f>
        <v>89.25</v>
      </c>
      <c r="G101" s="251">
        <f>ROUND('WP#3 - UE-190529 Light COS'!T92,2)</f>
        <v>0</v>
      </c>
      <c r="H101" s="219">
        <f>ROUND('WP#3 - UE-190529 Light COS'!Y92,2)</f>
        <v>0.09</v>
      </c>
    </row>
    <row r="102" spans="1:8" x14ac:dyDescent="0.2">
      <c r="A102" s="224">
        <f t="shared" si="7"/>
        <v>94</v>
      </c>
      <c r="B102" s="226" t="str">
        <f>'WP#3 - UE-190529 Light COS'!A93</f>
        <v>53E - Customer Owned</v>
      </c>
      <c r="C102" s="228" t="str">
        <f>'WP#3 - UE-190529 Light COS'!C93</f>
        <v>Light Emitting Diode</v>
      </c>
      <c r="D102" s="165" t="str">
        <f>'WP#3 - UE-190529 Light COS'!D93</f>
        <v>LED 270.01-300</v>
      </c>
      <c r="E102" s="160">
        <f t="shared" si="10"/>
        <v>350</v>
      </c>
      <c r="F102" s="262">
        <f>'WP#3 - UE-190529 Light COS'!O93</f>
        <v>99.75</v>
      </c>
      <c r="G102" s="251">
        <f>ROUND('WP#3 - UE-190529 Light COS'!T93,2)</f>
        <v>0</v>
      </c>
      <c r="H102" s="219">
        <f>ROUND('WP#3 - UE-190529 Light COS'!Y93,2)</f>
        <v>0.1</v>
      </c>
    </row>
    <row r="103" spans="1:8" x14ac:dyDescent="0.2">
      <c r="A103" s="224">
        <f t="shared" si="7"/>
        <v>95</v>
      </c>
      <c r="B103" s="226"/>
      <c r="C103" s="228"/>
      <c r="D103" s="165"/>
      <c r="E103" s="160"/>
      <c r="F103" s="262"/>
      <c r="G103" s="239"/>
      <c r="H103" s="267"/>
    </row>
    <row r="104" spans="1:8" x14ac:dyDescent="0.2">
      <c r="A104" s="224">
        <f t="shared" si="7"/>
        <v>96</v>
      </c>
      <c r="B104" s="226" t="str">
        <f>'WP#3 - UE-190529 Light COS'!A94</f>
        <v>Sch 54E</v>
      </c>
      <c r="C104" s="228"/>
      <c r="D104" s="165"/>
      <c r="E104" s="160"/>
      <c r="F104" s="262"/>
      <c r="G104" s="239"/>
      <c r="H104" s="267"/>
    </row>
    <row r="105" spans="1:8" x14ac:dyDescent="0.2">
      <c r="A105" s="224">
        <f t="shared" si="7"/>
        <v>97</v>
      </c>
      <c r="B105" s="226" t="str">
        <f>'WP#3 - UE-190529 Light COS'!A95</f>
        <v>54E</v>
      </c>
      <c r="C105" s="228" t="str">
        <f>'WP#3 - UE-190529 Light COS'!C95</f>
        <v>Sodium Vapor</v>
      </c>
      <c r="D105" s="165" t="str">
        <f>'WP#3 - UE-190529 Light COS'!D95</f>
        <v>SV 050</v>
      </c>
      <c r="E105" s="160">
        <f t="shared" ref="E105:E113" si="11">4200/12</f>
        <v>350</v>
      </c>
      <c r="F105" s="262">
        <f>'WP#3 - UE-190529 Light COS'!O95</f>
        <v>17.5</v>
      </c>
      <c r="G105" s="251">
        <f>ROUND('WP#3 - UE-190529 Light COS'!T95,2)</f>
        <v>0</v>
      </c>
      <c r="H105" s="219">
        <f>ROUND('WP#3 - UE-190529 Light COS'!Y95,2)</f>
        <v>0.02</v>
      </c>
    </row>
    <row r="106" spans="1:8" x14ac:dyDescent="0.2">
      <c r="A106" s="224">
        <f t="shared" ref="A106:A137" si="12">A105+1</f>
        <v>98</v>
      </c>
      <c r="B106" s="226" t="str">
        <f>'WP#3 - UE-190529 Light COS'!A96</f>
        <v>54E</v>
      </c>
      <c r="C106" s="228" t="str">
        <f>'WP#3 - UE-190529 Light COS'!C96</f>
        <v>Sodium Vapor</v>
      </c>
      <c r="D106" s="165" t="str">
        <f>'WP#3 - UE-190529 Light COS'!D96</f>
        <v>SV 070</v>
      </c>
      <c r="E106" s="160">
        <f t="shared" si="11"/>
        <v>350</v>
      </c>
      <c r="F106" s="262">
        <f>'WP#3 - UE-190529 Light COS'!O96</f>
        <v>24.5</v>
      </c>
      <c r="G106" s="251">
        <f>ROUND('WP#3 - UE-190529 Light COS'!T96,2)</f>
        <v>0</v>
      </c>
      <c r="H106" s="219">
        <f>ROUND('WP#3 - UE-190529 Light COS'!Y96,2)</f>
        <v>0.03</v>
      </c>
    </row>
    <row r="107" spans="1:8" x14ac:dyDescent="0.2">
      <c r="A107" s="224">
        <f t="shared" si="12"/>
        <v>99</v>
      </c>
      <c r="B107" s="226" t="str">
        <f>'WP#3 - UE-190529 Light COS'!A97</f>
        <v>54E</v>
      </c>
      <c r="C107" s="228" t="str">
        <f>'WP#3 - UE-190529 Light COS'!C97</f>
        <v>Sodium Vapor</v>
      </c>
      <c r="D107" s="165" t="str">
        <f>'WP#3 - UE-190529 Light COS'!D97</f>
        <v>SV 100</v>
      </c>
      <c r="E107" s="160">
        <f t="shared" si="11"/>
        <v>350</v>
      </c>
      <c r="F107" s="262">
        <f>'WP#3 - UE-190529 Light COS'!O97</f>
        <v>35</v>
      </c>
      <c r="G107" s="251">
        <f>ROUND('WP#3 - UE-190529 Light COS'!T97,2)</f>
        <v>0</v>
      </c>
      <c r="H107" s="219">
        <f>ROUND('WP#3 - UE-190529 Light COS'!Y97,2)</f>
        <v>0.04</v>
      </c>
    </row>
    <row r="108" spans="1:8" x14ac:dyDescent="0.2">
      <c r="A108" s="224">
        <f t="shared" si="12"/>
        <v>100</v>
      </c>
      <c r="B108" s="226" t="str">
        <f>'WP#3 - UE-190529 Light COS'!A98</f>
        <v>54E</v>
      </c>
      <c r="C108" s="228" t="str">
        <f>'WP#3 - UE-190529 Light COS'!C98</f>
        <v>Sodium Vapor</v>
      </c>
      <c r="D108" s="165" t="str">
        <f>'WP#3 - UE-190529 Light COS'!D98</f>
        <v>SV 150</v>
      </c>
      <c r="E108" s="160">
        <f t="shared" si="11"/>
        <v>350</v>
      </c>
      <c r="F108" s="262">
        <f>'WP#3 - UE-190529 Light COS'!O98</f>
        <v>52.5</v>
      </c>
      <c r="G108" s="251">
        <f>ROUND('WP#3 - UE-190529 Light COS'!T98,2)</f>
        <v>0</v>
      </c>
      <c r="H108" s="219">
        <f>ROUND('WP#3 - UE-190529 Light COS'!Y98,2)</f>
        <v>0.05</v>
      </c>
    </row>
    <row r="109" spans="1:8" x14ac:dyDescent="0.2">
      <c r="A109" s="224">
        <f t="shared" si="12"/>
        <v>101</v>
      </c>
      <c r="B109" s="226" t="str">
        <f>'WP#3 - UE-190529 Light COS'!A99</f>
        <v>54E</v>
      </c>
      <c r="C109" s="228" t="str">
        <f>'WP#3 - UE-190529 Light COS'!C99</f>
        <v>Sodium Vapor</v>
      </c>
      <c r="D109" s="165" t="str">
        <f>'WP#3 - UE-190529 Light COS'!D99</f>
        <v>SV 200</v>
      </c>
      <c r="E109" s="160">
        <f t="shared" si="11"/>
        <v>350</v>
      </c>
      <c r="F109" s="262">
        <f>'WP#3 - UE-190529 Light COS'!O99</f>
        <v>70</v>
      </c>
      <c r="G109" s="251">
        <f>ROUND('WP#3 - UE-190529 Light COS'!T99,2)</f>
        <v>0</v>
      </c>
      <c r="H109" s="219">
        <f>ROUND('WP#3 - UE-190529 Light COS'!Y99,2)</f>
        <v>7.0000000000000007E-2</v>
      </c>
    </row>
    <row r="110" spans="1:8" x14ac:dyDescent="0.2">
      <c r="A110" s="224">
        <f t="shared" si="12"/>
        <v>102</v>
      </c>
      <c r="B110" s="226" t="str">
        <f>'WP#3 - UE-190529 Light COS'!A100</f>
        <v>54E</v>
      </c>
      <c r="C110" s="228" t="str">
        <f>'WP#3 - UE-190529 Light COS'!C100</f>
        <v>Sodium Vapor</v>
      </c>
      <c r="D110" s="165" t="str">
        <f>'WP#3 - UE-190529 Light COS'!D100</f>
        <v>SV 250</v>
      </c>
      <c r="E110" s="160">
        <f t="shared" si="11"/>
        <v>350</v>
      </c>
      <c r="F110" s="262">
        <f>'WP#3 - UE-190529 Light COS'!O100</f>
        <v>87.5</v>
      </c>
      <c r="G110" s="251">
        <f>ROUND('WP#3 - UE-190529 Light COS'!T100,2)</f>
        <v>0</v>
      </c>
      <c r="H110" s="219">
        <f>ROUND('WP#3 - UE-190529 Light COS'!Y100,2)</f>
        <v>0.09</v>
      </c>
    </row>
    <row r="111" spans="1:8" x14ac:dyDescent="0.2">
      <c r="A111" s="224">
        <f t="shared" si="12"/>
        <v>103</v>
      </c>
      <c r="B111" s="226" t="str">
        <f>'WP#3 - UE-190529 Light COS'!A101</f>
        <v>54E</v>
      </c>
      <c r="C111" s="228" t="str">
        <f>'WP#3 - UE-190529 Light COS'!C101</f>
        <v>Sodium Vapor</v>
      </c>
      <c r="D111" s="165" t="str">
        <f>'WP#3 - UE-190529 Light COS'!D101</f>
        <v>SV 310</v>
      </c>
      <c r="E111" s="160">
        <f t="shared" si="11"/>
        <v>350</v>
      </c>
      <c r="F111" s="262">
        <f>'WP#3 - UE-190529 Light COS'!O101</f>
        <v>108.5</v>
      </c>
      <c r="G111" s="251">
        <f>ROUND('WP#3 - UE-190529 Light COS'!T101,2)</f>
        <v>0</v>
      </c>
      <c r="H111" s="219">
        <f>ROUND('WP#3 - UE-190529 Light COS'!Y101,2)</f>
        <v>0.11</v>
      </c>
    </row>
    <row r="112" spans="1:8" x14ac:dyDescent="0.2">
      <c r="A112" s="224">
        <f t="shared" si="12"/>
        <v>104</v>
      </c>
      <c r="B112" s="226" t="str">
        <f>'WP#3 - UE-190529 Light COS'!A102</f>
        <v>54E</v>
      </c>
      <c r="C112" s="228" t="str">
        <f>'WP#3 - UE-190529 Light COS'!C102</f>
        <v>Sodium Vapor</v>
      </c>
      <c r="D112" s="165" t="str">
        <f>'WP#3 - UE-190529 Light COS'!D102</f>
        <v>SV 400</v>
      </c>
      <c r="E112" s="160">
        <f t="shared" si="11"/>
        <v>350</v>
      </c>
      <c r="F112" s="262">
        <f>'WP#3 - UE-190529 Light COS'!O102</f>
        <v>140</v>
      </c>
      <c r="G112" s="251">
        <f>ROUND('WP#3 - UE-190529 Light COS'!T102,2)</f>
        <v>0</v>
      </c>
      <c r="H112" s="219">
        <f>ROUND('WP#3 - UE-190529 Light COS'!Y102,2)</f>
        <v>0.14000000000000001</v>
      </c>
    </row>
    <row r="113" spans="1:8" x14ac:dyDescent="0.2">
      <c r="A113" s="224">
        <f t="shared" si="12"/>
        <v>105</v>
      </c>
      <c r="B113" s="226" t="str">
        <f>'WP#3 - UE-190529 Light COS'!A103</f>
        <v>54E</v>
      </c>
      <c r="C113" s="228" t="str">
        <f>'WP#3 - UE-190529 Light COS'!C103</f>
        <v>Sodium Vapor</v>
      </c>
      <c r="D113" s="165" t="str">
        <f>'WP#3 - UE-190529 Light COS'!D103</f>
        <v>SV 1000</v>
      </c>
      <c r="E113" s="160">
        <f t="shared" si="11"/>
        <v>350</v>
      </c>
      <c r="F113" s="262">
        <f>'WP#3 - UE-190529 Light COS'!O103</f>
        <v>350</v>
      </c>
      <c r="G113" s="251">
        <f>ROUND('WP#3 - UE-190529 Light COS'!T103,2)</f>
        <v>0</v>
      </c>
      <c r="H113" s="219">
        <f>ROUND('WP#3 - UE-190529 Light COS'!Y103,2)</f>
        <v>0.36</v>
      </c>
    </row>
    <row r="114" spans="1:8" x14ac:dyDescent="0.2">
      <c r="A114" s="224">
        <f t="shared" si="12"/>
        <v>106</v>
      </c>
      <c r="B114" s="226"/>
      <c r="C114" s="228"/>
      <c r="D114" s="165"/>
      <c r="E114" s="160"/>
      <c r="F114" s="262"/>
      <c r="G114" s="239"/>
      <c r="H114" s="267"/>
    </row>
    <row r="115" spans="1:8" x14ac:dyDescent="0.2">
      <c r="A115" s="224">
        <f t="shared" si="12"/>
        <v>107</v>
      </c>
      <c r="B115" s="226" t="str">
        <f>'WP#3 - UE-190529 Light COS'!A105</f>
        <v>54E</v>
      </c>
      <c r="C115" s="228" t="str">
        <f>'WP#3 - UE-190529 Light COS'!C105</f>
        <v>Light Emitting Diode</v>
      </c>
      <c r="D115" s="165" t="str">
        <f>'WP#3 - UE-190529 Light COS'!D105</f>
        <v>LED 030.01-060</v>
      </c>
      <c r="E115" s="160">
        <f t="shared" ref="E115:E123" si="13">4200/12</f>
        <v>350</v>
      </c>
      <c r="F115" s="262">
        <f>'WP#3 - UE-190529 Light COS'!O105</f>
        <v>15.75</v>
      </c>
      <c r="G115" s="251">
        <f>ROUND('WP#3 - UE-190529 Light COS'!T105,2)</f>
        <v>0</v>
      </c>
      <c r="H115" s="219">
        <f>ROUND('WP#3 - UE-190529 Light COS'!Y105,2)</f>
        <v>0.02</v>
      </c>
    </row>
    <row r="116" spans="1:8" x14ac:dyDescent="0.2">
      <c r="A116" s="224">
        <f t="shared" si="12"/>
        <v>108</v>
      </c>
      <c r="B116" s="226" t="str">
        <f>'WP#3 - UE-190529 Light COS'!A106</f>
        <v>54E</v>
      </c>
      <c r="C116" s="228" t="str">
        <f>'WP#3 - UE-190529 Light COS'!C106</f>
        <v>Light Emitting Diode</v>
      </c>
      <c r="D116" s="165" t="str">
        <f>'WP#3 - UE-190529 Light COS'!D106</f>
        <v>LED 060.01-090</v>
      </c>
      <c r="E116" s="160">
        <f t="shared" si="13"/>
        <v>350</v>
      </c>
      <c r="F116" s="262">
        <f>'WP#3 - UE-190529 Light COS'!O106</f>
        <v>26.25</v>
      </c>
      <c r="G116" s="251">
        <f>ROUND('WP#3 - UE-190529 Light COS'!T106,2)</f>
        <v>0</v>
      </c>
      <c r="H116" s="219">
        <f>ROUND('WP#3 - UE-190529 Light COS'!Y106,2)</f>
        <v>0.03</v>
      </c>
    </row>
    <row r="117" spans="1:8" x14ac:dyDescent="0.2">
      <c r="A117" s="224">
        <f t="shared" si="12"/>
        <v>109</v>
      </c>
      <c r="B117" s="226" t="str">
        <f>'WP#3 - UE-190529 Light COS'!A107</f>
        <v>54E</v>
      </c>
      <c r="C117" s="228" t="str">
        <f>'WP#3 - UE-190529 Light COS'!C107</f>
        <v>Light Emitting Diode</v>
      </c>
      <c r="D117" s="165" t="str">
        <f>'WP#3 - UE-190529 Light COS'!D107</f>
        <v>LED 090.01-120</v>
      </c>
      <c r="E117" s="160">
        <f t="shared" si="13"/>
        <v>350</v>
      </c>
      <c r="F117" s="262">
        <f>'WP#3 - UE-190529 Light COS'!O107</f>
        <v>36.75</v>
      </c>
      <c r="G117" s="251">
        <f>ROUND('WP#3 - UE-190529 Light COS'!T107,2)</f>
        <v>0</v>
      </c>
      <c r="H117" s="219">
        <f>ROUND('WP#3 - UE-190529 Light COS'!Y107,2)</f>
        <v>0.04</v>
      </c>
    </row>
    <row r="118" spans="1:8" x14ac:dyDescent="0.2">
      <c r="A118" s="224">
        <f t="shared" si="12"/>
        <v>110</v>
      </c>
      <c r="B118" s="226" t="str">
        <f>'WP#3 - UE-190529 Light COS'!A108</f>
        <v>54E</v>
      </c>
      <c r="C118" s="228" t="str">
        <f>'WP#3 - UE-190529 Light COS'!C108</f>
        <v>Light Emitting Diode</v>
      </c>
      <c r="D118" s="165" t="str">
        <f>'WP#3 - UE-190529 Light COS'!D108</f>
        <v>LED 120.01-150</v>
      </c>
      <c r="E118" s="160">
        <f t="shared" si="13"/>
        <v>350</v>
      </c>
      <c r="F118" s="262">
        <f>'WP#3 - UE-190529 Light COS'!O108</f>
        <v>47.25</v>
      </c>
      <c r="G118" s="251">
        <f>ROUND('WP#3 - UE-190529 Light COS'!T108,2)</f>
        <v>0</v>
      </c>
      <c r="H118" s="219">
        <f>ROUND('WP#3 - UE-190529 Light COS'!Y108,2)</f>
        <v>0.05</v>
      </c>
    </row>
    <row r="119" spans="1:8" x14ac:dyDescent="0.2">
      <c r="A119" s="224">
        <f t="shared" si="12"/>
        <v>111</v>
      </c>
      <c r="B119" s="226" t="str">
        <f>'WP#3 - UE-190529 Light COS'!A109</f>
        <v>54E</v>
      </c>
      <c r="C119" s="228" t="str">
        <f>'WP#3 - UE-190529 Light COS'!C109</f>
        <v>Light Emitting Diode</v>
      </c>
      <c r="D119" s="165" t="str">
        <f>'WP#3 - UE-190529 Light COS'!D109</f>
        <v>LED 150.01-180</v>
      </c>
      <c r="E119" s="160">
        <f t="shared" si="13"/>
        <v>350</v>
      </c>
      <c r="F119" s="262">
        <f>'WP#3 - UE-190529 Light COS'!O109</f>
        <v>57.75</v>
      </c>
      <c r="G119" s="251">
        <f>ROUND('WP#3 - UE-190529 Light COS'!T109,2)</f>
        <v>0</v>
      </c>
      <c r="H119" s="219">
        <f>ROUND('WP#3 - UE-190529 Light COS'!Y109,2)</f>
        <v>0.06</v>
      </c>
    </row>
    <row r="120" spans="1:8" x14ac:dyDescent="0.2">
      <c r="A120" s="224">
        <f t="shared" si="12"/>
        <v>112</v>
      </c>
      <c r="B120" s="226" t="str">
        <f>'WP#3 - UE-190529 Light COS'!A110</f>
        <v>54E</v>
      </c>
      <c r="C120" s="228" t="str">
        <f>'WP#3 - UE-190529 Light COS'!C110</f>
        <v>Light Emitting Diode</v>
      </c>
      <c r="D120" s="165" t="str">
        <f>'WP#3 - UE-190529 Light COS'!D110</f>
        <v>LED 180.01-210</v>
      </c>
      <c r="E120" s="160">
        <f t="shared" si="13"/>
        <v>350</v>
      </c>
      <c r="F120" s="262">
        <f>'WP#3 - UE-190529 Light COS'!O110</f>
        <v>68.25</v>
      </c>
      <c r="G120" s="251">
        <f>ROUND('WP#3 - UE-190529 Light COS'!T110,2)</f>
        <v>0</v>
      </c>
      <c r="H120" s="219">
        <f>ROUND('WP#3 - UE-190529 Light COS'!Y110,2)</f>
        <v>7.0000000000000007E-2</v>
      </c>
    </row>
    <row r="121" spans="1:8" x14ac:dyDescent="0.2">
      <c r="A121" s="224">
        <f t="shared" si="12"/>
        <v>113</v>
      </c>
      <c r="B121" s="226" t="str">
        <f>'WP#3 - UE-190529 Light COS'!A111</f>
        <v>54E</v>
      </c>
      <c r="C121" s="228" t="str">
        <f>'WP#3 - UE-190529 Light COS'!C111</f>
        <v>Light Emitting Diode</v>
      </c>
      <c r="D121" s="165" t="str">
        <f>'WP#3 - UE-190529 Light COS'!D111</f>
        <v>LED 210.01-240</v>
      </c>
      <c r="E121" s="160">
        <f t="shared" si="13"/>
        <v>350</v>
      </c>
      <c r="F121" s="262">
        <f>'WP#3 - UE-190529 Light COS'!O111</f>
        <v>78.75</v>
      </c>
      <c r="G121" s="251">
        <f>ROUND('WP#3 - UE-190529 Light COS'!T111,2)</f>
        <v>0</v>
      </c>
      <c r="H121" s="219">
        <f>ROUND('WP#3 - UE-190529 Light COS'!Y111,2)</f>
        <v>0.08</v>
      </c>
    </row>
    <row r="122" spans="1:8" x14ac:dyDescent="0.2">
      <c r="A122" s="224">
        <f t="shared" si="12"/>
        <v>114</v>
      </c>
      <c r="B122" s="226" t="str">
        <f>'WP#3 - UE-190529 Light COS'!A112</f>
        <v>54E</v>
      </c>
      <c r="C122" s="228" t="str">
        <f>'WP#3 - UE-190529 Light COS'!C112</f>
        <v>Light Emitting Diode</v>
      </c>
      <c r="D122" s="165" t="str">
        <f>'WP#3 - UE-190529 Light COS'!D112</f>
        <v>LED 240.01-270</v>
      </c>
      <c r="E122" s="160">
        <f t="shared" si="13"/>
        <v>350</v>
      </c>
      <c r="F122" s="262">
        <f>'WP#3 - UE-190529 Light COS'!O112</f>
        <v>89.25</v>
      </c>
      <c r="G122" s="251">
        <f>ROUND('WP#3 - UE-190529 Light COS'!T112,2)</f>
        <v>0</v>
      </c>
      <c r="H122" s="219">
        <f>ROUND('WP#3 - UE-190529 Light COS'!Y112,2)</f>
        <v>0.09</v>
      </c>
    </row>
    <row r="123" spans="1:8" x14ac:dyDescent="0.2">
      <c r="A123" s="224">
        <f t="shared" si="12"/>
        <v>115</v>
      </c>
      <c r="B123" s="226" t="str">
        <f>'WP#3 - UE-190529 Light COS'!A113</f>
        <v>54E</v>
      </c>
      <c r="C123" s="228" t="str">
        <f>'WP#3 - UE-190529 Light COS'!C113</f>
        <v>Light Emitting Diode</v>
      </c>
      <c r="D123" s="165" t="str">
        <f>'WP#3 - UE-190529 Light COS'!D113</f>
        <v>LED 270.01-300</v>
      </c>
      <c r="E123" s="160">
        <f t="shared" si="13"/>
        <v>350</v>
      </c>
      <c r="F123" s="262">
        <f>'WP#3 - UE-190529 Light COS'!O113</f>
        <v>99.75</v>
      </c>
      <c r="G123" s="251">
        <f>ROUND('WP#3 - UE-190529 Light COS'!T113,2)</f>
        <v>0</v>
      </c>
      <c r="H123" s="219">
        <f>ROUND('WP#3 - UE-190529 Light COS'!Y113,2)</f>
        <v>0.1</v>
      </c>
    </row>
    <row r="124" spans="1:8" x14ac:dyDescent="0.2">
      <c r="A124" s="224">
        <f t="shared" si="12"/>
        <v>116</v>
      </c>
      <c r="B124" s="226"/>
      <c r="C124" s="228"/>
      <c r="D124" s="165"/>
      <c r="E124" s="160"/>
      <c r="F124" s="262"/>
      <c r="G124" s="239"/>
      <c r="H124" s="267"/>
    </row>
    <row r="125" spans="1:8" x14ac:dyDescent="0.2">
      <c r="A125" s="224">
        <f t="shared" si="12"/>
        <v>117</v>
      </c>
      <c r="B125" s="226" t="str">
        <f>'WP#3 - UE-190529 Light COS'!A114</f>
        <v>Sch 55 &amp; 56</v>
      </c>
      <c r="C125" s="228"/>
      <c r="D125" s="165"/>
      <c r="E125" s="160"/>
      <c r="F125" s="262"/>
      <c r="G125" s="239"/>
      <c r="H125" s="267"/>
    </row>
    <row r="126" spans="1:8" x14ac:dyDescent="0.2">
      <c r="A126" s="224">
        <f t="shared" si="12"/>
        <v>118</v>
      </c>
      <c r="B126" s="226" t="str">
        <f>'WP#3 - UE-190529 Light COS'!A115</f>
        <v>55E &amp; 56E</v>
      </c>
      <c r="C126" s="228" t="str">
        <f>'WP#3 - UE-190529 Light COS'!C115</f>
        <v>Sodium Vapor</v>
      </c>
      <c r="D126" s="165" t="str">
        <f>'WP#3 - UE-190529 Light COS'!D115</f>
        <v>SV 070</v>
      </c>
      <c r="E126" s="160">
        <f t="shared" ref="E126:E131" si="14">4200/12</f>
        <v>350</v>
      </c>
      <c r="F126" s="262">
        <f>'WP#3 - UE-190529 Light COS'!O115</f>
        <v>24.5</v>
      </c>
      <c r="G126" s="251">
        <f>ROUND('WP#3 - UE-190529 Light COS'!T115,2)</f>
        <v>0</v>
      </c>
      <c r="H126" s="219">
        <f>ROUND('WP#3 - UE-190529 Light COS'!Y115,2)</f>
        <v>0.03</v>
      </c>
    </row>
    <row r="127" spans="1:8" x14ac:dyDescent="0.2">
      <c r="A127" s="224">
        <f t="shared" si="12"/>
        <v>119</v>
      </c>
      <c r="B127" s="226" t="str">
        <f>'WP#3 - UE-190529 Light COS'!A116</f>
        <v>55E &amp; 56E</v>
      </c>
      <c r="C127" s="228" t="str">
        <f>'WP#3 - UE-190529 Light COS'!C116</f>
        <v>Sodium Vapor</v>
      </c>
      <c r="D127" s="165" t="str">
        <f>'WP#3 - UE-190529 Light COS'!D116</f>
        <v>SV 100</v>
      </c>
      <c r="E127" s="160">
        <f t="shared" si="14"/>
        <v>350</v>
      </c>
      <c r="F127" s="262">
        <f>'WP#3 - UE-190529 Light COS'!O116</f>
        <v>35</v>
      </c>
      <c r="G127" s="251">
        <f>ROUND('WP#3 - UE-190529 Light COS'!T116,2)</f>
        <v>0</v>
      </c>
      <c r="H127" s="219">
        <f>ROUND('WP#3 - UE-190529 Light COS'!Y116,2)</f>
        <v>0.04</v>
      </c>
    </row>
    <row r="128" spans="1:8" x14ac:dyDescent="0.2">
      <c r="A128" s="224">
        <f t="shared" si="12"/>
        <v>120</v>
      </c>
      <c r="B128" s="226" t="str">
        <f>'WP#3 - UE-190529 Light COS'!A117</f>
        <v>55E &amp; 56E</v>
      </c>
      <c r="C128" s="228" t="str">
        <f>'WP#3 - UE-190529 Light COS'!C117</f>
        <v>Sodium Vapor</v>
      </c>
      <c r="D128" s="165" t="str">
        <f>'WP#3 - UE-190529 Light COS'!D117</f>
        <v>SV 150</v>
      </c>
      <c r="E128" s="160">
        <f t="shared" si="14"/>
        <v>350</v>
      </c>
      <c r="F128" s="262">
        <f>'WP#3 - UE-190529 Light COS'!O117</f>
        <v>52.5</v>
      </c>
      <c r="G128" s="251">
        <f>ROUND('WP#3 - UE-190529 Light COS'!T117,2)</f>
        <v>0</v>
      </c>
      <c r="H128" s="219">
        <f>ROUND('WP#3 - UE-190529 Light COS'!Y117,2)</f>
        <v>0.05</v>
      </c>
    </row>
    <row r="129" spans="1:8" x14ac:dyDescent="0.2">
      <c r="A129" s="224">
        <f t="shared" si="12"/>
        <v>121</v>
      </c>
      <c r="B129" s="226" t="str">
        <f>'WP#3 - UE-190529 Light COS'!A118</f>
        <v>55E &amp; 56E</v>
      </c>
      <c r="C129" s="228" t="str">
        <f>'WP#3 - UE-190529 Light COS'!C118</f>
        <v>Sodium Vapor</v>
      </c>
      <c r="D129" s="165" t="str">
        <f>'WP#3 - UE-190529 Light COS'!D118</f>
        <v>SV 200</v>
      </c>
      <c r="E129" s="160">
        <f t="shared" si="14"/>
        <v>350</v>
      </c>
      <c r="F129" s="262">
        <f>'WP#3 - UE-190529 Light COS'!O118</f>
        <v>70</v>
      </c>
      <c r="G129" s="251">
        <f>ROUND('WP#3 - UE-190529 Light COS'!T118,2)</f>
        <v>0</v>
      </c>
      <c r="H129" s="219">
        <f>ROUND('WP#3 - UE-190529 Light COS'!Y118,2)</f>
        <v>7.0000000000000007E-2</v>
      </c>
    </row>
    <row r="130" spans="1:8" x14ac:dyDescent="0.2">
      <c r="A130" s="224">
        <f t="shared" si="12"/>
        <v>122</v>
      </c>
      <c r="B130" s="226" t="str">
        <f>'WP#3 - UE-190529 Light COS'!A119</f>
        <v>55E &amp; 56E</v>
      </c>
      <c r="C130" s="228" t="str">
        <f>'WP#3 - UE-190529 Light COS'!C119</f>
        <v>Sodium Vapor</v>
      </c>
      <c r="D130" s="165" t="str">
        <f>'WP#3 - UE-190529 Light COS'!D119</f>
        <v>SV 250</v>
      </c>
      <c r="E130" s="160">
        <f t="shared" si="14"/>
        <v>350</v>
      </c>
      <c r="F130" s="262">
        <f>'WP#3 - UE-190529 Light COS'!O119</f>
        <v>87.5</v>
      </c>
      <c r="G130" s="251">
        <f>ROUND('WP#3 - UE-190529 Light COS'!T119,2)</f>
        <v>0</v>
      </c>
      <c r="H130" s="219">
        <f>ROUND('WP#3 - UE-190529 Light COS'!Y119,2)</f>
        <v>0.09</v>
      </c>
    </row>
    <row r="131" spans="1:8" x14ac:dyDescent="0.2">
      <c r="A131" s="224">
        <f t="shared" si="12"/>
        <v>123</v>
      </c>
      <c r="B131" s="226" t="str">
        <f>'WP#3 - UE-190529 Light COS'!A120</f>
        <v>55E &amp; 56E</v>
      </c>
      <c r="C131" s="228" t="str">
        <f>'WP#3 - UE-190529 Light COS'!C120</f>
        <v>Sodium Vapor</v>
      </c>
      <c r="D131" s="165" t="str">
        <f>'WP#3 - UE-190529 Light COS'!D120</f>
        <v>SV 400</v>
      </c>
      <c r="E131" s="160">
        <f t="shared" si="14"/>
        <v>350</v>
      </c>
      <c r="F131" s="262">
        <f>'WP#3 - UE-190529 Light COS'!O120</f>
        <v>140</v>
      </c>
      <c r="G131" s="251">
        <f>ROUND('WP#3 - UE-190529 Light COS'!T120,2)</f>
        <v>0</v>
      </c>
      <c r="H131" s="219">
        <f>ROUND('WP#3 - UE-190529 Light COS'!Y120,2)</f>
        <v>0.14000000000000001</v>
      </c>
    </row>
    <row r="132" spans="1:8" x14ac:dyDescent="0.2">
      <c r="A132" s="224">
        <f t="shared" si="12"/>
        <v>124</v>
      </c>
      <c r="B132" s="226"/>
      <c r="C132" s="228"/>
      <c r="D132" s="165"/>
      <c r="E132" s="160"/>
      <c r="F132" s="262"/>
      <c r="G132" s="239"/>
      <c r="H132" s="267"/>
    </row>
    <row r="133" spans="1:8" x14ac:dyDescent="0.2">
      <c r="A133" s="224">
        <f t="shared" si="12"/>
        <v>125</v>
      </c>
      <c r="B133" s="226" t="str">
        <f>'WP#3 - UE-190529 Light COS'!A122</f>
        <v>55E &amp; 56E</v>
      </c>
      <c r="C133" s="228" t="str">
        <f>'WP#3 - UE-190529 Light COS'!C122</f>
        <v>Metal Halide</v>
      </c>
      <c r="D133" s="165" t="str">
        <f>'WP#3 - UE-190529 Light COS'!D122</f>
        <v>MH 250</v>
      </c>
      <c r="E133" s="160">
        <f>4200/12</f>
        <v>350</v>
      </c>
      <c r="F133" s="262">
        <f>'WP#3 - UE-190529 Light COS'!O122</f>
        <v>87.5</v>
      </c>
      <c r="G133" s="251">
        <f>ROUND('WP#3 - UE-190529 Light COS'!T122,2)</f>
        <v>0</v>
      </c>
      <c r="H133" s="219">
        <f>ROUND('WP#3 - UE-190529 Light COS'!Y122,2)</f>
        <v>0.09</v>
      </c>
    </row>
    <row r="134" spans="1:8" x14ac:dyDescent="0.2">
      <c r="A134" s="224">
        <f t="shared" si="12"/>
        <v>126</v>
      </c>
      <c r="B134" s="226"/>
      <c r="C134" s="228"/>
      <c r="D134" s="165"/>
      <c r="E134" s="160"/>
      <c r="F134" s="262"/>
      <c r="G134" s="239"/>
      <c r="H134" s="267"/>
    </row>
    <row r="135" spans="1:8" x14ac:dyDescent="0.2">
      <c r="A135" s="224">
        <f t="shared" si="12"/>
        <v>127</v>
      </c>
      <c r="B135" s="226" t="str">
        <f>'WP#3 - UE-190529 Light COS'!A124</f>
        <v>55E &amp; 56E</v>
      </c>
      <c r="C135" s="228" t="str">
        <f>'WP#3 - UE-190529 Light COS'!C124</f>
        <v>Light Emitting Diode</v>
      </c>
      <c r="D135" s="165" t="str">
        <f>'WP#3 - UE-190529 Light COS'!D124</f>
        <v>LED 030.01-060</v>
      </c>
      <c r="E135" s="160">
        <f t="shared" ref="E135:E143" si="15">4200/12</f>
        <v>350</v>
      </c>
      <c r="F135" s="262">
        <f>'WP#3 - UE-190529 Light COS'!O124</f>
        <v>15.75</v>
      </c>
      <c r="G135" s="251">
        <f>ROUND('WP#3 - UE-190529 Light COS'!T124,2)</f>
        <v>0</v>
      </c>
      <c r="H135" s="219">
        <f>ROUND('WP#3 - UE-190529 Light COS'!Y124,2)</f>
        <v>0.02</v>
      </c>
    </row>
    <row r="136" spans="1:8" x14ac:dyDescent="0.2">
      <c r="A136" s="224">
        <f t="shared" si="12"/>
        <v>128</v>
      </c>
      <c r="B136" s="226" t="str">
        <f>'WP#3 - UE-190529 Light COS'!A125</f>
        <v>55E &amp; 56E</v>
      </c>
      <c r="C136" s="228" t="str">
        <f>'WP#3 - UE-190529 Light COS'!C125</f>
        <v>Light Emitting Diode</v>
      </c>
      <c r="D136" s="165" t="str">
        <f>'WP#3 - UE-190529 Light COS'!D125</f>
        <v>LED 060.01-090</v>
      </c>
      <c r="E136" s="160">
        <f t="shared" si="15"/>
        <v>350</v>
      </c>
      <c r="F136" s="262">
        <f>'WP#3 - UE-190529 Light COS'!O125</f>
        <v>26.25</v>
      </c>
      <c r="G136" s="251">
        <f>ROUND('WP#3 - UE-190529 Light COS'!T125,2)</f>
        <v>0</v>
      </c>
      <c r="H136" s="219">
        <f>ROUND('WP#3 - UE-190529 Light COS'!Y125,2)</f>
        <v>0.03</v>
      </c>
    </row>
    <row r="137" spans="1:8" x14ac:dyDescent="0.2">
      <c r="A137" s="224">
        <f t="shared" si="12"/>
        <v>129</v>
      </c>
      <c r="B137" s="226" t="str">
        <f>'WP#3 - UE-190529 Light COS'!A126</f>
        <v>55E &amp; 56E</v>
      </c>
      <c r="C137" s="228" t="str">
        <f>'WP#3 - UE-190529 Light COS'!C126</f>
        <v>Light Emitting Diode</v>
      </c>
      <c r="D137" s="165" t="str">
        <f>'WP#3 - UE-190529 Light COS'!D126</f>
        <v>LED 090.01-120</v>
      </c>
      <c r="E137" s="160">
        <f t="shared" si="15"/>
        <v>350</v>
      </c>
      <c r="F137" s="262">
        <f>'WP#3 - UE-190529 Light COS'!O126</f>
        <v>36.75</v>
      </c>
      <c r="G137" s="251">
        <f>ROUND('WP#3 - UE-190529 Light COS'!T126,2)</f>
        <v>0</v>
      </c>
      <c r="H137" s="219">
        <f>ROUND('WP#3 - UE-190529 Light COS'!Y126,2)</f>
        <v>0.04</v>
      </c>
    </row>
    <row r="138" spans="1:8" x14ac:dyDescent="0.2">
      <c r="A138" s="224">
        <f t="shared" ref="A138:A169" si="16">A137+1</f>
        <v>130</v>
      </c>
      <c r="B138" s="226" t="str">
        <f>'WP#3 - UE-190529 Light COS'!A127</f>
        <v>55E &amp; 56E</v>
      </c>
      <c r="C138" s="228" t="str">
        <f>'WP#3 - UE-190529 Light COS'!C127</f>
        <v>Light Emitting Diode</v>
      </c>
      <c r="D138" s="165" t="str">
        <f>'WP#3 - UE-190529 Light COS'!D127</f>
        <v>LED 120.01-150</v>
      </c>
      <c r="E138" s="160">
        <f t="shared" si="15"/>
        <v>350</v>
      </c>
      <c r="F138" s="262">
        <f>'WP#3 - UE-190529 Light COS'!O127</f>
        <v>47.25</v>
      </c>
      <c r="G138" s="251">
        <f>ROUND('WP#3 - UE-190529 Light COS'!T127,2)</f>
        <v>0</v>
      </c>
      <c r="H138" s="219">
        <f>ROUND('WP#3 - UE-190529 Light COS'!Y127,2)</f>
        <v>0.05</v>
      </c>
    </row>
    <row r="139" spans="1:8" x14ac:dyDescent="0.2">
      <c r="A139" s="224">
        <f t="shared" si="16"/>
        <v>131</v>
      </c>
      <c r="B139" s="226" t="str">
        <f>'WP#3 - UE-190529 Light COS'!A128</f>
        <v>55E &amp; 56E</v>
      </c>
      <c r="C139" s="228" t="str">
        <f>'WP#3 - UE-190529 Light COS'!C128</f>
        <v>Light Emitting Diode</v>
      </c>
      <c r="D139" s="165" t="str">
        <f>'WP#3 - UE-190529 Light COS'!D128</f>
        <v>LED 150.01-180</v>
      </c>
      <c r="E139" s="160">
        <f t="shared" si="15"/>
        <v>350</v>
      </c>
      <c r="F139" s="262">
        <f>'WP#3 - UE-190529 Light COS'!O128</f>
        <v>57.75</v>
      </c>
      <c r="G139" s="251">
        <f>ROUND('WP#3 - UE-190529 Light COS'!T128,2)</f>
        <v>0</v>
      </c>
      <c r="H139" s="219">
        <f>ROUND('WP#3 - UE-190529 Light COS'!Y128,2)</f>
        <v>0.06</v>
      </c>
    </row>
    <row r="140" spans="1:8" x14ac:dyDescent="0.2">
      <c r="A140" s="224">
        <f t="shared" si="16"/>
        <v>132</v>
      </c>
      <c r="B140" s="226" t="str">
        <f>'WP#3 - UE-190529 Light COS'!A129</f>
        <v>55E &amp; 56E</v>
      </c>
      <c r="C140" s="228" t="str">
        <f>'WP#3 - UE-190529 Light COS'!C129</f>
        <v>Light Emitting Diode</v>
      </c>
      <c r="D140" s="165" t="str">
        <f>'WP#3 - UE-190529 Light COS'!D129</f>
        <v>LED 180.01-210</v>
      </c>
      <c r="E140" s="160">
        <f t="shared" si="15"/>
        <v>350</v>
      </c>
      <c r="F140" s="262">
        <f>'WP#3 - UE-190529 Light COS'!O129</f>
        <v>68.25</v>
      </c>
      <c r="G140" s="251">
        <f>ROUND('WP#3 - UE-190529 Light COS'!T129,2)</f>
        <v>0</v>
      </c>
      <c r="H140" s="219">
        <f>ROUND('WP#3 - UE-190529 Light COS'!Y129,2)</f>
        <v>7.0000000000000007E-2</v>
      </c>
    </row>
    <row r="141" spans="1:8" x14ac:dyDescent="0.2">
      <c r="A141" s="224">
        <f t="shared" si="16"/>
        <v>133</v>
      </c>
      <c r="B141" s="226" t="str">
        <f>'WP#3 - UE-190529 Light COS'!A130</f>
        <v>55E &amp; 56E</v>
      </c>
      <c r="C141" s="228" t="str">
        <f>'WP#3 - UE-190529 Light COS'!C130</f>
        <v>Light Emitting Diode</v>
      </c>
      <c r="D141" s="165" t="str">
        <f>'WP#3 - UE-190529 Light COS'!D130</f>
        <v>LED 210.01-240</v>
      </c>
      <c r="E141" s="160">
        <f t="shared" si="15"/>
        <v>350</v>
      </c>
      <c r="F141" s="262">
        <f>'WP#3 - UE-190529 Light COS'!O130</f>
        <v>78.75</v>
      </c>
      <c r="G141" s="251">
        <f>ROUND('WP#3 - UE-190529 Light COS'!T130,2)</f>
        <v>0</v>
      </c>
      <c r="H141" s="219">
        <f>ROUND('WP#3 - UE-190529 Light COS'!Y130,2)</f>
        <v>0.08</v>
      </c>
    </row>
    <row r="142" spans="1:8" x14ac:dyDescent="0.2">
      <c r="A142" s="224">
        <f t="shared" si="16"/>
        <v>134</v>
      </c>
      <c r="B142" s="226" t="str">
        <f>'WP#3 - UE-190529 Light COS'!A131</f>
        <v>55E &amp; 56E</v>
      </c>
      <c r="C142" s="228" t="str">
        <f>'WP#3 - UE-190529 Light COS'!C131</f>
        <v>Light Emitting Diode</v>
      </c>
      <c r="D142" s="165" t="str">
        <f>'WP#3 - UE-190529 Light COS'!D131</f>
        <v>LED 240.01-270</v>
      </c>
      <c r="E142" s="160">
        <f t="shared" si="15"/>
        <v>350</v>
      </c>
      <c r="F142" s="262">
        <f>'WP#3 - UE-190529 Light COS'!O131</f>
        <v>89.25</v>
      </c>
      <c r="G142" s="251">
        <f>ROUND('WP#3 - UE-190529 Light COS'!T131,2)</f>
        <v>0</v>
      </c>
      <c r="H142" s="219">
        <f>ROUND('WP#3 - UE-190529 Light COS'!Y131,2)</f>
        <v>0.09</v>
      </c>
    </row>
    <row r="143" spans="1:8" x14ac:dyDescent="0.2">
      <c r="A143" s="224">
        <f t="shared" si="16"/>
        <v>135</v>
      </c>
      <c r="B143" s="226" t="str">
        <f>'WP#3 - UE-190529 Light COS'!A132</f>
        <v>55E &amp; 56E</v>
      </c>
      <c r="C143" s="228" t="str">
        <f>'WP#3 - UE-190529 Light COS'!C132</f>
        <v>Light Emitting Diode</v>
      </c>
      <c r="D143" s="165" t="str">
        <f>'WP#3 - UE-190529 Light COS'!D132</f>
        <v>LED 270.01-300</v>
      </c>
      <c r="E143" s="160">
        <f t="shared" si="15"/>
        <v>350</v>
      </c>
      <c r="F143" s="262">
        <f>'WP#3 - UE-190529 Light COS'!O132</f>
        <v>99.75</v>
      </c>
      <c r="G143" s="251">
        <f>ROUND('WP#3 - UE-190529 Light COS'!T132,2)</f>
        <v>0</v>
      </c>
      <c r="H143" s="219">
        <f>ROUND('WP#3 - UE-190529 Light COS'!Y132,2)</f>
        <v>0.1</v>
      </c>
    </row>
    <row r="144" spans="1:8" x14ac:dyDescent="0.2">
      <c r="A144" s="224">
        <f t="shared" si="16"/>
        <v>136</v>
      </c>
      <c r="B144" s="226"/>
      <c r="C144" s="228"/>
      <c r="D144" s="165"/>
      <c r="E144" s="160"/>
      <c r="F144" s="262"/>
      <c r="G144" s="239"/>
      <c r="H144" s="267"/>
    </row>
    <row r="145" spans="1:8" x14ac:dyDescent="0.2">
      <c r="A145" s="224">
        <f t="shared" si="16"/>
        <v>137</v>
      </c>
      <c r="B145" s="226" t="str">
        <f>'WP#3 - UE-190529 Light COS'!A133</f>
        <v>Sch 58 &amp; 59</v>
      </c>
      <c r="C145" s="228"/>
      <c r="D145" s="165"/>
      <c r="E145" s="160"/>
      <c r="F145" s="262"/>
      <c r="G145" s="239"/>
      <c r="H145" s="267"/>
    </row>
    <row r="146" spans="1:8" x14ac:dyDescent="0.2">
      <c r="A146" s="224">
        <f t="shared" si="16"/>
        <v>138</v>
      </c>
      <c r="B146" s="226" t="str">
        <f>'WP#3 - UE-190529 Light COS'!A134</f>
        <v>58E &amp; 59E</v>
      </c>
      <c r="C146" s="228" t="str">
        <f>'WP#3 - UE-190529 Light COS'!C134</f>
        <v>Sodium Vapor</v>
      </c>
      <c r="D146" s="165" t="str">
        <f>'WP#3 - UE-190529 Light COS'!D134</f>
        <v>DS 070</v>
      </c>
      <c r="E146" s="160">
        <f t="shared" ref="E146:E151" si="17">4200/12</f>
        <v>350</v>
      </c>
      <c r="F146" s="262">
        <f>'WP#3 - UE-190529 Light COS'!O134</f>
        <v>24.5</v>
      </c>
      <c r="G146" s="251">
        <f>ROUND('WP#3 - UE-190529 Light COS'!T134,2)</f>
        <v>0</v>
      </c>
      <c r="H146" s="219">
        <f>ROUND('WP#3 - UE-190529 Light COS'!Y134,2)</f>
        <v>0.03</v>
      </c>
    </row>
    <row r="147" spans="1:8" x14ac:dyDescent="0.2">
      <c r="A147" s="224">
        <f t="shared" si="16"/>
        <v>139</v>
      </c>
      <c r="B147" s="226" t="str">
        <f>'WP#3 - UE-190529 Light COS'!A135</f>
        <v>58E &amp; 59E</v>
      </c>
      <c r="C147" s="228" t="str">
        <f>'WP#3 - UE-190529 Light COS'!C135</f>
        <v>Sodium Vapor</v>
      </c>
      <c r="D147" s="165" t="str">
        <f>'WP#3 - UE-190529 Light COS'!D135</f>
        <v>DS 100</v>
      </c>
      <c r="E147" s="160">
        <f t="shared" si="17"/>
        <v>350</v>
      </c>
      <c r="F147" s="262">
        <f>'WP#3 - UE-190529 Light COS'!O135</f>
        <v>35</v>
      </c>
      <c r="G147" s="251">
        <f>ROUND('WP#3 - UE-190529 Light COS'!T135,2)</f>
        <v>0</v>
      </c>
      <c r="H147" s="219">
        <f>ROUND('WP#3 - UE-190529 Light COS'!Y135,2)</f>
        <v>0.04</v>
      </c>
    </row>
    <row r="148" spans="1:8" x14ac:dyDescent="0.2">
      <c r="A148" s="224">
        <f t="shared" si="16"/>
        <v>140</v>
      </c>
      <c r="B148" s="226" t="str">
        <f>'WP#3 - UE-190529 Light COS'!A136</f>
        <v>58E &amp; 59E</v>
      </c>
      <c r="C148" s="228" t="str">
        <f>'WP#3 - UE-190529 Light COS'!C136</f>
        <v>Sodium Vapor</v>
      </c>
      <c r="D148" s="165" t="str">
        <f>'WP#3 - UE-190529 Light COS'!D136</f>
        <v>DS 150</v>
      </c>
      <c r="E148" s="160">
        <f t="shared" si="17"/>
        <v>350</v>
      </c>
      <c r="F148" s="262">
        <f>'WP#3 - UE-190529 Light COS'!O136</f>
        <v>52.5</v>
      </c>
      <c r="G148" s="251">
        <f>ROUND('WP#3 - UE-190529 Light COS'!T136,2)</f>
        <v>0</v>
      </c>
      <c r="H148" s="219">
        <f>ROUND('WP#3 - UE-190529 Light COS'!Y136,2)</f>
        <v>0.05</v>
      </c>
    </row>
    <row r="149" spans="1:8" x14ac:dyDescent="0.2">
      <c r="A149" s="224">
        <f t="shared" si="16"/>
        <v>141</v>
      </c>
      <c r="B149" s="226" t="str">
        <f>'WP#3 - UE-190529 Light COS'!A137</f>
        <v>58E &amp; 59E</v>
      </c>
      <c r="C149" s="228" t="str">
        <f>'WP#3 - UE-190529 Light COS'!C137</f>
        <v>Sodium Vapor</v>
      </c>
      <c r="D149" s="165" t="str">
        <f>'WP#3 - UE-190529 Light COS'!D137</f>
        <v>DS 200</v>
      </c>
      <c r="E149" s="160">
        <f t="shared" si="17"/>
        <v>350</v>
      </c>
      <c r="F149" s="262">
        <f>'WP#3 - UE-190529 Light COS'!O137</f>
        <v>70</v>
      </c>
      <c r="G149" s="251">
        <f>ROUND('WP#3 - UE-190529 Light COS'!T137,2)</f>
        <v>0</v>
      </c>
      <c r="H149" s="219">
        <f>ROUND('WP#3 - UE-190529 Light COS'!Y137,2)</f>
        <v>7.0000000000000007E-2</v>
      </c>
    </row>
    <row r="150" spans="1:8" x14ac:dyDescent="0.2">
      <c r="A150" s="224">
        <f t="shared" si="16"/>
        <v>142</v>
      </c>
      <c r="B150" s="226" t="str">
        <f>'WP#3 - UE-190529 Light COS'!A138</f>
        <v>58E &amp; 59E</v>
      </c>
      <c r="C150" s="228" t="str">
        <f>'WP#3 - UE-190529 Light COS'!C138</f>
        <v>Sodium Vapor</v>
      </c>
      <c r="D150" s="165" t="str">
        <f>'WP#3 - UE-190529 Light COS'!D138</f>
        <v>DS 250</v>
      </c>
      <c r="E150" s="160">
        <f t="shared" si="17"/>
        <v>350</v>
      </c>
      <c r="F150" s="262">
        <f>'WP#3 - UE-190529 Light COS'!O138</f>
        <v>87.5</v>
      </c>
      <c r="G150" s="251">
        <f>ROUND('WP#3 - UE-190529 Light COS'!T138,2)</f>
        <v>0</v>
      </c>
      <c r="H150" s="219">
        <f>ROUND('WP#3 - UE-190529 Light COS'!Y138,2)</f>
        <v>0.09</v>
      </c>
    </row>
    <row r="151" spans="1:8" x14ac:dyDescent="0.2">
      <c r="A151" s="224">
        <f t="shared" si="16"/>
        <v>143</v>
      </c>
      <c r="B151" s="226" t="str">
        <f>'WP#3 - UE-190529 Light COS'!A139</f>
        <v>58E &amp; 59E</v>
      </c>
      <c r="C151" s="228" t="str">
        <f>'WP#3 - UE-190529 Light COS'!C139</f>
        <v>Sodium Vapor</v>
      </c>
      <c r="D151" s="165" t="str">
        <f>'WP#3 - UE-190529 Light COS'!D139</f>
        <v>DS 400</v>
      </c>
      <c r="E151" s="160">
        <f t="shared" si="17"/>
        <v>350</v>
      </c>
      <c r="F151" s="262">
        <f>'WP#3 - UE-190529 Light COS'!O139</f>
        <v>140</v>
      </c>
      <c r="G151" s="251">
        <f>ROUND('WP#3 - UE-190529 Light COS'!T139,2)</f>
        <v>0</v>
      </c>
      <c r="H151" s="219">
        <f>ROUND('WP#3 - UE-190529 Light COS'!Y139,2)</f>
        <v>0.14000000000000001</v>
      </c>
    </row>
    <row r="152" spans="1:8" x14ac:dyDescent="0.2">
      <c r="A152" s="224">
        <f t="shared" si="16"/>
        <v>144</v>
      </c>
      <c r="B152" s="226"/>
      <c r="C152" s="228"/>
      <c r="D152" s="165"/>
      <c r="E152" s="160"/>
      <c r="F152" s="262"/>
      <c r="G152" s="239"/>
      <c r="H152" s="267"/>
    </row>
    <row r="153" spans="1:8" x14ac:dyDescent="0.2">
      <c r="A153" s="224">
        <f t="shared" si="16"/>
        <v>145</v>
      </c>
      <c r="B153" s="226" t="str">
        <f>'WP#3 - UE-190529 Light COS'!A141</f>
        <v>58E &amp; 59E</v>
      </c>
      <c r="C153" s="228" t="str">
        <f>'WP#3 - UE-190529 Light COS'!C141</f>
        <v>Sodium Vapor</v>
      </c>
      <c r="D153" s="165" t="str">
        <f>'WP#3 - UE-190529 Light COS'!D141</f>
        <v>HS 100</v>
      </c>
      <c r="E153" s="160">
        <f>4200/12</f>
        <v>350</v>
      </c>
      <c r="F153" s="262">
        <f>'WP#3 - UE-190529 Light COS'!O141</f>
        <v>35</v>
      </c>
      <c r="G153" s="251">
        <f>ROUND('WP#3 - UE-190529 Light COS'!T141,2)</f>
        <v>0</v>
      </c>
      <c r="H153" s="219">
        <f>ROUND('WP#3 - UE-190529 Light COS'!Y141,2)</f>
        <v>0.04</v>
      </c>
    </row>
    <row r="154" spans="1:8" x14ac:dyDescent="0.2">
      <c r="A154" s="224">
        <f t="shared" si="16"/>
        <v>146</v>
      </c>
      <c r="B154" s="226" t="str">
        <f>'WP#3 - UE-190529 Light COS'!A142</f>
        <v>58E &amp; 59E</v>
      </c>
      <c r="C154" s="228" t="str">
        <f>'WP#3 - UE-190529 Light COS'!C142</f>
        <v>Sodium Vapor</v>
      </c>
      <c r="D154" s="165" t="str">
        <f>'WP#3 - UE-190529 Light COS'!D142</f>
        <v>HS 150</v>
      </c>
      <c r="E154" s="160">
        <f>4200/12</f>
        <v>350</v>
      </c>
      <c r="F154" s="262">
        <f>'WP#3 - UE-190529 Light COS'!O142</f>
        <v>52.5</v>
      </c>
      <c r="G154" s="251">
        <f>ROUND('WP#3 - UE-190529 Light COS'!T142,2)</f>
        <v>0</v>
      </c>
      <c r="H154" s="219">
        <f>ROUND('WP#3 - UE-190529 Light COS'!Y142,2)</f>
        <v>0.05</v>
      </c>
    </row>
    <row r="155" spans="1:8" x14ac:dyDescent="0.2">
      <c r="A155" s="224">
        <f t="shared" si="16"/>
        <v>147</v>
      </c>
      <c r="B155" s="226" t="str">
        <f>'WP#3 - UE-190529 Light COS'!A143</f>
        <v>58E &amp; 59E</v>
      </c>
      <c r="C155" s="228" t="str">
        <f>'WP#3 - UE-190529 Light COS'!C143</f>
        <v>Sodium Vapor</v>
      </c>
      <c r="D155" s="165" t="str">
        <f>'WP#3 - UE-190529 Light COS'!D143</f>
        <v>HS 200</v>
      </c>
      <c r="E155" s="160">
        <f>4200/12</f>
        <v>350</v>
      </c>
      <c r="F155" s="262">
        <f>'WP#3 - UE-190529 Light COS'!O143</f>
        <v>70</v>
      </c>
      <c r="G155" s="251">
        <f>ROUND('WP#3 - UE-190529 Light COS'!T143,2)</f>
        <v>0</v>
      </c>
      <c r="H155" s="219">
        <f>ROUND('WP#3 - UE-190529 Light COS'!Y143,2)</f>
        <v>7.0000000000000007E-2</v>
      </c>
    </row>
    <row r="156" spans="1:8" x14ac:dyDescent="0.2">
      <c r="A156" s="224">
        <f t="shared" si="16"/>
        <v>148</v>
      </c>
      <c r="B156" s="226" t="str">
        <f>'WP#3 - UE-190529 Light COS'!A144</f>
        <v>58E &amp; 59E</v>
      </c>
      <c r="C156" s="228" t="str">
        <f>'WP#3 - UE-190529 Light COS'!C144</f>
        <v>Sodium Vapor</v>
      </c>
      <c r="D156" s="165" t="str">
        <f>'WP#3 - UE-190529 Light COS'!D144</f>
        <v>HS 250</v>
      </c>
      <c r="E156" s="160">
        <f>4200/12</f>
        <v>350</v>
      </c>
      <c r="F156" s="262">
        <f>'WP#3 - UE-190529 Light COS'!O144</f>
        <v>87.5</v>
      </c>
      <c r="G156" s="251">
        <f>ROUND('WP#3 - UE-190529 Light COS'!T144,2)</f>
        <v>0</v>
      </c>
      <c r="H156" s="219">
        <f>ROUND('WP#3 - UE-190529 Light COS'!Y144,2)</f>
        <v>0.09</v>
      </c>
    </row>
    <row r="157" spans="1:8" x14ac:dyDescent="0.2">
      <c r="A157" s="224">
        <f t="shared" si="16"/>
        <v>149</v>
      </c>
      <c r="B157" s="226" t="str">
        <f>'WP#3 - UE-190529 Light COS'!A145</f>
        <v>58E &amp; 59E</v>
      </c>
      <c r="C157" s="228" t="str">
        <f>'WP#3 - UE-190529 Light COS'!C145</f>
        <v>Sodium Vapor</v>
      </c>
      <c r="D157" s="165" t="str">
        <f>'WP#3 - UE-190529 Light COS'!D145</f>
        <v>HS 400</v>
      </c>
      <c r="E157" s="160">
        <f>4200/12</f>
        <v>350</v>
      </c>
      <c r="F157" s="262">
        <f>'WP#3 - UE-190529 Light COS'!O145</f>
        <v>140</v>
      </c>
      <c r="G157" s="251">
        <f>ROUND('WP#3 - UE-190529 Light COS'!T145,2)</f>
        <v>0</v>
      </c>
      <c r="H157" s="219">
        <f>ROUND('WP#3 - UE-190529 Light COS'!Y145,2)</f>
        <v>0.14000000000000001</v>
      </c>
    </row>
    <row r="158" spans="1:8" x14ac:dyDescent="0.2">
      <c r="A158" s="224">
        <f t="shared" si="16"/>
        <v>150</v>
      </c>
      <c r="B158" s="226"/>
      <c r="C158" s="228"/>
      <c r="D158" s="165"/>
      <c r="E158" s="160"/>
      <c r="F158" s="262"/>
      <c r="G158" s="239"/>
      <c r="H158" s="267"/>
    </row>
    <row r="159" spans="1:8" x14ac:dyDescent="0.2">
      <c r="A159" s="224">
        <f t="shared" si="16"/>
        <v>151</v>
      </c>
      <c r="B159" s="226" t="str">
        <f>'WP#3 - UE-190529 Light COS'!A147</f>
        <v>58E &amp; 59E</v>
      </c>
      <c r="C159" s="228" t="str">
        <f>'WP#3 - UE-190529 Light COS'!C147</f>
        <v>Metal Halide</v>
      </c>
      <c r="D159" s="165" t="str">
        <f>'WP#3 - UE-190529 Light COS'!D147</f>
        <v>DM 175</v>
      </c>
      <c r="E159" s="160">
        <f>4200/12</f>
        <v>350</v>
      </c>
      <c r="F159" s="262">
        <f>'WP#3 - UE-190529 Light COS'!O147</f>
        <v>61.25</v>
      </c>
      <c r="G159" s="251">
        <f>ROUND('WP#3 - UE-190529 Light COS'!T147,2)</f>
        <v>0</v>
      </c>
      <c r="H159" s="219">
        <f>ROUND('WP#3 - UE-190529 Light COS'!Y147,2)</f>
        <v>0.06</v>
      </c>
    </row>
    <row r="160" spans="1:8" x14ac:dyDescent="0.2">
      <c r="A160" s="224">
        <f t="shared" si="16"/>
        <v>152</v>
      </c>
      <c r="B160" s="226" t="str">
        <f>'WP#3 - UE-190529 Light COS'!A148</f>
        <v>58E &amp; 59E</v>
      </c>
      <c r="C160" s="228" t="str">
        <f>'WP#3 - UE-190529 Light COS'!C148</f>
        <v>Metal Halide</v>
      </c>
      <c r="D160" s="165" t="str">
        <f>'WP#3 - UE-190529 Light COS'!D148</f>
        <v>DM 250</v>
      </c>
      <c r="E160" s="160">
        <f>4200/12</f>
        <v>350</v>
      </c>
      <c r="F160" s="262">
        <f>'WP#3 - UE-190529 Light COS'!O148</f>
        <v>87.5</v>
      </c>
      <c r="G160" s="251">
        <f>ROUND('WP#3 - UE-190529 Light COS'!T148,2)</f>
        <v>0</v>
      </c>
      <c r="H160" s="219">
        <f>ROUND('WP#3 - UE-190529 Light COS'!Y148,2)</f>
        <v>0.09</v>
      </c>
    </row>
    <row r="161" spans="1:9" x14ac:dyDescent="0.2">
      <c r="A161" s="224">
        <f t="shared" si="16"/>
        <v>153</v>
      </c>
      <c r="B161" s="226" t="str">
        <f>'WP#3 - UE-190529 Light COS'!A149</f>
        <v>58E &amp; 59E</v>
      </c>
      <c r="C161" s="228" t="str">
        <f>'WP#3 - UE-190529 Light COS'!C149</f>
        <v>Metal Halide</v>
      </c>
      <c r="D161" s="165" t="str">
        <f>'WP#3 - UE-190529 Light COS'!D149</f>
        <v>DM 400</v>
      </c>
      <c r="E161" s="160">
        <f>4200/12</f>
        <v>350</v>
      </c>
      <c r="F161" s="262">
        <f>'WP#3 - UE-190529 Light COS'!O149</f>
        <v>140</v>
      </c>
      <c r="G161" s="251">
        <f>ROUND('WP#3 - UE-190529 Light COS'!T149,2)</f>
        <v>0</v>
      </c>
      <c r="H161" s="219">
        <f>ROUND('WP#3 - UE-190529 Light COS'!Y149,2)</f>
        <v>0.14000000000000001</v>
      </c>
    </row>
    <row r="162" spans="1:9" x14ac:dyDescent="0.2">
      <c r="A162" s="224">
        <f t="shared" si="16"/>
        <v>154</v>
      </c>
      <c r="B162" s="226" t="str">
        <f>'WP#3 - UE-190529 Light COS'!A150</f>
        <v>58E &amp; 59E</v>
      </c>
      <c r="C162" s="228" t="str">
        <f>'WP#3 - UE-190529 Light COS'!C150</f>
        <v>Metal Halide</v>
      </c>
      <c r="D162" s="165" t="str">
        <f>'WP#3 - UE-190529 Light COS'!D150</f>
        <v>DM 1000</v>
      </c>
      <c r="E162" s="160">
        <f>4200/12</f>
        <v>350</v>
      </c>
      <c r="F162" s="262">
        <f>'WP#3 - UE-190529 Light COS'!O150</f>
        <v>350</v>
      </c>
      <c r="G162" s="251">
        <f>ROUND('WP#3 - UE-190529 Light COS'!T150,2)</f>
        <v>0</v>
      </c>
      <c r="H162" s="219">
        <f>ROUND('WP#3 - UE-190529 Light COS'!Y150,2)</f>
        <v>0.36</v>
      </c>
    </row>
    <row r="163" spans="1:9" x14ac:dyDescent="0.2">
      <c r="A163" s="224">
        <f t="shared" si="16"/>
        <v>155</v>
      </c>
      <c r="B163" s="226"/>
      <c r="C163" s="228"/>
      <c r="D163" s="165"/>
      <c r="E163" s="160"/>
      <c r="F163" s="262"/>
      <c r="G163" s="239"/>
      <c r="H163" s="267"/>
    </row>
    <row r="164" spans="1:9" x14ac:dyDescent="0.2">
      <c r="A164" s="224">
        <f t="shared" si="16"/>
        <v>156</v>
      </c>
      <c r="B164" s="226" t="str">
        <f>'WP#3 - UE-190529 Light COS'!A152</f>
        <v>58E &amp; 59E</v>
      </c>
      <c r="C164" s="228" t="str">
        <f>'WP#3 - UE-190529 Light COS'!C152</f>
        <v>Metal Halide</v>
      </c>
      <c r="D164" s="165" t="str">
        <f>'WP#3 - UE-190529 Light COS'!D152</f>
        <v>HM 250</v>
      </c>
      <c r="E164" s="160">
        <f>4200/12</f>
        <v>350</v>
      </c>
      <c r="F164" s="262">
        <f>'WP#3 - UE-190529 Light COS'!O152</f>
        <v>87.5</v>
      </c>
      <c r="G164" s="251">
        <f>ROUND('WP#3 - UE-190529 Light COS'!T152,2)</f>
        <v>0</v>
      </c>
      <c r="H164" s="219">
        <f>ROUND('WP#3 - UE-190529 Light COS'!Y152,2)</f>
        <v>0.09</v>
      </c>
    </row>
    <row r="165" spans="1:9" x14ac:dyDescent="0.2">
      <c r="A165" s="224">
        <f t="shared" si="16"/>
        <v>157</v>
      </c>
      <c r="B165" s="226" t="str">
        <f>'WP#3 - UE-190529 Light COS'!A153</f>
        <v>58E &amp; 59E</v>
      </c>
      <c r="C165" s="228" t="str">
        <f>'WP#3 - UE-190529 Light COS'!C153</f>
        <v>Metal Halide</v>
      </c>
      <c r="D165" s="165" t="str">
        <f>'WP#3 - UE-190529 Light COS'!D153</f>
        <v>HM 400</v>
      </c>
      <c r="E165" s="160">
        <f>4200/12</f>
        <v>350</v>
      </c>
      <c r="F165" s="262">
        <f>'WP#3 - UE-190529 Light COS'!O153</f>
        <v>140</v>
      </c>
      <c r="G165" s="251">
        <f>ROUND('WP#3 - UE-190529 Light COS'!T153,2)</f>
        <v>0</v>
      </c>
      <c r="H165" s="219">
        <f>ROUND('WP#3 - UE-190529 Light COS'!Y153,2)</f>
        <v>0.14000000000000001</v>
      </c>
    </row>
    <row r="166" spans="1:9" x14ac:dyDescent="0.2">
      <c r="A166" s="224">
        <f t="shared" si="16"/>
        <v>158</v>
      </c>
      <c r="B166" s="226"/>
      <c r="C166" s="228"/>
      <c r="D166" s="165"/>
      <c r="E166" s="160"/>
      <c r="F166" s="262"/>
      <c r="G166" s="239"/>
      <c r="H166" s="267"/>
    </row>
    <row r="167" spans="1:9" x14ac:dyDescent="0.2">
      <c r="A167" s="224">
        <f t="shared" si="16"/>
        <v>159</v>
      </c>
      <c r="B167" s="226" t="str">
        <f>'WP#3 - UE-190529 Light COS'!A155</f>
        <v>58E &amp; 59E</v>
      </c>
      <c r="C167" s="228" t="str">
        <f>'WP#3 - UE-190529 Light COS'!C155</f>
        <v>Light Emitting Diode</v>
      </c>
      <c r="D167" s="165" t="str">
        <f>'WP#3 - UE-190529 Light COS'!D155</f>
        <v>LED 030.01-060</v>
      </c>
      <c r="E167" s="160">
        <f t="shared" ref="E167:E181" si="18">4200/12</f>
        <v>350</v>
      </c>
      <c r="F167" s="262">
        <f>'WP#3 - UE-190529 Light COS'!O155</f>
        <v>15.75</v>
      </c>
      <c r="G167" s="251">
        <f>ROUND('WP#3 - UE-190529 Light COS'!T155,2)</f>
        <v>0</v>
      </c>
      <c r="H167" s="219">
        <f>ROUND('WP#3 - UE-190529 Light COS'!Y155,2)</f>
        <v>0.02</v>
      </c>
    </row>
    <row r="168" spans="1:9" x14ac:dyDescent="0.2">
      <c r="A168" s="224">
        <f t="shared" si="16"/>
        <v>160</v>
      </c>
      <c r="B168" s="226" t="str">
        <f>'WP#3 - UE-190529 Light COS'!A156</f>
        <v>58E &amp; 59E</v>
      </c>
      <c r="C168" s="228" t="str">
        <f>'WP#3 - UE-190529 Light COS'!C156</f>
        <v>Light Emitting Diode</v>
      </c>
      <c r="D168" s="165" t="str">
        <f>'WP#3 - UE-190529 Light COS'!D156</f>
        <v>LED 060.01-090</v>
      </c>
      <c r="E168" s="160">
        <f t="shared" si="18"/>
        <v>350</v>
      </c>
      <c r="F168" s="262">
        <f>'WP#3 - UE-190529 Light COS'!O156</f>
        <v>26.25</v>
      </c>
      <c r="G168" s="251">
        <f>ROUND('WP#3 - UE-190529 Light COS'!T156,2)</f>
        <v>0</v>
      </c>
      <c r="H168" s="219">
        <f>ROUND('WP#3 - UE-190529 Light COS'!Y156,2)</f>
        <v>0.03</v>
      </c>
    </row>
    <row r="169" spans="1:9" x14ac:dyDescent="0.2">
      <c r="A169" s="224">
        <f t="shared" si="16"/>
        <v>161</v>
      </c>
      <c r="B169" s="226" t="str">
        <f>'WP#3 - UE-190529 Light COS'!A157</f>
        <v>58E &amp; 59E</v>
      </c>
      <c r="C169" s="228" t="str">
        <f>'WP#3 - UE-190529 Light COS'!C157</f>
        <v>Light Emitting Diode</v>
      </c>
      <c r="D169" s="165" t="str">
        <f>'WP#3 - UE-190529 Light COS'!D157</f>
        <v>LED 090.01-120</v>
      </c>
      <c r="E169" s="160">
        <f t="shared" si="18"/>
        <v>350</v>
      </c>
      <c r="F169" s="262">
        <f>'WP#3 - UE-190529 Light COS'!O157</f>
        <v>36.75</v>
      </c>
      <c r="G169" s="251">
        <f>ROUND('WP#3 - UE-190529 Light COS'!T157,2)</f>
        <v>0</v>
      </c>
      <c r="H169" s="219">
        <f>ROUND('WP#3 - UE-190529 Light COS'!Y157,2)</f>
        <v>0.04</v>
      </c>
    </row>
    <row r="170" spans="1:9" x14ac:dyDescent="0.2">
      <c r="A170" s="224">
        <f t="shared" ref="A170:A190" si="19">A169+1</f>
        <v>162</v>
      </c>
      <c r="B170" s="226" t="str">
        <f>'WP#3 - UE-190529 Light COS'!A158</f>
        <v>58E &amp; 59E</v>
      </c>
      <c r="C170" s="228" t="str">
        <f>'WP#3 - UE-190529 Light COS'!C158</f>
        <v>Light Emitting Diode</v>
      </c>
      <c r="D170" s="165" t="str">
        <f>'WP#3 - UE-190529 Light COS'!D158</f>
        <v>LED 120.01-150</v>
      </c>
      <c r="E170" s="160">
        <f t="shared" si="18"/>
        <v>350</v>
      </c>
      <c r="F170" s="262">
        <f>'WP#3 - UE-190529 Light COS'!O158</f>
        <v>47.25</v>
      </c>
      <c r="G170" s="251">
        <f>ROUND('WP#3 - UE-190529 Light COS'!T158,2)</f>
        <v>0</v>
      </c>
      <c r="H170" s="219">
        <f>ROUND('WP#3 - UE-190529 Light COS'!Y158,2)</f>
        <v>0.05</v>
      </c>
    </row>
    <row r="171" spans="1:9" x14ac:dyDescent="0.2">
      <c r="A171" s="224">
        <f t="shared" si="19"/>
        <v>163</v>
      </c>
      <c r="B171" s="226" t="str">
        <f>'WP#3 - UE-190529 Light COS'!A159</f>
        <v>58E &amp; 59E</v>
      </c>
      <c r="C171" s="228" t="str">
        <f>'WP#3 - UE-190529 Light COS'!C159</f>
        <v>Light Emitting Diode</v>
      </c>
      <c r="D171" s="165" t="str">
        <f>'WP#3 - UE-190529 Light COS'!D159</f>
        <v>LED 150.01-180</v>
      </c>
      <c r="E171" s="160">
        <f t="shared" si="18"/>
        <v>350</v>
      </c>
      <c r="F171" s="262">
        <f>'WP#3 - UE-190529 Light COS'!O159</f>
        <v>57.75</v>
      </c>
      <c r="G171" s="251">
        <f>ROUND('WP#3 - UE-190529 Light COS'!T159,2)</f>
        <v>0</v>
      </c>
      <c r="H171" s="219">
        <f>ROUND('WP#3 - UE-190529 Light COS'!Y159,2)</f>
        <v>0.06</v>
      </c>
    </row>
    <row r="172" spans="1:9" x14ac:dyDescent="0.2">
      <c r="A172" s="224">
        <f t="shared" si="19"/>
        <v>164</v>
      </c>
      <c r="B172" s="226" t="str">
        <f>'WP#3 - UE-190529 Light COS'!A160</f>
        <v>58E &amp; 59E</v>
      </c>
      <c r="C172" s="228" t="str">
        <f>'WP#3 - UE-190529 Light COS'!C160</f>
        <v>Light Emitting Diode</v>
      </c>
      <c r="D172" s="165" t="str">
        <f>'WP#3 - UE-190529 Light COS'!D160</f>
        <v>LED 180.01-210</v>
      </c>
      <c r="E172" s="160">
        <f t="shared" si="18"/>
        <v>350</v>
      </c>
      <c r="F172" s="262">
        <f>'WP#3 - UE-190529 Light COS'!O160</f>
        <v>68.25</v>
      </c>
      <c r="G172" s="251">
        <f>ROUND('WP#3 - UE-190529 Light COS'!T160,2)</f>
        <v>0</v>
      </c>
      <c r="H172" s="219">
        <f>ROUND('WP#3 - UE-190529 Light COS'!Y160,2)</f>
        <v>7.0000000000000007E-2</v>
      </c>
      <c r="I172" s="35"/>
    </row>
    <row r="173" spans="1:9" x14ac:dyDescent="0.2">
      <c r="A173" s="224">
        <f t="shared" si="19"/>
        <v>165</v>
      </c>
      <c r="B173" s="226" t="str">
        <f>'WP#3 - UE-190529 Light COS'!A161</f>
        <v>58E &amp; 59E</v>
      </c>
      <c r="C173" s="228" t="str">
        <f>'WP#3 - UE-190529 Light COS'!C161</f>
        <v>Light Emitting Diode</v>
      </c>
      <c r="D173" s="165" t="str">
        <f>'WP#3 - UE-190529 Light COS'!D161</f>
        <v>LED 210.01-240</v>
      </c>
      <c r="E173" s="160">
        <f t="shared" si="18"/>
        <v>350</v>
      </c>
      <c r="F173" s="262">
        <f>'WP#3 - UE-190529 Light COS'!O161</f>
        <v>78.75</v>
      </c>
      <c r="G173" s="251">
        <f>ROUND('WP#3 - UE-190529 Light COS'!T161,2)</f>
        <v>0</v>
      </c>
      <c r="H173" s="219">
        <f>ROUND('WP#3 - UE-190529 Light COS'!Y161,2)</f>
        <v>0.08</v>
      </c>
      <c r="I173" s="35"/>
    </row>
    <row r="174" spans="1:9" x14ac:dyDescent="0.2">
      <c r="A174" s="224">
        <f t="shared" si="19"/>
        <v>166</v>
      </c>
      <c r="B174" s="226" t="str">
        <f>'WP#3 - UE-190529 Light COS'!A162</f>
        <v>58E &amp; 59E</v>
      </c>
      <c r="C174" s="228" t="str">
        <f>'WP#3 - UE-190529 Light COS'!C162</f>
        <v>Light Emitting Diode</v>
      </c>
      <c r="D174" s="165" t="str">
        <f>'WP#3 - UE-190529 Light COS'!D162</f>
        <v>LED 240.01-270</v>
      </c>
      <c r="E174" s="160">
        <f t="shared" si="18"/>
        <v>350</v>
      </c>
      <c r="F174" s="262">
        <f>'WP#3 - UE-190529 Light COS'!O162</f>
        <v>89.25</v>
      </c>
      <c r="G174" s="251">
        <f>ROUND('WP#3 - UE-190529 Light COS'!T162,2)</f>
        <v>0</v>
      </c>
      <c r="H174" s="219">
        <f>ROUND('WP#3 - UE-190529 Light COS'!Y162,2)</f>
        <v>0.09</v>
      </c>
      <c r="I174" s="35"/>
    </row>
    <row r="175" spans="1:9" x14ac:dyDescent="0.2">
      <c r="A175" s="224">
        <f t="shared" si="19"/>
        <v>167</v>
      </c>
      <c r="B175" s="226" t="str">
        <f>'WP#3 - UE-190529 Light COS'!A163</f>
        <v>58E &amp; 59E</v>
      </c>
      <c r="C175" s="228" t="str">
        <f>'WP#3 - UE-190529 Light COS'!C163</f>
        <v>Light Emitting Diode</v>
      </c>
      <c r="D175" s="165" t="str">
        <f>'WP#3 - UE-190529 Light COS'!D163</f>
        <v>LED 270.01-300</v>
      </c>
      <c r="E175" s="160">
        <f t="shared" si="18"/>
        <v>350</v>
      </c>
      <c r="F175" s="262">
        <f>'WP#3 - UE-190529 Light COS'!O163</f>
        <v>99.75</v>
      </c>
      <c r="G175" s="251">
        <f>ROUND('WP#3 - UE-190529 Light COS'!T163,2)</f>
        <v>0</v>
      </c>
      <c r="H175" s="219">
        <f>ROUND('WP#3 - UE-190529 Light COS'!Y163,2)</f>
        <v>0.1</v>
      </c>
      <c r="I175" s="35"/>
    </row>
    <row r="176" spans="1:9" x14ac:dyDescent="0.2">
      <c r="A176" s="224">
        <f t="shared" si="19"/>
        <v>168</v>
      </c>
      <c r="B176" s="226" t="str">
        <f>'WP#3 - UE-190529 Light COS'!A164</f>
        <v>58E &amp; 59E</v>
      </c>
      <c r="C176" s="228" t="str">
        <f>'WP#3 - UE-190529 Light COS'!C164</f>
        <v>Light Emitting Diode</v>
      </c>
      <c r="D176" s="165" t="str">
        <f>'WP#3 - UE-190529 Light COS'!D164</f>
        <v>LED 300.01-400</v>
      </c>
      <c r="E176" s="160">
        <f t="shared" si="18"/>
        <v>350</v>
      </c>
      <c r="F176" s="262">
        <f>'WP#3 - UE-190529 Light COS'!O164</f>
        <v>122.5</v>
      </c>
      <c r="G176" s="251">
        <f>ROUND('WP#3 - UE-190529 Light COS'!T164,2)</f>
        <v>0</v>
      </c>
      <c r="H176" s="219">
        <f>ROUND('WP#3 - UE-190529 Light COS'!Y164,2)</f>
        <v>0.13</v>
      </c>
      <c r="I176" s="35"/>
    </row>
    <row r="177" spans="1:11" x14ac:dyDescent="0.2">
      <c r="A177" s="224">
        <f t="shared" si="19"/>
        <v>169</v>
      </c>
      <c r="B177" s="226" t="str">
        <f>'WP#3 - UE-190529 Light COS'!A165</f>
        <v>58E &amp; 59E</v>
      </c>
      <c r="C177" s="228" t="str">
        <f>'WP#3 - UE-190529 Light COS'!C165</f>
        <v>Light Emitting Diode</v>
      </c>
      <c r="D177" s="165" t="str">
        <f>'WP#3 - UE-190529 Light COS'!D165</f>
        <v>LED 400.01-500</v>
      </c>
      <c r="E177" s="160">
        <f t="shared" si="18"/>
        <v>350</v>
      </c>
      <c r="F177" s="262">
        <f>'WP#3 - UE-190529 Light COS'!O165</f>
        <v>157.5</v>
      </c>
      <c r="G177" s="251">
        <f>ROUND('WP#3 - UE-190529 Light COS'!T165,2)</f>
        <v>0</v>
      </c>
      <c r="H177" s="219">
        <f>ROUND('WP#3 - UE-190529 Light COS'!Y165,2)</f>
        <v>0.16</v>
      </c>
      <c r="I177" s="35"/>
    </row>
    <row r="178" spans="1:11" x14ac:dyDescent="0.2">
      <c r="A178" s="224">
        <f t="shared" si="19"/>
        <v>170</v>
      </c>
      <c r="B178" s="226" t="str">
        <f>'WP#3 - UE-190529 Light COS'!A166</f>
        <v>58E &amp; 59E</v>
      </c>
      <c r="C178" s="228" t="str">
        <f>'WP#3 - UE-190529 Light COS'!C166</f>
        <v>Light Emitting Diode</v>
      </c>
      <c r="D178" s="165" t="str">
        <f>'WP#3 - UE-190529 Light COS'!D166</f>
        <v>LED 500.01-600</v>
      </c>
      <c r="E178" s="160">
        <f t="shared" si="18"/>
        <v>350</v>
      </c>
      <c r="F178" s="262">
        <f>'WP#3 - UE-190529 Light COS'!O166</f>
        <v>192.5</v>
      </c>
      <c r="G178" s="251">
        <f>ROUND('WP#3 - UE-190529 Light COS'!T166,2)</f>
        <v>0</v>
      </c>
      <c r="H178" s="219">
        <f>ROUND('WP#3 - UE-190529 Light COS'!Y166,2)</f>
        <v>0.2</v>
      </c>
      <c r="I178" s="35"/>
    </row>
    <row r="179" spans="1:11" x14ac:dyDescent="0.2">
      <c r="A179" s="224">
        <f t="shared" si="19"/>
        <v>171</v>
      </c>
      <c r="B179" s="226" t="str">
        <f>'WP#3 - UE-190529 Light COS'!A167</f>
        <v>58E &amp; 59E</v>
      </c>
      <c r="C179" s="228" t="str">
        <f>'WP#3 - UE-190529 Light COS'!C167</f>
        <v>Light Emitting Diode</v>
      </c>
      <c r="D179" s="165" t="str">
        <f>'WP#3 - UE-190529 Light COS'!D167</f>
        <v>LED 600.01-700</v>
      </c>
      <c r="E179" s="160">
        <f t="shared" si="18"/>
        <v>350</v>
      </c>
      <c r="F179" s="262">
        <f>'WP#3 - UE-190529 Light COS'!O167</f>
        <v>227.5</v>
      </c>
      <c r="G179" s="251">
        <f>ROUND('WP#3 - UE-190529 Light COS'!T167,2)</f>
        <v>0</v>
      </c>
      <c r="H179" s="219">
        <f>ROUND('WP#3 - UE-190529 Light COS'!Y167,2)</f>
        <v>0.23</v>
      </c>
      <c r="I179" s="35"/>
    </row>
    <row r="180" spans="1:11" x14ac:dyDescent="0.2">
      <c r="A180" s="224">
        <f t="shared" si="19"/>
        <v>172</v>
      </c>
      <c r="B180" s="226" t="str">
        <f>'WP#3 - UE-190529 Light COS'!A168</f>
        <v>58E &amp; 59E</v>
      </c>
      <c r="C180" s="228" t="str">
        <f>'WP#3 - UE-190529 Light COS'!C168</f>
        <v>Light Emitting Diode</v>
      </c>
      <c r="D180" s="165" t="str">
        <f>'WP#3 - UE-190529 Light COS'!D168</f>
        <v>LED 700.01-800</v>
      </c>
      <c r="E180" s="160">
        <f t="shared" si="18"/>
        <v>350</v>
      </c>
      <c r="F180" s="262">
        <f>'WP#3 - UE-190529 Light COS'!O168</f>
        <v>262.5</v>
      </c>
      <c r="G180" s="251">
        <f>ROUND('WP#3 - UE-190529 Light COS'!T168,2)</f>
        <v>0</v>
      </c>
      <c r="H180" s="219">
        <f>ROUND('WP#3 - UE-190529 Light COS'!Y168,2)</f>
        <v>0.27</v>
      </c>
      <c r="I180" s="35"/>
    </row>
    <row r="181" spans="1:11" x14ac:dyDescent="0.2">
      <c r="A181" s="224">
        <f t="shared" si="19"/>
        <v>173</v>
      </c>
      <c r="B181" s="226" t="str">
        <f>'WP#3 - UE-190529 Light COS'!A169</f>
        <v>58E &amp; 59E</v>
      </c>
      <c r="C181" s="228" t="str">
        <f>'WP#3 - UE-190529 Light COS'!C169</f>
        <v>Light Emitting Diode</v>
      </c>
      <c r="D181" s="165" t="str">
        <f>'WP#3 - UE-190529 Light COS'!D169</f>
        <v>LED 800.01-900</v>
      </c>
      <c r="E181" s="160">
        <f t="shared" si="18"/>
        <v>350</v>
      </c>
      <c r="F181" s="262">
        <f>'WP#3 - UE-190529 Light COS'!O169</f>
        <v>297.5</v>
      </c>
      <c r="G181" s="251">
        <f>ROUND('WP#3 - UE-190529 Light COS'!T169,2)</f>
        <v>0</v>
      </c>
      <c r="H181" s="219">
        <f>ROUND('WP#3 - UE-190529 Light COS'!Y169,2)</f>
        <v>0.31</v>
      </c>
      <c r="I181" s="35"/>
    </row>
    <row r="182" spans="1:11" x14ac:dyDescent="0.2">
      <c r="A182" s="224">
        <f t="shared" si="19"/>
        <v>174</v>
      </c>
      <c r="B182" s="226"/>
      <c r="C182" s="228"/>
      <c r="D182" s="165"/>
      <c r="E182" s="160"/>
      <c r="F182" s="262"/>
      <c r="G182" s="239"/>
      <c r="H182" s="267"/>
      <c r="I182" s="35"/>
    </row>
    <row r="183" spans="1:11" x14ac:dyDescent="0.2">
      <c r="A183" s="224">
        <f t="shared" si="19"/>
        <v>175</v>
      </c>
      <c r="B183" s="226" t="str">
        <f>'WP#3 - UE-190529 Light COS'!A170</f>
        <v>Sch 57</v>
      </c>
      <c r="C183" s="228"/>
      <c r="D183" s="165"/>
      <c r="E183" s="160"/>
      <c r="F183" s="262"/>
      <c r="G183" s="239"/>
      <c r="H183" s="267"/>
      <c r="I183" s="35"/>
    </row>
    <row r="184" spans="1:11" x14ac:dyDescent="0.2">
      <c r="A184" s="224">
        <f t="shared" si="19"/>
        <v>176</v>
      </c>
      <c r="B184" s="226" t="str">
        <f>'WP#3 - UE-190529 Light COS'!A171</f>
        <v>57E</v>
      </c>
      <c r="C184" s="228" t="str">
        <f>'WP#3 - UE-190529 Light COS'!C171</f>
        <v>Per W charge</v>
      </c>
      <c r="D184" s="230">
        <f>'WP#3 - UE-190529 Light COS'!E171</f>
        <v>1090639.8333333333</v>
      </c>
      <c r="E184" s="160">
        <f>8760/12</f>
        <v>730</v>
      </c>
      <c r="F184" s="263">
        <f>'WP#3 - UE-190529 Light COS'!O171</f>
        <v>796167.07833333325</v>
      </c>
      <c r="G184" s="268">
        <f>'WP#3 - UE-190529 Light COS'!T171</f>
        <v>1.0314913357063102E-3</v>
      </c>
      <c r="H184" s="252">
        <f>(G184*(E184/1000))</f>
        <v>7.529886750656065E-4</v>
      </c>
      <c r="I184" s="35"/>
    </row>
    <row r="185" spans="1:11" x14ac:dyDescent="0.2">
      <c r="A185" s="224">
        <f t="shared" si="19"/>
        <v>177</v>
      </c>
      <c r="B185" s="226"/>
      <c r="C185" s="228"/>
      <c r="D185" s="165"/>
      <c r="E185" s="160"/>
      <c r="F185" s="262"/>
      <c r="G185" s="239"/>
      <c r="H185" s="267"/>
      <c r="I185" s="35"/>
    </row>
    <row r="186" spans="1:11" x14ac:dyDescent="0.2">
      <c r="A186" s="224">
        <f t="shared" si="19"/>
        <v>178</v>
      </c>
      <c r="B186" s="226" t="str">
        <f>'WP#3 - UE-190529 Light COS'!A172</f>
        <v>Pole Rental Rates</v>
      </c>
      <c r="C186" s="228"/>
      <c r="D186" s="165"/>
      <c r="E186" s="160"/>
      <c r="F186" s="262"/>
      <c r="G186" s="239"/>
      <c r="H186" s="267"/>
      <c r="I186" s="35"/>
    </row>
    <row r="187" spans="1:11" x14ac:dyDescent="0.2">
      <c r="A187" s="224">
        <f t="shared" si="19"/>
        <v>179</v>
      </c>
      <c r="B187" s="226" t="str">
        <f>'WP#3 - UE-190529 Light COS'!A173</f>
        <v>55 &amp; 56</v>
      </c>
      <c r="C187" s="228" t="str">
        <f>'WP#3 - UE-190529 Light COS'!C173</f>
        <v>Pole</v>
      </c>
      <c r="D187" s="165" t="str">
        <f>'WP#3 - UE-190529 Light COS'!D173</f>
        <v>Old</v>
      </c>
      <c r="E187" s="160">
        <f>4200/12</f>
        <v>350</v>
      </c>
      <c r="F187" s="262">
        <f>'WP#3 - UE-190529 Light COS'!O173</f>
        <v>0</v>
      </c>
      <c r="G187" s="251">
        <f>ROUND('WP#3 - UE-190529 Light COS'!T173,2)</f>
        <v>0</v>
      </c>
      <c r="H187" s="219">
        <f>ROUND('WP#3 - UE-190529 Light COS'!Y173,2)</f>
        <v>0</v>
      </c>
      <c r="I187" s="35"/>
    </row>
    <row r="188" spans="1:11" x14ac:dyDescent="0.2">
      <c r="A188" s="224">
        <f t="shared" si="19"/>
        <v>180</v>
      </c>
      <c r="B188" s="226" t="str">
        <f>'WP#3 - UE-190529 Light COS'!A174</f>
        <v>56 &amp; 56</v>
      </c>
      <c r="C188" s="228" t="str">
        <f>'WP#3 - UE-190529 Light COS'!C174</f>
        <v>Pole</v>
      </c>
      <c r="D188" s="165" t="str">
        <f>'WP#3 - UE-190529 Light COS'!D174</f>
        <v>New</v>
      </c>
      <c r="E188" s="160">
        <f>4200/12</f>
        <v>350</v>
      </c>
      <c r="F188" s="262">
        <f>'WP#3 - UE-190529 Light COS'!O174</f>
        <v>0</v>
      </c>
      <c r="G188" s="251">
        <f>ROUND('WP#3 - UE-190529 Light COS'!T174,2)</f>
        <v>0</v>
      </c>
      <c r="H188" s="219">
        <f>ROUND('WP#3 - UE-190529 Light COS'!Y174,2)</f>
        <v>0</v>
      </c>
    </row>
    <row r="189" spans="1:11" x14ac:dyDescent="0.2">
      <c r="A189" s="224">
        <f t="shared" si="19"/>
        <v>181</v>
      </c>
      <c r="B189" s="226"/>
      <c r="C189" s="228"/>
      <c r="D189" s="165"/>
      <c r="E189" s="160"/>
      <c r="F189" s="262"/>
      <c r="G189" s="239"/>
      <c r="H189" s="267"/>
    </row>
    <row r="190" spans="1:11" x14ac:dyDescent="0.2">
      <c r="A190" s="224">
        <f t="shared" si="19"/>
        <v>182</v>
      </c>
      <c r="B190" s="226" t="str">
        <f>'WP#3 - UE-190529 Light COS'!A176</f>
        <v>58 &amp; 59</v>
      </c>
      <c r="C190" s="228" t="str">
        <f>'WP#3 - UE-190529 Light COS'!C176</f>
        <v>Pole</v>
      </c>
      <c r="D190" s="165" t="str">
        <f>'WP#3 - UE-190529 Light COS'!D176</f>
        <v>New</v>
      </c>
      <c r="E190" s="160">
        <f>4200/12</f>
        <v>350</v>
      </c>
      <c r="F190" s="262">
        <f>'WP#3 - UE-190529 Light COS'!O176</f>
        <v>0</v>
      </c>
      <c r="G190" s="251">
        <f>ROUND('WP#3 - UE-190529 Light COS'!T176,2)</f>
        <v>0</v>
      </c>
      <c r="H190" s="219">
        <f>ROUND('WP#3 - UE-190529 Light COS'!Y176,2)</f>
        <v>0</v>
      </c>
    </row>
    <row r="191" spans="1:11" ht="12" thickBot="1" x14ac:dyDescent="0.25">
      <c r="A191" s="231"/>
      <c r="B191" s="248"/>
      <c r="C191" s="249"/>
      <c r="D191" s="264"/>
      <c r="E191" s="210"/>
      <c r="F191" s="265"/>
      <c r="G191" s="253"/>
      <c r="H191" s="269"/>
      <c r="J191" s="12"/>
      <c r="K191" s="12"/>
    </row>
    <row r="192" spans="1:11" x14ac:dyDescent="0.2">
      <c r="B192" s="34"/>
      <c r="C192" s="33"/>
      <c r="D192" s="32"/>
      <c r="E192" s="21"/>
      <c r="F192" s="21"/>
      <c r="G192" s="30"/>
      <c r="H192" s="30"/>
    </row>
    <row r="193" spans="2:8" x14ac:dyDescent="0.2">
      <c r="B193" s="34"/>
      <c r="C193" s="33"/>
      <c r="D193" s="32"/>
      <c r="E193" s="21"/>
      <c r="F193" s="21"/>
      <c r="G193" s="30"/>
      <c r="H193" s="30"/>
    </row>
    <row r="194" spans="2:8" x14ac:dyDescent="0.2">
      <c r="B194" s="34"/>
      <c r="C194" s="33"/>
      <c r="D194" s="32"/>
      <c r="E194" s="21"/>
      <c r="F194" s="21"/>
      <c r="G194" s="30"/>
      <c r="H194" s="30"/>
    </row>
    <row r="195" spans="2:8" x14ac:dyDescent="0.2">
      <c r="B195" s="34"/>
      <c r="C195" s="33"/>
      <c r="D195" s="32"/>
      <c r="E195" s="21"/>
      <c r="F195" s="21"/>
      <c r="G195" s="30"/>
      <c r="H195" s="30"/>
    </row>
    <row r="196" spans="2:8" x14ac:dyDescent="0.2">
      <c r="B196" s="34"/>
      <c r="C196" s="33"/>
      <c r="D196" s="32"/>
      <c r="E196" s="21"/>
      <c r="F196" s="21"/>
      <c r="G196" s="30"/>
      <c r="H196" s="30"/>
    </row>
    <row r="197" spans="2:8" x14ac:dyDescent="0.2">
      <c r="B197" s="34"/>
      <c r="C197" s="33"/>
      <c r="D197" s="32"/>
      <c r="E197" s="21"/>
      <c r="F197" s="21"/>
      <c r="G197" s="30"/>
      <c r="H197" s="30"/>
    </row>
    <row r="198" spans="2:8" x14ac:dyDescent="0.2">
      <c r="E198" s="23"/>
    </row>
    <row r="199" spans="2:8" x14ac:dyDescent="0.2">
      <c r="B199" s="28"/>
    </row>
    <row r="201" spans="2:8" x14ac:dyDescent="0.2">
      <c r="B201" s="28"/>
    </row>
    <row r="202" spans="2:8" x14ac:dyDescent="0.2">
      <c r="B202" s="28"/>
    </row>
  </sheetData>
  <mergeCells count="6">
    <mergeCell ref="A1:H1"/>
    <mergeCell ref="A2:H2"/>
    <mergeCell ref="A3:H3"/>
    <mergeCell ref="A4:H4"/>
    <mergeCell ref="A5:F5"/>
    <mergeCell ref="G5:H5"/>
  </mergeCells>
  <pageMargins left="0.7" right="0.7" top="0.75" bottom="0.75" header="0.3" footer="0.3"/>
  <pageSetup scale="60" fitToHeight="2" orientation="portrait" r:id="rId1"/>
  <headerFooter>
    <oddFooter>&amp;R&amp;F&amp;A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B3B38676409484480E6749546AD236E" ma:contentTypeVersion="28" ma:contentTypeDescription="" ma:contentTypeScope="" ma:versionID="6aa3f171bbe3b54bd32078715a76967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2022-03-31T07:00:00+00:00</OpenedDate>
    <SignificantOrder xmlns="dc463f71-b30c-4ab2-9473-d307f9d35888">false</SignificantOrder>
    <Date1 xmlns="dc463f71-b30c-4ab2-9473-d307f9d35888">2022-04-20T07:00:00+00:00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220234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EEB5B46-88EE-40AE-9AD0-A07DB3F90DA5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44D6561D-D0AA-4144-BA15-D0792F496EF6}"/>
</file>

<file path=customXml/itemProps3.xml><?xml version="1.0" encoding="utf-8"?>
<ds:datastoreItem xmlns:ds="http://schemas.openxmlformats.org/officeDocument/2006/customXml" ds:itemID="{74EA03B7-A8E2-4B40-A35A-67F2B31ED225}"/>
</file>

<file path=customXml/itemProps4.xml><?xml version="1.0" encoding="utf-8"?>
<ds:datastoreItem xmlns:ds="http://schemas.openxmlformats.org/officeDocument/2006/customXml" ds:itemID="{83245D0A-4335-4334-A335-4F1BB1FDD78A}"/>
</file>

<file path=customXml/itemProps5.xml><?xml version="1.0" encoding="utf-8"?>
<ds:datastoreItem xmlns:ds="http://schemas.openxmlformats.org/officeDocument/2006/customXml" ds:itemID="{E3364C4F-7DC5-48F3-8541-673A0E3970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Final Sch 140 Combined Charges</vt:lpstr>
      <vt:lpstr>WORKPAPERS-&gt;</vt:lpstr>
      <vt:lpstr>WP#1 - UE-190529 COS (PTDGP.T)</vt:lpstr>
      <vt:lpstr>WP#2 - UE-190529 Light COS</vt:lpstr>
      <vt:lpstr>WP#3 - UE-190529 Light COS</vt:lpstr>
      <vt:lpstr>Sch 140 Distribution Chg</vt:lpstr>
      <vt:lpstr>Sch 140 Prod Trans Demand Chg</vt:lpstr>
      <vt:lpstr>Sch 140 Prod Trans Energy Chg</vt:lpstr>
      <vt:lpstr>'Final Sch 140 Combined Charges'!Print_Area</vt:lpstr>
      <vt:lpstr>'Sch 140 Distribution Chg'!Print_Area</vt:lpstr>
      <vt:lpstr>'Sch 140 Prod Trans Demand Chg'!Print_Area</vt:lpstr>
      <vt:lpstr>'Sch 140 Prod Trans Energy Chg'!Print_Area</vt:lpstr>
      <vt:lpstr>'WP#2 - UE-190529 Light COS'!Print_Area</vt:lpstr>
      <vt:lpstr>'WP#3 - UE-190529 Light COS'!Print_Area</vt:lpstr>
      <vt:lpstr>'Final Sch 140 Combined Charges'!Print_Titles</vt:lpstr>
      <vt:lpstr>'Sch 140 Distribution Chg'!Print_Titles</vt:lpstr>
      <vt:lpstr>'Sch 140 Prod Trans Demand Chg'!Print_Titles</vt:lpstr>
      <vt:lpstr>'Sch 140 Prod Trans Energy Chg'!Print_Titles</vt:lpstr>
      <vt:lpstr>'WP#2 - UE-190529 Light COS'!Print_Titles</vt:lpstr>
      <vt:lpstr>'WP#3 - UE-190529 Light COS'!Print_Titles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Regan, Jared</dc:creator>
  <cp:lastModifiedBy>Puget Sound Energy</cp:lastModifiedBy>
  <dcterms:created xsi:type="dcterms:W3CDTF">2021-03-10T01:24:01Z</dcterms:created>
  <dcterms:modified xsi:type="dcterms:W3CDTF">2022-04-20T22:27:09Z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0x0101006E56B4D1795A2E4DB2F0B01679ED314A005B3B38676409484480E6749546AD236E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