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14505" yWindow="-15" windowWidth="14310" windowHeight="7320" tabRatio="827" firstSheet="1" activeTab="1"/>
  </bookViews>
  <sheets>
    <sheet name="_com.sap.ip.bi.xl.hiddensheet" sheetId="73" state="veryHidden" r:id="rId1"/>
    <sheet name="3.02G" sheetId="61" r:id="rId2"/>
    <sheet name="PLR UnProtected EDIT 141Z " sheetId="77" r:id="rId3"/>
    <sheet name="SOG 12-12-2021" sheetId="71" r:id="rId4"/>
    <sheet name="Earnings Sharing" sheetId="63" r:id="rId5"/>
    <sheet name="Gas Rentals in Sch 132 Merger" sheetId="74" r:id="rId6"/>
    <sheet name="PLR 141X 2020" sheetId="75" r:id="rId7"/>
  </sheets>
  <externalReferences>
    <externalReference r:id="rId8"/>
  </externalReferences>
  <definedNames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C11" i="77" l="1"/>
  <c r="C38" i="77"/>
  <c r="C30" i="77"/>
  <c r="C24" i="77"/>
  <c r="D20" i="61"/>
  <c r="C32" i="77" l="1"/>
  <c r="C40" i="77" s="1"/>
  <c r="C45" i="77" s="1"/>
  <c r="C9" i="77"/>
  <c r="F9" i="77" s="1"/>
  <c r="I9" i="77"/>
  <c r="J9" i="77" l="1"/>
  <c r="J11" i="77" s="1"/>
  <c r="D19" i="61" l="1"/>
  <c r="D21" i="61" l="1"/>
  <c r="E58" i="71"/>
  <c r="E52" i="71"/>
  <c r="D14" i="61"/>
  <c r="E66" i="71" l="1"/>
  <c r="E20" i="71"/>
  <c r="E28" i="71"/>
  <c r="E14" i="71"/>
  <c r="E60" i="71"/>
  <c r="E22" i="71" l="1"/>
  <c r="E68" i="71"/>
  <c r="E30" i="71" l="1"/>
  <c r="E35" i="71" l="1"/>
  <c r="A13" i="61" l="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12" i="61"/>
  <c r="E38" i="61"/>
  <c r="E24" i="61"/>
  <c r="E15" i="61"/>
  <c r="E26" i="61" l="1"/>
  <c r="C32" i="61" l="1"/>
  <c r="D32" i="61" s="1"/>
  <c r="E34" i="61" s="1"/>
  <c r="C29" i="61"/>
  <c r="D29" i="61" s="1"/>
  <c r="C28" i="61"/>
  <c r="D28" i="61" s="1"/>
  <c r="E30" i="61" l="1"/>
  <c r="E40" i="61"/>
  <c r="E42" i="61" s="1"/>
  <c r="E44" i="61" s="1"/>
</calcChain>
</file>

<file path=xl/sharedStrings.xml><?xml version="1.0" encoding="utf-8"?>
<sst xmlns="http://schemas.openxmlformats.org/spreadsheetml/2006/main" count="205" uniqueCount="112">
  <si>
    <t>LINE</t>
  </si>
  <si>
    <t>NO.</t>
  </si>
  <si>
    <t>DESCRIPTION</t>
  </si>
  <si>
    <t>ADJUSTMENT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</si>
  <si>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</si>
  <si>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</si>
  <si>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</si>
  <si>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</si>
  <si>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</si>
  <si>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</si>
  <si>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</si>
  <si>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>COMMISSION BASIS REPORT</t>
  </si>
  <si>
    <t>REVENUES AND EXPENSES</t>
  </si>
  <si>
    <t>INCREASE (DECREASE) OPERATING INCOME</t>
  </si>
  <si>
    <t>INCREASE (DECREASE) EXPENSE</t>
  </si>
  <si>
    <t>PUGET SOUND ENERGY-GAS</t>
  </si>
  <si>
    <t>TOTAL INCREASE (DECREASE) SALES TO CUSTOMERS</t>
  </si>
  <si>
    <t>TOTAL INCREASE (DECREASE) REVENUES</t>
  </si>
  <si>
    <t>OTHER OPERATING REVENUES:</t>
  </si>
  <si>
    <t>REMOVE RENTALS ASSOC WITH SCH 132</t>
  </si>
  <si>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</si>
  <si>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</si>
  <si>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</si>
  <si>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</si>
  <si>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</si>
  <si>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</si>
  <si>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</si>
  <si>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</si>
  <si>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</si>
  <si>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</si>
  <si>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</si>
  <si>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</si>
  <si>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</si>
  <si>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</si>
  <si>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</si>
  <si>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</si>
  <si>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</si>
  <si>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</si>
  <si>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</si>
  <si>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</si>
  <si>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</si>
  <si>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</si>
  <si>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</si>
  <si>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</si>
  <si>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</si>
  <si>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</si>
  <si>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</si>
  <si>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</si>
  <si>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</si>
  <si>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</si>
  <si>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PUGET SOUND ENERGY</t>
  </si>
  <si>
    <t>Fiscal year/period</t>
  </si>
  <si>
    <t>Division</t>
  </si>
  <si>
    <t>Rate Category</t>
  </si>
  <si>
    <t>Sub-Transaction</t>
  </si>
  <si>
    <t>Merger Credit</t>
  </si>
  <si>
    <t>SCH_071G</t>
  </si>
  <si>
    <t>Natural Gas Water Heater Rental Service</t>
  </si>
  <si>
    <t>SCH_072G</t>
  </si>
  <si>
    <t>Natural Gas Large Vol H2O Heater Rental</t>
  </si>
  <si>
    <t>SCH_074G</t>
  </si>
  <si>
    <t>Natural Gas Conv. Burner Rental Service</t>
  </si>
  <si>
    <t>ADID</t>
  </si>
  <si>
    <t>Total Billed Amount Incl Tax</t>
  </si>
  <si>
    <t>1000/20/RT</t>
  </si>
  <si>
    <t>Rental Services</t>
  </si>
  <si>
    <t>0100/R/0317</t>
  </si>
  <si>
    <t>0100/R/0417</t>
  </si>
  <si>
    <t>0200/R/0317</t>
  </si>
  <si>
    <t>0200/R/0417</t>
  </si>
  <si>
    <t>$</t>
  </si>
  <si>
    <t>Result</t>
  </si>
  <si>
    <t>K1/2018</t>
  </si>
  <si>
    <t>K1/2019</t>
  </si>
  <si>
    <t>K1/2020</t>
  </si>
  <si>
    <t>20</t>
  </si>
  <si>
    <t>Gas</t>
  </si>
  <si>
    <t>REMOVE EARNINGS SHARING ACCRUALS (no over earnings)</t>
  </si>
  <si>
    <t>REMOVE SCHEDULE 141X PROTECTED EDIT (OFFSET IN FIT %)</t>
  </si>
  <si>
    <t>OTHER OPERATING EXPENSES:</t>
  </si>
  <si>
    <t>INCREASE (DECREASE) OPERATING EXPENSES</t>
  </si>
  <si>
    <t>SCH.  81 (UtilityTax &amp; FranFee) in above</t>
  </si>
  <si>
    <t>SCH. 120 (Cons. Trk Rev) in above</t>
  </si>
  <si>
    <t>Low Income Surcharge in above</t>
  </si>
  <si>
    <t>SCH. 140 (Prop Tax in BillEngy) in above</t>
  </si>
  <si>
    <t>SCH. 149 (Pipeline Replacement) in above</t>
  </si>
  <si>
    <t>SCH. 141Y (TCJA Overcollection) in above</t>
  </si>
  <si>
    <t>SCH. 141X (Protected-Plus EDIT) in above</t>
  </si>
  <si>
    <t>SCH. 141Z (Unprotected EDIT) in above</t>
  </si>
  <si>
    <t>FOR THE TWELVE MONTHS ENDED DECEMBER 31, 2021</t>
  </si>
  <si>
    <t>REMOVE SCHEDULE 141Z PROTECTED EDIT (OFFSET IN FIT %)</t>
  </si>
  <si>
    <t>ZRW_ZO12</t>
  </si>
  <si>
    <t>total</t>
  </si>
  <si>
    <t>K1/2021</t>
  </si>
  <si>
    <t>TOTAL INCREASE (DECREASE) OTHER OPERATING REVENUES</t>
  </si>
  <si>
    <t>TWELVE MONTHS ENDED DECEMBER 31, 2021</t>
  </si>
  <si>
    <t>GAS</t>
  </si>
  <si>
    <t>2020 Revenues recognized in 2021 to be removed</t>
  </si>
  <si>
    <t>cf</t>
  </si>
  <si>
    <t>tax rate</t>
  </si>
  <si>
    <t>SOG</t>
  </si>
  <si>
    <t>Order 41110301</t>
  </si>
  <si>
    <t>revenue</t>
  </si>
  <si>
    <t>cf x tax</t>
  </si>
  <si>
    <t>after tax amort</t>
  </si>
  <si>
    <t>revenue from SOG</t>
  </si>
  <si>
    <t>difference</t>
  </si>
  <si>
    <t>REMOVE PLR EDIT REVENUE 141X related to 2020</t>
  </si>
  <si>
    <t>includes 2020 Revenues</t>
  </si>
  <si>
    <t>activity is debit to revenue, credit to tax expense</t>
  </si>
  <si>
    <t xml:space="preserve">reverse with credit (increase) to revenue, debit to tax expense  (increase) </t>
  </si>
  <si>
    <t>REMOVE SCHEDULE 141Z UNPROTECTED EDIT AMORTIZATION (reduce NOI)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</si>
</sst>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00%"/>
    <numFmt numFmtId="167" formatCode="0.00000"/>
    <numFmt numFmtId="168" formatCode="_(#,##0_);\(#,##0\);_(#,##0_);_(@_)"/>
    <numFmt numFmtId="169" formatCode="_-* #,##0.00\ _D_M_-;\-* #,##0.00\ _D_M_-;_-* &quot;-&quot;??\ _D_M_-;_-@_-"/>
    <numFmt numFmtId="170" formatCode="_-* #,##0.00\ &quot;DM&quot;_-;\-* #,##0.00\ &quot;DM&quot;_-;_-* &quot;-&quot;??\ &quot;DM&quot;_-;_-@_-"/>
    <numFmt numFmtId="171" formatCode="00000"/>
    <numFmt numFmtId="172" formatCode="0.00_)"/>
    <numFmt numFmtId="173" formatCode="###,000"/>
    <numFmt numFmtId="174" formatCode="#,##0.00;\-#,##0.00;#,##0.00"/>
    <numFmt numFmtId="175" formatCode="&quot;[+] &quot;@"/>
    <numFmt numFmtId="176" formatCode="_(* #,##0.00_);_(* \(#,##0.00\);_(* &quot;-&quot;_);_(@_)"/>
    <numFmt numFmtId="177" formatCode="_(#,##0.00_);\(#,##0.00\);_(#,##0.00_);_(@_)"/>
    <numFmt numFmtId="178" formatCode="_(* #,##0_);_(* \(#,##0\);_(* &quot;-&quot;??_);_(@_)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color rgb="FFDBE5F1"/>
      <name val="Verdana"/>
      <family val="2"/>
    </font>
    <font>
      <sz val="10"/>
      <name val="Arial"/>
      <family val="2"/>
    </font>
    <font>
      <strike/>
      <sz val="10"/>
      <name val="Times New Roman"/>
      <family val="1"/>
    </font>
    <font>
      <b/>
      <sz val="1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1"/>
      <name val="Calibri"/>
      <family val="2"/>
      <scheme val="minor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3">
    <xf numFmtId="0" fontId="0" fillId="0" borderId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9" applyNumberFormat="0" applyAlignment="0" applyProtection="0"/>
    <xf numFmtId="0" fontId="23" fillId="6" borderId="10" applyNumberFormat="0" applyAlignment="0" applyProtection="0"/>
    <xf numFmtId="0" fontId="24" fillId="6" borderId="9" applyNumberFormat="0" applyAlignment="0" applyProtection="0"/>
    <xf numFmtId="0" fontId="25" fillId="0" borderId="11" applyNumberFormat="0" applyFill="0" applyAlignment="0" applyProtection="0"/>
    <xf numFmtId="0" fontId="26" fillId="7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13" applyNumberFormat="0" applyFont="0" applyAlignment="0" applyProtection="0"/>
    <xf numFmtId="0" fontId="31" fillId="0" borderId="0"/>
    <xf numFmtId="0" fontId="6" fillId="0" borderId="0"/>
    <xf numFmtId="39" fontId="32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4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4" fillId="41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1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4" fillId="34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4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171" fontId="6" fillId="0" borderId="0"/>
    <xf numFmtId="38" fontId="10" fillId="47" borderId="0" applyNumberFormat="0" applyBorder="0" applyAlignment="0" applyProtection="0"/>
    <xf numFmtId="10" fontId="10" fillId="48" borderId="1" applyNumberFormat="0" applyBorder="0" applyAlignment="0" applyProtection="0"/>
    <xf numFmtId="172" fontId="36" fillId="0" borderId="0"/>
    <xf numFmtId="10" fontId="6" fillId="0" borderId="0" applyFont="0" applyFill="0" applyBorder="0" applyAlignment="0" applyProtection="0"/>
    <xf numFmtId="4" fontId="37" fillId="49" borderId="15" applyNumberFormat="0" applyProtection="0">
      <alignment vertical="center"/>
    </xf>
    <xf numFmtId="4" fontId="38" fillId="49" borderId="15" applyNumberFormat="0" applyProtection="0">
      <alignment vertical="center"/>
    </xf>
    <xf numFmtId="4" fontId="37" fillId="49" borderId="15" applyNumberFormat="0" applyProtection="0">
      <alignment horizontal="left" vertical="center" indent="1"/>
    </xf>
    <xf numFmtId="0" fontId="37" fillId="49" borderId="15" applyNumberFormat="0" applyProtection="0">
      <alignment horizontal="left" vertical="top" indent="1"/>
    </xf>
    <xf numFmtId="4" fontId="37" fillId="50" borderId="0" applyNumberFormat="0" applyProtection="0">
      <alignment horizontal="left" vertical="center" indent="1"/>
    </xf>
    <xf numFmtId="4" fontId="39" fillId="51" borderId="15" applyNumberFormat="0" applyProtection="0">
      <alignment horizontal="right" vertical="center"/>
    </xf>
    <xf numFmtId="4" fontId="39" fillId="52" borderId="15" applyNumberFormat="0" applyProtection="0">
      <alignment horizontal="right" vertical="center"/>
    </xf>
    <xf numFmtId="4" fontId="39" fillId="53" borderId="15" applyNumberFormat="0" applyProtection="0">
      <alignment horizontal="right" vertical="center"/>
    </xf>
    <xf numFmtId="4" fontId="39" fillId="54" borderId="15" applyNumberFormat="0" applyProtection="0">
      <alignment horizontal="right" vertical="center"/>
    </xf>
    <xf numFmtId="4" fontId="39" fillId="55" borderId="15" applyNumberFormat="0" applyProtection="0">
      <alignment horizontal="right" vertical="center"/>
    </xf>
    <xf numFmtId="4" fontId="39" fillId="56" borderId="15" applyNumberFormat="0" applyProtection="0">
      <alignment horizontal="right" vertical="center"/>
    </xf>
    <xf numFmtId="4" fontId="39" fillId="57" borderId="15" applyNumberFormat="0" applyProtection="0">
      <alignment horizontal="right" vertical="center"/>
    </xf>
    <xf numFmtId="4" fontId="39" fillId="58" borderId="15" applyNumberFormat="0" applyProtection="0">
      <alignment horizontal="right" vertical="center"/>
    </xf>
    <xf numFmtId="4" fontId="39" fillId="59" borderId="15" applyNumberFormat="0" applyProtection="0">
      <alignment horizontal="right" vertical="center"/>
    </xf>
    <xf numFmtId="4" fontId="37" fillId="60" borderId="16" applyNumberFormat="0" applyProtection="0">
      <alignment horizontal="left" vertical="center" indent="1"/>
    </xf>
    <xf numFmtId="4" fontId="39" fillId="61" borderId="0" applyNumberFormat="0" applyProtection="0">
      <alignment horizontal="left" vertical="center" indent="1"/>
    </xf>
    <xf numFmtId="4" fontId="40" fillId="62" borderId="0" applyNumberFormat="0" applyProtection="0">
      <alignment horizontal="left" vertical="center" indent="1"/>
    </xf>
    <xf numFmtId="4" fontId="39" fillId="50" borderId="15" applyNumberFormat="0" applyProtection="0">
      <alignment horizontal="right" vertical="center"/>
    </xf>
    <xf numFmtId="4" fontId="39" fillId="61" borderId="0" applyNumberFormat="0" applyProtection="0">
      <alignment horizontal="left" vertical="center" indent="1"/>
    </xf>
    <xf numFmtId="4" fontId="39" fillId="50" borderId="0" applyNumberFormat="0" applyProtection="0">
      <alignment horizontal="left" vertical="center" indent="1"/>
    </xf>
    <xf numFmtId="0" fontId="6" fillId="62" borderId="15" applyNumberFormat="0" applyProtection="0">
      <alignment horizontal="left" vertical="center" indent="1"/>
    </xf>
    <xf numFmtId="0" fontId="6" fillId="62" borderId="15" applyNumberFormat="0" applyProtection="0">
      <alignment horizontal="left" vertical="top" indent="1"/>
    </xf>
    <xf numFmtId="0" fontId="6" fillId="50" borderId="15" applyNumberFormat="0" applyProtection="0">
      <alignment horizontal="left" vertical="center" indent="1"/>
    </xf>
    <xf numFmtId="0" fontId="6" fillId="50" borderId="15" applyNumberFormat="0" applyProtection="0">
      <alignment horizontal="left" vertical="top" indent="1"/>
    </xf>
    <xf numFmtId="0" fontId="6" fillId="63" borderId="15" applyNumberFormat="0" applyProtection="0">
      <alignment horizontal="left" vertical="center" indent="1"/>
    </xf>
    <xf numFmtId="0" fontId="6" fillId="63" borderId="15" applyNumberFormat="0" applyProtection="0">
      <alignment horizontal="left" vertical="top" indent="1"/>
    </xf>
    <xf numFmtId="0" fontId="6" fillId="61" borderId="15" applyNumberFormat="0" applyProtection="0">
      <alignment horizontal="left" vertical="center" indent="1"/>
    </xf>
    <xf numFmtId="0" fontId="6" fillId="61" borderId="15" applyNumberFormat="0" applyProtection="0">
      <alignment horizontal="left" vertical="top" indent="1"/>
    </xf>
    <xf numFmtId="0" fontId="6" fillId="64" borderId="1" applyNumberFormat="0">
      <protection locked="0"/>
    </xf>
    <xf numFmtId="0" fontId="41" fillId="62" borderId="17" applyBorder="0"/>
    <xf numFmtId="4" fontId="39" fillId="65" borderId="15" applyNumberFormat="0" applyProtection="0">
      <alignment vertical="center"/>
    </xf>
    <xf numFmtId="4" fontId="42" fillId="65" borderId="15" applyNumberFormat="0" applyProtection="0">
      <alignment vertical="center"/>
    </xf>
    <xf numFmtId="4" fontId="39" fillId="65" borderId="15" applyNumberFormat="0" applyProtection="0">
      <alignment horizontal="left" vertical="center" indent="1"/>
    </xf>
    <xf numFmtId="0" fontId="39" fillId="65" borderId="15" applyNumberFormat="0" applyProtection="0">
      <alignment horizontal="left" vertical="top" indent="1"/>
    </xf>
    <xf numFmtId="4" fontId="39" fillId="61" borderId="15" applyNumberFormat="0" applyProtection="0">
      <alignment horizontal="right" vertical="center"/>
    </xf>
    <xf numFmtId="4" fontId="42" fillId="61" borderId="15" applyNumberFormat="0" applyProtection="0">
      <alignment horizontal="right" vertical="center"/>
    </xf>
    <xf numFmtId="4" fontId="39" fillId="50" borderId="15" applyNumberFormat="0" applyProtection="0">
      <alignment horizontal="left" vertical="center" indent="1"/>
    </xf>
    <xf numFmtId="0" fontId="39" fillId="50" borderId="15" applyNumberFormat="0" applyProtection="0">
      <alignment horizontal="left" vertical="top" indent="1"/>
    </xf>
    <xf numFmtId="4" fontId="43" fillId="66" borderId="0" applyNumberFormat="0" applyProtection="0">
      <alignment horizontal="left" vertical="center" indent="1"/>
    </xf>
    <xf numFmtId="0" fontId="10" fillId="67" borderId="1"/>
    <xf numFmtId="4" fontId="44" fillId="61" borderId="15" applyNumberFormat="0" applyProtection="0">
      <alignment horizontal="right" vertical="center"/>
    </xf>
    <xf numFmtId="0" fontId="45" fillId="0" borderId="18" applyNumberFormat="0" applyFont="0" applyFill="0" applyAlignment="0" applyProtection="0"/>
    <xf numFmtId="173" fontId="46" fillId="0" borderId="19" applyNumberFormat="0" applyProtection="0">
      <alignment horizontal="right" vertical="center"/>
    </xf>
    <xf numFmtId="173" fontId="47" fillId="0" borderId="20" applyNumberFormat="0" applyProtection="0">
      <alignment horizontal="right" vertical="center"/>
    </xf>
    <xf numFmtId="0" fontId="47" fillId="68" borderId="18" applyNumberFormat="0" applyAlignment="0" applyProtection="0">
      <alignment horizontal="left" vertical="center" indent="1"/>
    </xf>
    <xf numFmtId="0" fontId="48" fillId="69" borderId="20" applyNumberFormat="0" applyAlignment="0" applyProtection="0">
      <alignment horizontal="left" vertical="center" indent="1"/>
    </xf>
    <xf numFmtId="0" fontId="48" fillId="69" borderId="20" applyNumberFormat="0" applyAlignment="0" applyProtection="0">
      <alignment horizontal="left" vertical="center" indent="1"/>
    </xf>
    <xf numFmtId="0" fontId="49" fillId="0" borderId="21" applyNumberFormat="0" applyFill="0" applyBorder="0" applyAlignment="0" applyProtection="0"/>
    <xf numFmtId="0" fontId="50" fillId="0" borderId="21" applyBorder="0" applyAlignment="0" applyProtection="0"/>
    <xf numFmtId="173" fontId="51" fillId="70" borderId="22" applyNumberFormat="0" applyBorder="0" applyAlignment="0" applyProtection="0">
      <alignment horizontal="right" vertical="center" indent="1"/>
    </xf>
    <xf numFmtId="173" fontId="52" fillId="71" borderId="22" applyNumberFormat="0" applyBorder="0" applyAlignment="0" applyProtection="0">
      <alignment horizontal="right" vertical="center" indent="1"/>
    </xf>
    <xf numFmtId="173" fontId="52" fillId="72" borderId="22" applyNumberFormat="0" applyBorder="0" applyAlignment="0" applyProtection="0">
      <alignment horizontal="right" vertical="center" indent="1"/>
    </xf>
    <xf numFmtId="173" fontId="53" fillId="73" borderId="22" applyNumberFormat="0" applyBorder="0" applyAlignment="0" applyProtection="0">
      <alignment horizontal="right" vertical="center" indent="1"/>
    </xf>
    <xf numFmtId="173" fontId="53" fillId="74" borderId="22" applyNumberFormat="0" applyBorder="0" applyAlignment="0" applyProtection="0">
      <alignment horizontal="right" vertical="center" indent="1"/>
    </xf>
    <xf numFmtId="173" fontId="53" fillId="75" borderId="22" applyNumberFormat="0" applyBorder="0" applyAlignment="0" applyProtection="0">
      <alignment horizontal="right" vertical="center" indent="1"/>
    </xf>
    <xf numFmtId="173" fontId="54" fillId="76" borderId="22" applyNumberFormat="0" applyBorder="0" applyAlignment="0" applyProtection="0">
      <alignment horizontal="right" vertical="center" indent="1"/>
    </xf>
    <xf numFmtId="173" fontId="54" fillId="77" borderId="22" applyNumberFormat="0" applyBorder="0" applyAlignment="0" applyProtection="0">
      <alignment horizontal="right" vertical="center" indent="1"/>
    </xf>
    <xf numFmtId="173" fontId="54" fillId="78" borderId="22" applyNumberFormat="0" applyBorder="0" applyAlignment="0" applyProtection="0">
      <alignment horizontal="right" vertical="center" indent="1"/>
    </xf>
    <xf numFmtId="0" fontId="48" fillId="79" borderId="18" applyNumberFormat="0" applyAlignment="0" applyProtection="0">
      <alignment horizontal="left" vertical="center" indent="1"/>
    </xf>
    <xf numFmtId="0" fontId="48" fillId="80" borderId="18" applyNumberFormat="0" applyAlignment="0" applyProtection="0">
      <alignment horizontal="left" vertical="center" indent="1"/>
    </xf>
    <xf numFmtId="0" fontId="48" fillId="81" borderId="18" applyNumberFormat="0" applyAlignment="0" applyProtection="0">
      <alignment horizontal="left" vertical="center" indent="1"/>
    </xf>
    <xf numFmtId="0" fontId="48" fillId="82" borderId="18" applyNumberFormat="0" applyAlignment="0" applyProtection="0">
      <alignment horizontal="left" vertical="center" indent="1"/>
    </xf>
    <xf numFmtId="0" fontId="48" fillId="83" borderId="20" applyNumberFormat="0" applyAlignment="0" applyProtection="0">
      <alignment horizontal="left" vertical="center" indent="1"/>
    </xf>
    <xf numFmtId="173" fontId="46" fillId="82" borderId="19" applyNumberFormat="0" applyBorder="0" applyProtection="0">
      <alignment horizontal="right" vertical="center"/>
    </xf>
    <xf numFmtId="173" fontId="47" fillId="82" borderId="20" applyNumberFormat="0" applyBorder="0" applyProtection="0">
      <alignment horizontal="right" vertical="center"/>
    </xf>
    <xf numFmtId="173" fontId="46" fillId="84" borderId="18" applyNumberFormat="0" applyAlignment="0" applyProtection="0">
      <alignment horizontal="left" vertical="center" indent="1"/>
    </xf>
    <xf numFmtId="0" fontId="47" fillId="68" borderId="20" applyNumberFormat="0" applyAlignment="0" applyProtection="0">
      <alignment horizontal="left" vertical="center" indent="1"/>
    </xf>
    <xf numFmtId="0" fontId="48" fillId="83" borderId="20" applyNumberFormat="0" applyAlignment="0" applyProtection="0">
      <alignment horizontal="left" vertical="center" indent="1"/>
    </xf>
    <xf numFmtId="173" fontId="47" fillId="83" borderId="20" applyNumberFormat="0" applyProtection="0">
      <alignment horizontal="right" vertical="center"/>
    </xf>
    <xf numFmtId="0" fontId="55" fillId="0" borderId="0" applyNumberFormat="0" applyFill="0" applyBorder="0" applyAlignment="0" applyProtection="0"/>
    <xf numFmtId="0" fontId="4" fillId="0" borderId="0"/>
    <xf numFmtId="0" fontId="3" fillId="0" borderId="0"/>
    <xf numFmtId="0" fontId="31" fillId="0" borderId="0"/>
    <xf numFmtId="0" fontId="10" fillId="85" borderId="0"/>
    <xf numFmtId="0" fontId="34" fillId="86" borderId="0" applyNumberFormat="0" applyBorder="0" applyAlignment="0" applyProtection="0"/>
    <xf numFmtId="0" fontId="33" fillId="87" borderId="0" applyNumberFormat="0" applyBorder="0" applyAlignment="0" applyProtection="0"/>
    <xf numFmtId="0" fontId="33" fillId="41" borderId="0" applyNumberFormat="0" applyBorder="0" applyAlignment="0" applyProtection="0"/>
    <xf numFmtId="0" fontId="34" fillId="88" borderId="0" applyNumberFormat="0" applyBorder="0" applyAlignment="0" applyProtection="0"/>
    <xf numFmtId="0" fontId="34" fillId="89" borderId="0" applyNumberFormat="0" applyBorder="0" applyAlignment="0" applyProtection="0"/>
    <xf numFmtId="0" fontId="33" fillId="90" borderId="0" applyNumberFormat="0" applyBorder="0" applyAlignment="0" applyProtection="0"/>
    <xf numFmtId="0" fontId="33" fillId="40" borderId="0" applyNumberFormat="0" applyBorder="0" applyAlignment="0" applyProtection="0"/>
    <xf numFmtId="0" fontId="34" fillId="37" borderId="0" applyNumberFormat="0" applyBorder="0" applyAlignment="0" applyProtection="0"/>
    <xf numFmtId="0" fontId="34" fillId="91" borderId="0" applyNumberFormat="0" applyBorder="0" applyAlignment="0" applyProtection="0"/>
    <xf numFmtId="0" fontId="33" fillId="92" borderId="0" applyNumberFormat="0" applyBorder="0" applyAlignment="0" applyProtection="0"/>
    <xf numFmtId="0" fontId="33" fillId="93" borderId="0" applyNumberFormat="0" applyBorder="0" applyAlignment="0" applyProtection="0"/>
    <xf numFmtId="0" fontId="34" fillId="94" borderId="0" applyNumberFormat="0" applyBorder="0" applyAlignment="0" applyProtection="0"/>
    <xf numFmtId="0" fontId="34" fillId="95" borderId="0" applyNumberFormat="0" applyBorder="0" applyAlignment="0" applyProtection="0"/>
    <xf numFmtId="0" fontId="33" fillId="90" borderId="0" applyNumberFormat="0" applyBorder="0" applyAlignment="0" applyProtection="0"/>
    <xf numFmtId="0" fontId="33" fillId="38" borderId="0" applyNumberFormat="0" applyBorder="0" applyAlignment="0" applyProtection="0"/>
    <xf numFmtId="0" fontId="34" fillId="40" borderId="0" applyNumberFormat="0" applyBorder="0" applyAlignment="0" applyProtection="0"/>
    <xf numFmtId="0" fontId="34" fillId="88" borderId="0" applyNumberFormat="0" applyBorder="0" applyAlignment="0" applyProtection="0"/>
    <xf numFmtId="0" fontId="33" fillId="39" borderId="0" applyNumberFormat="0" applyBorder="0" applyAlignment="0" applyProtection="0"/>
    <xf numFmtId="0" fontId="34" fillId="88" borderId="0" applyNumberFormat="0" applyBorder="0" applyAlignment="0" applyProtection="0"/>
    <xf numFmtId="0" fontId="34" fillId="96" borderId="0" applyNumberFormat="0" applyBorder="0" applyAlignment="0" applyProtection="0"/>
    <xf numFmtId="0" fontId="33" fillId="43" borderId="0" applyNumberFormat="0" applyBorder="0" applyAlignment="0" applyProtection="0"/>
    <xf numFmtId="0" fontId="34" fillId="97" borderId="0" applyNumberFormat="0" applyBorder="0" applyAlignment="0" applyProtection="0"/>
    <xf numFmtId="0" fontId="60" fillId="42" borderId="0" applyNumberFormat="0" applyBorder="0" applyAlignment="0" applyProtection="0"/>
    <xf numFmtId="0" fontId="61" fillId="98" borderId="23" applyNumberFormat="0" applyAlignment="0" applyProtection="0"/>
    <xf numFmtId="0" fontId="62" fillId="95" borderId="24" applyNumberFormat="0" applyAlignment="0" applyProtection="0"/>
    <xf numFmtId="0" fontId="35" fillId="99" borderId="0" applyNumberFormat="0" applyBorder="0" applyAlignment="0" applyProtection="0"/>
    <xf numFmtId="0" fontId="35" fillId="100" borderId="0" applyNumberFormat="0" applyBorder="0" applyAlignment="0" applyProtection="0"/>
    <xf numFmtId="0" fontId="33" fillId="93" borderId="0" applyNumberFormat="0" applyBorder="0" applyAlignment="0" applyProtection="0"/>
    <xf numFmtId="0" fontId="63" fillId="0" borderId="25" applyNumberFormat="0" applyFill="0" applyAlignment="0" applyProtection="0"/>
    <xf numFmtId="0" fontId="64" fillId="0" borderId="26" applyNumberFormat="0" applyFill="0" applyAlignment="0" applyProtection="0"/>
    <xf numFmtId="0" fontId="65" fillId="0" borderId="27" applyNumberFormat="0" applyFill="0" applyAlignment="0" applyProtection="0"/>
    <xf numFmtId="0" fontId="65" fillId="0" borderId="0" applyNumberFormat="0" applyFill="0" applyBorder="0" applyAlignment="0" applyProtection="0"/>
    <xf numFmtId="0" fontId="66" fillId="43" borderId="23" applyNumberFormat="0" applyAlignment="0" applyProtection="0"/>
    <xf numFmtId="0" fontId="67" fillId="0" borderId="28" applyNumberFormat="0" applyFill="0" applyAlignment="0" applyProtection="0"/>
    <xf numFmtId="0" fontId="67" fillId="43" borderId="0" applyNumberFormat="0" applyBorder="0" applyAlignment="0" applyProtection="0"/>
    <xf numFmtId="0" fontId="10" fillId="42" borderId="23" applyNumberFormat="0" applyFont="0" applyAlignment="0" applyProtection="0"/>
    <xf numFmtId="0" fontId="68" fillId="98" borderId="29" applyNumberFormat="0" applyAlignment="0" applyProtection="0"/>
    <xf numFmtId="4" fontId="10" fillId="49" borderId="23" applyNumberFormat="0" applyProtection="0">
      <alignment vertical="center"/>
    </xf>
    <xf numFmtId="4" fontId="70" fillId="101" borderId="23" applyNumberFormat="0" applyProtection="0">
      <alignment vertical="center"/>
    </xf>
    <xf numFmtId="4" fontId="10" fillId="101" borderId="23" applyNumberFormat="0" applyProtection="0">
      <alignment horizontal="left" vertical="center" indent="1"/>
    </xf>
    <xf numFmtId="0" fontId="57" fillId="49" borderId="15" applyNumberFormat="0" applyProtection="0">
      <alignment horizontal="left" vertical="top" indent="1"/>
    </xf>
    <xf numFmtId="4" fontId="10" fillId="102" borderId="23" applyNumberFormat="0" applyProtection="0">
      <alignment horizontal="left" vertical="center" indent="1"/>
    </xf>
    <xf numFmtId="4" fontId="10" fillId="51" borderId="23" applyNumberFormat="0" applyProtection="0">
      <alignment horizontal="right" vertical="center"/>
    </xf>
    <xf numFmtId="4" fontId="10" fillId="103" borderId="23" applyNumberFormat="0" applyProtection="0">
      <alignment horizontal="right" vertical="center"/>
    </xf>
    <xf numFmtId="4" fontId="10" fillId="53" borderId="30" applyNumberFormat="0" applyProtection="0">
      <alignment horizontal="right" vertical="center"/>
    </xf>
    <xf numFmtId="4" fontId="10" fillId="54" borderId="23" applyNumberFormat="0" applyProtection="0">
      <alignment horizontal="right" vertical="center"/>
    </xf>
    <xf numFmtId="4" fontId="10" fillId="55" borderId="23" applyNumberFormat="0" applyProtection="0">
      <alignment horizontal="right" vertical="center"/>
    </xf>
    <xf numFmtId="4" fontId="10" fillId="56" borderId="23" applyNumberFormat="0" applyProtection="0">
      <alignment horizontal="right" vertical="center"/>
    </xf>
    <xf numFmtId="4" fontId="10" fillId="57" borderId="23" applyNumberFormat="0" applyProtection="0">
      <alignment horizontal="right" vertical="center"/>
    </xf>
    <xf numFmtId="4" fontId="10" fillId="58" borderId="23" applyNumberFormat="0" applyProtection="0">
      <alignment horizontal="right" vertical="center"/>
    </xf>
    <xf numFmtId="4" fontId="10" fillId="59" borderId="23" applyNumberFormat="0" applyProtection="0">
      <alignment horizontal="right" vertical="center"/>
    </xf>
    <xf numFmtId="4" fontId="10" fillId="60" borderId="30" applyNumberFormat="0" applyProtection="0">
      <alignment horizontal="left" vertical="center" indent="1"/>
    </xf>
    <xf numFmtId="4" fontId="6" fillId="62" borderId="30" applyNumberFormat="0" applyProtection="0">
      <alignment horizontal="left" vertical="center" indent="1"/>
    </xf>
    <xf numFmtId="4" fontId="6" fillId="62" borderId="30" applyNumberFormat="0" applyProtection="0">
      <alignment horizontal="left" vertical="center" indent="1"/>
    </xf>
    <xf numFmtId="4" fontId="10" fillId="50" borderId="23" applyNumberFormat="0" applyProtection="0">
      <alignment horizontal="right" vertical="center"/>
    </xf>
    <xf numFmtId="4" fontId="10" fillId="61" borderId="30" applyNumberFormat="0" applyProtection="0">
      <alignment horizontal="left" vertical="center" indent="1"/>
    </xf>
    <xf numFmtId="4" fontId="10" fillId="50" borderId="30" applyNumberFormat="0" applyProtection="0">
      <alignment horizontal="left" vertical="center" indent="1"/>
    </xf>
    <xf numFmtId="0" fontId="10" fillId="104" borderId="23" applyNumberFormat="0" applyProtection="0">
      <alignment horizontal="left" vertical="center" indent="1"/>
    </xf>
    <xf numFmtId="0" fontId="10" fillId="62" borderId="15" applyNumberFormat="0" applyProtection="0">
      <alignment horizontal="left" vertical="top" indent="1"/>
    </xf>
    <xf numFmtId="0" fontId="10" fillId="105" borderId="23" applyNumberFormat="0" applyProtection="0">
      <alignment horizontal="left" vertical="center" indent="1"/>
    </xf>
    <xf numFmtId="0" fontId="10" fillId="50" borderId="15" applyNumberFormat="0" applyProtection="0">
      <alignment horizontal="left" vertical="top" indent="1"/>
    </xf>
    <xf numFmtId="0" fontId="10" fillId="63" borderId="23" applyNumberFormat="0" applyProtection="0">
      <alignment horizontal="left" vertical="center" indent="1"/>
    </xf>
    <xf numFmtId="0" fontId="10" fillId="63" borderId="15" applyNumberFormat="0" applyProtection="0">
      <alignment horizontal="left" vertical="top" indent="1"/>
    </xf>
    <xf numFmtId="0" fontId="10" fillId="61" borderId="23" applyNumberFormat="0" applyProtection="0">
      <alignment horizontal="left" vertical="center" indent="1"/>
    </xf>
    <xf numFmtId="0" fontId="10" fillId="61" borderId="15" applyNumberFormat="0" applyProtection="0">
      <alignment horizontal="left" vertical="top" indent="1"/>
    </xf>
    <xf numFmtId="0" fontId="10" fillId="64" borderId="31" applyNumberFormat="0">
      <protection locked="0"/>
    </xf>
    <xf numFmtId="4" fontId="56" fillId="65" borderId="15" applyNumberFormat="0" applyProtection="0">
      <alignment vertical="center"/>
    </xf>
    <xf numFmtId="4" fontId="70" fillId="106" borderId="1" applyNumberFormat="0" applyProtection="0">
      <alignment vertical="center"/>
    </xf>
    <xf numFmtId="4" fontId="56" fillId="104" borderId="15" applyNumberFormat="0" applyProtection="0">
      <alignment horizontal="left" vertical="center" indent="1"/>
    </xf>
    <xf numFmtId="0" fontId="56" fillId="65" borderId="15" applyNumberFormat="0" applyProtection="0">
      <alignment horizontal="left" vertical="top" indent="1"/>
    </xf>
    <xf numFmtId="4" fontId="10" fillId="0" borderId="23" applyNumberFormat="0" applyProtection="0">
      <alignment horizontal="right" vertical="center"/>
    </xf>
    <xf numFmtId="4" fontId="70" fillId="48" borderId="23" applyNumberFormat="0" applyProtection="0">
      <alignment horizontal="right" vertical="center"/>
    </xf>
    <xf numFmtId="4" fontId="10" fillId="102" borderId="23" applyNumberFormat="0" applyProtection="0">
      <alignment horizontal="left" vertical="center" indent="1"/>
    </xf>
    <xf numFmtId="0" fontId="56" fillId="50" borderId="15" applyNumberFormat="0" applyProtection="0">
      <alignment horizontal="left" vertical="top" indent="1"/>
    </xf>
    <xf numFmtId="4" fontId="58" fillId="66" borderId="30" applyNumberFormat="0" applyProtection="0">
      <alignment horizontal="left" vertical="center" indent="1"/>
    </xf>
    <xf numFmtId="4" fontId="59" fillId="64" borderId="23" applyNumberFormat="0" applyProtection="0">
      <alignment horizontal="right" vertical="center"/>
    </xf>
    <xf numFmtId="0" fontId="35" fillId="0" borderId="32" applyNumberFormat="0" applyFill="0" applyAlignment="0" applyProtection="0"/>
    <xf numFmtId="0" fontId="69" fillId="0" borderId="0" applyNumberFormat="0" applyFill="0" applyBorder="0" applyAlignment="0" applyProtection="0"/>
    <xf numFmtId="0" fontId="71" fillId="85" borderId="0"/>
    <xf numFmtId="0" fontId="34" fillId="86" borderId="0" applyNumberFormat="0" applyBorder="0" applyAlignment="0" applyProtection="0"/>
    <xf numFmtId="0" fontId="34" fillId="89" borderId="0" applyNumberFormat="0" applyBorder="0" applyAlignment="0" applyProtection="0"/>
    <xf numFmtId="0" fontId="34" fillId="91" borderId="0" applyNumberFormat="0" applyBorder="0" applyAlignment="0" applyProtection="0"/>
    <xf numFmtId="0" fontId="34" fillId="95" borderId="0" applyNumberFormat="0" applyBorder="0" applyAlignment="0" applyProtection="0"/>
    <xf numFmtId="0" fontId="34" fillId="88" borderId="0" applyNumberFormat="0" applyBorder="0" applyAlignment="0" applyProtection="0"/>
    <xf numFmtId="0" fontId="34" fillId="96" borderId="0" applyNumberFormat="0" applyBorder="0" applyAlignment="0" applyProtection="0"/>
    <xf numFmtId="0" fontId="66" fillId="43" borderId="23" applyNumberFormat="0" applyAlignment="0" applyProtection="0"/>
    <xf numFmtId="0" fontId="66" fillId="43" borderId="23" applyNumberFormat="0" applyAlignment="0" applyProtection="0"/>
    <xf numFmtId="0" fontId="34" fillId="96" borderId="0" applyNumberFormat="0" applyBorder="0" applyAlignment="0" applyProtection="0"/>
    <xf numFmtId="0" fontId="34" fillId="88" borderId="0" applyNumberFormat="0" applyBorder="0" applyAlignment="0" applyProtection="0"/>
    <xf numFmtId="0" fontId="34" fillId="95" borderId="0" applyNumberFormat="0" applyBorder="0" applyAlignment="0" applyProtection="0"/>
    <xf numFmtId="0" fontId="34" fillId="91" borderId="0" applyNumberFormat="0" applyBorder="0" applyAlignment="0" applyProtection="0"/>
    <xf numFmtId="0" fontId="34" fillId="89" borderId="0" applyNumberFormat="0" applyBorder="0" applyAlignment="0" applyProtection="0"/>
    <xf numFmtId="0" fontId="34" fillId="86" borderId="0" applyNumberFormat="0" applyBorder="0" applyAlignment="0" applyProtection="0"/>
    <xf numFmtId="0" fontId="71" fillId="85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73" fontId="46" fillId="84" borderId="18" applyNumberFormat="0" applyAlignment="0" applyProtection="0">
      <alignment horizontal="left" vertical="center" indent="1"/>
    </xf>
    <xf numFmtId="173" fontId="72" fillId="84" borderId="0" applyNumberFormat="0" applyAlignment="0" applyProtection="0">
      <alignment horizontal="left" vertical="center" indent="1"/>
    </xf>
    <xf numFmtId="0" fontId="45" fillId="0" borderId="36" applyNumberFormat="0" applyFont="0" applyFill="0" applyAlignment="0" applyProtection="0"/>
    <xf numFmtId="173" fontId="46" fillId="0" borderId="19" applyNumberFormat="0" applyFill="0" applyBorder="0" applyAlignment="0" applyProtection="0">
      <alignment horizontal="right" vertical="center"/>
    </xf>
    <xf numFmtId="43" fontId="73" fillId="0" borderId="0" applyFont="0" applyFill="0" applyBorder="0" applyAlignment="0" applyProtection="0"/>
  </cellStyleXfs>
  <cellXfs count="110">
    <xf numFmtId="0" fontId="0" fillId="0" borderId="0" xfId="0"/>
    <xf numFmtId="0" fontId="8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/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41" fontId="8" fillId="0" borderId="0" xfId="0" applyNumberFormat="1" applyFont="1" applyFill="1" applyAlignment="1"/>
    <xf numFmtId="41" fontId="8" fillId="0" borderId="3" xfId="0" applyNumberFormat="1" applyFont="1" applyFill="1" applyBorder="1" applyAlignment="1">
      <alignment horizontal="right"/>
    </xf>
    <xf numFmtId="37" fontId="8" fillId="0" borderId="0" xfId="0" applyNumberFormat="1" applyFont="1" applyFill="1" applyAlignment="1"/>
    <xf numFmtId="37" fontId="8" fillId="0" borderId="0" xfId="0" applyNumberFormat="1" applyFont="1" applyFill="1" applyBorder="1" applyAlignment="1"/>
    <xf numFmtId="9" fontId="8" fillId="0" borderId="0" xfId="0" applyNumberFormat="1" applyFont="1" applyFill="1" applyAlignment="1">
      <alignment horizontal="right"/>
    </xf>
    <xf numFmtId="0" fontId="9" fillId="0" borderId="0" xfId="0" applyFont="1" applyFill="1"/>
    <xf numFmtId="0" fontId="8" fillId="0" borderId="0" xfId="0" applyFont="1" applyFill="1"/>
    <xf numFmtId="0" fontId="7" fillId="0" borderId="0" xfId="0" applyFont="1" applyFill="1"/>
    <xf numFmtId="14" fontId="7" fillId="0" borderId="0" xfId="0" applyNumberFormat="1" applyFont="1" applyFill="1"/>
    <xf numFmtId="15" fontId="9" fillId="0" borderId="0" xfId="0" applyNumberFormat="1" applyFont="1" applyFill="1"/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Continuous" vertical="center"/>
      <protection locked="0"/>
    </xf>
    <xf numFmtId="0" fontId="9" fillId="0" borderId="0" xfId="0" applyFont="1" applyFill="1" applyAlignment="1">
      <alignment horizontal="centerContinuous" vertical="center"/>
    </xf>
    <xf numFmtId="165" fontId="8" fillId="0" borderId="0" xfId="0" applyNumberFormat="1" applyFont="1" applyFill="1" applyAlignment="1"/>
    <xf numFmtId="165" fontId="8" fillId="0" borderId="0" xfId="0" applyNumberFormat="1" applyFont="1" applyFill="1" applyAlignment="1">
      <alignment horizontal="left" wrapText="1" indent="1"/>
    </xf>
    <xf numFmtId="42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left"/>
    </xf>
    <xf numFmtId="4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/>
    <xf numFmtId="164" fontId="8" fillId="0" borderId="0" xfId="0" applyNumberFormat="1" applyFont="1" applyFill="1" applyBorder="1" applyAlignment="1"/>
    <xf numFmtId="0" fontId="8" fillId="0" borderId="0" xfId="0" applyNumberFormat="1" applyFont="1" applyFill="1" applyAlignment="1">
      <alignment horizontal="left" indent="1"/>
    </xf>
    <xf numFmtId="0" fontId="8" fillId="0" borderId="0" xfId="0" applyNumberFormat="1" applyFont="1" applyFill="1" applyAlignment="1"/>
    <xf numFmtId="0" fontId="8" fillId="0" borderId="0" xfId="0" applyFont="1" applyFill="1" applyBorder="1" applyAlignment="1"/>
    <xf numFmtId="0" fontId="8" fillId="0" borderId="2" xfId="0" applyFont="1" applyFill="1" applyBorder="1" applyAlignment="1"/>
    <xf numFmtId="42" fontId="8" fillId="0" borderId="0" xfId="0" applyNumberFormat="1" applyFont="1" applyFill="1" applyBorder="1" applyAlignment="1"/>
    <xf numFmtId="167" fontId="8" fillId="0" borderId="0" xfId="0" applyNumberFormat="1" applyFont="1" applyFill="1" applyAlignment="1"/>
    <xf numFmtId="37" fontId="8" fillId="0" borderId="2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8" fillId="0" borderId="3" xfId="0" applyNumberFormat="1" applyFont="1" applyFill="1" applyBorder="1" applyAlignment="1"/>
    <xf numFmtId="0" fontId="12" fillId="0" borderId="0" xfId="0" applyFont="1" applyFill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166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 applyBorder="1" applyAlignment="1"/>
    <xf numFmtId="0" fontId="14" fillId="0" borderId="0" xfId="0" applyFont="1" applyFill="1" applyProtection="1"/>
    <xf numFmtId="44" fontId="13" fillId="0" borderId="0" xfId="47" applyNumberFormat="1" applyFont="1" applyFill="1" applyAlignment="1" applyProtection="1">
      <alignment horizontal="right"/>
    </xf>
    <xf numFmtId="177" fontId="13" fillId="0" borderId="0" xfId="47" applyNumberFormat="1" applyFont="1" applyFill="1" applyAlignment="1" applyProtection="1">
      <alignment horizontal="right"/>
    </xf>
    <xf numFmtId="43" fontId="13" fillId="0" borderId="0" xfId="47" applyNumberFormat="1" applyFont="1" applyFill="1" applyAlignment="1" applyProtection="1">
      <alignment horizontal="right"/>
    </xf>
    <xf numFmtId="43" fontId="13" fillId="0" borderId="3" xfId="47" applyNumberFormat="1" applyFont="1" applyFill="1" applyBorder="1" applyAlignment="1" applyProtection="1">
      <alignment horizontal="right"/>
    </xf>
    <xf numFmtId="164" fontId="13" fillId="0" borderId="0" xfId="47" applyNumberFormat="1" applyFont="1" applyFill="1" applyAlignment="1" applyProtection="1">
      <alignment horizontal="right"/>
    </xf>
    <xf numFmtId="44" fontId="13" fillId="0" borderId="5" xfId="47" applyNumberFormat="1" applyFont="1" applyFill="1" applyBorder="1" applyAlignment="1" applyProtection="1">
      <alignment horizontal="right"/>
    </xf>
    <xf numFmtId="49" fontId="13" fillId="0" borderId="0" xfId="0" applyNumberFormat="1" applyFont="1" applyFill="1" applyProtection="1"/>
    <xf numFmtId="168" fontId="13" fillId="0" borderId="0" xfId="47" applyNumberFormat="1" applyFont="1" applyFill="1" applyAlignment="1" applyProtection="1"/>
    <xf numFmtId="168" fontId="13" fillId="0" borderId="0" xfId="47" applyNumberFormat="1" applyFont="1" applyFill="1" applyBorder="1" applyAlignment="1" applyProtection="1"/>
    <xf numFmtId="168" fontId="13" fillId="0" borderId="3" xfId="47" applyNumberFormat="1" applyFont="1" applyFill="1" applyBorder="1" applyAlignment="1" applyProtection="1"/>
    <xf numFmtId="168" fontId="13" fillId="0" borderId="5" xfId="47" applyNumberFormat="1" applyFont="1" applyFill="1" applyBorder="1" applyAlignment="1" applyProtection="1"/>
    <xf numFmtId="169" fontId="13" fillId="0" borderId="0" xfId="47" applyFont="1" applyFill="1" applyAlignment="1" applyProtection="1"/>
    <xf numFmtId="0" fontId="8" fillId="0" borderId="0" xfId="0" applyNumberFormat="1" applyFont="1" applyFill="1" applyAlignment="1">
      <alignment horizontal="left" indent="2"/>
    </xf>
    <xf numFmtId="0" fontId="8" fillId="0" borderId="2" xfId="0" applyNumberFormat="1" applyFont="1" applyFill="1" applyBorder="1" applyAlignment="1"/>
    <xf numFmtId="164" fontId="8" fillId="0" borderId="2" xfId="0" applyNumberFormat="1" applyFont="1" applyFill="1" applyBorder="1" applyAlignment="1"/>
    <xf numFmtId="0" fontId="9" fillId="0" borderId="0" xfId="0" applyNumberFormat="1" applyFont="1" applyFill="1" applyAlignment="1">
      <alignment horizontal="left"/>
    </xf>
    <xf numFmtId="0" fontId="8" fillId="0" borderId="0" xfId="0" quotePrefix="1" applyNumberFormat="1" applyFont="1" applyFill="1" applyAlignment="1">
      <alignment horizontal="left"/>
    </xf>
    <xf numFmtId="41" fontId="8" fillId="0" borderId="3" xfId="0" applyNumberFormat="1" applyFont="1" applyFill="1" applyBorder="1" applyAlignment="1"/>
    <xf numFmtId="39" fontId="6" fillId="0" borderId="0" xfId="46" applyNumberFormat="1" applyFont="1" applyFill="1" applyAlignment="1" applyProtection="1">
      <alignment horizontal="centerContinuous" wrapText="1"/>
    </xf>
    <xf numFmtId="39" fontId="13" fillId="0" borderId="0" xfId="0" applyNumberFormat="1" applyFont="1" applyFill="1" applyAlignment="1" applyProtection="1">
      <alignment horizontal="left"/>
    </xf>
    <xf numFmtId="39" fontId="14" fillId="0" borderId="0" xfId="0" applyNumberFormat="1" applyFont="1" applyFill="1" applyAlignment="1" applyProtection="1">
      <alignment horizontal="left"/>
    </xf>
    <xf numFmtId="178" fontId="11" fillId="0" borderId="0" xfId="252" applyNumberFormat="1" applyFont="1" applyFill="1"/>
    <xf numFmtId="0" fontId="74" fillId="0" borderId="0" xfId="0" applyNumberFormat="1" applyFont="1" applyFill="1" applyAlignment="1">
      <alignment horizontal="left" indent="2"/>
    </xf>
    <xf numFmtId="0" fontId="6" fillId="0" borderId="3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6" fillId="0" borderId="0" xfId="0" applyFont="1" applyFill="1"/>
    <xf numFmtId="0" fontId="75" fillId="0" borderId="0" xfId="0" applyFont="1" applyFill="1"/>
    <xf numFmtId="178" fontId="75" fillId="0" borderId="37" xfId="0" applyNumberFormat="1" applyFont="1" applyFill="1" applyBorder="1"/>
    <xf numFmtId="0" fontId="76" fillId="0" borderId="18" xfId="120" quotePrefix="1" applyNumberFormat="1" applyFont="1" applyFill="1" applyBorder="1" applyAlignment="1"/>
    <xf numFmtId="0" fontId="77" fillId="0" borderId="18" xfId="141" quotePrefix="1" applyNumberFormat="1" applyFont="1" applyFill="1" applyBorder="1" applyAlignment="1"/>
    <xf numFmtId="0" fontId="77" fillId="0" borderId="18" xfId="141" applyNumberFormat="1" applyFont="1" applyFill="1" applyBorder="1" applyAlignment="1"/>
    <xf numFmtId="0" fontId="76" fillId="0" borderId="18" xfId="120" quotePrefix="1" applyNumberFormat="1" applyFont="1" applyFill="1" applyAlignment="1"/>
    <xf numFmtId="175" fontId="77" fillId="0" borderId="18" xfId="134" quotePrefix="1" applyNumberFormat="1" applyFont="1" applyFill="1" applyAlignment="1"/>
    <xf numFmtId="175" fontId="77" fillId="0" borderId="18" xfId="134" quotePrefix="1" applyNumberFormat="1" applyFont="1" applyFill="1" applyBorder="1" applyAlignment="1"/>
    <xf numFmtId="0" fontId="76" fillId="0" borderId="18" xfId="120" applyNumberFormat="1" applyFont="1" applyFill="1" applyBorder="1" applyAlignment="1"/>
    <xf numFmtId="0" fontId="77" fillId="0" borderId="18" xfId="141" quotePrefix="1" applyNumberFormat="1" applyFont="1" applyFill="1" applyBorder="1" applyAlignment="1">
      <alignment horizontal="right"/>
    </xf>
    <xf numFmtId="0" fontId="77" fillId="0" borderId="18" xfId="141" quotePrefix="1" applyNumberFormat="1" applyFont="1" applyFill="1" applyAlignment="1"/>
    <xf numFmtId="174" fontId="77" fillId="0" borderId="19" xfId="118" applyNumberFormat="1" applyFont="1" applyFill="1">
      <alignment horizontal="right" vertical="center"/>
    </xf>
    <xf numFmtId="174" fontId="77" fillId="0" borderId="35" xfId="118" applyNumberFormat="1" applyFont="1" applyFill="1" applyBorder="1">
      <alignment horizontal="right" vertical="center"/>
    </xf>
    <xf numFmtId="0" fontId="77" fillId="0" borderId="18" xfId="141" applyNumberFormat="1" applyFont="1" applyFill="1" applyAlignment="1"/>
    <xf numFmtId="0" fontId="76" fillId="0" borderId="34" xfId="142" quotePrefix="1" applyNumberFormat="1" applyFont="1" applyFill="1" applyBorder="1" applyAlignment="1"/>
    <xf numFmtId="0" fontId="76" fillId="0" borderId="34" xfId="142" applyNumberFormat="1" applyFont="1" applyFill="1" applyBorder="1" applyAlignment="1"/>
    <xf numFmtId="0" fontId="76" fillId="0" borderId="33" xfId="142" applyNumberFormat="1" applyFont="1" applyFill="1" applyBorder="1" applyAlignment="1"/>
    <xf numFmtId="174" fontId="76" fillId="0" borderId="34" xfId="119" applyNumberFormat="1" applyFont="1" applyFill="1" applyBorder="1">
      <alignment horizontal="right" vertical="center"/>
    </xf>
    <xf numFmtId="174" fontId="76" fillId="0" borderId="33" xfId="119" applyNumberFormat="1" applyFont="1" applyFill="1" applyBorder="1">
      <alignment horizontal="right" vertical="center"/>
    </xf>
    <xf numFmtId="0" fontId="75" fillId="0" borderId="0" xfId="147" applyFont="1" applyFill="1"/>
    <xf numFmtId="0" fontId="78" fillId="0" borderId="0" xfId="147" applyFont="1" applyFill="1"/>
    <xf numFmtId="0" fontId="78" fillId="0" borderId="37" xfId="147" applyFont="1" applyFill="1" applyBorder="1"/>
    <xf numFmtId="0" fontId="6" fillId="0" borderId="0" xfId="0" applyFont="1" applyFill="1" applyAlignment="1">
      <alignment horizontal="centerContinuous" wrapText="1"/>
    </xf>
    <xf numFmtId="178" fontId="75" fillId="0" borderId="0" xfId="0" applyNumberFormat="1" applyFont="1" applyFill="1"/>
    <xf numFmtId="4" fontId="6" fillId="0" borderId="0" xfId="0" applyNumberFormat="1" applyFont="1" applyFill="1"/>
    <xf numFmtId="178" fontId="6" fillId="0" borderId="0" xfId="0" applyNumberFormat="1" applyFont="1" applyFill="1"/>
    <xf numFmtId="178" fontId="75" fillId="0" borderId="3" xfId="0" applyNumberFormat="1" applyFont="1" applyFill="1" applyBorder="1"/>
    <xf numFmtId="0" fontId="6" fillId="0" borderId="0" xfId="0" applyFont="1" applyFill="1" applyAlignment="1">
      <alignment horizontal="centerContinuous" vertical="center"/>
    </xf>
    <xf numFmtId="0" fontId="9" fillId="0" borderId="3" xfId="0" applyFont="1" applyFill="1" applyBorder="1" applyAlignment="1">
      <alignment horizontal="center"/>
    </xf>
  </cellXfs>
  <cellStyles count="25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1 - 20%" xfId="50"/>
    <cellStyle name="Accent1 - 20% 2" xfId="151"/>
    <cellStyle name="Accent1 - 40%" xfId="51"/>
    <cellStyle name="Accent1 - 40% 2" xfId="152"/>
    <cellStyle name="Accent1 - 60%" xfId="52"/>
    <cellStyle name="Accent1 - 60% 2" xfId="153"/>
    <cellStyle name="Accent1 2" xfId="150"/>
    <cellStyle name="Accent1 3" xfId="229"/>
    <cellStyle name="Accent1 4" xfId="242"/>
    <cellStyle name="Accent2" xfId="21" builtinId="33" customBuiltin="1"/>
    <cellStyle name="Accent2 - 20%" xfId="53"/>
    <cellStyle name="Accent2 - 20% 2" xfId="155"/>
    <cellStyle name="Accent2 - 40%" xfId="54"/>
    <cellStyle name="Accent2 - 40% 2" xfId="156"/>
    <cellStyle name="Accent2 - 60%" xfId="55"/>
    <cellStyle name="Accent2 - 60% 2" xfId="157"/>
    <cellStyle name="Accent2 2" xfId="154"/>
    <cellStyle name="Accent2 3" xfId="230"/>
    <cellStyle name="Accent2 4" xfId="241"/>
    <cellStyle name="Accent3" xfId="25" builtinId="37" customBuiltin="1"/>
    <cellStyle name="Accent3 - 20%" xfId="56"/>
    <cellStyle name="Accent3 - 20% 2" xfId="159"/>
    <cellStyle name="Accent3 - 40%" xfId="57"/>
    <cellStyle name="Accent3 - 40% 2" xfId="160"/>
    <cellStyle name="Accent3 - 60%" xfId="58"/>
    <cellStyle name="Accent3 - 60% 2" xfId="161"/>
    <cellStyle name="Accent3 2" xfId="158"/>
    <cellStyle name="Accent3 3" xfId="231"/>
    <cellStyle name="Accent3 4" xfId="240"/>
    <cellStyle name="Accent4" xfId="29" builtinId="41" customBuiltin="1"/>
    <cellStyle name="Accent4 - 20%" xfId="59"/>
    <cellStyle name="Accent4 - 20% 2" xfId="163"/>
    <cellStyle name="Accent4 - 40%" xfId="60"/>
    <cellStyle name="Accent4 - 40% 2" xfId="164"/>
    <cellStyle name="Accent4 - 60%" xfId="61"/>
    <cellStyle name="Accent4 - 60% 2" xfId="165"/>
    <cellStyle name="Accent4 2" xfId="162"/>
    <cellStyle name="Accent4 3" xfId="232"/>
    <cellStyle name="Accent4 4" xfId="239"/>
    <cellStyle name="Accent5" xfId="33" builtinId="45" customBuiltin="1"/>
    <cellStyle name="Accent5 - 20%" xfId="62"/>
    <cellStyle name="Accent5 - 20% 2" xfId="167"/>
    <cellStyle name="Accent5 - 40%" xfId="63"/>
    <cellStyle name="Accent5 - 60%" xfId="64"/>
    <cellStyle name="Accent5 - 60% 2" xfId="168"/>
    <cellStyle name="Accent5 2" xfId="166"/>
    <cellStyle name="Accent5 3" xfId="233"/>
    <cellStyle name="Accent5 4" xfId="238"/>
    <cellStyle name="Accent6" xfId="37" builtinId="49" customBuiltin="1"/>
    <cellStyle name="Accent6 - 20%" xfId="65"/>
    <cellStyle name="Accent6 - 40%" xfId="66"/>
    <cellStyle name="Accent6 - 40% 2" xfId="170"/>
    <cellStyle name="Accent6 - 60%" xfId="67"/>
    <cellStyle name="Accent6 - 60% 2" xfId="171"/>
    <cellStyle name="Accent6 2" xfId="169"/>
    <cellStyle name="Accent6 3" xfId="234"/>
    <cellStyle name="Accent6 4" xfId="237"/>
    <cellStyle name="Bad" xfId="7" builtinId="27" customBuiltin="1"/>
    <cellStyle name="Bad 2" xfId="172"/>
    <cellStyle name="Calculation" xfId="11" builtinId="22" customBuiltin="1"/>
    <cellStyle name="Calculation 2" xfId="173"/>
    <cellStyle name="Check Cell" xfId="13" builtinId="23" customBuiltin="1"/>
    <cellStyle name="Check Cell 2" xfId="174"/>
    <cellStyle name="Comma" xfId="252" builtinId="3"/>
    <cellStyle name="Comma 2" xfId="42"/>
    <cellStyle name="Comma 3" xfId="47"/>
    <cellStyle name="Comma 4" xfId="245"/>
    <cellStyle name="Comma 5" xfId="247"/>
    <cellStyle name="Currency 2" xfId="49"/>
    <cellStyle name="Emphasis 1" xfId="68"/>
    <cellStyle name="Emphasis 1 2" xfId="175"/>
    <cellStyle name="Emphasis 2" xfId="69"/>
    <cellStyle name="Emphasis 2 2" xfId="176"/>
    <cellStyle name="Emphasis 3" xfId="70"/>
    <cellStyle name="Entered" xfId="71"/>
    <cellStyle name="Explanatory Text" xfId="15" builtinId="53" customBuiltin="1"/>
    <cellStyle name="Good" xfId="6" builtinId="26" customBuiltin="1"/>
    <cellStyle name="Good 2" xfId="177"/>
    <cellStyle name="Grey" xfId="72"/>
    <cellStyle name="Heading 1" xfId="2" builtinId="16" customBuiltin="1"/>
    <cellStyle name="Heading 1 2" xfId="178"/>
    <cellStyle name="Heading 2" xfId="3" builtinId="17" customBuiltin="1"/>
    <cellStyle name="Heading 2 2" xfId="179"/>
    <cellStyle name="Heading 3" xfId="4" builtinId="18" customBuiltin="1"/>
    <cellStyle name="Heading 3 2" xfId="180"/>
    <cellStyle name="Heading 4" xfId="5" builtinId="19" customBuiltin="1"/>
    <cellStyle name="Heading 4 2" xfId="181"/>
    <cellStyle name="Input" xfId="9" builtinId="20" customBuiltin="1"/>
    <cellStyle name="Input [yellow]" xfId="73"/>
    <cellStyle name="Input 2" xfId="182"/>
    <cellStyle name="Input 3" xfId="235"/>
    <cellStyle name="Input 4" xfId="236"/>
    <cellStyle name="Linked Cell" xfId="12" builtinId="24" customBuiltin="1"/>
    <cellStyle name="Linked Cell 2" xfId="183"/>
    <cellStyle name="Neutral" xfId="8" builtinId="28" customBuiltin="1"/>
    <cellStyle name="Neutral 2" xfId="184"/>
    <cellStyle name="Normal" xfId="0" builtinId="0"/>
    <cellStyle name="Normal - Style1" xfId="74"/>
    <cellStyle name="Normal 10" xfId="244"/>
    <cellStyle name="Normal 11" xfId="246"/>
    <cellStyle name="Normal 2" xfId="41"/>
    <cellStyle name="Normal 2 2" xfId="148"/>
    <cellStyle name="Normal 3" xfId="44"/>
    <cellStyle name="Normal 4" xfId="45"/>
    <cellStyle name="Normal 5" xfId="146"/>
    <cellStyle name="Normal 6" xfId="147"/>
    <cellStyle name="Normal 7" xfId="149"/>
    <cellStyle name="Normal 8" xfId="228"/>
    <cellStyle name="Normal 9" xfId="243"/>
    <cellStyle name="Normal_Monthly" xfId="46"/>
    <cellStyle name="Note 2" xfId="43"/>
    <cellStyle name="Note 3" xfId="185"/>
    <cellStyle name="Output" xfId="10" builtinId="21" customBuiltin="1"/>
    <cellStyle name="Output 2" xfId="186"/>
    <cellStyle name="Percent [2]" xfId="75"/>
    <cellStyle name="Percent 2" xfId="48"/>
    <cellStyle name="SAPBEXaggData" xfId="76"/>
    <cellStyle name="SAPBEXaggData 2" xfId="187"/>
    <cellStyle name="SAPBEXaggDataEmph" xfId="77"/>
    <cellStyle name="SAPBEXaggDataEmph 2" xfId="188"/>
    <cellStyle name="SAPBEXaggItem" xfId="78"/>
    <cellStyle name="SAPBEXaggItem 2" xfId="189"/>
    <cellStyle name="SAPBEXaggItemX" xfId="79"/>
    <cellStyle name="SAPBEXaggItemX 2" xfId="190"/>
    <cellStyle name="SAPBEXchaText" xfId="80"/>
    <cellStyle name="SAPBEXchaText 2" xfId="191"/>
    <cellStyle name="SAPBEXexcBad7" xfId="81"/>
    <cellStyle name="SAPBEXexcBad7 2" xfId="192"/>
    <cellStyle name="SAPBEXexcBad8" xfId="82"/>
    <cellStyle name="SAPBEXexcBad8 2" xfId="193"/>
    <cellStyle name="SAPBEXexcBad9" xfId="83"/>
    <cellStyle name="SAPBEXexcBad9 2" xfId="194"/>
    <cellStyle name="SAPBEXexcCritical4" xfId="84"/>
    <cellStyle name="SAPBEXexcCritical4 2" xfId="195"/>
    <cellStyle name="SAPBEXexcCritical5" xfId="85"/>
    <cellStyle name="SAPBEXexcCritical5 2" xfId="196"/>
    <cellStyle name="SAPBEXexcCritical6" xfId="86"/>
    <cellStyle name="SAPBEXexcCritical6 2" xfId="197"/>
    <cellStyle name="SAPBEXexcGood1" xfId="87"/>
    <cellStyle name="SAPBEXexcGood1 2" xfId="198"/>
    <cellStyle name="SAPBEXexcGood2" xfId="88"/>
    <cellStyle name="SAPBEXexcGood2 2" xfId="199"/>
    <cellStyle name="SAPBEXexcGood3" xfId="89"/>
    <cellStyle name="SAPBEXexcGood3 2" xfId="200"/>
    <cellStyle name="SAPBEXfilterDrill" xfId="90"/>
    <cellStyle name="SAPBEXfilterDrill 2" xfId="201"/>
    <cellStyle name="SAPBEXfilterItem" xfId="91"/>
    <cellStyle name="SAPBEXfilterItem 2" xfId="202"/>
    <cellStyle name="SAPBEXfilterText" xfId="92"/>
    <cellStyle name="SAPBEXfilterText 2" xfId="203"/>
    <cellStyle name="SAPBEXformats" xfId="93"/>
    <cellStyle name="SAPBEXformats 2" xfId="204"/>
    <cellStyle name="SAPBEXheaderItem" xfId="94"/>
    <cellStyle name="SAPBEXheaderItem 2" xfId="205"/>
    <cellStyle name="SAPBEXheaderText" xfId="95"/>
    <cellStyle name="SAPBEXheaderText 2" xfId="206"/>
    <cellStyle name="SAPBEXHLevel0" xfId="96"/>
    <cellStyle name="SAPBEXHLevel0 2" xfId="207"/>
    <cellStyle name="SAPBEXHLevel0X" xfId="97"/>
    <cellStyle name="SAPBEXHLevel0X 2" xfId="208"/>
    <cellStyle name="SAPBEXHLevel1" xfId="98"/>
    <cellStyle name="SAPBEXHLevel1 2" xfId="209"/>
    <cellStyle name="SAPBEXHLevel1X" xfId="99"/>
    <cellStyle name="SAPBEXHLevel1X 2" xfId="210"/>
    <cellStyle name="SAPBEXHLevel2" xfId="100"/>
    <cellStyle name="SAPBEXHLevel2 2" xfId="211"/>
    <cellStyle name="SAPBEXHLevel2X" xfId="101"/>
    <cellStyle name="SAPBEXHLevel2X 2" xfId="212"/>
    <cellStyle name="SAPBEXHLevel3" xfId="102"/>
    <cellStyle name="SAPBEXHLevel3 2" xfId="213"/>
    <cellStyle name="SAPBEXHLevel3X" xfId="103"/>
    <cellStyle name="SAPBEXHLevel3X 2" xfId="214"/>
    <cellStyle name="SAPBEXinputData" xfId="104"/>
    <cellStyle name="SAPBEXinputData 2" xfId="215"/>
    <cellStyle name="SAPBEXItemHeader" xfId="105"/>
    <cellStyle name="SAPBEXresData" xfId="106"/>
    <cellStyle name="SAPBEXresData 2" xfId="216"/>
    <cellStyle name="SAPBEXresDataEmph" xfId="107"/>
    <cellStyle name="SAPBEXresDataEmph 2" xfId="217"/>
    <cellStyle name="SAPBEXresItem" xfId="108"/>
    <cellStyle name="SAPBEXresItem 2" xfId="218"/>
    <cellStyle name="SAPBEXresItemX" xfId="109"/>
    <cellStyle name="SAPBEXresItemX 2" xfId="219"/>
    <cellStyle name="SAPBEXstdData" xfId="110"/>
    <cellStyle name="SAPBEXstdData 2" xfId="220"/>
    <cellStyle name="SAPBEXstdDataEmph" xfId="111"/>
    <cellStyle name="SAPBEXstdDataEmph 2" xfId="221"/>
    <cellStyle name="SAPBEXstdItem" xfId="112"/>
    <cellStyle name="SAPBEXstdItem 2" xfId="222"/>
    <cellStyle name="SAPBEXstdItemX" xfId="113"/>
    <cellStyle name="SAPBEXstdItemX 2" xfId="223"/>
    <cellStyle name="SAPBEXtitle" xfId="114"/>
    <cellStyle name="SAPBEXtitle 2" xfId="224"/>
    <cellStyle name="SAPBEXunassignedItem" xfId="115"/>
    <cellStyle name="SAPBEXundefined" xfId="116"/>
    <cellStyle name="SAPBEXundefined 2" xfId="225"/>
    <cellStyle name="SAPBorder" xfId="117"/>
    <cellStyle name="SAPDataCell" xfId="118"/>
    <cellStyle name="SAPDataRemoved" xfId="249"/>
    <cellStyle name="SAPDataTotalCell" xfId="119"/>
    <cellStyle name="SAPDimensionCell" xfId="120"/>
    <cellStyle name="SAPEditableDataCell" xfId="121"/>
    <cellStyle name="SAPEditableDataTotalCell" xfId="122"/>
    <cellStyle name="SAPEmphasized" xfId="123"/>
    <cellStyle name="SAPEmphasizedTotal" xfId="124"/>
    <cellStyle name="SAPError" xfId="250"/>
    <cellStyle name="SAPExceptionLevel1" xfId="125"/>
    <cellStyle name="SAPExceptionLevel2" xfId="126"/>
    <cellStyle name="SAPExceptionLevel3" xfId="127"/>
    <cellStyle name="SAPExceptionLevel4" xfId="128"/>
    <cellStyle name="SAPExceptionLevel5" xfId="129"/>
    <cellStyle name="SAPExceptionLevel6" xfId="130"/>
    <cellStyle name="SAPExceptionLevel7" xfId="131"/>
    <cellStyle name="SAPExceptionLevel8" xfId="132"/>
    <cellStyle name="SAPExceptionLevel9" xfId="133"/>
    <cellStyle name="SAPGroupingFillCell" xfId="248"/>
    <cellStyle name="SAPHierarchyCell0" xfId="134"/>
    <cellStyle name="SAPHierarchyCell1" xfId="135"/>
    <cellStyle name="SAPHierarchyCell2" xfId="136"/>
    <cellStyle name="SAPHierarchyCell3" xfId="137"/>
    <cellStyle name="SAPHierarchyCell4" xfId="138"/>
    <cellStyle name="SAPLockedDataCell" xfId="139"/>
    <cellStyle name="SAPLockedDataTotalCell" xfId="140"/>
    <cellStyle name="SAPMemberCell" xfId="141"/>
    <cellStyle name="SAPMemberTotalCell" xfId="142"/>
    <cellStyle name="SAPMessageText" xfId="251"/>
    <cellStyle name="SAPReadonlyDataCell" xfId="143"/>
    <cellStyle name="SAPReadonlyDataTotalCell" xfId="144"/>
    <cellStyle name="Sheet Title" xfId="145"/>
    <cellStyle name="Title" xfId="1" builtinId="15" customBuiltin="1"/>
    <cellStyle name="Total" xfId="16" builtinId="25" customBuiltin="1"/>
    <cellStyle name="Total 2" xfId="226"/>
    <cellStyle name="Warning Text" xfId="14" builtinId="11" customBuiltin="1"/>
    <cellStyle name="Warning Text 2" xfId="227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5</xdr:col>
      <xdr:colOff>37296</xdr:colOff>
      <xdr:row>15</xdr:row>
      <xdr:rowOff>56819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"/>
          <a:ext cx="6428571" cy="2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15</xdr:row>
      <xdr:rowOff>171450</xdr:rowOff>
    </xdr:from>
    <xdr:to>
      <xdr:col>1</xdr:col>
      <xdr:colOff>447202</xdr:colOff>
      <xdr:row>23</xdr:row>
      <xdr:rowOff>180783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3028950"/>
          <a:ext cx="3780952" cy="15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447015</xdr:colOff>
      <xdr:row>14</xdr:row>
      <xdr:rowOff>94956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5276190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11</xdr:col>
      <xdr:colOff>389531</xdr:colOff>
      <xdr:row>43</xdr:row>
      <xdr:rowOff>161500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00475"/>
          <a:ext cx="7952381" cy="34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1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B6">
            <v>3.6350000000000002E-3</v>
          </cell>
        </row>
        <row r="7">
          <cell r="B7">
            <v>2E-3</v>
          </cell>
        </row>
        <row r="8">
          <cell r="B8">
            <v>3.8379999999999997E-2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customProperty" Target="../customProperty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pane ySplit="10" topLeftCell="A11" activePane="bottomLeft" state="frozen"/>
      <selection activeCell="A19" sqref="A1:XFD1048576"/>
      <selection pane="bottomLeft" activeCell="B43" sqref="B43"/>
    </sheetView>
  </sheetViews>
  <sheetFormatPr defaultRowHeight="12.75" x14ac:dyDescent="0.2"/>
  <cols>
    <col min="1" max="1" width="8.28515625" style="80" bestFit="1" customWidth="1"/>
    <col min="2" max="2" width="72.7109375" style="80" bestFit="1" customWidth="1"/>
    <col min="3" max="3" width="9.85546875" style="80" customWidth="1"/>
    <col min="4" max="4" width="13.5703125" style="80" bestFit="1" customWidth="1"/>
    <col min="5" max="5" width="13.7109375" style="80" customWidth="1"/>
    <col min="6" max="6" width="11.28515625" style="80" customWidth="1"/>
    <col min="7" max="7" width="13.7109375" style="80" bestFit="1" customWidth="1"/>
    <col min="8" max="8" width="9.7109375" style="80" bestFit="1" customWidth="1"/>
    <col min="9" max="16384" width="9.140625" style="80"/>
  </cols>
  <sheetData>
    <row r="1" spans="1:5" x14ac:dyDescent="0.2">
      <c r="A1" s="17"/>
      <c r="B1" s="16"/>
      <c r="C1" s="16"/>
      <c r="D1" s="18"/>
    </row>
    <row r="2" spans="1:5" x14ac:dyDescent="0.2">
      <c r="A2" s="16"/>
      <c r="B2" s="16"/>
      <c r="C2" s="16"/>
    </row>
    <row r="3" spans="1:5" x14ac:dyDescent="0.2">
      <c r="A3" s="15"/>
      <c r="B3" s="19"/>
      <c r="C3" s="20"/>
      <c r="D3" s="15"/>
    </row>
    <row r="4" spans="1:5" x14ac:dyDescent="0.2">
      <c r="A4" s="21" t="s">
        <v>15</v>
      </c>
      <c r="B4" s="22"/>
      <c r="C4" s="22"/>
      <c r="D4" s="22"/>
      <c r="E4" s="108"/>
    </row>
    <row r="5" spans="1:5" x14ac:dyDescent="0.2">
      <c r="A5" s="21" t="s">
        <v>12</v>
      </c>
      <c r="B5" s="22"/>
      <c r="C5" s="21"/>
      <c r="D5" s="22"/>
      <c r="E5" s="108"/>
    </row>
    <row r="6" spans="1:5" x14ac:dyDescent="0.2">
      <c r="A6" s="22" t="s">
        <v>89</v>
      </c>
      <c r="B6" s="22"/>
      <c r="C6" s="21"/>
      <c r="D6" s="22"/>
      <c r="E6" s="108"/>
    </row>
    <row r="7" spans="1:5" x14ac:dyDescent="0.2">
      <c r="A7" s="21" t="s">
        <v>11</v>
      </c>
      <c r="B7" s="22"/>
      <c r="C7" s="21"/>
      <c r="D7" s="21"/>
      <c r="E7" s="108"/>
    </row>
    <row r="8" spans="1:5" x14ac:dyDescent="0.2">
      <c r="A8" s="2"/>
      <c r="B8" s="2"/>
      <c r="C8" s="2"/>
      <c r="D8" s="2"/>
      <c r="E8" s="2"/>
    </row>
    <row r="9" spans="1:5" x14ac:dyDescent="0.2">
      <c r="A9" s="3" t="s">
        <v>0</v>
      </c>
      <c r="B9" s="4"/>
      <c r="C9" s="4"/>
      <c r="D9" s="4"/>
      <c r="E9" s="4"/>
    </row>
    <row r="10" spans="1:5" x14ac:dyDescent="0.2">
      <c r="A10" s="5" t="s">
        <v>1</v>
      </c>
      <c r="B10" s="6" t="s">
        <v>2</v>
      </c>
      <c r="C10" s="6"/>
      <c r="D10" s="109" t="s">
        <v>3</v>
      </c>
      <c r="E10" s="109"/>
    </row>
    <row r="12" spans="1:5" x14ac:dyDescent="0.2">
      <c r="A12" s="28">
        <f>ROW()</f>
        <v>12</v>
      </c>
      <c r="B12" s="1" t="s">
        <v>10</v>
      </c>
      <c r="C12" s="1"/>
      <c r="D12" s="1"/>
      <c r="E12" s="1"/>
    </row>
    <row r="13" spans="1:5" x14ac:dyDescent="0.2">
      <c r="A13" s="28">
        <f>ROW()</f>
        <v>13</v>
      </c>
      <c r="B13" s="76" t="s">
        <v>78</v>
      </c>
      <c r="C13" s="29"/>
      <c r="D13" s="39">
        <v>0</v>
      </c>
    </row>
    <row r="14" spans="1:5" x14ac:dyDescent="0.2">
      <c r="A14" s="28">
        <f>ROW()</f>
        <v>14</v>
      </c>
      <c r="B14" s="66" t="s">
        <v>90</v>
      </c>
      <c r="C14" s="45"/>
      <c r="D14" s="11">
        <f>-+'SOG 12-12-2021'!E44</f>
        <v>1263822.1100000001</v>
      </c>
      <c r="E14" s="45"/>
    </row>
    <row r="15" spans="1:5" x14ac:dyDescent="0.2">
      <c r="A15" s="28">
        <f>ROW()</f>
        <v>15</v>
      </c>
      <c r="B15" s="34" t="s">
        <v>16</v>
      </c>
      <c r="C15" s="34"/>
      <c r="D15" s="67"/>
      <c r="E15" s="68">
        <f>SUM(D13:D14)</f>
        <v>1263822.1100000001</v>
      </c>
    </row>
    <row r="16" spans="1:5" x14ac:dyDescent="0.2">
      <c r="A16" s="28">
        <f>ROW()</f>
        <v>16</v>
      </c>
      <c r="B16" s="1"/>
      <c r="C16" s="1"/>
      <c r="D16" s="32"/>
      <c r="E16" s="30"/>
    </row>
    <row r="17" spans="1:5" x14ac:dyDescent="0.2">
      <c r="A17" s="28">
        <f>ROW()</f>
        <v>17</v>
      </c>
      <c r="B17" s="26" t="s">
        <v>18</v>
      </c>
      <c r="C17" s="1"/>
      <c r="D17" s="32"/>
      <c r="E17" s="30"/>
    </row>
    <row r="18" spans="1:5" x14ac:dyDescent="0.2">
      <c r="A18" s="28">
        <f>ROW()</f>
        <v>18</v>
      </c>
      <c r="B18" s="24"/>
      <c r="C18" s="1"/>
      <c r="D18" s="25"/>
      <c r="E18" s="30"/>
    </row>
    <row r="19" spans="1:5" x14ac:dyDescent="0.2">
      <c r="A19" s="28">
        <f>ROW()</f>
        <v>19</v>
      </c>
      <c r="B19" s="24" t="s">
        <v>19</v>
      </c>
      <c r="C19" s="2"/>
      <c r="D19" s="52">
        <f>-'Gas Rentals in Sch 132 Merger'!L16</f>
        <v>2.85</v>
      </c>
      <c r="E19" s="30"/>
    </row>
    <row r="20" spans="1:5" x14ac:dyDescent="0.2">
      <c r="A20" s="28">
        <f>ROW()</f>
        <v>20</v>
      </c>
      <c r="B20" s="24" t="s">
        <v>107</v>
      </c>
      <c r="C20" s="1"/>
      <c r="D20" s="39">
        <f>-'PLR 141X 2020'!A21</f>
        <v>-1416385.35</v>
      </c>
      <c r="E20" s="30"/>
    </row>
    <row r="21" spans="1:5" x14ac:dyDescent="0.2">
      <c r="A21" s="28">
        <f>ROW()</f>
        <v>21</v>
      </c>
      <c r="B21" s="31" t="s">
        <v>77</v>
      </c>
      <c r="C21" s="1"/>
      <c r="D21" s="39">
        <f>-'Earnings Sharing'!B28</f>
        <v>0</v>
      </c>
      <c r="E21" s="30"/>
    </row>
    <row r="22" spans="1:5" x14ac:dyDescent="0.2">
      <c r="A22" s="28">
        <f>ROW()</f>
        <v>22</v>
      </c>
      <c r="B22" s="31"/>
      <c r="C22" s="1"/>
      <c r="D22" s="39"/>
      <c r="E22" s="30"/>
    </row>
    <row r="23" spans="1:5" x14ac:dyDescent="0.2">
      <c r="A23" s="28">
        <f>ROW()</f>
        <v>23</v>
      </c>
      <c r="B23" s="31"/>
      <c r="C23" s="1"/>
      <c r="D23" s="32"/>
      <c r="E23" s="30"/>
    </row>
    <row r="24" spans="1:5" x14ac:dyDescent="0.2">
      <c r="A24" s="28">
        <f>ROW()</f>
        <v>24</v>
      </c>
      <c r="B24" s="23" t="s">
        <v>94</v>
      </c>
      <c r="C24" s="1"/>
      <c r="D24" s="32"/>
      <c r="E24" s="30">
        <f>SUM(D19:D23)</f>
        <v>-1416382.5</v>
      </c>
    </row>
    <row r="25" spans="1:5" x14ac:dyDescent="0.2">
      <c r="A25" s="28">
        <f>ROW()</f>
        <v>25</v>
      </c>
      <c r="B25" s="1"/>
      <c r="C25" s="1"/>
      <c r="D25" s="33"/>
      <c r="E25" s="34"/>
    </row>
    <row r="26" spans="1:5" x14ac:dyDescent="0.2">
      <c r="A26" s="28">
        <f>ROW()</f>
        <v>26</v>
      </c>
      <c r="B26" s="1" t="s">
        <v>17</v>
      </c>
      <c r="C26" s="33"/>
      <c r="D26" s="35"/>
      <c r="E26" s="39">
        <f>SUM(E15:E25)</f>
        <v>-152560.3899999999</v>
      </c>
    </row>
    <row r="27" spans="1:5" x14ac:dyDescent="0.2">
      <c r="A27" s="28">
        <f>ROW()</f>
        <v>27</v>
      </c>
      <c r="B27" s="1"/>
      <c r="C27" s="33"/>
      <c r="D27" s="35"/>
      <c r="E27" s="39"/>
    </row>
    <row r="28" spans="1:5" x14ac:dyDescent="0.2">
      <c r="A28" s="28">
        <f>ROW()</f>
        <v>28</v>
      </c>
      <c r="B28" s="8" t="s">
        <v>4</v>
      </c>
      <c r="C28" s="51">
        <f>[1]Inputs!$B$6</f>
        <v>3.6350000000000002E-3</v>
      </c>
      <c r="D28" s="27">
        <f>+E26*C28</f>
        <v>-554.55701764999969</v>
      </c>
      <c r="E28" s="10"/>
    </row>
    <row r="29" spans="1:5" x14ac:dyDescent="0.2">
      <c r="A29" s="28">
        <f>ROW()</f>
        <v>29</v>
      </c>
      <c r="B29" s="8" t="s">
        <v>5</v>
      </c>
      <c r="C29" s="51">
        <f>[1]Inputs!$B$7</f>
        <v>2E-3</v>
      </c>
      <c r="D29" s="27">
        <f>+E26*C29</f>
        <v>-305.1207799999998</v>
      </c>
      <c r="E29" s="10"/>
    </row>
    <row r="30" spans="1:5" x14ac:dyDescent="0.2">
      <c r="A30" s="28">
        <f>ROW()</f>
        <v>30</v>
      </c>
      <c r="B30" s="9" t="s">
        <v>14</v>
      </c>
      <c r="C30" s="36"/>
      <c r="D30" s="37"/>
      <c r="E30" s="39">
        <f>SUM(D28:D29)</f>
        <v>-859.67779764999955</v>
      </c>
    </row>
    <row r="31" spans="1:5" x14ac:dyDescent="0.2">
      <c r="A31" s="28">
        <f>ROW()</f>
        <v>31</v>
      </c>
      <c r="B31" s="8"/>
      <c r="C31" s="36"/>
      <c r="D31" s="13"/>
      <c r="E31" s="10"/>
    </row>
    <row r="32" spans="1:5" x14ac:dyDescent="0.2">
      <c r="A32" s="28">
        <f>ROW()</f>
        <v>32</v>
      </c>
      <c r="B32" s="8" t="s">
        <v>6</v>
      </c>
      <c r="C32" s="51">
        <f>[1]Inputs!$B$8</f>
        <v>3.8379999999999997E-2</v>
      </c>
      <c r="D32" s="35">
        <f>+E26*C32</f>
        <v>-5855.2677681999958</v>
      </c>
      <c r="E32" s="10"/>
    </row>
    <row r="33" spans="1:5" x14ac:dyDescent="0.2">
      <c r="A33" s="28">
        <f>ROW()</f>
        <v>33</v>
      </c>
      <c r="B33" s="9"/>
      <c r="C33" s="36"/>
      <c r="D33" s="38"/>
      <c r="E33" s="10"/>
    </row>
    <row r="34" spans="1:5" x14ac:dyDescent="0.2">
      <c r="A34" s="28">
        <f>ROW()</f>
        <v>34</v>
      </c>
      <c r="B34" s="9" t="s">
        <v>7</v>
      </c>
      <c r="C34" s="1"/>
      <c r="D34" s="13"/>
      <c r="E34" s="39">
        <f>SUM(D32:D33)</f>
        <v>-5855.2677681999958</v>
      </c>
    </row>
    <row r="35" spans="1:5" x14ac:dyDescent="0.2">
      <c r="A35" s="28">
        <f>ROW()</f>
        <v>35</v>
      </c>
      <c r="B35" s="8"/>
      <c r="C35" s="1"/>
      <c r="D35" s="1"/>
      <c r="E35" s="38"/>
    </row>
    <row r="36" spans="1:5" x14ac:dyDescent="0.2">
      <c r="A36" s="28">
        <f>ROW()</f>
        <v>36</v>
      </c>
      <c r="B36" s="69" t="s">
        <v>79</v>
      </c>
      <c r="C36" s="1"/>
      <c r="D36" s="1"/>
      <c r="E36" s="39"/>
    </row>
    <row r="37" spans="1:5" x14ac:dyDescent="0.2">
      <c r="A37" s="28">
        <f>ROW()</f>
        <v>37</v>
      </c>
      <c r="B37" s="66"/>
      <c r="C37" s="1"/>
      <c r="D37" s="27"/>
      <c r="E37" s="39"/>
    </row>
    <row r="38" spans="1:5" x14ac:dyDescent="0.2">
      <c r="A38" s="28">
        <f>ROW()</f>
        <v>38</v>
      </c>
      <c r="B38" s="70" t="s">
        <v>80</v>
      </c>
      <c r="C38" s="1"/>
      <c r="D38" s="13"/>
      <c r="E38" s="71">
        <f>SUM(D34:D37)</f>
        <v>0</v>
      </c>
    </row>
    <row r="39" spans="1:5" x14ac:dyDescent="0.2">
      <c r="A39" s="28">
        <f>ROW()</f>
        <v>39</v>
      </c>
      <c r="B39" s="8"/>
      <c r="C39" s="1"/>
      <c r="D39" s="1"/>
      <c r="E39" s="39"/>
    </row>
    <row r="40" spans="1:5" x14ac:dyDescent="0.2">
      <c r="A40" s="28">
        <f>ROW()</f>
        <v>40</v>
      </c>
      <c r="B40" s="8" t="s">
        <v>13</v>
      </c>
      <c r="C40" s="1"/>
      <c r="D40" s="12"/>
      <c r="E40" s="39">
        <f>E26-E30-E34-E38</f>
        <v>-145845.44443414992</v>
      </c>
    </row>
    <row r="41" spans="1:5" x14ac:dyDescent="0.2">
      <c r="A41" s="28">
        <f>ROW()</f>
        <v>41</v>
      </c>
      <c r="B41" s="8"/>
      <c r="C41" s="1"/>
      <c r="D41" s="12"/>
      <c r="E41" s="39"/>
    </row>
    <row r="42" spans="1:5" x14ac:dyDescent="0.2">
      <c r="A42" s="28">
        <f>ROW()</f>
        <v>42</v>
      </c>
      <c r="B42" s="8" t="s">
        <v>8</v>
      </c>
      <c r="C42" s="14">
        <v>0.21</v>
      </c>
      <c r="D42" s="12"/>
      <c r="E42" s="39">
        <f>ROUND(E40*C42,0)</f>
        <v>-30628</v>
      </c>
    </row>
    <row r="43" spans="1:5" x14ac:dyDescent="0.2">
      <c r="A43" s="28">
        <f>ROW()</f>
        <v>43</v>
      </c>
      <c r="B43" s="66" t="s">
        <v>111</v>
      </c>
      <c r="C43" s="14"/>
      <c r="D43" s="12"/>
      <c r="E43" s="39"/>
    </row>
    <row r="44" spans="1:5" ht="13.5" thickBot="1" x14ac:dyDescent="0.25">
      <c r="A44" s="28">
        <f>ROW()</f>
        <v>44</v>
      </c>
      <c r="B44" s="8" t="s">
        <v>9</v>
      </c>
      <c r="C44" s="1"/>
      <c r="D44" s="12"/>
      <c r="E44" s="40">
        <f>E40-E42-E43</f>
        <v>-115217.44443414992</v>
      </c>
    </row>
    <row r="45" spans="1:5" ht="13.5" thickTop="1" x14ac:dyDescent="0.2">
      <c r="A45" s="28"/>
      <c r="B45" s="41"/>
      <c r="C45" s="42"/>
      <c r="D45" s="35"/>
      <c r="E45" s="43"/>
    </row>
    <row r="46" spans="1:5" x14ac:dyDescent="0.2">
      <c r="A46" s="28"/>
      <c r="B46" s="28"/>
      <c r="C46" s="28"/>
      <c r="D46" s="28"/>
      <c r="E46" s="28"/>
    </row>
    <row r="47" spans="1:5" x14ac:dyDescent="0.2">
      <c r="A47" s="28"/>
      <c r="B47" s="28"/>
      <c r="C47" s="28"/>
      <c r="D47" s="28"/>
      <c r="E47" s="28"/>
    </row>
    <row r="48" spans="1:5" x14ac:dyDescent="0.2">
      <c r="A48" s="28"/>
      <c r="B48" s="32"/>
      <c r="C48" s="44"/>
      <c r="D48" s="44"/>
      <c r="E48" s="44"/>
    </row>
    <row r="49" spans="1:5" x14ac:dyDescent="0.2">
      <c r="A49" s="28"/>
      <c r="B49" s="32"/>
      <c r="C49" s="32"/>
      <c r="D49" s="32"/>
      <c r="E49" s="32"/>
    </row>
    <row r="50" spans="1:5" x14ac:dyDescent="0.2">
      <c r="A50" s="28"/>
      <c r="B50" s="32"/>
      <c r="C50" s="44"/>
      <c r="D50" s="44"/>
      <c r="E50" s="44"/>
    </row>
    <row r="51" spans="1:5" x14ac:dyDescent="0.2">
      <c r="A51" s="7"/>
    </row>
    <row r="52" spans="1:5" x14ac:dyDescent="0.2">
      <c r="A52" s="7"/>
    </row>
    <row r="53" spans="1:5" x14ac:dyDescent="0.2">
      <c r="A53" s="7"/>
    </row>
    <row r="54" spans="1:5" x14ac:dyDescent="0.2">
      <c r="A54" s="7"/>
    </row>
    <row r="55" spans="1:5" x14ac:dyDescent="0.2">
      <c r="A55" s="7"/>
    </row>
    <row r="56" spans="1:5" x14ac:dyDescent="0.2">
      <c r="A56" s="7"/>
    </row>
    <row r="57" spans="1:5" x14ac:dyDescent="0.2">
      <c r="A57" s="7"/>
    </row>
    <row r="58" spans="1:5" x14ac:dyDescent="0.2">
      <c r="A58" s="7"/>
    </row>
    <row r="59" spans="1:5" x14ac:dyDescent="0.2">
      <c r="A59" s="7"/>
    </row>
    <row r="60" spans="1:5" x14ac:dyDescent="0.2">
      <c r="A60" s="7"/>
    </row>
    <row r="61" spans="1:5" x14ac:dyDescent="0.2">
      <c r="A61" s="7"/>
    </row>
  </sheetData>
  <pageMargins left="0.75" right="0.75" top="1" bottom="1" header="0.5" footer="0.5"/>
  <pageSetup scale="9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A17" zoomScaleNormal="100" workbookViewId="0">
      <selection activeCell="K56" sqref="K56"/>
    </sheetView>
  </sheetViews>
  <sheetFormatPr defaultRowHeight="12.75" x14ac:dyDescent="0.2"/>
  <cols>
    <col min="1" max="1" width="13.28515625" style="80" bestFit="1" customWidth="1"/>
    <col min="2" max="2" width="31.5703125" style="80" bestFit="1" customWidth="1"/>
    <col min="3" max="4" width="17" style="80" bestFit="1" customWidth="1"/>
    <col min="5" max="5" width="11.5703125" style="80" bestFit="1" customWidth="1"/>
    <col min="6" max="6" width="16.28515625" style="80" bestFit="1" customWidth="1"/>
    <col min="7" max="9" width="11.42578125" style="80" bestFit="1" customWidth="1"/>
    <col min="10" max="10" width="14.85546875" style="80" bestFit="1" customWidth="1"/>
    <col min="11" max="13" width="11.28515625" style="80" bestFit="1" customWidth="1"/>
    <col min="14" max="15" width="12.28515625" style="80" bestFit="1" customWidth="1"/>
    <col min="16" max="17" width="9.140625" style="80"/>
    <col min="18" max="18" width="12.28515625" style="80" bestFit="1" customWidth="1"/>
    <col min="19" max="19" width="9.140625" style="80"/>
    <col min="20" max="20" width="10.140625" style="80" bestFit="1" customWidth="1"/>
    <col min="21" max="16384" width="9.140625" style="80"/>
  </cols>
  <sheetData>
    <row r="1" spans="1:24" ht="15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24" ht="15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6" spans="1:24" x14ac:dyDescent="0.2">
      <c r="T6" s="105"/>
    </row>
    <row r="7" spans="1:24" x14ac:dyDescent="0.2">
      <c r="T7" s="105"/>
      <c r="X7" s="105"/>
    </row>
    <row r="8" spans="1:24" ht="15" x14ac:dyDescent="0.25">
      <c r="F8" s="80" t="s">
        <v>105</v>
      </c>
      <c r="G8" s="80" t="s">
        <v>98</v>
      </c>
      <c r="H8" s="80" t="s">
        <v>99</v>
      </c>
      <c r="I8" s="80" t="s">
        <v>103</v>
      </c>
      <c r="J8" s="80" t="s">
        <v>104</v>
      </c>
      <c r="N8" s="81"/>
      <c r="T8" s="105"/>
      <c r="X8" s="105"/>
    </row>
    <row r="9" spans="1:24" x14ac:dyDescent="0.2">
      <c r="A9" s="80" t="s">
        <v>100</v>
      </c>
      <c r="B9" s="73" t="s">
        <v>88</v>
      </c>
      <c r="C9" s="106">
        <f>'SOG 12-12-2021'!E44</f>
        <v>-1263822.1100000001</v>
      </c>
      <c r="D9" s="80" t="s">
        <v>102</v>
      </c>
      <c r="F9" s="106">
        <f>C9</f>
        <v>-1263822.1100000001</v>
      </c>
      <c r="G9" s="80">
        <v>0.95455299999999998</v>
      </c>
      <c r="H9" s="80">
        <v>0.79</v>
      </c>
      <c r="I9" s="80">
        <f>+H9*G9</f>
        <v>0.75409687000000003</v>
      </c>
      <c r="J9" s="75">
        <f>+I9*C9</f>
        <v>-953044.29738779587</v>
      </c>
      <c r="X9" s="105"/>
    </row>
    <row r="10" spans="1:24" ht="15" x14ac:dyDescent="0.25">
      <c r="I10" s="80">
        <v>28300802</v>
      </c>
      <c r="J10" s="107">
        <v>1022356</v>
      </c>
      <c r="X10" s="105"/>
    </row>
    <row r="11" spans="1:24" ht="15" x14ac:dyDescent="0.25">
      <c r="B11" s="74" t="s">
        <v>101</v>
      </c>
      <c r="C11" s="107">
        <f>J10</f>
        <v>1022356</v>
      </c>
      <c r="J11" s="106">
        <f>SUM(J9:J10)</f>
        <v>69311.702612204128</v>
      </c>
      <c r="K11" s="80" t="s">
        <v>106</v>
      </c>
      <c r="X11" s="105"/>
    </row>
    <row r="12" spans="1:24" x14ac:dyDescent="0.2">
      <c r="U12" s="105"/>
    </row>
    <row r="13" spans="1:24" x14ac:dyDescent="0.2">
      <c r="B13" s="80" t="s">
        <v>109</v>
      </c>
      <c r="U13" s="105"/>
    </row>
    <row r="14" spans="1:24" x14ac:dyDescent="0.2">
      <c r="B14" s="80" t="s">
        <v>110</v>
      </c>
      <c r="U14" s="105"/>
    </row>
    <row r="17" spans="1:3" x14ac:dyDescent="0.2">
      <c r="A17" s="50"/>
      <c r="B17" s="50"/>
      <c r="C17" s="49" t="s">
        <v>47</v>
      </c>
    </row>
    <row r="18" spans="1:3" x14ac:dyDescent="0.2">
      <c r="A18" s="47" t="s">
        <v>46</v>
      </c>
      <c r="B18" s="50"/>
      <c r="C18" s="77">
        <v>2021</v>
      </c>
    </row>
    <row r="19" spans="1:3" x14ac:dyDescent="0.2">
      <c r="A19" s="53" t="s">
        <v>45</v>
      </c>
      <c r="B19" s="48"/>
      <c r="C19" s="48"/>
    </row>
    <row r="20" spans="1:3" x14ac:dyDescent="0.2">
      <c r="A20" s="48"/>
      <c r="B20" s="48" t="s">
        <v>35</v>
      </c>
      <c r="C20" s="54">
        <v>722002483.42999995</v>
      </c>
    </row>
    <row r="21" spans="1:3" x14ac:dyDescent="0.2">
      <c r="A21" s="48"/>
      <c r="B21" s="48" t="s">
        <v>34</v>
      </c>
      <c r="C21" s="56">
        <v>270708079.77999997</v>
      </c>
    </row>
    <row r="22" spans="1:3" x14ac:dyDescent="0.2">
      <c r="A22" s="48"/>
      <c r="B22" s="48" t="s">
        <v>33</v>
      </c>
      <c r="C22" s="57">
        <v>19664445.210000001</v>
      </c>
    </row>
    <row r="23" spans="1:3" x14ac:dyDescent="0.2">
      <c r="A23" s="48"/>
      <c r="B23" s="48"/>
      <c r="C23" s="56"/>
    </row>
    <row r="24" spans="1:3" x14ac:dyDescent="0.2">
      <c r="A24" s="48"/>
      <c r="B24" s="48" t="s">
        <v>32</v>
      </c>
      <c r="C24" s="56">
        <f>SUM(C20:C22)</f>
        <v>1012375008.42</v>
      </c>
    </row>
    <row r="25" spans="1:3" x14ac:dyDescent="0.2">
      <c r="A25" s="48"/>
      <c r="B25" s="48"/>
      <c r="C25" s="56"/>
    </row>
    <row r="26" spans="1:3" x14ac:dyDescent="0.2">
      <c r="A26" s="53" t="s">
        <v>44</v>
      </c>
      <c r="B26" s="48"/>
      <c r="C26" s="56"/>
    </row>
    <row r="27" spans="1:3" x14ac:dyDescent="0.2">
      <c r="A27" s="48"/>
      <c r="B27" s="48" t="s">
        <v>30</v>
      </c>
      <c r="C27" s="56">
        <v>21508531.140000001</v>
      </c>
    </row>
    <row r="28" spans="1:3" x14ac:dyDescent="0.2">
      <c r="A28" s="48"/>
      <c r="B28" s="48" t="s">
        <v>29</v>
      </c>
      <c r="C28" s="57">
        <v>2061888.42</v>
      </c>
    </row>
    <row r="29" spans="1:3" x14ac:dyDescent="0.2">
      <c r="A29" s="48"/>
      <c r="B29" s="48"/>
      <c r="C29" s="56"/>
    </row>
    <row r="30" spans="1:3" x14ac:dyDescent="0.2">
      <c r="A30" s="48"/>
      <c r="B30" s="48" t="s">
        <v>28</v>
      </c>
      <c r="C30" s="57">
        <f>SUM(C27:C28)</f>
        <v>23570419.560000002</v>
      </c>
    </row>
    <row r="31" spans="1:3" x14ac:dyDescent="0.2">
      <c r="A31" s="48"/>
      <c r="B31" s="48"/>
      <c r="C31" s="56"/>
    </row>
    <row r="32" spans="1:3" x14ac:dyDescent="0.2">
      <c r="A32" s="48"/>
      <c r="B32" s="48" t="s">
        <v>43</v>
      </c>
      <c r="C32" s="56">
        <f>C24+C30</f>
        <v>1035945427.98</v>
      </c>
    </row>
    <row r="33" spans="1:3" x14ac:dyDescent="0.2">
      <c r="A33" s="48"/>
      <c r="B33" s="48"/>
      <c r="C33" s="56"/>
    </row>
    <row r="34" spans="1:3" x14ac:dyDescent="0.2">
      <c r="A34" s="53" t="s">
        <v>42</v>
      </c>
      <c r="B34" s="48"/>
      <c r="C34" s="56"/>
    </row>
    <row r="35" spans="1:3" x14ac:dyDescent="0.2">
      <c r="A35" s="48"/>
      <c r="B35" s="48" t="s">
        <v>25</v>
      </c>
      <c r="C35" s="56">
        <v>6849727.2199999997</v>
      </c>
    </row>
    <row r="36" spans="1:3" x14ac:dyDescent="0.2">
      <c r="A36" s="48"/>
      <c r="B36" s="48" t="s">
        <v>24</v>
      </c>
      <c r="C36" s="57">
        <v>13180715.43</v>
      </c>
    </row>
    <row r="37" spans="1:3" x14ac:dyDescent="0.2">
      <c r="A37" s="48"/>
      <c r="B37" s="48"/>
      <c r="C37" s="56"/>
    </row>
    <row r="38" spans="1:3" x14ac:dyDescent="0.2">
      <c r="A38" s="48"/>
      <c r="B38" s="48" t="s">
        <v>23</v>
      </c>
      <c r="C38" s="57">
        <f>SUM(C35:C36)</f>
        <v>20030442.649999999</v>
      </c>
    </row>
    <row r="39" spans="1:3" x14ac:dyDescent="0.2">
      <c r="A39" s="48"/>
      <c r="B39" s="48"/>
      <c r="C39" s="56"/>
    </row>
    <row r="40" spans="1:3" x14ac:dyDescent="0.2">
      <c r="A40" s="48"/>
      <c r="B40" s="48" t="s">
        <v>41</v>
      </c>
      <c r="C40" s="56">
        <f>C32+C38</f>
        <v>1055975870.63</v>
      </c>
    </row>
    <row r="41" spans="1:3" x14ac:dyDescent="0.2">
      <c r="A41" s="48"/>
      <c r="B41" s="48"/>
      <c r="C41" s="56"/>
    </row>
    <row r="42" spans="1:3" x14ac:dyDescent="0.2">
      <c r="A42" s="48" t="s">
        <v>40</v>
      </c>
      <c r="B42" s="48"/>
      <c r="C42" s="56">
        <v>-1552668.79</v>
      </c>
    </row>
    <row r="43" spans="1:3" x14ac:dyDescent="0.2">
      <c r="A43" s="48" t="s">
        <v>39</v>
      </c>
      <c r="B43" s="48"/>
      <c r="C43" s="57">
        <v>12994609.439999999</v>
      </c>
    </row>
    <row r="44" spans="1:3" x14ac:dyDescent="0.2">
      <c r="A44" s="48"/>
      <c r="B44" s="48"/>
      <c r="C44" s="56"/>
    </row>
    <row r="45" spans="1:3" ht="13.5" thickBot="1" x14ac:dyDescent="0.25">
      <c r="A45" s="48"/>
      <c r="B45" s="48" t="s">
        <v>38</v>
      </c>
      <c r="C45" s="59">
        <f>SUM(C40:C43)</f>
        <v>1067417811.2800001</v>
      </c>
    </row>
    <row r="46" spans="1:3" ht="13.5" thickTop="1" x14ac:dyDescent="0.2">
      <c r="A46" s="48"/>
      <c r="B46" s="48"/>
      <c r="C46" s="58"/>
    </row>
    <row r="47" spans="1:3" x14ac:dyDescent="0.2">
      <c r="A47" s="48"/>
      <c r="B47" s="60" t="s">
        <v>81</v>
      </c>
      <c r="C47" s="54">
        <v>48455397.530000001</v>
      </c>
    </row>
    <row r="48" spans="1:3" x14ac:dyDescent="0.2">
      <c r="A48" s="48"/>
      <c r="B48" s="48" t="s">
        <v>82</v>
      </c>
      <c r="C48" s="55">
        <v>19757735.510000002</v>
      </c>
    </row>
    <row r="49" spans="1:3" x14ac:dyDescent="0.2">
      <c r="A49" s="48"/>
      <c r="B49" s="48" t="s">
        <v>83</v>
      </c>
      <c r="C49" s="55">
        <v>5043097.24</v>
      </c>
    </row>
    <row r="50" spans="1:3" x14ac:dyDescent="0.2">
      <c r="A50" s="48"/>
      <c r="B50" s="48" t="s">
        <v>84</v>
      </c>
      <c r="C50" s="55">
        <v>19990793.940000001</v>
      </c>
    </row>
    <row r="51" spans="1:3" x14ac:dyDescent="0.2">
      <c r="A51" s="48"/>
      <c r="B51" s="48" t="s">
        <v>85</v>
      </c>
      <c r="C51" s="55">
        <v>19289340.800000001</v>
      </c>
    </row>
    <row r="52" spans="1:3" x14ac:dyDescent="0.2">
      <c r="A52" s="48"/>
      <c r="B52" s="48" t="s">
        <v>86</v>
      </c>
      <c r="C52" s="55">
        <v>-392008.93</v>
      </c>
    </row>
    <row r="53" spans="1:3" x14ac:dyDescent="0.2">
      <c r="A53" s="48"/>
      <c r="B53" s="48" t="s">
        <v>87</v>
      </c>
      <c r="C53" s="55">
        <v>-7490132.5999999996</v>
      </c>
    </row>
    <row r="54" spans="1:3" x14ac:dyDescent="0.2">
      <c r="A54" s="48"/>
      <c r="B54" s="48" t="s">
        <v>88</v>
      </c>
      <c r="C54" s="55">
        <v>-1263822.1100000001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9" activePane="bottomRight" state="frozen"/>
      <selection activeCell="A19" sqref="A1:XFD1048576"/>
      <selection pane="topRight" activeCell="A19" sqref="A1:XFD1048576"/>
      <selection pane="bottomLeft" activeCell="A19" sqref="A1:XFD1048576"/>
      <selection pane="bottomRight" activeCell="A19" sqref="A1:XFD1048576"/>
    </sheetView>
  </sheetViews>
  <sheetFormatPr defaultColWidth="9.140625" defaultRowHeight="12" x14ac:dyDescent="0.2"/>
  <cols>
    <col min="1" max="2" width="1.7109375" style="48" customWidth="1"/>
    <col min="3" max="3" width="9.140625" style="48"/>
    <col min="4" max="4" width="23.85546875" style="48" customWidth="1"/>
    <col min="5" max="5" width="16.7109375" style="48" customWidth="1"/>
    <col min="6" max="16384" width="9.140625" style="48"/>
  </cols>
  <sheetData>
    <row r="1" spans="1:5" s="46" customFormat="1" ht="15" x14ac:dyDescent="0.25">
      <c r="E1" s="78" t="s">
        <v>50</v>
      </c>
    </row>
    <row r="2" spans="1:5" s="46" customFormat="1" ht="15" x14ac:dyDescent="0.25">
      <c r="E2" s="78" t="s">
        <v>49</v>
      </c>
    </row>
    <row r="3" spans="1:5" s="46" customFormat="1" ht="15" x14ac:dyDescent="0.25">
      <c r="E3" s="78" t="s">
        <v>95</v>
      </c>
    </row>
    <row r="4" spans="1:5" s="47" customFormat="1" ht="12.75" x14ac:dyDescent="0.2">
      <c r="E4" s="79" t="s">
        <v>48</v>
      </c>
    </row>
    <row r="5" spans="1:5" x14ac:dyDescent="0.2">
      <c r="A5" s="48" t="s">
        <v>20</v>
      </c>
    </row>
    <row r="6" spans="1:5" s="50" customFormat="1" ht="12.75" x14ac:dyDescent="0.2">
      <c r="A6" s="50" t="s">
        <v>20</v>
      </c>
    </row>
    <row r="7" spans="1:5" s="50" customFormat="1" ht="12.75" x14ac:dyDescent="0.2">
      <c r="E7" s="49" t="s">
        <v>47</v>
      </c>
    </row>
    <row r="8" spans="1:5" s="50" customFormat="1" ht="12.75" x14ac:dyDescent="0.2">
      <c r="A8" s="47" t="s">
        <v>46</v>
      </c>
      <c r="E8" s="77">
        <v>2021</v>
      </c>
    </row>
    <row r="9" spans="1:5" x14ac:dyDescent="0.2">
      <c r="B9" s="53" t="s">
        <v>45</v>
      </c>
    </row>
    <row r="10" spans="1:5" x14ac:dyDescent="0.2">
      <c r="C10" s="48" t="s">
        <v>35</v>
      </c>
      <c r="E10" s="54">
        <v>722002483.42999995</v>
      </c>
    </row>
    <row r="11" spans="1:5" x14ac:dyDescent="0.2">
      <c r="C11" s="48" t="s">
        <v>34</v>
      </c>
      <c r="E11" s="56">
        <v>270708079.77999997</v>
      </c>
    </row>
    <row r="12" spans="1:5" x14ac:dyDescent="0.2">
      <c r="C12" s="48" t="s">
        <v>33</v>
      </c>
      <c r="E12" s="57">
        <v>19664445.210000001</v>
      </c>
    </row>
    <row r="13" spans="1:5" x14ac:dyDescent="0.2">
      <c r="E13" s="56"/>
    </row>
    <row r="14" spans="1:5" x14ac:dyDescent="0.2">
      <c r="C14" s="48" t="s">
        <v>32</v>
      </c>
      <c r="E14" s="56">
        <f>SUM(E10:E12)</f>
        <v>1012375008.42</v>
      </c>
    </row>
    <row r="15" spans="1:5" x14ac:dyDescent="0.2">
      <c r="E15" s="56"/>
    </row>
    <row r="16" spans="1:5" x14ac:dyDescent="0.2">
      <c r="B16" s="53" t="s">
        <v>44</v>
      </c>
      <c r="E16" s="56"/>
    </row>
    <row r="17" spans="2:5" x14ac:dyDescent="0.2">
      <c r="C17" s="48" t="s">
        <v>30</v>
      </c>
      <c r="E17" s="56">
        <v>21508531.140000001</v>
      </c>
    </row>
    <row r="18" spans="2:5" x14ac:dyDescent="0.2">
      <c r="C18" s="48" t="s">
        <v>29</v>
      </c>
      <c r="E18" s="57">
        <v>2061888.42</v>
      </c>
    </row>
    <row r="19" spans="2:5" x14ac:dyDescent="0.2">
      <c r="E19" s="56"/>
    </row>
    <row r="20" spans="2:5" x14ac:dyDescent="0.2">
      <c r="C20" s="48" t="s">
        <v>28</v>
      </c>
      <c r="E20" s="57">
        <f>SUM(E17:E18)</f>
        <v>23570419.560000002</v>
      </c>
    </row>
    <row r="21" spans="2:5" x14ac:dyDescent="0.2">
      <c r="E21" s="56"/>
    </row>
    <row r="22" spans="2:5" x14ac:dyDescent="0.2">
      <c r="C22" s="48" t="s">
        <v>43</v>
      </c>
      <c r="E22" s="56">
        <f>E14+E20</f>
        <v>1035945427.98</v>
      </c>
    </row>
    <row r="23" spans="2:5" x14ac:dyDescent="0.2">
      <c r="E23" s="56"/>
    </row>
    <row r="24" spans="2:5" x14ac:dyDescent="0.2">
      <c r="B24" s="53" t="s">
        <v>42</v>
      </c>
      <c r="E24" s="56"/>
    </row>
    <row r="25" spans="2:5" x14ac:dyDescent="0.2">
      <c r="C25" s="48" t="s">
        <v>25</v>
      </c>
      <c r="E25" s="56">
        <v>6849727.2199999997</v>
      </c>
    </row>
    <row r="26" spans="2:5" x14ac:dyDescent="0.2">
      <c r="C26" s="48" t="s">
        <v>24</v>
      </c>
      <c r="E26" s="57">
        <v>13180715.43</v>
      </c>
    </row>
    <row r="27" spans="2:5" x14ac:dyDescent="0.2">
      <c r="E27" s="56"/>
    </row>
    <row r="28" spans="2:5" x14ac:dyDescent="0.2">
      <c r="C28" s="48" t="s">
        <v>23</v>
      </c>
      <c r="E28" s="57">
        <f>SUM(E25:E26)</f>
        <v>20030442.649999999</v>
      </c>
    </row>
    <row r="29" spans="2:5" x14ac:dyDescent="0.2">
      <c r="E29" s="56"/>
    </row>
    <row r="30" spans="2:5" x14ac:dyDescent="0.2">
      <c r="C30" s="48" t="s">
        <v>41</v>
      </c>
      <c r="E30" s="56">
        <f>E22+E28</f>
        <v>1055975870.63</v>
      </c>
    </row>
    <row r="31" spans="2:5" x14ac:dyDescent="0.2">
      <c r="E31" s="56"/>
    </row>
    <row r="32" spans="2:5" x14ac:dyDescent="0.2">
      <c r="B32" s="48" t="s">
        <v>40</v>
      </c>
      <c r="E32" s="56">
        <v>-1552668.79</v>
      </c>
    </row>
    <row r="33" spans="1:5" x14ac:dyDescent="0.2">
      <c r="B33" s="48" t="s">
        <v>39</v>
      </c>
      <c r="E33" s="57">
        <v>12994609.439999999</v>
      </c>
    </row>
    <row r="34" spans="1:5" x14ac:dyDescent="0.2">
      <c r="E34" s="56"/>
    </row>
    <row r="35" spans="1:5" ht="12.75" thickBot="1" x14ac:dyDescent="0.25">
      <c r="C35" s="48" t="s">
        <v>38</v>
      </c>
      <c r="E35" s="59">
        <f>SUM(E30:E33)</f>
        <v>1067417811.2800001</v>
      </c>
    </row>
    <row r="36" spans="1:5" ht="12.75" thickTop="1" x14ac:dyDescent="0.2">
      <c r="E36" s="58"/>
    </row>
    <row r="37" spans="1:5" x14ac:dyDescent="0.2">
      <c r="C37" s="60" t="s">
        <v>81</v>
      </c>
      <c r="E37" s="54">
        <v>48455397.530000001</v>
      </c>
    </row>
    <row r="38" spans="1:5" x14ac:dyDescent="0.2">
      <c r="C38" s="48" t="s">
        <v>82</v>
      </c>
      <c r="E38" s="55">
        <v>19757735.510000002</v>
      </c>
    </row>
    <row r="39" spans="1:5" x14ac:dyDescent="0.2">
      <c r="C39" s="48" t="s">
        <v>83</v>
      </c>
      <c r="E39" s="55">
        <v>5043097.24</v>
      </c>
    </row>
    <row r="40" spans="1:5" x14ac:dyDescent="0.2">
      <c r="C40" s="48" t="s">
        <v>84</v>
      </c>
      <c r="E40" s="55">
        <v>19990793.940000001</v>
      </c>
    </row>
    <row r="41" spans="1:5" x14ac:dyDescent="0.2">
      <c r="C41" s="48" t="s">
        <v>85</v>
      </c>
      <c r="E41" s="55">
        <v>19289340.800000001</v>
      </c>
    </row>
    <row r="42" spans="1:5" x14ac:dyDescent="0.2">
      <c r="C42" s="48" t="s">
        <v>86</v>
      </c>
      <c r="E42" s="55">
        <v>-392008.93</v>
      </c>
    </row>
    <row r="43" spans="1:5" x14ac:dyDescent="0.2">
      <c r="C43" s="48" t="s">
        <v>87</v>
      </c>
      <c r="E43" s="55">
        <v>-7490132.5999999996</v>
      </c>
    </row>
    <row r="44" spans="1:5" x14ac:dyDescent="0.2">
      <c r="C44" s="48" t="s">
        <v>88</v>
      </c>
      <c r="E44" s="55">
        <v>-1263822.1100000001</v>
      </c>
    </row>
    <row r="45" spans="1:5" x14ac:dyDescent="0.2">
      <c r="E45" s="56"/>
    </row>
    <row r="46" spans="1:5" ht="12.75" x14ac:dyDescent="0.2">
      <c r="A46" s="47" t="s">
        <v>37</v>
      </c>
      <c r="E46" s="65"/>
    </row>
    <row r="47" spans="1:5" x14ac:dyDescent="0.2">
      <c r="B47" s="53" t="s">
        <v>36</v>
      </c>
      <c r="E47" s="65"/>
    </row>
    <row r="48" spans="1:5" x14ac:dyDescent="0.2">
      <c r="C48" s="48" t="s">
        <v>35</v>
      </c>
      <c r="E48" s="62">
        <v>611027742</v>
      </c>
    </row>
    <row r="49" spans="2:5" x14ac:dyDescent="0.2">
      <c r="C49" s="48" t="s">
        <v>34</v>
      </c>
      <c r="E49" s="62">
        <v>270021761</v>
      </c>
    </row>
    <row r="50" spans="2:5" x14ac:dyDescent="0.2">
      <c r="C50" s="48" t="s">
        <v>33</v>
      </c>
      <c r="E50" s="63">
        <v>22794083</v>
      </c>
    </row>
    <row r="51" spans="2:5" x14ac:dyDescent="0.2">
      <c r="E51" s="61"/>
    </row>
    <row r="52" spans="2:5" x14ac:dyDescent="0.2">
      <c r="C52" s="48" t="s">
        <v>32</v>
      </c>
      <c r="E52" s="61">
        <f>SUM(E48:E50)</f>
        <v>903843586</v>
      </c>
    </row>
    <row r="53" spans="2:5" x14ac:dyDescent="0.2">
      <c r="E53" s="61"/>
    </row>
    <row r="54" spans="2:5" x14ac:dyDescent="0.2">
      <c r="B54" s="53" t="s">
        <v>31</v>
      </c>
      <c r="E54" s="61"/>
    </row>
    <row r="55" spans="2:5" x14ac:dyDescent="0.2">
      <c r="C55" s="48" t="s">
        <v>30</v>
      </c>
      <c r="E55" s="62">
        <v>42025871</v>
      </c>
    </row>
    <row r="56" spans="2:5" x14ac:dyDescent="0.2">
      <c r="C56" s="48" t="s">
        <v>29</v>
      </c>
      <c r="E56" s="63">
        <v>4089396</v>
      </c>
    </row>
    <row r="57" spans="2:5" x14ac:dyDescent="0.2">
      <c r="E57" s="61"/>
    </row>
    <row r="58" spans="2:5" x14ac:dyDescent="0.2">
      <c r="C58" s="48" t="s">
        <v>28</v>
      </c>
      <c r="E58" s="63">
        <f>SUM(E55:E56)</f>
        <v>46115267</v>
      </c>
    </row>
    <row r="59" spans="2:5" x14ac:dyDescent="0.2">
      <c r="E59" s="61"/>
    </row>
    <row r="60" spans="2:5" x14ac:dyDescent="0.2">
      <c r="C60" s="48" t="s">
        <v>27</v>
      </c>
      <c r="E60" s="61">
        <f>E52+E58</f>
        <v>949958853</v>
      </c>
    </row>
    <row r="61" spans="2:5" x14ac:dyDescent="0.2">
      <c r="E61" s="61"/>
    </row>
    <row r="62" spans="2:5" x14ac:dyDescent="0.2">
      <c r="B62" s="53" t="s">
        <v>26</v>
      </c>
      <c r="E62" s="61"/>
    </row>
    <row r="63" spans="2:5" x14ac:dyDescent="0.2">
      <c r="C63" s="48" t="s">
        <v>25</v>
      </c>
      <c r="E63" s="62">
        <v>51185221</v>
      </c>
    </row>
    <row r="64" spans="2:5" x14ac:dyDescent="0.2">
      <c r="C64" s="48" t="s">
        <v>24</v>
      </c>
      <c r="E64" s="63">
        <v>168619666</v>
      </c>
    </row>
    <row r="65" spans="1:5" x14ac:dyDescent="0.2">
      <c r="E65" s="61"/>
    </row>
    <row r="66" spans="1:5" x14ac:dyDescent="0.2">
      <c r="C66" s="48" t="s">
        <v>23</v>
      </c>
      <c r="E66" s="63">
        <f>SUM(E63:E64)</f>
        <v>219804887</v>
      </c>
    </row>
    <row r="67" spans="1:5" x14ac:dyDescent="0.2">
      <c r="E67" s="61"/>
    </row>
    <row r="68" spans="1:5" ht="12.75" thickBot="1" x14ac:dyDescent="0.25">
      <c r="C68" s="48" t="s">
        <v>22</v>
      </c>
      <c r="E68" s="64">
        <f>E60+E66</f>
        <v>1169763740</v>
      </c>
    </row>
    <row r="69" spans="1:5" ht="12.75" thickTop="1" x14ac:dyDescent="0.2"/>
    <row r="70" spans="1:5" ht="38.25" x14ac:dyDescent="0.2">
      <c r="A70" s="48" t="s">
        <v>20</v>
      </c>
      <c r="C70" s="72" t="s">
        <v>21</v>
      </c>
      <c r="D70" s="103"/>
      <c r="E70" s="103"/>
    </row>
    <row r="71" spans="1:5" x14ac:dyDescent="0.2">
      <c r="A71" s="48" t="s">
        <v>20</v>
      </c>
    </row>
    <row r="72" spans="1:5" x14ac:dyDescent="0.2">
      <c r="A72" s="48" t="s">
        <v>20</v>
      </c>
    </row>
    <row r="73" spans="1:5" x14ac:dyDescent="0.2">
      <c r="A73" s="48" t="s">
        <v>20</v>
      </c>
    </row>
    <row r="74" spans="1:5" x14ac:dyDescent="0.2">
      <c r="A74" s="48" t="s">
        <v>20</v>
      </c>
    </row>
    <row r="75" spans="1:5" x14ac:dyDescent="0.2">
      <c r="A75" s="48" t="s">
        <v>20</v>
      </c>
    </row>
    <row r="76" spans="1:5" x14ac:dyDescent="0.2">
      <c r="A76" s="48" t="s">
        <v>20</v>
      </c>
    </row>
    <row r="77" spans="1:5" x14ac:dyDescent="0.2">
      <c r="A77" s="48" t="s">
        <v>20</v>
      </c>
    </row>
    <row r="78" spans="1:5" x14ac:dyDescent="0.2">
      <c r="A78" s="48" t="s">
        <v>20</v>
      </c>
    </row>
    <row r="79" spans="1:5" x14ac:dyDescent="0.2">
      <c r="A79" s="48" t="s">
        <v>20</v>
      </c>
    </row>
    <row r="80" spans="1:5" x14ac:dyDescent="0.2">
      <c r="A80" s="48" t="s">
        <v>20</v>
      </c>
    </row>
    <row r="81" spans="1:1" x14ac:dyDescent="0.2">
      <c r="A81" s="48" t="s">
        <v>20</v>
      </c>
    </row>
    <row r="82" spans="1:1" x14ac:dyDescent="0.2">
      <c r="A82" s="48" t="s">
        <v>20</v>
      </c>
    </row>
    <row r="83" spans="1:1" x14ac:dyDescent="0.2">
      <c r="A83" s="48" t="s">
        <v>20</v>
      </c>
    </row>
    <row r="84" spans="1:1" x14ac:dyDescent="0.2">
      <c r="A84" s="48" t="s">
        <v>20</v>
      </c>
    </row>
  </sheetData>
  <printOptions horizontalCentered="1"/>
  <pageMargins left="0.25" right="0.25" top="0.25" bottom="0.39" header="0" footer="0"/>
  <pageSetup scale="55" orientation="landscape" r:id="rId1"/>
  <headerFooter alignWithMargins="0">
    <oddFooter>&amp;C6c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33" sqref="B33"/>
    </sheetView>
  </sheetViews>
  <sheetFormatPr defaultColWidth="8.85546875" defaultRowHeight="15" x14ac:dyDescent="0.25"/>
  <cols>
    <col min="1" max="1" width="60.42578125" style="101" customWidth="1"/>
    <col min="2" max="16384" width="8.85546875" style="101"/>
  </cols>
  <sheetData>
    <row r="1" spans="1:4" x14ac:dyDescent="0.25">
      <c r="A1" s="100" t="s">
        <v>91</v>
      </c>
      <c r="D1" s="80"/>
    </row>
    <row r="2" spans="1:4" x14ac:dyDescent="0.25">
      <c r="D2" s="80"/>
    </row>
    <row r="3" spans="1:4" x14ac:dyDescent="0.25">
      <c r="D3" s="80"/>
    </row>
    <row r="4" spans="1:4" x14ac:dyDescent="0.25">
      <c r="D4" s="80"/>
    </row>
    <row r="5" spans="1:4" x14ac:dyDescent="0.25">
      <c r="D5" s="80"/>
    </row>
    <row r="6" spans="1:4" x14ac:dyDescent="0.25">
      <c r="D6" s="80"/>
    </row>
    <row r="7" spans="1:4" x14ac:dyDescent="0.25">
      <c r="D7" s="80"/>
    </row>
    <row r="8" spans="1:4" x14ac:dyDescent="0.25">
      <c r="D8" s="80"/>
    </row>
    <row r="9" spans="1:4" x14ac:dyDescent="0.25">
      <c r="D9" s="80"/>
    </row>
    <row r="10" spans="1:4" x14ac:dyDescent="0.25">
      <c r="D10" s="80"/>
    </row>
    <row r="11" spans="1:4" x14ac:dyDescent="0.25">
      <c r="D11" s="80"/>
    </row>
    <row r="12" spans="1:4" x14ac:dyDescent="0.25">
      <c r="D12" s="80"/>
    </row>
    <row r="13" spans="1:4" x14ac:dyDescent="0.25">
      <c r="D13" s="80"/>
    </row>
    <row r="14" spans="1:4" x14ac:dyDescent="0.25">
      <c r="D14" s="80"/>
    </row>
    <row r="15" spans="1:4" x14ac:dyDescent="0.25">
      <c r="D15" s="80"/>
    </row>
    <row r="16" spans="1:4" x14ac:dyDescent="0.25">
      <c r="D16" s="80"/>
    </row>
    <row r="17" spans="1:4" x14ac:dyDescent="0.25">
      <c r="D17" s="80"/>
    </row>
    <row r="27" spans="1:4" ht="15.75" thickBot="1" x14ac:dyDescent="0.3"/>
    <row r="28" spans="1:4" ht="15.75" thickBot="1" x14ac:dyDescent="0.3">
      <c r="A28" s="101" t="s">
        <v>92</v>
      </c>
      <c r="B28" s="102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G37" sqref="G37"/>
    </sheetView>
  </sheetViews>
  <sheetFormatPr defaultRowHeight="12.75" x14ac:dyDescent="0.2"/>
  <cols>
    <col min="1" max="1" width="8.42578125" style="80" bestFit="1" customWidth="1"/>
    <col min="2" max="2" width="4.140625" style="80" bestFit="1" customWidth="1"/>
    <col min="3" max="3" width="10.5703125" style="80" bestFit="1" customWidth="1"/>
    <col min="4" max="4" width="13.85546875" style="80" bestFit="1" customWidth="1"/>
    <col min="5" max="5" width="14.28515625" style="80" bestFit="1" customWidth="1"/>
    <col min="6" max="6" width="35.42578125" style="80" bestFit="1" customWidth="1"/>
    <col min="7" max="7" width="16.42578125" style="80" bestFit="1" customWidth="1"/>
    <col min="8" max="8" width="18.7109375" style="80" bestFit="1" customWidth="1"/>
    <col min="9" max="9" width="24.42578125" style="80" bestFit="1" customWidth="1"/>
    <col min="10" max="12" width="11.140625" style="80" bestFit="1" customWidth="1"/>
    <col min="13" max="13" width="30.5703125" style="80" customWidth="1"/>
    <col min="14" max="14" width="25" style="80" bestFit="1" customWidth="1"/>
    <col min="15" max="15" width="30.5703125" style="80" bestFit="1" customWidth="1"/>
    <col min="16" max="16384" width="9.140625" style="80"/>
  </cols>
  <sheetData>
    <row r="1" spans="1:12" x14ac:dyDescent="0.2">
      <c r="A1" s="83" t="s">
        <v>20</v>
      </c>
      <c r="B1" s="83" t="s">
        <v>20</v>
      </c>
      <c r="C1" s="83" t="s">
        <v>20</v>
      </c>
      <c r="D1" s="83" t="s">
        <v>20</v>
      </c>
      <c r="E1" s="83" t="s">
        <v>20</v>
      </c>
      <c r="F1" s="83" t="s">
        <v>20</v>
      </c>
      <c r="G1" s="83" t="s">
        <v>20</v>
      </c>
      <c r="H1" s="83" t="s">
        <v>20</v>
      </c>
      <c r="I1" s="84" t="s">
        <v>63</v>
      </c>
      <c r="J1" s="85"/>
      <c r="K1" s="85"/>
      <c r="L1" s="85"/>
    </row>
    <row r="2" spans="1:12" x14ac:dyDescent="0.2">
      <c r="A2" s="83" t="s">
        <v>20</v>
      </c>
      <c r="B2" s="86" t="s">
        <v>20</v>
      </c>
      <c r="C2" s="86" t="s">
        <v>20</v>
      </c>
      <c r="D2" s="86" t="s">
        <v>20</v>
      </c>
      <c r="E2" s="86" t="s">
        <v>20</v>
      </c>
      <c r="F2" s="86" t="s">
        <v>20</v>
      </c>
      <c r="G2" s="86" t="s">
        <v>20</v>
      </c>
      <c r="H2" s="83" t="s">
        <v>51</v>
      </c>
      <c r="I2" s="87" t="s">
        <v>72</v>
      </c>
      <c r="J2" s="87" t="s">
        <v>73</v>
      </c>
      <c r="K2" s="87" t="s">
        <v>74</v>
      </c>
      <c r="L2" s="88" t="s">
        <v>93</v>
      </c>
    </row>
    <row r="3" spans="1:12" x14ac:dyDescent="0.2">
      <c r="A3" s="83" t="s">
        <v>52</v>
      </c>
      <c r="B3" s="89"/>
      <c r="C3" s="83" t="s">
        <v>62</v>
      </c>
      <c r="D3" s="89"/>
      <c r="E3" s="83" t="s">
        <v>53</v>
      </c>
      <c r="F3" s="89"/>
      <c r="G3" s="83" t="s">
        <v>54</v>
      </c>
      <c r="H3" s="83" t="s">
        <v>20</v>
      </c>
      <c r="I3" s="90" t="s">
        <v>70</v>
      </c>
      <c r="J3" s="90" t="s">
        <v>70</v>
      </c>
      <c r="K3" s="90" t="s">
        <v>70</v>
      </c>
      <c r="L3" s="90" t="s">
        <v>70</v>
      </c>
    </row>
    <row r="4" spans="1:12" x14ac:dyDescent="0.2">
      <c r="A4" s="84" t="s">
        <v>75</v>
      </c>
      <c r="B4" s="91" t="s">
        <v>76</v>
      </c>
      <c r="C4" s="91" t="s">
        <v>64</v>
      </c>
      <c r="D4" s="91" t="s">
        <v>65</v>
      </c>
      <c r="E4" s="91" t="s">
        <v>56</v>
      </c>
      <c r="F4" s="91" t="s">
        <v>57</v>
      </c>
      <c r="G4" s="91" t="s">
        <v>66</v>
      </c>
      <c r="H4" s="84" t="s">
        <v>55</v>
      </c>
      <c r="I4" s="92">
        <v>0</v>
      </c>
      <c r="J4" s="92">
        <v>0</v>
      </c>
      <c r="K4" s="92">
        <v>0</v>
      </c>
      <c r="L4" s="93">
        <v>0</v>
      </c>
    </row>
    <row r="5" spans="1:12" x14ac:dyDescent="0.2">
      <c r="A5" s="85"/>
      <c r="B5" s="94"/>
      <c r="C5" s="94"/>
      <c r="D5" s="94"/>
      <c r="E5" s="94"/>
      <c r="F5" s="94"/>
      <c r="G5" s="91" t="s">
        <v>67</v>
      </c>
      <c r="H5" s="84" t="s">
        <v>55</v>
      </c>
      <c r="I5" s="92">
        <v>-39868.980000000003</v>
      </c>
      <c r="J5" s="92">
        <v>-1573.51</v>
      </c>
      <c r="K5" s="92">
        <v>1.22</v>
      </c>
      <c r="L5" s="93">
        <v>-2.85</v>
      </c>
    </row>
    <row r="6" spans="1:12" x14ac:dyDescent="0.2">
      <c r="A6" s="85"/>
      <c r="B6" s="94"/>
      <c r="C6" s="94"/>
      <c r="D6" s="94"/>
      <c r="E6" s="94"/>
      <c r="F6" s="94"/>
      <c r="G6" s="91" t="s">
        <v>68</v>
      </c>
      <c r="H6" s="84" t="s">
        <v>55</v>
      </c>
      <c r="I6" s="92">
        <v>0</v>
      </c>
      <c r="J6" s="92">
        <v>0</v>
      </c>
      <c r="K6" s="92">
        <v>0</v>
      </c>
      <c r="L6" s="93">
        <v>0</v>
      </c>
    </row>
    <row r="7" spans="1:12" x14ac:dyDescent="0.2">
      <c r="A7" s="85"/>
      <c r="B7" s="94"/>
      <c r="C7" s="94"/>
      <c r="D7" s="94"/>
      <c r="E7" s="94"/>
      <c r="F7" s="94"/>
      <c r="G7" s="91" t="s">
        <v>69</v>
      </c>
      <c r="H7" s="84" t="s">
        <v>55</v>
      </c>
      <c r="I7" s="92">
        <v>-190.21</v>
      </c>
      <c r="J7" s="92">
        <v>-16.98</v>
      </c>
      <c r="K7" s="92">
        <v>-0.19</v>
      </c>
      <c r="L7" s="93">
        <v>0</v>
      </c>
    </row>
    <row r="8" spans="1:12" x14ac:dyDescent="0.2">
      <c r="A8" s="85"/>
      <c r="B8" s="94"/>
      <c r="C8" s="94"/>
      <c r="D8" s="94"/>
      <c r="E8" s="91" t="s">
        <v>58</v>
      </c>
      <c r="F8" s="91" t="s">
        <v>59</v>
      </c>
      <c r="G8" s="91" t="s">
        <v>66</v>
      </c>
      <c r="H8" s="84" t="s">
        <v>55</v>
      </c>
      <c r="I8" s="92"/>
      <c r="J8" s="92">
        <v>0</v>
      </c>
      <c r="K8" s="92">
        <v>0</v>
      </c>
      <c r="L8" s="93">
        <v>0</v>
      </c>
    </row>
    <row r="9" spans="1:12" x14ac:dyDescent="0.2">
      <c r="A9" s="85"/>
      <c r="B9" s="94"/>
      <c r="C9" s="94"/>
      <c r="D9" s="94"/>
      <c r="E9" s="94"/>
      <c r="F9" s="94"/>
      <c r="G9" s="91" t="s">
        <v>67</v>
      </c>
      <c r="H9" s="84" t="s">
        <v>55</v>
      </c>
      <c r="I9" s="92">
        <v>-4031.93</v>
      </c>
      <c r="J9" s="92">
        <v>-181.46</v>
      </c>
      <c r="K9" s="92">
        <v>0</v>
      </c>
      <c r="L9" s="93"/>
    </row>
    <row r="10" spans="1:12" x14ac:dyDescent="0.2">
      <c r="A10" s="85"/>
      <c r="B10" s="94"/>
      <c r="C10" s="94"/>
      <c r="D10" s="94"/>
      <c r="E10" s="94"/>
      <c r="F10" s="94"/>
      <c r="G10" s="91" t="s">
        <v>68</v>
      </c>
      <c r="H10" s="84" t="s">
        <v>55</v>
      </c>
      <c r="I10" s="92">
        <v>0</v>
      </c>
      <c r="J10" s="92">
        <v>0</v>
      </c>
      <c r="K10" s="92">
        <v>0</v>
      </c>
      <c r="L10" s="93">
        <v>0</v>
      </c>
    </row>
    <row r="11" spans="1:12" x14ac:dyDescent="0.2">
      <c r="A11" s="85"/>
      <c r="B11" s="94"/>
      <c r="C11" s="94"/>
      <c r="D11" s="94"/>
      <c r="E11" s="94"/>
      <c r="F11" s="94"/>
      <c r="G11" s="91" t="s">
        <v>69</v>
      </c>
      <c r="H11" s="84" t="s">
        <v>55</v>
      </c>
      <c r="I11" s="92">
        <v>-14.95</v>
      </c>
      <c r="J11" s="92">
        <v>-2.17</v>
      </c>
      <c r="K11" s="92">
        <v>0</v>
      </c>
      <c r="L11" s="93">
        <v>0</v>
      </c>
    </row>
    <row r="12" spans="1:12" x14ac:dyDescent="0.2">
      <c r="A12" s="85"/>
      <c r="B12" s="94"/>
      <c r="C12" s="94"/>
      <c r="D12" s="94"/>
      <c r="E12" s="91" t="s">
        <v>60</v>
      </c>
      <c r="F12" s="91" t="s">
        <v>61</v>
      </c>
      <c r="G12" s="91" t="s">
        <v>66</v>
      </c>
      <c r="H12" s="84" t="s">
        <v>55</v>
      </c>
      <c r="I12" s="92">
        <v>0</v>
      </c>
      <c r="J12" s="92">
        <v>0</v>
      </c>
      <c r="K12" s="92">
        <v>0</v>
      </c>
      <c r="L12" s="93">
        <v>0</v>
      </c>
    </row>
    <row r="13" spans="1:12" x14ac:dyDescent="0.2">
      <c r="A13" s="85"/>
      <c r="B13" s="94"/>
      <c r="C13" s="94"/>
      <c r="D13" s="94"/>
      <c r="E13" s="94"/>
      <c r="F13" s="94"/>
      <c r="G13" s="91" t="s">
        <v>67</v>
      </c>
      <c r="H13" s="84" t="s">
        <v>55</v>
      </c>
      <c r="I13" s="92">
        <v>-4377.3999999999996</v>
      </c>
      <c r="J13" s="92">
        <v>-188.05</v>
      </c>
      <c r="K13" s="92">
        <v>0</v>
      </c>
      <c r="L13" s="93"/>
    </row>
    <row r="14" spans="1:12" x14ac:dyDescent="0.2">
      <c r="A14" s="85"/>
      <c r="B14" s="94"/>
      <c r="C14" s="94"/>
      <c r="D14" s="94"/>
      <c r="E14" s="94"/>
      <c r="F14" s="94"/>
      <c r="G14" s="91" t="s">
        <v>68</v>
      </c>
      <c r="H14" s="84" t="s">
        <v>55</v>
      </c>
      <c r="I14" s="92">
        <v>0</v>
      </c>
      <c r="J14" s="92">
        <v>0</v>
      </c>
      <c r="K14" s="92">
        <v>0</v>
      </c>
      <c r="L14" s="93">
        <v>0</v>
      </c>
    </row>
    <row r="15" spans="1:12" x14ac:dyDescent="0.2">
      <c r="A15" s="85"/>
      <c r="B15" s="94"/>
      <c r="C15" s="94"/>
      <c r="D15" s="94"/>
      <c r="E15" s="94"/>
      <c r="F15" s="94"/>
      <c r="G15" s="91" t="s">
        <v>69</v>
      </c>
      <c r="H15" s="84" t="s">
        <v>55</v>
      </c>
      <c r="I15" s="92">
        <v>-24.95</v>
      </c>
      <c r="J15" s="92">
        <v>-2.91</v>
      </c>
      <c r="K15" s="92"/>
      <c r="L15" s="93"/>
    </row>
    <row r="16" spans="1:12" x14ac:dyDescent="0.2">
      <c r="A16" s="85"/>
      <c r="B16" s="85"/>
      <c r="C16" s="85"/>
      <c r="D16" s="85"/>
      <c r="E16" s="95" t="s">
        <v>71</v>
      </c>
      <c r="F16" s="96"/>
      <c r="G16" s="96"/>
      <c r="H16" s="97"/>
      <c r="I16" s="98">
        <v>-48508.42</v>
      </c>
      <c r="J16" s="98">
        <v>-1965.08</v>
      </c>
      <c r="K16" s="98">
        <v>1.03</v>
      </c>
      <c r="L16" s="99">
        <v>-2.85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J21"/>
  <sheetViews>
    <sheetView workbookViewId="0">
      <selection activeCell="P38" sqref="P38"/>
    </sheetView>
  </sheetViews>
  <sheetFormatPr defaultRowHeight="12.75" x14ac:dyDescent="0.2"/>
  <cols>
    <col min="1" max="1" width="16.140625" style="80" bestFit="1" customWidth="1"/>
    <col min="2" max="2" width="10.5703125" style="80" bestFit="1" customWidth="1"/>
    <col min="3" max="7" width="9.140625" style="80"/>
    <col min="8" max="8" width="13.5703125" style="80" bestFit="1" customWidth="1"/>
    <col min="9" max="16384" width="9.140625" style="80"/>
  </cols>
  <sheetData>
    <row r="14" spans="10:10" x14ac:dyDescent="0.2">
      <c r="J14" s="80" t="s">
        <v>108</v>
      </c>
    </row>
    <row r="20" spans="1:2" ht="15.75" thickBot="1" x14ac:dyDescent="0.3">
      <c r="A20" s="81" t="s">
        <v>96</v>
      </c>
    </row>
    <row r="21" spans="1:2" ht="15.75" thickBot="1" x14ac:dyDescent="0.3">
      <c r="A21" s="82">
        <v>1416385.35</v>
      </c>
      <c r="B21" s="81" t="s">
        <v>97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CaseType xmlns="dc463f71-b30c-4ab2-9473-d307f9d35888">Staff Investigation</CaseType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</documentManagement>
</p:properties>
</file>

<file path=customXml/itemProps1.xml><?xml version="1.0" encoding="utf-8"?>
<ds:datastoreItem xmlns:ds="http://schemas.openxmlformats.org/officeDocument/2006/customXml" ds:itemID="{E5B901EB-FB5D-4299-81D2-68A8F790355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AA03315-3A1E-4DEF-9F12-A84EA0006C5F}"/>
</file>

<file path=customXml/itemProps3.xml><?xml version="1.0" encoding="utf-8"?>
<ds:datastoreItem xmlns:ds="http://schemas.openxmlformats.org/officeDocument/2006/customXml" ds:itemID="{23036C30-BF03-4AEE-8B54-474CCE4F450E}"/>
</file>

<file path=customXml/itemProps4.xml><?xml version="1.0" encoding="utf-8"?>
<ds:datastoreItem xmlns:ds="http://schemas.openxmlformats.org/officeDocument/2006/customXml" ds:itemID="{401EB2E1-2424-4EEB-9631-F2C8368F2E80}"/>
</file>

<file path=customXml/itemProps5.xml><?xml version="1.0" encoding="utf-8"?>
<ds:datastoreItem xmlns:ds="http://schemas.openxmlformats.org/officeDocument/2006/customXml" ds:itemID="{A39825D4-8CB0-4AEE-A7EF-F43A7A90CB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3.02G</vt:lpstr>
      <vt:lpstr>PLR UnProtected EDIT 141Z </vt:lpstr>
      <vt:lpstr>SOG 12-12-2021</vt:lpstr>
      <vt:lpstr>Earnings Sharing</vt:lpstr>
      <vt:lpstr>Gas Rentals in Sch 132 Merger</vt:lpstr>
      <vt:lpstr>PLR 141X 2020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DiMasso, James</cp:lastModifiedBy>
  <cp:lastPrinted>2018-02-28T16:00:24Z</cp:lastPrinted>
  <dcterms:created xsi:type="dcterms:W3CDTF">2004-03-11T21:28:41Z</dcterms:created>
  <dcterms:modified xsi:type="dcterms:W3CDTF">2022-03-25T22:54:46Z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