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420" yWindow="48" windowWidth="23256" windowHeight="10668" tabRatio="910"/>
  </bookViews>
  <sheets>
    <sheet name="3.01E Lead Sheet " sheetId="27" r:id="rId1"/>
    <sheet name="System Model " sheetId="30" r:id="rId2"/>
    <sheet name="Sales &amp; Revenue Adj. " sheetId="3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 localSheetId="2">'[1]Sched 46'!#REF!</definedName>
    <definedName name="\C" localSheetId="1">'[1]Sched 46'!#REF!</definedName>
    <definedName name="\C">'[1]Sched 46'!#REF!</definedName>
    <definedName name="\M" localSheetId="2">'[1]Sched 46'!#REF!</definedName>
    <definedName name="\M" localSheetId="1">'[1]Sched 46'!#REF!</definedName>
    <definedName name="\M">'[1]Sched 46'!#REF!</definedName>
    <definedName name="\P" localSheetId="2">'[1]Sched 46'!#REF!</definedName>
    <definedName name="\P" localSheetId="1">'[1]Sched 46'!#REF!</definedName>
    <definedName name="\P">'[1]Sched 46'!#REF!</definedName>
    <definedName name="__________________six6" localSheetId="2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1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1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1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1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1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2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1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localSheetId="2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localSheetId="2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localSheetId="2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DDEBT">[10]model!#REF!</definedName>
    <definedName name="BD">#REF!</definedName>
    <definedName name="BEm" localSheetId="2" hidden="1">#REF!</definedName>
    <definedName name="BEm" localSheetId="1" hidden="1">#REF!</definedName>
    <definedName name="BEm" hidden="1">#REF!</definedName>
    <definedName name="BEP" localSheetId="2">#REF!</definedName>
    <definedName name="BEP" localSheetId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localSheetId="2" hidden="1">#REF!</definedName>
    <definedName name="Bum" localSheetId="1" hidden="1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localSheetId="2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localSheetId="2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2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pected_Life">#REF!</definedName>
    <definedName name="F" localSheetId="2" hidden="1">#REF!</definedName>
    <definedName name="F" localSheetId="1" hidden="1">#REF!</definedName>
    <definedName name="F" hidden="1">#REF!</definedName>
    <definedName name="FACTORS" localSheetId="2">#REF!</definedName>
    <definedName name="FACTORS" localSheetId="1">#REF!</definedName>
    <definedName name="FACTORS">#REF!</definedName>
    <definedName name="FCR">'[18]Virtual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localSheetId="2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 localSheetId="2">'[25]Summary Sheet'!#REF!</definedName>
    <definedName name="FIT" localSheetId="1">'[25]Summary Sheet'!#REF!</definedName>
    <definedName name="FIT">'[26]Summary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localSheetId="2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'[27]Daily Calc'!#REF!</definedName>
    <definedName name="INTRESEXCH">#REF!</definedName>
    <definedName name="INVPLAN">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'[28]Load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">'[1]Sched 46'!#REF!</definedName>
    <definedName name="M9100F4">#REF!</definedName>
    <definedName name="M9100F4_v4">[29]M9100F4!$A$1:$V$99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[30]Sheet1!$AF$3:$AJ$28</definedName>
    <definedName name="MERGERCOSTS">[31]model!#REF!</definedName>
    <definedName name="METER">'[1]Sched 46'!#REF!</definedName>
    <definedName name="Miller" localSheetId="2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[32]Mthly!$B$11:$D$11,[32]Mthly!$B$35:$D$35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localSheetId="2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[33]INPUTS!$F$41</definedName>
    <definedName name="OthUnc">[11]INPUTS!$F$36</definedName>
    <definedName name="outlookdata">'[34]pivoted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Print_Area1" localSheetId="2">#REF!</definedName>
    <definedName name="Print_Area1" localSheetId="1">#REF!</definedName>
    <definedName name="Print_Area1">#REF!</definedName>
    <definedName name="PRO_FORMA" localSheetId="2">#REF!</definedName>
    <definedName name="PRO_FORMA" localSheetId="1">#REF!</definedName>
    <definedName name="PRO_FORMA">#REF!</definedName>
    <definedName name="PRODADJ" localSheetId="2">[10]model!#REF!</definedName>
    <definedName name="PRODADJ" localSheetId="1">[10]model!#REF!</definedName>
    <definedName name="PRODADJ">[10]model!#REF!</definedName>
    <definedName name="Prodprop" localSheetId="2">#REF!</definedName>
    <definedName name="Prodprop" localSheetId="1">#REF!</definedName>
    <definedName name="Prodprop">#REF!</definedName>
    <definedName name="Production_Factor" localSheetId="2">#REF!</definedName>
    <definedName name="Production_Factor" localSheetId="1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[35]Bremerton!#REF!</definedName>
    <definedName name="ProposedPrint">[35]Bremerton!#REF!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2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A">[36]IPOA2002!#REF!</definedName>
    <definedName name="qqq" localSheetId="2" hidden="1">{#N/A,#N/A,FALSE,"schA"}</definedName>
    <definedName name="qqq" localSheetId="1" hidden="1">{#N/A,#N/A,FALSE,"schA"}</definedName>
    <definedName name="qqq" hidden="1">{#N/A,#N/A,FALSE,"schA"}</definedName>
    <definedName name="QTD_Format">[32]QTD!$B$11:$D$11,[32]QTD!$B$35:$D$35</definedName>
    <definedName name="RATE" localSheetId="2">#REF!</definedName>
    <definedName name="RATE" localSheetId="1">#REF!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'[37]INPUT TAB'!#REF!</definedName>
    <definedName name="RdSch_PY">'[37]INPUT TAB'!#REF!</definedName>
    <definedName name="RdSch_PY2">'[37]INPUT TAB'!#REF!</definedName>
    <definedName name="Realization" localSheetId="2">#REF!</definedName>
    <definedName name="Realization" localSheetId="1">#REF!</definedName>
    <definedName name="Realization">#REF!</definedName>
    <definedName name="realproptaxadjust" localSheetId="2">#REF!</definedName>
    <definedName name="realproptaxadjust" localSheetId="1">#REF!</definedName>
    <definedName name="realproptaxadjust">#REF!</definedName>
    <definedName name="REC" localSheetId="2">#REF!</definedName>
    <definedName name="REC" localSheetId="1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'[38]#REF'!$B$3:$C$112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[33]INPUTS!$F$40</definedName>
    <definedName name="SbUnc">[11]INPUTS!$F$35</definedName>
    <definedName name="schedtoggle">#REF!</definedName>
    <definedName name="sdlfhsdlhfkl" localSheetId="2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ATAC_TEMP">#REF!</definedName>
    <definedName name="SeatacPrint">[35]Bremerton!#REF!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localSheetId="2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[35]Bremerton!#REF!</definedName>
    <definedName name="SUMMER">[35]Bremerton!#REF!</definedName>
    <definedName name="supentit_in_wkly_vect_input" localSheetId="2">#REF!</definedName>
    <definedName name="supentit_in_wkly_vect_input" localSheetId="1">#REF!</definedName>
    <definedName name="supentit_in_wkly_vect_input">#REF!</definedName>
    <definedName name="supentit_out_wkly_vect_input" localSheetId="2">#REF!</definedName>
    <definedName name="supentit_out_wkly_vect_input" localSheetId="1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localSheetId="2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localSheetId="2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localSheetId="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localSheetId="2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2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trans">#REF!</definedName>
    <definedName name="VOMEsc">[12]Assumptions!$C$21</definedName>
    <definedName name="w" localSheetId="2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localSheetId="2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[35]Bremerton!#REF!</definedName>
    <definedName name="WORKSHTS">'[1]Sched 46'!#REF!</definedName>
    <definedName name="WRKCAP">[10]model!#REF!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2" hidden="1">{#N/A,#N/A,FALSE,"schA"}</definedName>
    <definedName name="www" localSheetId="1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'[39]Revison Inputs'!$B$6</definedName>
    <definedName name="YTD_Format">[32]YTD!$B$13:$D$13,[32]YTD!$B$36:$D$36</definedName>
    <definedName name="yuf" localSheetId="2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E46" i="27" l="1"/>
  <c r="E41" i="27"/>
  <c r="E38" i="27"/>
  <c r="E37" i="27"/>
  <c r="C18" i="27" l="1"/>
  <c r="C12" i="27"/>
  <c r="B30" i="31" l="1"/>
  <c r="E34" i="27" s="1"/>
  <c r="B15" i="31"/>
  <c r="F33" i="27" s="1"/>
  <c r="B11" i="31"/>
  <c r="F29" i="27" s="1"/>
  <c r="B23" i="31"/>
  <c r="E27" i="27" s="1"/>
  <c r="N32" i="31"/>
  <c r="L32" i="31"/>
  <c r="J32" i="31"/>
  <c r="H32" i="31"/>
  <c r="F32" i="31"/>
  <c r="D32" i="31"/>
  <c r="B22" i="31"/>
  <c r="E26" i="27" s="1"/>
  <c r="B9" i="31"/>
  <c r="F27" i="27" s="1"/>
  <c r="N18" i="31"/>
  <c r="J18" i="31"/>
  <c r="H18" i="31"/>
  <c r="F18" i="31"/>
  <c r="B33" i="30"/>
  <c r="B32" i="30"/>
  <c r="B31" i="30"/>
  <c r="B30" i="30"/>
  <c r="B29" i="30"/>
  <c r="B28" i="30"/>
  <c r="B27" i="30"/>
  <c r="B26" i="30"/>
  <c r="B25" i="30"/>
  <c r="B24" i="30"/>
  <c r="B23" i="30"/>
  <c r="B22" i="30"/>
  <c r="A22" i="30"/>
  <c r="C23" i="27"/>
  <c r="C21" i="27"/>
  <c r="C19" i="27"/>
  <c r="L10" i="30"/>
  <c r="N10" i="30" s="1"/>
  <c r="L9" i="30"/>
  <c r="N9" i="30" s="1"/>
  <c r="C17" i="27"/>
  <c r="C16" i="27"/>
  <c r="C15" i="27"/>
  <c r="C14" i="27"/>
  <c r="L5" i="30"/>
  <c r="N5" i="30" s="1"/>
  <c r="A23" i="30"/>
  <c r="L4" i="30"/>
  <c r="N4" i="30" s="1"/>
  <c r="K16" i="30" l="1"/>
  <c r="C13" i="27"/>
  <c r="L12" i="30"/>
  <c r="N12" i="30" s="1"/>
  <c r="C20" i="27"/>
  <c r="L14" i="30"/>
  <c r="N14" i="30" s="1"/>
  <c r="C22" i="27"/>
  <c r="B26" i="31"/>
  <c r="E30" i="27" s="1"/>
  <c r="B28" i="31"/>
  <c r="E32" i="27" s="1"/>
  <c r="D18" i="31"/>
  <c r="L18" i="31"/>
  <c r="A24" i="30"/>
  <c r="L7" i="30"/>
  <c r="N7" i="30" s="1"/>
  <c r="O7" i="30" s="1"/>
  <c r="O9" i="30"/>
  <c r="D17" i="27"/>
  <c r="O5" i="30"/>
  <c r="D13" i="27"/>
  <c r="O4" i="30"/>
  <c r="D12" i="27"/>
  <c r="E12" i="27" s="1"/>
  <c r="O12" i="30"/>
  <c r="D20" i="27"/>
  <c r="L6" i="30"/>
  <c r="N6" i="30" s="1"/>
  <c r="L11" i="30"/>
  <c r="N11" i="30" s="1"/>
  <c r="L13" i="30"/>
  <c r="N13" i="30" s="1"/>
  <c r="L15" i="30"/>
  <c r="N15" i="30" s="1"/>
  <c r="E32" i="31"/>
  <c r="I32" i="31"/>
  <c r="M32" i="31"/>
  <c r="L8" i="30"/>
  <c r="N8" i="30" s="1"/>
  <c r="B13" i="31"/>
  <c r="F31" i="27" s="1"/>
  <c r="O10" i="30"/>
  <c r="D18" i="27"/>
  <c r="O14" i="30"/>
  <c r="D22" i="27"/>
  <c r="G32" i="31"/>
  <c r="K32" i="31"/>
  <c r="B25" i="31"/>
  <c r="E29" i="27" s="1"/>
  <c r="B16" i="31"/>
  <c r="F34" i="27" s="1"/>
  <c r="B24" i="31"/>
  <c r="E28" i="27" s="1"/>
  <c r="B27" i="31"/>
  <c r="E31" i="27" s="1"/>
  <c r="B29" i="31"/>
  <c r="E33" i="27" s="1"/>
  <c r="C18" i="31"/>
  <c r="C32" i="31"/>
  <c r="N16" i="30" l="1"/>
  <c r="N17" i="30" s="1"/>
  <c r="D15" i="27"/>
  <c r="B12" i="31"/>
  <c r="F30" i="27" s="1"/>
  <c r="B32" i="31"/>
  <c r="E18" i="31"/>
  <c r="O15" i="30"/>
  <c r="D23" i="27"/>
  <c r="O8" i="30"/>
  <c r="D16" i="27"/>
  <c r="B10" i="31"/>
  <c r="F28" i="27" s="1"/>
  <c r="O13" i="30"/>
  <c r="D21" i="27"/>
  <c r="M18" i="31"/>
  <c r="K18" i="31"/>
  <c r="O11" i="30"/>
  <c r="D19" i="27"/>
  <c r="B8" i="31"/>
  <c r="I18" i="31"/>
  <c r="B14" i="31"/>
  <c r="F32" i="27" s="1"/>
  <c r="G18" i="31"/>
  <c r="O6" i="30"/>
  <c r="D14" i="27"/>
  <c r="A25" i="30"/>
  <c r="B18" i="31" l="1"/>
  <c r="F26" i="27"/>
  <c r="A26" i="30"/>
  <c r="A27" i="30" l="1"/>
  <c r="A28" i="30" l="1"/>
  <c r="A29" i="30" l="1"/>
  <c r="A30" i="30" l="1"/>
  <c r="A31" i="30" l="1"/>
  <c r="A33" i="30" l="1"/>
  <c r="A32" i="30"/>
  <c r="C24" i="27" l="1"/>
  <c r="F11" i="27"/>
  <c r="F12" i="27" s="1"/>
  <c r="E19" i="27" l="1"/>
  <c r="F19" i="27" s="1"/>
  <c r="E17" i="27"/>
  <c r="F17" i="27" s="1"/>
  <c r="E23" i="27"/>
  <c r="F23" i="27" s="1"/>
  <c r="E21" i="27"/>
  <c r="F21" i="27" s="1"/>
  <c r="E16" i="27"/>
  <c r="F16" i="27" s="1"/>
  <c r="E15" i="27"/>
  <c r="F15" i="27" s="1"/>
  <c r="E13" i="27"/>
  <c r="F13" i="27" s="1"/>
  <c r="A11" i="27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E18" i="27" l="1"/>
  <c r="F18" i="27" s="1"/>
  <c r="E14" i="27"/>
  <c r="F14" i="27" s="1"/>
  <c r="E20" i="27"/>
  <c r="F20" i="27" s="1"/>
  <c r="E22" i="27"/>
  <c r="F22" i="27" s="1"/>
  <c r="D24" i="27"/>
  <c r="E24" i="27" l="1"/>
  <c r="F24" i="27"/>
  <c r="E35" i="27" l="1"/>
  <c r="F35" i="27"/>
  <c r="G35" i="27" s="1"/>
  <c r="F37" i="27" l="1"/>
  <c r="F38" i="27"/>
  <c r="G39" i="27" l="1"/>
  <c r="F41" i="27" l="1"/>
  <c r="G42" i="27" s="1"/>
  <c r="G44" i="27" s="1"/>
  <c r="G46" i="27" s="1"/>
  <c r="G47" i="27" s="1"/>
</calcChain>
</file>

<file path=xl/sharedStrings.xml><?xml version="1.0" encoding="utf-8"?>
<sst xmlns="http://schemas.openxmlformats.org/spreadsheetml/2006/main" count="103" uniqueCount="73">
  <si>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</si>
  <si>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</si>
  <si>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</si>
  <si>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</si>
  <si>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</si>
  <si>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</si>
  <si>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</si>
  <si>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</si>
  <si>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</si>
  <si>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</si>
  <si>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</si>
  <si>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</si>
  <si>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</si>
  <si>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</si>
  <si>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</si>
  <si>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</si>
  <si>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</si>
  <si>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</si>
  <si>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</si>
  <si>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Total</t>
  </si>
  <si>
    <t>Schedule 40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</si>
  <si>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</si>
  <si>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</si>
  <si>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</si>
  <si>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</si>
  <si>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</si>
  <si>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</si>
  <si>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</si>
  <si>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</si>
  <si>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</si>
  <si>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</si>
  <si>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</si>
  <si>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</si>
  <si>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</si>
  <si>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</si>
  <si>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</si>
  <si>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</si>
  <si>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</si>
  <si>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</si>
  <si>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</si>
  <si>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</si>
  <si>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GPI Adjustment</t>
  </si>
  <si>
    <t>WeatherAdjustment, MWHs</t>
  </si>
  <si>
    <t>HDD65 (C)</t>
  </si>
  <si>
    <t>Rate Schedule</t>
  </si>
  <si>
    <t>GPI KWH</t>
  </si>
  <si>
    <t>HDD45Coeff</t>
  </si>
  <si>
    <t>CDD65Coeff</t>
  </si>
  <si>
    <t>PUGET SOUND ENERGY-ELECTRIC SYSTEM</t>
  </si>
  <si>
    <t>Actual Rates in Effect</t>
  </si>
  <si>
    <t>KWH</t>
  </si>
  <si>
    <t>HDD55N</t>
  </si>
  <si>
    <t>HDD55</t>
  </si>
  <si>
    <t>Schedule 8, 24</t>
  </si>
  <si>
    <t>Schedule 12, 26</t>
  </si>
  <si>
    <t>Schedule 10, 31</t>
  </si>
  <si>
    <t>Schedule 7A, 11, 25</t>
  </si>
  <si>
    <t>REVENUE ADJUSTMENT: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</si>
  <si>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</si>
  <si>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</si>
  <si>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</si>
  <si>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</si>
  <si>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</si>
  <si>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</si>
  <si>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</si>
  <si>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</si>
  <si>
    <t>1/2018 - 12/2018</t>
  </si>
  <si>
    <t>Effective December 19, 2017 &amp; May 1, 2019 (they are identical)
Variable PCA Rates Only
(Decoupling Covers Fixed Production &amp; Margin Revenue)</t>
  </si>
  <si>
    <t>FOR THE TWELVE MONTHS ENDED DECEMBER, 2019</t>
  </si>
  <si>
    <t>2019 System Temperature-Sensitivity Model Coefficients - Modeling Data Sample Period: 1/1/2015 - 12/31/2018</t>
  </si>
  <si>
    <t>2019 System Model Coefficients:</t>
  </si>
  <si>
    <t>Normal weather values are 30-year average values for 1989-2018.</t>
  </si>
  <si>
    <t>FOR THE TWELVE MONTHS ENDED DECEMBER,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</si>
</sst>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</numFmts>
  <fonts count="1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b/>
      <sz val="14"/>
      <color indexed="18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0">
    <xf numFmtId="0" fontId="0" fillId="0" borderId="0"/>
    <xf numFmtId="166" fontId="5" fillId="0" borderId="0">
      <alignment horizontal="left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6" fillId="0" borderId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38" fontId="7" fillId="22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38" fontId="20" fillId="0" borderId="0"/>
    <xf numFmtId="40" fontId="20" fillId="0" borderId="0"/>
    <xf numFmtId="0" fontId="33" fillId="7" borderId="1" applyNumberFormat="0" applyAlignment="0" applyProtection="0"/>
    <xf numFmtId="10" fontId="7" fillId="23" borderId="6" applyNumberFormat="0" applyBorder="0" applyAlignment="0" applyProtection="0"/>
    <xf numFmtId="0" fontId="34" fillId="0" borderId="7" applyNumberFormat="0" applyFill="0" applyAlignment="0" applyProtection="0"/>
    <xf numFmtId="44" fontId="21" fillId="0" borderId="8" applyNumberFormat="0" applyFont="0" applyAlignment="0">
      <alignment horizontal="center"/>
    </xf>
    <xf numFmtId="44" fontId="21" fillId="0" borderId="9" applyNumberFormat="0" applyFont="0" applyAlignment="0">
      <alignment horizontal="center"/>
    </xf>
    <xf numFmtId="0" fontId="35" fillId="24" borderId="0" applyNumberFormat="0" applyBorder="0" applyAlignment="0" applyProtection="0"/>
    <xf numFmtId="171" fontId="8" fillId="0" borderId="0"/>
    <xf numFmtId="0" fontId="5" fillId="0" borderId="0"/>
    <xf numFmtId="166" fontId="5" fillId="0" borderId="0">
      <alignment horizontal="left" wrapText="1"/>
    </xf>
    <xf numFmtId="0" fontId="5" fillId="25" borderId="10" applyNumberFormat="0" applyFont="0" applyAlignment="0" applyProtection="0"/>
    <xf numFmtId="0" fontId="36" fillId="20" borderId="11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7" fillId="0" borderId="12"/>
    <xf numFmtId="38" fontId="20" fillId="0" borderId="13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3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45" fillId="0" borderId="0"/>
    <xf numFmtId="0" fontId="45" fillId="0" borderId="0"/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45" fillId="0" borderId="0"/>
    <xf numFmtId="0" fontId="4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46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0" fontId="45" fillId="0" borderId="0"/>
    <xf numFmtId="174" fontId="47" fillId="0" borderId="0">
      <alignment horizontal="left"/>
    </xf>
    <xf numFmtId="175" fontId="48" fillId="0" borderId="0">
      <alignment horizontal="left"/>
    </xf>
    <xf numFmtId="0" fontId="49" fillId="0" borderId="38"/>
    <xf numFmtId="0" fontId="50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66" fontId="46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3" fillId="2" borderId="0" applyNumberFormat="0" applyBorder="0" applyAlignment="0" applyProtection="0"/>
    <xf numFmtId="166" fontId="46" fillId="0" borderId="0">
      <alignment horizontal="left" wrapText="1"/>
    </xf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23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66" fontId="46" fillId="0" borderId="0">
      <alignment horizontal="left" wrapText="1"/>
    </xf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3" fillId="3" borderId="0" applyNumberFormat="0" applyBorder="0" applyAlignment="0" applyProtection="0"/>
    <xf numFmtId="166" fontId="46" fillId="0" borderId="0">
      <alignment horizontal="left" wrapText="1"/>
    </xf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23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4" borderId="0" applyNumberFormat="0" applyBorder="0" applyAlignment="0" applyProtection="0"/>
    <xf numFmtId="166" fontId="46" fillId="0" borderId="0">
      <alignment horizontal="left" wrapText="1"/>
    </xf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3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6" fontId="46" fillId="0" borderId="0">
      <alignment horizontal="left" wrapText="1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23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166" fontId="46" fillId="0" borderId="0">
      <alignment horizontal="left" wrapText="1"/>
    </xf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23" fillId="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7" borderId="0" applyNumberFormat="0" applyBorder="0" applyAlignment="0" applyProtection="0"/>
    <xf numFmtId="166" fontId="46" fillId="0" borderId="0">
      <alignment horizontal="left" wrapText="1"/>
    </xf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23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6" fillId="0" borderId="0">
      <alignment horizontal="left" wrapText="1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166" fontId="46" fillId="0" borderId="0">
      <alignment horizontal="left" wrapText="1"/>
    </xf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23" fillId="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6" fontId="46" fillId="0" borderId="0">
      <alignment horizontal="left" wrapText="1"/>
    </xf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3" fillId="10" borderId="0" applyNumberFormat="0" applyBorder="0" applyAlignment="0" applyProtection="0"/>
    <xf numFmtId="166" fontId="46" fillId="0" borderId="0">
      <alignment horizontal="left" wrapText="1"/>
    </xf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23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6" fontId="46" fillId="0" borderId="0">
      <alignment horizontal="left" wrapText="1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3" fillId="5" borderId="0" applyNumberFormat="0" applyBorder="0" applyAlignment="0" applyProtection="0"/>
    <xf numFmtId="166" fontId="46" fillId="0" borderId="0">
      <alignment horizontal="left" wrapText="1"/>
    </xf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23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6" fontId="46" fillId="0" borderId="0">
      <alignment horizontal="left" wrapText="1"/>
    </xf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166" fontId="46" fillId="0" borderId="0">
      <alignment horizontal="left" wrapText="1"/>
    </xf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23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66" fontId="46" fillId="0" borderId="0">
      <alignment horizontal="left" wrapText="1"/>
    </xf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3" fillId="11" borderId="0" applyNumberFormat="0" applyBorder="0" applyAlignment="0" applyProtection="0"/>
    <xf numFmtId="166" fontId="46" fillId="0" borderId="0">
      <alignment horizontal="left" wrapText="1"/>
    </xf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24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6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24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19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24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1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24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24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4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9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66" fontId="46" fillId="0" borderId="0">
      <alignment horizontal="left" wrapText="1"/>
    </xf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19" borderId="0" applyNumberFormat="0" applyBorder="0" applyAlignment="0" applyProtection="0"/>
    <xf numFmtId="166" fontId="46" fillId="0" borderId="0">
      <alignment horizontal="left" wrapText="1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11" borderId="0" applyNumberFormat="0" applyBorder="0" applyAlignment="0" applyProtection="0"/>
    <xf numFmtId="166" fontId="46" fillId="0" borderId="0">
      <alignment horizontal="left" wrapText="1"/>
    </xf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6" fontId="46" fillId="0" borderId="0">
      <alignment horizontal="left" wrapText="1"/>
    </xf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6" fontId="46" fillId="0" borderId="0">
      <alignment horizontal="left" wrapText="1"/>
    </xf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6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17" borderId="0" applyNumberFormat="0" applyBorder="0" applyAlignment="0" applyProtection="0"/>
    <xf numFmtId="166" fontId="46" fillId="0" borderId="0">
      <alignment horizontal="left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25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5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50" fillId="0" borderId="38"/>
    <xf numFmtId="176" fontId="53" fillId="0" borderId="0" applyFill="0" applyBorder="0" applyAlignment="0"/>
    <xf numFmtId="176" fontId="53" fillId="0" borderId="0" applyFill="0" applyBorder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176" fontId="53" fillId="0" borderId="0" applyFill="0" applyBorder="0" applyAlignment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0" fontId="26" fillId="20" borderId="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20" borderId="1" applyNumberFormat="0" applyAlignment="0" applyProtection="0"/>
    <xf numFmtId="0" fontId="54" fillId="65" borderId="39" applyNumberFormat="0" applyAlignment="0" applyProtection="0"/>
    <xf numFmtId="0" fontId="55" fillId="66" borderId="39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41" fontId="5" fillId="23" borderId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5" fillId="66" borderId="39" applyNumberFormat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41" fontId="5" fillId="23" borderId="0"/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41" fontId="5" fillId="23" borderId="0"/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166" fontId="46" fillId="0" borderId="0">
      <alignment horizontal="left" wrapText="1"/>
    </xf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0" fontId="54" fillId="65" borderId="39" applyNumberFormat="0" applyAlignment="0" applyProtection="0"/>
    <xf numFmtId="41" fontId="5" fillId="23" borderId="0"/>
    <xf numFmtId="41" fontId="5" fillId="23" borderId="0"/>
    <xf numFmtId="41" fontId="5" fillId="23" borderId="0"/>
    <xf numFmtId="0" fontId="23" fillId="0" borderId="0"/>
    <xf numFmtId="41" fontId="5" fillId="23" borderId="0"/>
    <xf numFmtId="0" fontId="23" fillId="0" borderId="0"/>
    <xf numFmtId="0" fontId="55" fillId="66" borderId="39" applyNumberFormat="0" applyAlignment="0" applyProtection="0"/>
    <xf numFmtId="0" fontId="54" fillId="65" borderId="39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21" borderId="2" applyNumberFormat="0" applyAlignment="0" applyProtection="0"/>
    <xf numFmtId="166" fontId="46" fillId="0" borderId="0">
      <alignment horizontal="left" wrapText="1"/>
    </xf>
    <xf numFmtId="0" fontId="23" fillId="0" borderId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27" fillId="21" borderId="2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0" fontId="56" fillId="67" borderId="40" applyNumberFormat="0" applyAlignment="0" applyProtection="0"/>
    <xf numFmtId="41" fontId="5" fillId="22" borderId="0"/>
    <xf numFmtId="41" fontId="5" fillId="22" borderId="0"/>
    <xf numFmtId="166" fontId="46" fillId="0" borderId="0">
      <alignment horizontal="left" wrapText="1"/>
    </xf>
    <xf numFmtId="41" fontId="5" fillId="22" borderId="0"/>
    <xf numFmtId="41" fontId="5" fillId="22" borderId="0"/>
    <xf numFmtId="166" fontId="46" fillId="0" borderId="0">
      <alignment horizontal="left" wrapText="1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166" fontId="46" fillId="0" borderId="0">
      <alignment horizontal="left" wrapText="1"/>
    </xf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6" fillId="0" borderId="0">
      <alignment horizontal="left" wrapText="1"/>
    </xf>
    <xf numFmtId="43" fontId="5" fillId="0" borderId="0" applyFont="0" applyFill="0" applyBorder="0" applyAlignment="0" applyProtection="0"/>
    <xf numFmtId="3" fontId="60" fillId="0" borderId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166" fontId="46" fillId="0" borderId="0">
      <alignment horizontal="left" wrapText="1"/>
    </xf>
    <xf numFmtId="3" fontId="60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80" fontId="67" fillId="0" borderId="0">
      <protection locked="0"/>
    </xf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8" fillId="0" borderId="0" applyNumberFormat="0" applyAlignment="0">
      <alignment horizontal="left"/>
    </xf>
    <xf numFmtId="0" fontId="68" fillId="0" borderId="0" applyNumberFormat="0" applyAlignment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68" fillId="0" borderId="0" applyNumberFormat="0" applyAlignment="0">
      <alignment horizontal="left"/>
    </xf>
    <xf numFmtId="0" fontId="69" fillId="0" borderId="0" applyNumberFormat="0" applyAlignment="0"/>
    <xf numFmtId="0" fontId="69" fillId="0" borderId="0" applyNumberFormat="0" applyAlignment="0"/>
    <xf numFmtId="166" fontId="46" fillId="0" borderId="0">
      <alignment horizontal="left" wrapText="1"/>
    </xf>
    <xf numFmtId="166" fontId="46" fillId="0" borderId="0">
      <alignment horizontal="left" wrapText="1"/>
    </xf>
    <xf numFmtId="0" fontId="69" fillId="0" borderId="0" applyNumberFormat="0" applyAlignment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0" fontId="61" fillId="0" borderId="0"/>
    <xf numFmtId="0" fontId="61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0" fontId="23" fillId="0" borderId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70" fillId="0" borderId="0" applyFont="0" applyFill="0" applyBorder="0" applyAlignment="0" applyProtection="0"/>
    <xf numFmtId="44" fontId="71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8" fontId="6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8" fontId="57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181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166" fontId="46" fillId="0" borderId="0">
      <alignment horizontal="left" wrapText="1"/>
    </xf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6" fillId="0" borderId="0">
      <alignment horizontal="left" wrapText="1"/>
    </xf>
    <xf numFmtId="44" fontId="5" fillId="0" borderId="0" applyFont="0" applyFill="0" applyBorder="0" applyAlignment="0" applyProtection="0"/>
    <xf numFmtId="5" fontId="60" fillId="0" borderId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82" fontId="5" fillId="0" borderId="0" applyFont="0" applyFill="0" applyBorder="0" applyAlignment="0" applyProtection="0"/>
    <xf numFmtId="183" fontId="7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46" fillId="0" borderId="0">
      <alignment horizontal="left" wrapText="1"/>
    </xf>
    <xf numFmtId="5" fontId="60" fillId="0" borderId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183" fontId="60" fillId="0" borderId="0" applyFont="0" applyFill="0" applyBorder="0" applyAlignment="0" applyProtection="0"/>
    <xf numFmtId="5" fontId="6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2" fontId="5" fillId="0" borderId="0" applyFont="0" applyFill="0" applyBorder="0" applyAlignment="0" applyProtection="0"/>
    <xf numFmtId="184" fontId="60" fillId="0" borderId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66" fontId="46" fillId="0" borderId="0">
      <alignment horizontal="left" wrapText="1"/>
    </xf>
    <xf numFmtId="184" fontId="60" fillId="0" borderId="0" applyFill="0" applyBorder="0" applyAlignment="0" applyProtection="0"/>
    <xf numFmtId="0" fontId="6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60" fillId="0" borderId="0" applyFill="0" applyBorder="0" applyAlignment="0" applyProtection="0"/>
    <xf numFmtId="0" fontId="72" fillId="0" borderId="0" applyFont="0" applyFill="0" applyBorder="0" applyAlignment="0" applyProtection="0"/>
    <xf numFmtId="0" fontId="50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166" fontId="5" fillId="0" borderId="0"/>
    <xf numFmtId="166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/>
    <xf numFmtId="166" fontId="5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70" fontId="6" fillId="0" borderId="0"/>
    <xf numFmtId="166" fontId="46" fillId="0" borderId="0">
      <alignment horizontal="left" wrapText="1"/>
    </xf>
    <xf numFmtId="166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46" fillId="0" borderId="0">
      <alignment horizontal="left" wrapText="1"/>
    </xf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2" fontId="60" fillId="0" borderId="0" applyFill="0" applyBorder="0" applyAlignment="0" applyProtection="0"/>
    <xf numFmtId="2" fontId="65" fillId="0" borderId="0" applyFont="0" applyFill="0" applyBorder="0" applyAlignment="0" applyProtection="0"/>
    <xf numFmtId="0" fontId="61" fillId="0" borderId="0"/>
    <xf numFmtId="0" fontId="61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29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6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166" fontId="46" fillId="0" borderId="0">
      <alignment horizontal="left" wrapText="1"/>
    </xf>
    <xf numFmtId="38" fontId="7" fillId="22" borderId="0" applyNumberFormat="0" applyBorder="0" applyAlignment="0" applyProtection="0"/>
    <xf numFmtId="0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75" fillId="0" borderId="38"/>
    <xf numFmtId="186" fontId="76" fillId="0" borderId="0" applyNumberFormat="0" applyFill="0" applyBorder="0" applyProtection="0">
      <alignment horizontal="right"/>
    </xf>
    <xf numFmtId="0" fontId="22" fillId="0" borderId="29" applyNumberFormat="0" applyAlignment="0" applyProtection="0">
      <alignment horizontal="left"/>
    </xf>
    <xf numFmtId="0" fontId="22" fillId="0" borderId="29" applyNumberFormat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22" fillId="0" borderId="29" applyNumberFormat="0" applyAlignment="0" applyProtection="0">
      <alignment horizontal="left"/>
    </xf>
    <xf numFmtId="166" fontId="46" fillId="0" borderId="0">
      <alignment horizontal="left" wrapText="1"/>
    </xf>
    <xf numFmtId="0" fontId="22" fillId="0" borderId="22">
      <alignment horizontal="left"/>
    </xf>
    <xf numFmtId="0" fontId="22" fillId="0" borderId="22">
      <alignment horizontal="left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22">
      <alignment horizontal="left"/>
    </xf>
    <xf numFmtId="0" fontId="22" fillId="0" borderId="22">
      <alignment horizontal="left"/>
    </xf>
    <xf numFmtId="166" fontId="46" fillId="0" borderId="0">
      <alignment horizontal="left" wrapText="1"/>
    </xf>
    <xf numFmtId="14" fontId="10" fillId="72" borderId="34">
      <alignment horizontal="center" vertical="center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9" fillId="0" borderId="0" applyNumberFormat="0" applyFill="0" applyBorder="0" applyAlignment="0" applyProtection="0"/>
    <xf numFmtId="166" fontId="46" fillId="0" borderId="0">
      <alignment horizontal="left" wrapText="1"/>
    </xf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9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80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77" fillId="0" borderId="41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65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7" fillId="0" borderId="0" applyNumberFormat="0" applyFill="0" applyBorder="0" applyAlignment="0" applyProtection="0"/>
    <xf numFmtId="166" fontId="46" fillId="0" borderId="0">
      <alignment horizontal="left" wrapText="1"/>
    </xf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7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2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81" fillId="0" borderId="43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4" fillId="0" borderId="46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38" fontId="20" fillId="0" borderId="0"/>
    <xf numFmtId="38" fontId="20" fillId="0" borderId="0"/>
    <xf numFmtId="38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38" fontId="20" fillId="0" borderId="0"/>
    <xf numFmtId="38" fontId="20" fillId="0" borderId="0"/>
    <xf numFmtId="38" fontId="20" fillId="0" borderId="0"/>
    <xf numFmtId="40" fontId="20" fillId="0" borderId="0"/>
    <xf numFmtId="40" fontId="20" fillId="0" borderId="0"/>
    <xf numFmtId="40" fontId="20" fillId="0" borderId="0"/>
    <xf numFmtId="166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40" fontId="20" fillId="0" borderId="0"/>
    <xf numFmtId="40" fontId="20" fillId="0" borderId="0"/>
    <xf numFmtId="4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166" fontId="46" fillId="0" borderId="0">
      <alignment horizontal="left" wrapText="1"/>
    </xf>
    <xf numFmtId="0" fontId="85" fillId="0" borderId="0" applyNumberFormat="0" applyFill="0" applyBorder="0" applyAlignment="0" applyProtection="0">
      <alignment vertical="top"/>
      <protection locked="0"/>
    </xf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33" fillId="7" borderId="1" applyNumberFormat="0" applyAlignment="0" applyProtection="0"/>
    <xf numFmtId="166" fontId="46" fillId="0" borderId="0">
      <alignment horizontal="left" wrapText="1"/>
    </xf>
    <xf numFmtId="0" fontId="33" fillId="7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33" fillId="7" borderId="1" applyNumberFormat="0" applyAlignment="0" applyProtection="0"/>
    <xf numFmtId="41" fontId="87" fillId="26" borderId="47">
      <alignment horizontal="left"/>
      <protection locked="0"/>
    </xf>
    <xf numFmtId="166" fontId="46" fillId="0" borderId="0">
      <alignment horizontal="left" wrapText="1"/>
    </xf>
    <xf numFmtId="41" fontId="87" fillId="26" borderId="47">
      <alignment horizontal="left"/>
      <protection locked="0"/>
    </xf>
    <xf numFmtId="10" fontId="87" fillId="26" borderId="47">
      <alignment horizontal="right"/>
      <protection locked="0"/>
    </xf>
    <xf numFmtId="166" fontId="46" fillId="0" borderId="0">
      <alignment horizontal="left" wrapText="1"/>
    </xf>
    <xf numFmtId="10" fontId="87" fillId="26" borderId="47">
      <alignment horizontal="right"/>
      <protection locked="0"/>
    </xf>
    <xf numFmtId="166" fontId="46" fillId="0" borderId="0">
      <alignment horizontal="left" wrapText="1"/>
    </xf>
    <xf numFmtId="41" fontId="87" fillId="26" borderId="47">
      <alignment horizontal="left"/>
      <protection locked="0"/>
    </xf>
    <xf numFmtId="0" fontId="75" fillId="0" borderId="48"/>
    <xf numFmtId="0" fontId="7" fillId="22" borderId="0"/>
    <xf numFmtId="0" fontId="7" fillId="22" borderId="0"/>
    <xf numFmtId="0" fontId="7" fillId="22" borderId="0"/>
    <xf numFmtId="0" fontId="7" fillId="22" borderId="0"/>
    <xf numFmtId="166" fontId="46" fillId="0" borderId="0">
      <alignment horizontal="left" wrapText="1"/>
    </xf>
    <xf numFmtId="3" fontId="88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39" fillId="0" borderId="50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0" fontId="89" fillId="0" borderId="49" applyNumberFormat="0" applyFill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6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6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2" fillId="2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1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37" fontId="93" fillId="0" borderId="0"/>
    <xf numFmtId="37" fontId="93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37" fontId="93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0" fontId="4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188" fontId="5" fillId="0" borderId="0"/>
    <xf numFmtId="188" fontId="5" fillId="0" borderId="0"/>
    <xf numFmtId="188" fontId="5" fillId="0" borderId="0"/>
    <xf numFmtId="188" fontId="5" fillId="0" borderId="0"/>
    <xf numFmtId="166" fontId="46" fillId="0" borderId="0">
      <alignment horizontal="left" wrapText="1"/>
    </xf>
    <xf numFmtId="188" fontId="5" fillId="0" borderId="0"/>
    <xf numFmtId="188" fontId="5" fillId="0" borderId="0"/>
    <xf numFmtId="189" fontId="46" fillId="0" borderId="0"/>
    <xf numFmtId="189" fontId="46" fillId="0" borderId="0"/>
    <xf numFmtId="0" fontId="94" fillId="0" borderId="0"/>
    <xf numFmtId="0" fontId="4" fillId="0" borderId="0"/>
    <xf numFmtId="171" fontId="8" fillId="0" borderId="0"/>
    <xf numFmtId="0" fontId="5" fillId="0" borderId="0"/>
    <xf numFmtId="0" fontId="94" fillId="0" borderId="0"/>
    <xf numFmtId="171" fontId="8" fillId="0" borderId="0"/>
    <xf numFmtId="19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9" fontId="46" fillId="0" borderId="0"/>
    <xf numFmtId="0" fontId="4" fillId="0" borderId="0"/>
    <xf numFmtId="0" fontId="94" fillId="0" borderId="0"/>
    <xf numFmtId="0" fontId="94" fillId="0" borderId="0"/>
    <xf numFmtId="191" fontId="5" fillId="0" borderId="0"/>
    <xf numFmtId="0" fontId="94" fillId="0" borderId="0"/>
    <xf numFmtId="192" fontId="59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5" fillId="0" borderId="0" applyFill="0" applyBorder="0" applyAlignment="0" applyProtection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88" fontId="46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188" fontId="46" fillId="0" borderId="0">
      <alignment horizontal="left" wrapText="1"/>
    </xf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5" fillId="0" borderId="0"/>
    <xf numFmtId="0" fontId="2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188" fontId="46" fillId="0" borderId="0">
      <alignment horizontal="left" wrapText="1"/>
    </xf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5" fillId="0" borderId="0"/>
    <xf numFmtId="188" fontId="46" fillId="0" borderId="0">
      <alignment horizontal="left" wrapText="1"/>
    </xf>
    <xf numFmtId="0" fontId="94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88" fontId="46" fillId="0" borderId="0">
      <alignment horizontal="left" wrapText="1"/>
    </xf>
    <xf numFmtId="166" fontId="5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188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88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0" fontId="43" fillId="0" borderId="0"/>
    <xf numFmtId="0" fontId="23" fillId="0" borderId="0"/>
    <xf numFmtId="0" fontId="23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23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94" fillId="0" borderId="0"/>
    <xf numFmtId="0" fontId="4" fillId="0" borderId="0"/>
    <xf numFmtId="0" fontId="9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17" fillId="0" borderId="0"/>
    <xf numFmtId="0" fontId="94" fillId="0" borderId="0"/>
    <xf numFmtId="166" fontId="46" fillId="0" borderId="0">
      <alignment horizontal="left" wrapText="1"/>
    </xf>
    <xf numFmtId="0" fontId="94" fillId="0" borderId="0"/>
    <xf numFmtId="0" fontId="23" fillId="0" borderId="0"/>
    <xf numFmtId="0" fontId="23" fillId="0" borderId="0"/>
    <xf numFmtId="0" fontId="17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23" fillId="0" borderId="0"/>
    <xf numFmtId="0" fontId="17" fillId="0" borderId="0"/>
    <xf numFmtId="0" fontId="94" fillId="0" borderId="0"/>
    <xf numFmtId="0" fontId="23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166" fontId="46" fillId="0" borderId="0">
      <alignment horizontal="left" wrapText="1"/>
    </xf>
    <xf numFmtId="193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93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4" fontId="4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3" fillId="0" borderId="0"/>
    <xf numFmtId="0" fontId="94" fillId="0" borderId="0"/>
    <xf numFmtId="0" fontId="4" fillId="0" borderId="0"/>
    <xf numFmtId="0" fontId="9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94" fillId="0" borderId="0"/>
    <xf numFmtId="0" fontId="5" fillId="0" borderId="0"/>
    <xf numFmtId="0" fontId="5" fillId="0" borderId="0"/>
    <xf numFmtId="0" fontId="46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96" fontId="5" fillId="0" borderId="0">
      <alignment horizontal="left" wrapText="1"/>
    </xf>
    <xf numFmtId="0" fontId="4" fillId="0" borderId="0"/>
    <xf numFmtId="0" fontId="4" fillId="0" borderId="0"/>
    <xf numFmtId="0" fontId="94" fillId="0" borderId="0"/>
    <xf numFmtId="0" fontId="4" fillId="0" borderId="0"/>
    <xf numFmtId="0" fontId="5" fillId="0" borderId="0"/>
    <xf numFmtId="168" fontId="5" fillId="0" borderId="0">
      <alignment horizontal="left" wrapText="1"/>
    </xf>
    <xf numFmtId="0" fontId="94" fillId="0" borderId="0"/>
    <xf numFmtId="168" fontId="5" fillId="0" borderId="0">
      <alignment horizontal="left" wrapText="1"/>
    </xf>
    <xf numFmtId="0" fontId="94" fillId="0" borderId="0"/>
    <xf numFmtId="0" fontId="23" fillId="0" borderId="0"/>
    <xf numFmtId="0" fontId="94" fillId="0" borderId="0"/>
    <xf numFmtId="168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6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0" fontId="70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39" fontId="40" fillId="0" borderId="0" applyNumberFormat="0" applyFill="0" applyBorder="0" applyAlignment="0" applyProtection="0"/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66" fontId="46" fillId="0" borderId="0">
      <alignment horizontal="left" wrapText="1"/>
    </xf>
    <xf numFmtId="0" fontId="5" fillId="0" borderId="0"/>
    <xf numFmtId="0" fontId="17" fillId="0" borderId="0"/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5" fillId="0" borderId="0"/>
    <xf numFmtId="166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197" fontId="5" fillId="0" borderId="0">
      <alignment horizontal="left" wrapText="1"/>
    </xf>
    <xf numFmtId="0" fontId="5" fillId="0" borderId="0"/>
    <xf numFmtId="0" fontId="4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17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5" fontId="46" fillId="0" borderId="0">
      <alignment horizontal="left" wrapText="1"/>
    </xf>
    <xf numFmtId="165" fontId="46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0" fontId="4" fillId="0" borderId="0"/>
    <xf numFmtId="0" fontId="4" fillId="0" borderId="0"/>
    <xf numFmtId="166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4" fillId="0" borderId="0"/>
    <xf numFmtId="0" fontId="4" fillId="0" borderId="0"/>
    <xf numFmtId="0" fontId="43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0" fontId="4" fillId="0" borderId="0"/>
    <xf numFmtId="166" fontId="46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94" fillId="0" borderId="0"/>
    <xf numFmtId="0" fontId="94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94" fillId="0" borderId="0"/>
    <xf numFmtId="0" fontId="4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94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94" fillId="0" borderId="0"/>
    <xf numFmtId="0" fontId="94" fillId="0" borderId="0"/>
    <xf numFmtId="0" fontId="4" fillId="0" borderId="0"/>
    <xf numFmtId="166" fontId="46" fillId="0" borderId="0">
      <alignment horizontal="left" wrapText="1"/>
    </xf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4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25" borderId="10" applyNumberFormat="0" applyFon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6" fillId="20" borderId="11" applyNumberFormat="0" applyAlignment="0" applyProtection="0"/>
    <xf numFmtId="0" fontId="94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4" fillId="0" borderId="0"/>
    <xf numFmtId="0" fontId="5" fillId="0" borderId="0"/>
    <xf numFmtId="0" fontId="5" fillId="0" borderId="0"/>
    <xf numFmtId="0" fontId="5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36" fillId="66" borderId="11" applyNumberFormat="0" applyAlignment="0" applyProtection="0"/>
    <xf numFmtId="0" fontId="94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6" borderId="52" applyNumberFormat="0" applyAlignment="0" applyProtection="0"/>
    <xf numFmtId="0" fontId="94" fillId="0" borderId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95" fillId="65" borderId="52" applyNumberFormat="0" applyAlignment="0" applyProtection="0"/>
    <xf numFmtId="0" fontId="61" fillId="0" borderId="0"/>
    <xf numFmtId="0" fontId="61" fillId="0" borderId="0"/>
    <xf numFmtId="0" fontId="94" fillId="0" borderId="0"/>
    <xf numFmtId="0" fontId="4" fillId="0" borderId="0"/>
    <xf numFmtId="0" fontId="61" fillId="0" borderId="0"/>
    <xf numFmtId="0" fontId="62" fillId="0" borderId="0"/>
    <xf numFmtId="0" fontId="94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4" fillId="0" borderId="0"/>
    <xf numFmtId="16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0" applyFont="0" applyFill="0" applyBorder="0" applyAlignment="0" applyProtection="0"/>
    <xf numFmtId="0" fontId="94" fillId="0" borderId="0"/>
    <xf numFmtId="10" fontId="5" fillId="0" borderId="0" applyFont="0" applyFill="0" applyBorder="0" applyAlignment="0" applyProtection="0"/>
    <xf numFmtId="0" fontId="94" fillId="0" borderId="0"/>
    <xf numFmtId="0" fontId="4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" fillId="0" borderId="47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71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5" fillId="0" borderId="47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4" fillId="0" borderId="0" applyFont="0" applyFill="0" applyBorder="0" applyAlignment="0" applyProtection="0"/>
    <xf numFmtId="10" fontId="5" fillId="0" borderId="47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0" fontId="4" fillId="0" borderId="0"/>
    <xf numFmtId="0" fontId="94" fillId="0" borderId="0"/>
    <xf numFmtId="9" fontId="5" fillId="0" borderId="0" applyFont="0" applyFill="0" applyBorder="0" applyAlignment="0" applyProtection="0"/>
    <xf numFmtId="0" fontId="94" fillId="0" borderId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17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9" fontId="17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10" fontId="5" fillId="0" borderId="47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94" fillId="0" borderId="0"/>
    <xf numFmtId="9" fontId="46" fillId="0" borderId="0" applyFont="0" applyFill="0" applyBorder="0" applyAlignment="0" applyProtection="0"/>
    <xf numFmtId="0" fontId="4" fillId="0" borderId="0"/>
    <xf numFmtId="0" fontId="94" fillId="0" borderId="0"/>
    <xf numFmtId="0" fontId="4" fillId="0" borderId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10" fontId="5" fillId="0" borderId="47"/>
    <xf numFmtId="166" fontId="46" fillId="0" borderId="0">
      <alignment horizontal="left" wrapText="1"/>
    </xf>
    <xf numFmtId="10" fontId="5" fillId="0" borderId="47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0" fontId="94" fillId="0" borderId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6" fillId="0" borderId="0">
      <alignment horizontal="left" wrapText="1"/>
    </xf>
    <xf numFmtId="9" fontId="5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6" fillId="0" borderId="0">
      <alignment horizontal="left" wrapText="1"/>
    </xf>
    <xf numFmtId="0" fontId="94" fillId="0" borderId="0"/>
    <xf numFmtId="0" fontId="4" fillId="0" borderId="0"/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6" fillId="0" borderId="0">
      <alignment horizontal="left" wrapText="1"/>
    </xf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41" fontId="5" fillId="76" borderId="47"/>
    <xf numFmtId="41" fontId="5" fillId="76" borderId="47"/>
    <xf numFmtId="166" fontId="46" fillId="0" borderId="0">
      <alignment horizontal="left" wrapText="1"/>
    </xf>
    <xf numFmtId="0" fontId="4" fillId="0" borderId="0"/>
    <xf numFmtId="41" fontId="5" fillId="76" borderId="47"/>
    <xf numFmtId="41" fontId="5" fillId="76" borderId="47"/>
    <xf numFmtId="0" fontId="94" fillId="0" borderId="0"/>
    <xf numFmtId="0" fontId="4" fillId="0" borderId="0"/>
    <xf numFmtId="166" fontId="46" fillId="0" borderId="0">
      <alignment horizontal="left" wrapText="1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4" fontId="17" fillId="0" borderId="0" applyFont="0" applyFill="0" applyBorder="0" applyAlignment="0" applyProtection="0"/>
    <xf numFmtId="0" fontId="41" fillId="0" borderId="34">
      <alignment horizontal="center"/>
    </xf>
    <xf numFmtId="0" fontId="41" fillId="0" borderId="34">
      <alignment horizontal="center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41" fillId="0" borderId="34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17" fillId="0" borderId="0" applyFont="0" applyFill="0" applyBorder="0" applyAlignment="0" applyProtection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0" fontId="17" fillId="77" borderId="0" applyNumberFormat="0" applyFont="0" applyBorder="0" applyAlignment="0" applyProtection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3" fontId="96" fillId="0" borderId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97" fillId="0" borderId="0"/>
    <xf numFmtId="0" fontId="98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66" fontId="46" fillId="0" borderId="0">
      <alignment horizontal="left" wrapText="1"/>
    </xf>
    <xf numFmtId="166" fontId="46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0" fontId="94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42" fontId="5" fillId="23" borderId="0"/>
    <xf numFmtId="0" fontId="62" fillId="78" borderId="0"/>
    <xf numFmtId="0" fontId="99" fillId="78" borderId="48"/>
    <xf numFmtId="0" fontId="100" fillId="79" borderId="53"/>
    <xf numFmtId="0" fontId="5" fillId="0" borderId="0"/>
    <xf numFmtId="0" fontId="5" fillId="0" borderId="0"/>
    <xf numFmtId="0" fontId="5" fillId="0" borderId="0"/>
    <xf numFmtId="0" fontId="5" fillId="0" borderId="0"/>
    <xf numFmtId="0" fontId="101" fillId="78" borderId="54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0"/>
    <xf numFmtId="166" fontId="46" fillId="0" borderId="0">
      <alignment horizontal="left" wrapText="1"/>
    </xf>
    <xf numFmtId="0" fontId="4" fillId="0" borderId="0"/>
    <xf numFmtId="42" fontId="5" fillId="23" borderId="0"/>
    <xf numFmtId="166" fontId="46" fillId="0" borderId="0">
      <alignment horizontal="left" wrapText="1"/>
    </xf>
    <xf numFmtId="0" fontId="94" fillId="0" borderId="0"/>
    <xf numFmtId="42" fontId="5" fillId="23" borderId="0"/>
    <xf numFmtId="42" fontId="5" fillId="23" borderId="0"/>
    <xf numFmtId="42" fontId="5" fillId="23" borderId="23">
      <alignment vertical="center"/>
    </xf>
    <xf numFmtId="42" fontId="5" fillId="23" borderId="23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23">
      <alignment vertical="center"/>
    </xf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23">
      <alignment vertical="center"/>
    </xf>
    <xf numFmtId="166" fontId="46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94" fillId="0" borderId="0"/>
    <xf numFmtId="0" fontId="10" fillId="23" borderId="20" applyNumberFormat="0">
      <alignment horizontal="center" vertical="center" wrapText="1"/>
    </xf>
    <xf numFmtId="166" fontId="46" fillId="0" borderId="0">
      <alignment horizontal="left" wrapText="1"/>
    </xf>
    <xf numFmtId="10" fontId="5" fillId="23" borderId="0"/>
    <xf numFmtId="10" fontId="5" fillId="23" borderId="0"/>
    <xf numFmtId="10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23" borderId="0"/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0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0" fontId="5" fillId="23" borderId="0"/>
    <xf numFmtId="0" fontId="94" fillId="0" borderId="0"/>
    <xf numFmtId="10" fontId="5" fillId="23" borderId="0"/>
    <xf numFmtId="0" fontId="94" fillId="0" borderId="0"/>
    <xf numFmtId="0" fontId="4" fillId="0" borderId="0"/>
    <xf numFmtId="10" fontId="5" fillId="23" borderId="0"/>
    <xf numFmtId="198" fontId="5" fillId="23" borderId="0"/>
    <xf numFmtId="198" fontId="5" fillId="23" borderId="0"/>
    <xf numFmtId="198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198" fontId="5" fillId="23" borderId="0"/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98" fontId="5" fillId="23" borderId="0"/>
    <xf numFmtId="166" fontId="46" fillId="0" borderId="0">
      <alignment horizontal="left" wrapText="1"/>
    </xf>
    <xf numFmtId="166" fontId="46" fillId="0" borderId="0">
      <alignment horizontal="left" wrapText="1"/>
    </xf>
    <xf numFmtId="0" fontId="4" fillId="0" borderId="0"/>
    <xf numFmtId="198" fontId="5" fillId="23" borderId="0"/>
    <xf numFmtId="198" fontId="5" fillId="23" borderId="0"/>
    <xf numFmtId="0" fontId="94" fillId="0" borderId="0"/>
    <xf numFmtId="0" fontId="4" fillId="0" borderId="0"/>
    <xf numFmtId="0" fontId="94" fillId="0" borderId="0"/>
    <xf numFmtId="0" fontId="4" fillId="0" borderId="0"/>
    <xf numFmtId="198" fontId="5" fillId="23" borderId="0"/>
    <xf numFmtId="42" fontId="5" fillId="23" borderId="0"/>
    <xf numFmtId="164" fontId="20" fillId="0" borderId="0" applyBorder="0" applyAlignment="0"/>
    <xf numFmtId="164" fontId="20" fillId="0" borderId="0" applyBorder="0" applyAlignment="0"/>
    <xf numFmtId="0" fontId="94" fillId="0" borderId="0"/>
    <xf numFmtId="164" fontId="20" fillId="0" borderId="0" applyBorder="0" applyAlignment="0"/>
    <xf numFmtId="42" fontId="5" fillId="23" borderId="13">
      <alignment horizontal="left"/>
    </xf>
    <xf numFmtId="42" fontId="5" fillId="23" borderId="13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13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2" fontId="5" fillId="23" borderId="13">
      <alignment horizontal="left"/>
    </xf>
    <xf numFmtId="166" fontId="46" fillId="0" borderId="0">
      <alignment horizontal="left" wrapText="1"/>
    </xf>
    <xf numFmtId="198" fontId="19" fillId="23" borderId="13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98" fontId="19" fillId="23" borderId="13">
      <alignment horizontal="left"/>
    </xf>
    <xf numFmtId="0" fontId="94" fillId="0" borderId="0"/>
    <xf numFmtId="0" fontId="4" fillId="0" borderId="0"/>
    <xf numFmtId="164" fontId="20" fillId="0" borderId="0" applyBorder="0" applyAlignment="0"/>
    <xf numFmtId="14" fontId="46" fillId="0" borderId="0" applyNumberFormat="0" applyFill="0" applyBorder="0" applyAlignment="0" applyProtection="0">
      <alignment horizontal="left"/>
    </xf>
    <xf numFmtId="14" fontId="46" fillId="0" borderId="0" applyNumberFormat="0" applyFill="0" applyBorder="0" applyAlignment="0" applyProtection="0">
      <alignment horizontal="left"/>
    </xf>
    <xf numFmtId="0" fontId="94" fillId="0" borderId="0"/>
    <xf numFmtId="0" fontId="4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166" fontId="46" fillId="0" borderId="0">
      <alignment horizontal="left" wrapText="1"/>
    </xf>
    <xf numFmtId="166" fontId="46" fillId="0" borderId="0">
      <alignment horizontal="left" wrapText="1"/>
    </xf>
    <xf numFmtId="199" fontId="5" fillId="0" borderId="0" applyFont="0" applyFill="0" applyAlignment="0">
      <alignment horizontal="right"/>
    </xf>
    <xf numFmtId="0" fontId="94" fillId="0" borderId="0"/>
    <xf numFmtId="199" fontId="5" fillId="0" borderId="0" applyFont="0" applyFill="0" applyAlignment="0">
      <alignment horizontal="right"/>
    </xf>
    <xf numFmtId="0" fontId="94" fillId="0" borderId="0"/>
    <xf numFmtId="0" fontId="4" fillId="0" borderId="0"/>
    <xf numFmtId="4" fontId="102" fillId="26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26" borderId="11" applyNumberFormat="0" applyProtection="0">
      <alignment vertical="center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26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1" borderId="0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2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3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4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5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6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7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8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89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0" borderId="11" applyNumberFormat="0" applyProtection="0">
      <alignment horizontal="right" vertical="center"/>
    </xf>
    <xf numFmtId="4" fontId="104" fillId="91" borderId="11" applyNumberFormat="0" applyProtection="0">
      <alignment horizontal="left" vertical="center" indent="1"/>
    </xf>
    <xf numFmtId="4" fontId="104" fillId="92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4" fontId="102" fillId="93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3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0" fontId="94" fillId="0" borderId="0"/>
    <xf numFmtId="4" fontId="105" fillId="94" borderId="0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6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66" borderId="6" applyNumberFormat="0">
      <protection locked="0"/>
    </xf>
    <xf numFmtId="0" fontId="5" fillId="66" borderId="6" applyNumberFormat="0">
      <protection locked="0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59" borderId="56" applyBorder="0"/>
    <xf numFmtId="4" fontId="102" fillId="97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97" borderId="11" applyNumberFormat="0" applyProtection="0">
      <alignment vertical="center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7" borderId="11" applyNumberFormat="0" applyProtection="0">
      <alignment horizontal="left" vertical="center" indent="1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2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3" fillId="93" borderId="11" applyNumberFormat="0" applyProtection="0">
      <alignment horizontal="right" vertical="center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107" fillId="0" borderId="0"/>
    <xf numFmtId="0" fontId="107" fillId="0" borderId="0"/>
    <xf numFmtId="0" fontId="94" fillId="0" borderId="0"/>
    <xf numFmtId="0" fontId="108" fillId="0" borderId="0" applyNumberFormat="0" applyProtection="0">
      <alignment horizontal="left" indent="5"/>
    </xf>
    <xf numFmtId="0" fontId="7" fillId="98" borderId="6"/>
    <xf numFmtId="4" fontId="109" fillId="93" borderId="11" applyNumberFormat="0" applyProtection="0">
      <alignment horizontal="right" vertical="center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4" fontId="109" fillId="93" borderId="11" applyNumberFormat="0" applyProtection="0">
      <alignment horizontal="right" vertical="center"/>
    </xf>
    <xf numFmtId="39" fontId="5" fillId="99" borderId="0"/>
    <xf numFmtId="39" fontId="5" fillId="99" borderId="0"/>
    <xf numFmtId="39" fontId="5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5" fillId="99" borderId="0"/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39" fontId="5" fillId="99" borderId="0"/>
    <xf numFmtId="166" fontId="46" fillId="0" borderId="0">
      <alignment horizontal="left" wrapText="1"/>
    </xf>
    <xf numFmtId="166" fontId="46" fillId="0" borderId="0">
      <alignment horizontal="left" wrapText="1"/>
    </xf>
    <xf numFmtId="39" fontId="5" fillId="99" borderId="0"/>
    <xf numFmtId="0" fontId="94" fillId="0" borderId="0"/>
    <xf numFmtId="39" fontId="5" fillId="99" borderId="0"/>
    <xf numFmtId="0" fontId="94" fillId="0" borderId="0"/>
    <xf numFmtId="0" fontId="4" fillId="0" borderId="0"/>
    <xf numFmtId="39" fontId="5" fillId="99" borderId="0"/>
    <xf numFmtId="0" fontId="110" fillId="0" borderId="0" applyNumberFormat="0" applyFill="0" applyBorder="0" applyAlignment="0" applyProtection="0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38" fontId="7" fillId="0" borderId="12"/>
    <xf numFmtId="0" fontId="94" fillId="0" borderId="0"/>
    <xf numFmtId="38" fontId="7" fillId="0" borderId="12"/>
    <xf numFmtId="38" fontId="7" fillId="0" borderId="12"/>
    <xf numFmtId="38" fontId="7" fillId="0" borderId="12"/>
    <xf numFmtId="166" fontId="46" fillId="0" borderId="0">
      <alignment horizontal="left" wrapText="1"/>
    </xf>
    <xf numFmtId="38" fontId="7" fillId="0" borderId="12"/>
    <xf numFmtId="0" fontId="7" fillId="0" borderId="12"/>
    <xf numFmtId="38" fontId="7" fillId="0" borderId="12"/>
    <xf numFmtId="38" fontId="7" fillId="0" borderId="12"/>
    <xf numFmtId="38" fontId="7" fillId="0" borderId="12"/>
    <xf numFmtId="38" fontId="20" fillId="0" borderId="13"/>
    <xf numFmtId="38" fontId="20" fillId="0" borderId="13"/>
    <xf numFmtId="0" fontId="5" fillId="0" borderId="0"/>
    <xf numFmtId="0" fontId="5" fillId="0" borderId="0"/>
    <xf numFmtId="0" fontId="5" fillId="0" borderId="0"/>
    <xf numFmtId="38" fontId="20" fillId="0" borderId="13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13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13"/>
    <xf numFmtId="0" fontId="20" fillId="0" borderId="13"/>
    <xf numFmtId="38" fontId="20" fillId="0" borderId="13"/>
    <xf numFmtId="38" fontId="20" fillId="0" borderId="13"/>
    <xf numFmtId="38" fontId="20" fillId="0" borderId="13"/>
    <xf numFmtId="38" fontId="20" fillId="0" borderId="13"/>
    <xf numFmtId="39" fontId="46" fillId="100" borderId="0"/>
    <xf numFmtId="39" fontId="46" fillId="100" borderId="0"/>
    <xf numFmtId="0" fontId="94" fillId="0" borderId="0"/>
    <xf numFmtId="0" fontId="4" fillId="0" borderId="0"/>
    <xf numFmtId="200" fontId="5" fillId="0" borderId="0">
      <alignment horizontal="left" wrapText="1"/>
    </xf>
    <xf numFmtId="0" fontId="4" fillId="0" borderId="0"/>
    <xf numFmtId="193" fontId="5" fillId="0" borderId="0">
      <alignment horizontal="left" wrapText="1"/>
    </xf>
    <xf numFmtId="0" fontId="4" fillId="0" borderId="0"/>
    <xf numFmtId="0" fontId="94" fillId="0" borderId="0"/>
    <xf numFmtId="0" fontId="4" fillId="0" borderId="0"/>
    <xf numFmtId="0" fontId="9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0" fontId="4" fillId="0" borderId="0"/>
    <xf numFmtId="166" fontId="5" fillId="0" borderId="0">
      <alignment horizontal="left" wrapText="1"/>
    </xf>
    <xf numFmtId="0" fontId="94" fillId="0" borderId="0"/>
    <xf numFmtId="173" fontId="5" fillId="0" borderId="0">
      <alignment horizontal="left" wrapText="1"/>
    </xf>
    <xf numFmtId="0" fontId="94" fillId="0" borderId="0"/>
    <xf numFmtId="0" fontId="94" fillId="0" borderId="0"/>
    <xf numFmtId="166" fontId="5" fillId="0" borderId="0">
      <alignment horizontal="left" wrapText="1"/>
    </xf>
    <xf numFmtId="0" fontId="94" fillId="0" borderId="0"/>
    <xf numFmtId="173" fontId="5" fillId="0" borderId="0">
      <alignment horizontal="left" wrapText="1"/>
    </xf>
    <xf numFmtId="0" fontId="94" fillId="0" borderId="0"/>
    <xf numFmtId="0" fontId="4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98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167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0" fontId="94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46" fillId="0" borderId="0">
      <alignment horizontal="left" wrapText="1"/>
    </xf>
    <xf numFmtId="166" fontId="5" fillId="0" borderId="0">
      <alignment horizontal="left" wrapText="1"/>
    </xf>
    <xf numFmtId="0" fontId="94" fillId="0" borderId="0"/>
    <xf numFmtId="166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166" fontId="46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6" fontId="5" fillId="0" borderId="0">
      <alignment horizontal="left" wrapText="1"/>
    </xf>
    <xf numFmtId="0" fontId="94" fillId="0" borderId="0"/>
    <xf numFmtId="200" fontId="5" fillId="0" borderId="0">
      <alignment horizontal="left" wrapText="1"/>
    </xf>
    <xf numFmtId="200" fontId="5" fillId="0" borderId="0">
      <alignment horizontal="left" wrapText="1"/>
    </xf>
    <xf numFmtId="166" fontId="46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194" fontId="5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94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0" fontId="94" fillId="0" borderId="0"/>
    <xf numFmtId="194" fontId="5" fillId="0" borderId="0">
      <alignment horizontal="left" wrapText="1"/>
    </xf>
    <xf numFmtId="0" fontId="94" fillId="0" borderId="0"/>
    <xf numFmtId="0" fontId="94" fillId="0" borderId="0"/>
    <xf numFmtId="166" fontId="5" fillId="0" borderId="0">
      <alignment horizontal="left" wrapText="1"/>
    </xf>
    <xf numFmtId="0" fontId="4" fillId="0" borderId="0"/>
    <xf numFmtId="0" fontId="94" fillId="0" borderId="0"/>
    <xf numFmtId="167" fontId="5" fillId="0" borderId="0">
      <alignment horizontal="left" wrapText="1"/>
    </xf>
    <xf numFmtId="0" fontId="4" fillId="0" borderId="0"/>
    <xf numFmtId="166" fontId="5" fillId="0" borderId="0">
      <alignment horizontal="left" wrapText="1"/>
    </xf>
    <xf numFmtId="0" fontId="4" fillId="0" borderId="0"/>
    <xf numFmtId="0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0" fontId="112" fillId="0" borderId="0"/>
    <xf numFmtId="0" fontId="75" fillId="0" borderId="54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/>
    <xf numFmtId="0" fontId="4" fillId="0" borderId="0"/>
    <xf numFmtId="0" fontId="114" fillId="0" borderId="0"/>
    <xf numFmtId="0" fontId="5" fillId="0" borderId="0" applyNumberFormat="0" applyBorder="0" applyAlignment="0"/>
    <xf numFmtId="0" fontId="115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94" fillId="0" borderId="0"/>
    <xf numFmtId="0" fontId="37" fillId="0" borderId="0" applyNumberFormat="0" applyFill="0" applyBorder="0" applyAlignment="0" applyProtection="0"/>
    <xf numFmtId="0" fontId="4" fillId="0" borderId="0"/>
    <xf numFmtId="0" fontId="94" fillId="0" borderId="0"/>
    <xf numFmtId="0" fontId="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6" fontId="46" fillId="0" borderId="0">
      <alignment horizontal="left" wrapText="1"/>
    </xf>
    <xf numFmtId="0" fontId="94" fillId="0" borderId="0"/>
    <xf numFmtId="166" fontId="46" fillId="0" borderId="0">
      <alignment horizontal="left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201" fontId="117" fillId="23" borderId="0">
      <alignment horizontal="left" vertical="center"/>
    </xf>
    <xf numFmtId="201" fontId="118" fillId="0" borderId="0">
      <alignment horizontal="left" vertical="center"/>
    </xf>
    <xf numFmtId="201" fontId="118" fillId="0" borderId="0">
      <alignment horizontal="left" vertical="center"/>
    </xf>
    <xf numFmtId="0" fontId="94" fillId="0" borderId="0"/>
    <xf numFmtId="0" fontId="4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94" fillId="0" borderId="0"/>
    <xf numFmtId="0" fontId="10" fillId="23" borderId="0">
      <alignment horizontal="left" wrapText="1"/>
    </xf>
    <xf numFmtId="166" fontId="46" fillId="0" borderId="0">
      <alignment horizontal="left" wrapText="1"/>
    </xf>
    <xf numFmtId="0" fontId="119" fillId="0" borderId="0">
      <alignment horizontal="left" vertical="center"/>
    </xf>
    <xf numFmtId="0" fontId="119" fillId="0" borderId="0">
      <alignment horizontal="left" vertical="center"/>
    </xf>
    <xf numFmtId="0" fontId="94" fillId="0" borderId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65" fillId="0" borderId="58" applyNumberFormat="0" applyFon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14" applyNumberFormat="0" applyFill="0" applyAlignment="0" applyProtection="0"/>
    <xf numFmtId="0" fontId="94" fillId="0" borderId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9" applyNumberFormat="0" applyFill="0" applyAlignment="0" applyProtection="0"/>
    <xf numFmtId="0" fontId="94" fillId="0" borderId="0"/>
    <xf numFmtId="0" fontId="4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41" fontId="10" fillId="23" borderId="0">
      <alignment horizontal="left"/>
    </xf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41" fontId="10" fillId="23" borderId="0">
      <alignment horizontal="left"/>
    </xf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5" fillId="0" borderId="58" applyNumberFormat="0" applyFont="0" applyFill="0" applyAlignment="0" applyProtection="0"/>
    <xf numFmtId="0" fontId="5" fillId="0" borderId="58" applyNumberFormat="0" applyFon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9" applyNumberFormat="0" applyFill="0" applyAlignment="0" applyProtection="0"/>
    <xf numFmtId="0" fontId="120" fillId="0" borderId="57" applyNumberFormat="0" applyFill="0" applyAlignment="0" applyProtection="0"/>
    <xf numFmtId="0" fontId="63" fillId="0" borderId="60"/>
    <xf numFmtId="0" fontId="64" fillId="0" borderId="60"/>
    <xf numFmtId="0" fontId="64" fillId="0" borderId="6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60"/>
    <xf numFmtId="0" fontId="64" fillId="0" borderId="6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94" fillId="0" borderId="0"/>
    <xf numFmtId="166" fontId="46" fillId="0" borderId="0">
      <alignment horizontal="left" wrapText="1"/>
    </xf>
    <xf numFmtId="0" fontId="4" fillId="0" borderId="0"/>
    <xf numFmtId="0" fontId="94" fillId="0" borderId="0"/>
    <xf numFmtId="0" fontId="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" fillId="0" borderId="0"/>
    <xf numFmtId="0" fontId="4" fillId="0" borderId="0"/>
    <xf numFmtId="0" fontId="94" fillId="0" borderId="0"/>
    <xf numFmtId="0" fontId="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4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0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165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73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0" borderId="0"/>
    <xf numFmtId="0" fontId="3" fillId="8" borderId="0" applyNumberFormat="0" applyBorder="0" applyAlignment="0" applyProtection="0"/>
    <xf numFmtId="0" fontId="5" fillId="0" borderId="0"/>
    <xf numFmtId="0" fontId="5" fillId="0" borderId="0"/>
    <xf numFmtId="0" fontId="23" fillId="2" borderId="0" applyNumberFormat="0" applyBorder="0" applyAlignment="0" applyProtection="0"/>
    <xf numFmtId="0" fontId="23" fillId="0" borderId="0"/>
    <xf numFmtId="0" fontId="3" fillId="8" borderId="0" applyNumberFormat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8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3" fillId="2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7" borderId="0" applyNumberFormat="0" applyBorder="0" applyAlignment="0" applyProtection="0"/>
    <xf numFmtId="0" fontId="5" fillId="0" borderId="0"/>
    <xf numFmtId="0" fontId="23" fillId="0" borderId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94" fillId="27" borderId="0" applyNumberFormat="0" applyBorder="0" applyAlignment="0" applyProtection="0"/>
    <xf numFmtId="0" fontId="23" fillId="0" borderId="0"/>
    <xf numFmtId="0" fontId="5" fillId="0" borderId="0"/>
    <xf numFmtId="0" fontId="94" fillId="27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3" fillId="9" borderId="0" applyNumberFormat="0" applyBorder="0" applyAlignment="0" applyProtection="0"/>
    <xf numFmtId="0" fontId="5" fillId="0" borderId="0"/>
    <xf numFmtId="0" fontId="5" fillId="0" borderId="0"/>
    <xf numFmtId="0" fontId="23" fillId="3" borderId="0" applyNumberFormat="0" applyBorder="0" applyAlignment="0" applyProtection="0"/>
    <xf numFmtId="0" fontId="23" fillId="0" borderId="0"/>
    <xf numFmtId="0" fontId="3" fillId="9" borderId="0" applyNumberFormat="0" applyBorder="0" applyAlignment="0" applyProtection="0"/>
    <xf numFmtId="0" fontId="5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9" borderId="0" applyNumberFormat="0" applyBorder="0" applyAlignment="0" applyProtection="0"/>
    <xf numFmtId="0" fontId="23" fillId="0" borderId="0"/>
    <xf numFmtId="0" fontId="3" fillId="2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3" fillId="2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8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8" borderId="0" applyNumberFormat="0" applyBorder="0" applyAlignment="0" applyProtection="0"/>
    <xf numFmtId="0" fontId="5" fillId="0" borderId="0"/>
    <xf numFmtId="0" fontId="23" fillId="0" borderId="0"/>
    <xf numFmtId="0" fontId="94" fillId="28" borderId="0" applyNumberFormat="0" applyBorder="0" applyAlignment="0" applyProtection="0"/>
    <xf numFmtId="0" fontId="94" fillId="28" borderId="0" applyNumberFormat="0" applyBorder="0" applyAlignment="0" applyProtection="0"/>
    <xf numFmtId="0" fontId="3" fillId="28" borderId="0" applyNumberFormat="0" applyBorder="0" applyAlignment="0" applyProtection="0"/>
    <xf numFmtId="0" fontId="23" fillId="0" borderId="0"/>
    <xf numFmtId="0" fontId="94" fillId="28" borderId="0" applyNumberFormat="0" applyBorder="0" applyAlignment="0" applyProtection="0"/>
    <xf numFmtId="0" fontId="23" fillId="0" borderId="0"/>
    <xf numFmtId="0" fontId="5" fillId="0" borderId="0"/>
    <xf numFmtId="0" fontId="94" fillId="28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4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3" fillId="2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29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29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29" borderId="0" applyNumberFormat="0" applyBorder="0" applyAlignment="0" applyProtection="0"/>
    <xf numFmtId="0" fontId="5" fillId="0" borderId="0"/>
    <xf numFmtId="0" fontId="23" fillId="0" borderId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0" borderId="0"/>
    <xf numFmtId="0" fontId="94" fillId="29" borderId="0" applyNumberFormat="0" applyBorder="0" applyAlignment="0" applyProtection="0"/>
    <xf numFmtId="0" fontId="23" fillId="0" borderId="0"/>
    <xf numFmtId="0" fontId="5" fillId="0" borderId="0"/>
    <xf numFmtId="0" fontId="94" fillId="29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3" fillId="7" borderId="0" applyNumberFormat="0" applyBorder="0" applyAlignment="0" applyProtection="0"/>
    <xf numFmtId="0" fontId="5" fillId="0" borderId="0"/>
    <xf numFmtId="0" fontId="5" fillId="0" borderId="0"/>
    <xf numFmtId="0" fontId="23" fillId="5" borderId="0" applyNumberFormat="0" applyBorder="0" applyAlignment="0" applyProtection="0"/>
    <xf numFmtId="0" fontId="23" fillId="0" borderId="0"/>
    <xf numFmtId="0" fontId="3" fillId="7" borderId="0" applyNumberFormat="0" applyBorder="0" applyAlignment="0" applyProtection="0"/>
    <xf numFmtId="0" fontId="5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7" borderId="0" applyNumberFormat="0" applyBorder="0" applyAlignment="0" applyProtection="0"/>
    <xf numFmtId="0" fontId="23" fillId="0" borderId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3" fillId="3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0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0" borderId="0" applyNumberFormat="0" applyBorder="0" applyAlignment="0" applyProtection="0"/>
    <xf numFmtId="0" fontId="5" fillId="0" borderId="0"/>
    <xf numFmtId="0" fontId="23" fillId="0" borderId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0" borderId="0"/>
    <xf numFmtId="0" fontId="94" fillId="30" borderId="0" applyNumberFormat="0" applyBorder="0" applyAlignment="0" applyProtection="0"/>
    <xf numFmtId="0" fontId="23" fillId="0" borderId="0"/>
    <xf numFmtId="0" fontId="5" fillId="0" borderId="0"/>
    <xf numFmtId="0" fontId="94" fillId="30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23" fillId="6" borderId="0" applyNumberFormat="0" applyBorder="0" applyAlignment="0" applyProtection="0"/>
    <xf numFmtId="0" fontId="23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94" fillId="31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5" fillId="0" borderId="0"/>
    <xf numFmtId="0" fontId="23" fillId="0" borderId="0"/>
    <xf numFmtId="0" fontId="94" fillId="31" borderId="0" applyNumberFormat="0" applyBorder="0" applyAlignment="0" applyProtection="0"/>
    <xf numFmtId="0" fontId="23" fillId="0" borderId="0"/>
    <xf numFmtId="0" fontId="5" fillId="0" borderId="0"/>
    <xf numFmtId="0" fontId="94" fillId="31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7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3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2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2" borderId="0" applyNumberFormat="0" applyBorder="0" applyAlignment="0" applyProtection="0"/>
    <xf numFmtId="0" fontId="5" fillId="0" borderId="0"/>
    <xf numFmtId="0" fontId="23" fillId="0" borderId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94" fillId="32" borderId="0" applyNumberFormat="0" applyBorder="0" applyAlignment="0" applyProtection="0"/>
    <xf numFmtId="0" fontId="23" fillId="0" borderId="0"/>
    <xf numFmtId="0" fontId="5" fillId="0" borderId="0"/>
    <xf numFmtId="0" fontId="94" fillId="32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23" fillId="8" borderId="0" applyNumberFormat="0" applyBorder="0" applyAlignment="0" applyProtection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23" fillId="0" borderId="0"/>
    <xf numFmtId="0" fontId="3" fillId="3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3" fillId="3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3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3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3" borderId="0" applyNumberFormat="0" applyBorder="0" applyAlignment="0" applyProtection="0"/>
    <xf numFmtId="0" fontId="5" fillId="0" borderId="0"/>
    <xf numFmtId="0" fontId="23" fillId="0" borderId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0" borderId="0"/>
    <xf numFmtId="0" fontId="94" fillId="33" borderId="0" applyNumberFormat="0" applyBorder="0" applyAlignment="0" applyProtection="0"/>
    <xf numFmtId="0" fontId="23" fillId="0" borderId="0"/>
    <xf numFmtId="0" fontId="5" fillId="0" borderId="0"/>
    <xf numFmtId="0" fontId="94" fillId="33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23" fillId="9" borderId="0" applyNumberFormat="0" applyBorder="0" applyAlignment="0" applyProtection="0"/>
    <xf numFmtId="0" fontId="23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94" fillId="34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5" fillId="0" borderId="0"/>
    <xf numFmtId="0" fontId="23" fillId="0" borderId="0"/>
    <xf numFmtId="0" fontId="94" fillId="34" borderId="0" applyNumberFormat="0" applyBorder="0" applyAlignment="0" applyProtection="0"/>
    <xf numFmtId="0" fontId="23" fillId="0" borderId="0"/>
    <xf numFmtId="0" fontId="5" fillId="0" borderId="0"/>
    <xf numFmtId="0" fontId="94" fillId="34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5" fillId="0" borderId="0"/>
    <xf numFmtId="0" fontId="5" fillId="0" borderId="0"/>
    <xf numFmtId="0" fontId="23" fillId="10" borderId="0" applyNumberFormat="0" applyBorder="0" applyAlignment="0" applyProtection="0"/>
    <xf numFmtId="0" fontId="23" fillId="0" borderId="0"/>
    <xf numFmtId="0" fontId="3" fillId="24" borderId="0" applyNumberFormat="0" applyBorder="0" applyAlignment="0" applyProtection="0"/>
    <xf numFmtId="0" fontId="5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3" fillId="10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4" borderId="0" applyNumberFormat="0" applyBorder="0" applyAlignment="0" applyProtection="0"/>
    <xf numFmtId="0" fontId="23" fillId="0" borderId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3" fillId="35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5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5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5" borderId="0" applyNumberFormat="0" applyBorder="0" applyAlignment="0" applyProtection="0"/>
    <xf numFmtId="0" fontId="5" fillId="0" borderId="0"/>
    <xf numFmtId="0" fontId="23" fillId="0" borderId="0"/>
    <xf numFmtId="0" fontId="94" fillId="35" borderId="0" applyNumberFormat="0" applyBorder="0" applyAlignment="0" applyProtection="0"/>
    <xf numFmtId="0" fontId="94" fillId="35" borderId="0" applyNumberFormat="0" applyBorder="0" applyAlignment="0" applyProtection="0"/>
    <xf numFmtId="0" fontId="3" fillId="35" borderId="0" applyNumberFormat="0" applyBorder="0" applyAlignment="0" applyProtection="0"/>
    <xf numFmtId="0" fontId="23" fillId="0" borderId="0"/>
    <xf numFmtId="0" fontId="94" fillId="35" borderId="0" applyNumberFormat="0" applyBorder="0" applyAlignment="0" applyProtection="0"/>
    <xf numFmtId="0" fontId="23" fillId="0" borderId="0"/>
    <xf numFmtId="0" fontId="5" fillId="0" borderId="0"/>
    <xf numFmtId="0" fontId="94" fillId="35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0" borderId="0"/>
    <xf numFmtId="0" fontId="3" fillId="3" borderId="0" applyNumberFormat="0" applyBorder="0" applyAlignment="0" applyProtection="0"/>
    <xf numFmtId="0" fontId="5" fillId="0" borderId="0"/>
    <xf numFmtId="0" fontId="5" fillId="0" borderId="0"/>
    <xf numFmtId="0" fontId="23" fillId="5" borderId="0" applyNumberFormat="0" applyBorder="0" applyAlignment="0" applyProtection="0"/>
    <xf numFmtId="0" fontId="23" fillId="0" borderId="0"/>
    <xf numFmtId="0" fontId="3" fillId="3" borderId="0" applyNumberFormat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3" borderId="0" applyNumberFormat="0" applyBorder="0" applyAlignment="0" applyProtection="0"/>
    <xf numFmtId="0" fontId="23" fillId="0" borderId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3" fillId="3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6" borderId="0" applyNumberFormat="0" applyBorder="0" applyAlignment="0" applyProtection="0"/>
    <xf numFmtId="0" fontId="35" fillId="10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6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6" borderId="0" applyNumberFormat="0" applyBorder="0" applyAlignment="0" applyProtection="0"/>
    <xf numFmtId="0" fontId="5" fillId="0" borderId="0"/>
    <xf numFmtId="0" fontId="23" fillId="0" borderId="0"/>
    <xf numFmtId="0" fontId="94" fillId="36" borderId="0" applyNumberFormat="0" applyBorder="0" applyAlignment="0" applyProtection="0"/>
    <xf numFmtId="0" fontId="94" fillId="36" borderId="0" applyNumberFormat="0" applyBorder="0" applyAlignment="0" applyProtection="0"/>
    <xf numFmtId="0" fontId="3" fillId="36" borderId="0" applyNumberFormat="0" applyBorder="0" applyAlignment="0" applyProtection="0"/>
    <xf numFmtId="0" fontId="23" fillId="0" borderId="0"/>
    <xf numFmtId="0" fontId="94" fillId="36" borderId="0" applyNumberFormat="0" applyBorder="0" applyAlignment="0" applyProtection="0"/>
    <xf numFmtId="0" fontId="23" fillId="0" borderId="0"/>
    <xf numFmtId="0" fontId="5" fillId="0" borderId="0"/>
    <xf numFmtId="0" fontId="94" fillId="36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23" fillId="0" borderId="0"/>
    <xf numFmtId="0" fontId="124" fillId="3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7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5" fillId="0" borderId="0"/>
    <xf numFmtId="0" fontId="23" fillId="8" borderId="0" applyNumberFormat="0" applyBorder="0" applyAlignment="0" applyProtection="0"/>
    <xf numFmtId="0" fontId="23" fillId="0" borderId="0"/>
    <xf numFmtId="0" fontId="3" fillId="6" borderId="0" applyNumberFormat="0" applyBorder="0" applyAlignment="0" applyProtection="0"/>
    <xf numFmtId="0" fontId="5" fillId="0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6" borderId="0" applyNumberFormat="0" applyBorder="0" applyAlignment="0" applyProtection="0"/>
    <xf numFmtId="0" fontId="23" fillId="0" borderId="0"/>
    <xf numFmtId="0" fontId="3" fillId="3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3" fillId="3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7" borderId="0" applyNumberFormat="0" applyBorder="0" applyAlignment="0" applyProtection="0"/>
    <xf numFmtId="0" fontId="35" fillId="10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7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7" borderId="0" applyNumberFormat="0" applyBorder="0" applyAlignment="0" applyProtection="0"/>
    <xf numFmtId="0" fontId="5" fillId="0" borderId="0"/>
    <xf numFmtId="0" fontId="23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0" borderId="0"/>
    <xf numFmtId="0" fontId="94" fillId="37" borderId="0" applyNumberFormat="0" applyBorder="0" applyAlignment="0" applyProtection="0"/>
    <xf numFmtId="0" fontId="23" fillId="0" borderId="0"/>
    <xf numFmtId="0" fontId="5" fillId="0" borderId="0"/>
    <xf numFmtId="0" fontId="94" fillId="37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5" fillId="0" borderId="0"/>
    <xf numFmtId="0" fontId="23" fillId="11" borderId="0" applyNumberFormat="0" applyBorder="0" applyAlignment="0" applyProtection="0"/>
    <xf numFmtId="0" fontId="23" fillId="0" borderId="0"/>
    <xf numFmtId="0" fontId="3" fillId="25" borderId="0" applyNumberFormat="0" applyBorder="0" applyAlignment="0" applyProtection="0"/>
    <xf numFmtId="0" fontId="5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3" fillId="0" borderId="0"/>
    <xf numFmtId="0" fontId="5" fillId="0" borderId="0"/>
    <xf numFmtId="0" fontId="3" fillId="25" borderId="0" applyNumberFormat="0" applyBorder="0" applyAlignment="0" applyProtection="0"/>
    <xf numFmtId="0" fontId="23" fillId="0" borderId="0"/>
    <xf numFmtId="0" fontId="3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3" fillId="3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" fillId="38" borderId="0" applyNumberFormat="0" applyBorder="0" applyAlignment="0" applyProtection="0"/>
    <xf numFmtId="0" fontId="35" fillId="98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" fillId="38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0" borderId="0"/>
    <xf numFmtId="0" fontId="94" fillId="38" borderId="0" applyNumberFormat="0" applyBorder="0" applyAlignment="0" applyProtection="0"/>
    <xf numFmtId="0" fontId="23" fillId="0" borderId="0"/>
    <xf numFmtId="0" fontId="5" fillId="0" borderId="0"/>
    <xf numFmtId="0" fontId="94" fillId="3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2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2" borderId="0" applyNumberFormat="0" applyBorder="0" applyAlignment="0" applyProtection="0"/>
    <xf numFmtId="0" fontId="23" fillId="10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3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3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3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9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9" borderId="0" applyNumberFormat="0" applyBorder="0" applyAlignment="0" applyProtection="0"/>
    <xf numFmtId="0" fontId="23" fillId="103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0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0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0" borderId="0" applyNumberFormat="0" applyBorder="0" applyAlignment="0" applyProtection="0"/>
    <xf numFmtId="0" fontId="23" fillId="104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51" fillId="3" borderId="0" applyNumberFormat="0" applyBorder="0" applyAlignment="0" applyProtection="0"/>
    <xf numFmtId="0" fontId="23" fillId="0" borderId="0"/>
    <xf numFmtId="0" fontId="23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24" fillId="13" borderId="0" applyNumberFormat="0" applyBorder="0" applyAlignment="0" applyProtection="0"/>
    <xf numFmtId="0" fontId="23" fillId="16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51" fillId="6" borderId="0" applyNumberFormat="0" applyBorder="0" applyAlignment="0" applyProtection="0"/>
    <xf numFmtId="0" fontId="23" fillId="0" borderId="0"/>
    <xf numFmtId="0" fontId="23" fillId="0" borderId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4" fillId="14" borderId="0" applyNumberFormat="0" applyBorder="0" applyAlignment="0" applyProtection="0"/>
    <xf numFmtId="0" fontId="23" fillId="10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3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5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5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51" fillId="9" borderId="0" applyNumberFormat="0" applyBorder="0" applyAlignment="0" applyProtection="0"/>
    <xf numFmtId="0" fontId="23" fillId="0" borderId="0"/>
    <xf numFmtId="0" fontId="23" fillId="0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24" fillId="15" borderId="0" applyNumberFormat="0" applyBorder="0" applyAlignment="0" applyProtection="0"/>
    <xf numFmtId="0" fontId="23" fillId="1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4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1" fillId="4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4" borderId="0" applyNumberFormat="0" applyBorder="0" applyAlignment="0" applyProtection="0"/>
    <xf numFmtId="0" fontId="23" fillId="0" borderId="0"/>
    <xf numFmtId="0" fontId="5" fillId="0" borderId="0"/>
    <xf numFmtId="0" fontId="24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6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4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4" fillId="16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23" fillId="0" borderId="0"/>
    <xf numFmtId="0" fontId="51" fillId="48" borderId="0" applyNumberFormat="0" applyBorder="0" applyAlignment="0" applyProtection="0"/>
    <xf numFmtId="0" fontId="23" fillId="0" borderId="0"/>
    <xf numFmtId="0" fontId="5" fillId="0" borderId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48" borderId="0" applyNumberFormat="0" applyBorder="0" applyAlignment="0" applyProtection="0"/>
    <xf numFmtId="0" fontId="24" fillId="16" borderId="0" applyNumberFormat="0" applyBorder="0" applyAlignment="0" applyProtection="0"/>
    <xf numFmtId="0" fontId="5" fillId="0" borderId="0"/>
    <xf numFmtId="0" fontId="24" fillId="16" borderId="0" applyNumberFormat="0" applyBorder="0" applyAlignment="0" applyProtection="0"/>
    <xf numFmtId="0" fontId="5" fillId="0" borderId="0"/>
    <xf numFmtId="0" fontId="24" fillId="16" borderId="0" applyNumberFormat="0" applyBorder="0" applyAlignment="0" applyProtection="0"/>
    <xf numFmtId="0" fontId="5" fillId="0" borderId="0"/>
    <xf numFmtId="0" fontId="24" fillId="5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7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9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4" fillId="17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23" fillId="0" borderId="0"/>
    <xf numFmtId="0" fontId="51" fillId="53" borderId="0" applyNumberFormat="0" applyBorder="0" applyAlignment="0" applyProtection="0"/>
    <xf numFmtId="0" fontId="23" fillId="0" borderId="0"/>
    <xf numFmtId="0" fontId="5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3" borderId="0" applyNumberFormat="0" applyBorder="0" applyAlignment="0" applyProtection="0"/>
    <xf numFmtId="0" fontId="24" fillId="17" borderId="0" applyNumberFormat="0" applyBorder="0" applyAlignment="0" applyProtection="0"/>
    <xf numFmtId="0" fontId="5" fillId="0" borderId="0"/>
    <xf numFmtId="0" fontId="24" fillId="17" borderId="0" applyNumberFormat="0" applyBorder="0" applyAlignment="0" applyProtection="0"/>
    <xf numFmtId="0" fontId="5" fillId="0" borderId="0"/>
    <xf numFmtId="0" fontId="24" fillId="17" borderId="0" applyNumberFormat="0" applyBorder="0" applyAlignment="0" applyProtection="0"/>
    <xf numFmtId="0" fontId="5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8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1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4" fillId="18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3" fillId="0" borderId="0"/>
    <xf numFmtId="0" fontId="51" fillId="57" borderId="0" applyNumberFormat="0" applyBorder="0" applyAlignment="0" applyProtection="0"/>
    <xf numFmtId="0" fontId="23" fillId="0" borderId="0"/>
    <xf numFmtId="0" fontId="5" fillId="0" borderId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7" borderId="0" applyNumberFormat="0" applyBorder="0" applyAlignment="0" applyProtection="0"/>
    <xf numFmtId="0" fontId="24" fillId="18" borderId="0" applyNumberFormat="0" applyBorder="0" applyAlignment="0" applyProtection="0"/>
    <xf numFmtId="0" fontId="5" fillId="0" borderId="0"/>
    <xf numFmtId="0" fontId="24" fillId="18" borderId="0" applyNumberFormat="0" applyBorder="0" applyAlignment="0" applyProtection="0"/>
    <xf numFmtId="0" fontId="5" fillId="0" borderId="0"/>
    <xf numFmtId="0" fontId="24" fillId="18" borderId="0" applyNumberFormat="0" applyBorder="0" applyAlignment="0" applyProtection="0"/>
    <xf numFmtId="0" fontId="5" fillId="0" borderId="0"/>
    <xf numFmtId="0" fontId="24" fillId="5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59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4" fillId="13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3" fillId="0" borderId="0"/>
    <xf numFmtId="0" fontId="51" fillId="58" borderId="0" applyNumberFormat="0" applyBorder="0" applyAlignment="0" applyProtection="0"/>
    <xf numFmtId="0" fontId="23" fillId="0" borderId="0"/>
    <xf numFmtId="0" fontId="5" fillId="0" borderId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58" borderId="0" applyNumberFormat="0" applyBorder="0" applyAlignment="0" applyProtection="0"/>
    <xf numFmtId="0" fontId="24" fillId="13" borderId="0" applyNumberFormat="0" applyBorder="0" applyAlignment="0" applyProtection="0"/>
    <xf numFmtId="0" fontId="5" fillId="0" borderId="0"/>
    <xf numFmtId="0" fontId="24" fillId="13" borderId="0" applyNumberFormat="0" applyBorder="0" applyAlignment="0" applyProtection="0"/>
    <xf numFmtId="0" fontId="5" fillId="0" borderId="0"/>
    <xf numFmtId="0" fontId="24" fillId="13" borderId="0" applyNumberFormat="0" applyBorder="0" applyAlignment="0" applyProtection="0"/>
    <xf numFmtId="0" fontId="5" fillId="0" borderId="0"/>
    <xf numFmtId="0" fontId="24" fillId="4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60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3" fillId="0" borderId="0"/>
    <xf numFmtId="0" fontId="51" fillId="60" borderId="0" applyNumberFormat="0" applyBorder="0" applyAlignment="0" applyProtection="0"/>
    <xf numFmtId="0" fontId="24" fillId="14" borderId="0" applyNumberFormat="0" applyBorder="0" applyAlignment="0" applyProtection="0"/>
    <xf numFmtId="0" fontId="23" fillId="0" borderId="0"/>
    <xf numFmtId="0" fontId="24" fillId="14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51" fillId="60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60" borderId="0" applyNumberFormat="0" applyBorder="0" applyAlignment="0" applyProtection="0"/>
    <xf numFmtId="0" fontId="51" fillId="60" borderId="0" applyNumberFormat="0" applyBorder="0" applyAlignment="0" applyProtection="0"/>
    <xf numFmtId="0" fontId="5" fillId="0" borderId="0"/>
    <xf numFmtId="0" fontId="51" fillId="60" borderId="0" applyNumberFormat="0" applyBorder="0" applyAlignment="0" applyProtection="0"/>
    <xf numFmtId="0" fontId="5" fillId="0" borderId="0"/>
    <xf numFmtId="0" fontId="51" fillId="60" borderId="0" applyNumberFormat="0" applyBorder="0" applyAlignment="0" applyProtection="0"/>
    <xf numFmtId="0" fontId="24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4" fillId="19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1" fillId="17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4" fillId="19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23" fillId="0" borderId="0"/>
    <xf numFmtId="0" fontId="51" fillId="63" borderId="0" applyNumberFormat="0" applyBorder="0" applyAlignment="0" applyProtection="0"/>
    <xf numFmtId="0" fontId="23" fillId="0" borderId="0"/>
    <xf numFmtId="0" fontId="5" fillId="0" borderId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5" fillId="63" borderId="0" applyNumberFormat="0" applyBorder="0" applyAlignment="0" applyProtection="0"/>
    <xf numFmtId="0" fontId="24" fillId="19" borderId="0" applyNumberFormat="0" applyBorder="0" applyAlignment="0" applyProtection="0"/>
    <xf numFmtId="0" fontId="5" fillId="0" borderId="0"/>
    <xf numFmtId="0" fontId="24" fillId="19" borderId="0" applyNumberFormat="0" applyBorder="0" applyAlignment="0" applyProtection="0"/>
    <xf numFmtId="0" fontId="5" fillId="0" borderId="0"/>
    <xf numFmtId="0" fontId="24" fillId="19" borderId="0" applyNumberFormat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5" fillId="3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2" fillId="5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5" fillId="3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52" fillId="5" borderId="0" applyNumberFormat="0" applyBorder="0" applyAlignment="0" applyProtection="0"/>
    <xf numFmtId="0" fontId="23" fillId="0" borderId="0"/>
    <xf numFmtId="0" fontId="23" fillId="0" borderId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25" fillId="3" borderId="0" applyNumberFormat="0" applyBorder="0" applyAlignment="0" applyProtection="0"/>
    <xf numFmtId="0" fontId="126" fillId="59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2" fillId="6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2" fillId="6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27" fillId="64" borderId="0" applyNumberFormat="0" applyBorder="0" applyAlignment="0" applyProtection="0"/>
    <xf numFmtId="0" fontId="23" fillId="0" borderId="0"/>
    <xf numFmtId="0" fontId="5" fillId="0" borderId="0"/>
    <xf numFmtId="1" fontId="128" fillId="105" borderId="17" applyNumberFormat="0" applyBorder="0" applyAlignment="0">
      <alignment horizontal="center" vertical="top" wrapText="1"/>
      <protection hidden="1"/>
    </xf>
    <xf numFmtId="0" fontId="48" fillId="0" borderId="0" applyFont="0" applyFill="0" applyBorder="0" applyAlignment="0" applyProtection="0">
      <alignment horizontal="right"/>
    </xf>
    <xf numFmtId="0" fontId="7" fillId="0" borderId="0">
      <alignment vertical="center"/>
    </xf>
    <xf numFmtId="0" fontId="129" fillId="0" borderId="61">
      <alignment horizontal="left" vertical="center"/>
    </xf>
    <xf numFmtId="202" fontId="130" fillId="0" borderId="0">
      <alignment horizontal="right" vertical="center"/>
    </xf>
    <xf numFmtId="203" fontId="7" fillId="0" borderId="0">
      <alignment horizontal="right" vertical="center"/>
    </xf>
    <xf numFmtId="203" fontId="129" fillId="0" borderId="0">
      <alignment horizontal="right" vertical="center"/>
    </xf>
    <xf numFmtId="204" fontId="7" fillId="0" borderId="0" applyFont="0" applyFill="0" applyBorder="0" applyAlignment="0" applyProtection="0">
      <alignment horizontal="right"/>
    </xf>
    <xf numFmtId="0" fontId="20" fillId="0" borderId="0">
      <alignment vertical="center"/>
    </xf>
    <xf numFmtId="176" fontId="53" fillId="0" borderId="0" applyFill="0" applyBorder="0" applyAlignment="0"/>
    <xf numFmtId="0" fontId="23" fillId="0" borderId="0"/>
    <xf numFmtId="0" fontId="23" fillId="0" borderId="0"/>
    <xf numFmtId="0" fontId="5" fillId="0" borderId="0"/>
    <xf numFmtId="0" fontId="53" fillId="0" borderId="0" applyFill="0" applyBorder="0" applyAlignment="0"/>
    <xf numFmtId="0" fontId="23" fillId="0" borderId="0"/>
    <xf numFmtId="0" fontId="5" fillId="0" borderId="0"/>
    <xf numFmtId="176" fontId="53" fillId="0" borderId="0" applyFill="0" applyBorder="0" applyAlignment="0"/>
    <xf numFmtId="0" fontId="23" fillId="0" borderId="0"/>
    <xf numFmtId="176" fontId="53" fillId="0" borderId="0" applyFill="0" applyBorder="0" applyAlignment="0"/>
    <xf numFmtId="0" fontId="23" fillId="0" borderId="0"/>
    <xf numFmtId="0" fontId="23" fillId="0" borderId="0"/>
    <xf numFmtId="0" fontId="23" fillId="0" borderId="0"/>
    <xf numFmtId="176" fontId="53" fillId="0" borderId="0" applyFill="0" applyBorder="0" applyAlignment="0"/>
    <xf numFmtId="0" fontId="23" fillId="0" borderId="0"/>
    <xf numFmtId="41" fontId="5" fillId="23" borderId="0"/>
    <xf numFmtId="0" fontId="23" fillId="0" borderId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5" fillId="0" borderId="0"/>
    <xf numFmtId="41" fontId="5" fillId="23" borderId="0"/>
    <xf numFmtId="0" fontId="23" fillId="0" borderId="0"/>
    <xf numFmtId="0" fontId="26" fillId="20" borderId="1" applyNumberFormat="0" applyAlignment="0" applyProtection="0"/>
    <xf numFmtId="0" fontId="55" fillId="66" borderId="39" applyNumberFormat="0" applyAlignment="0" applyProtection="0"/>
    <xf numFmtId="0" fontId="23" fillId="0" borderId="0"/>
    <xf numFmtId="0" fontId="123" fillId="0" borderId="0"/>
    <xf numFmtId="0" fontId="5" fillId="0" borderId="0"/>
    <xf numFmtId="0" fontId="55" fillId="66" borderId="39" applyNumberFormat="0" applyAlignment="0" applyProtection="0"/>
    <xf numFmtId="0" fontId="55" fillId="66" borderId="39" applyNumberFormat="0" applyAlignment="0" applyProtection="0"/>
    <xf numFmtId="41" fontId="5" fillId="23" borderId="0"/>
    <xf numFmtId="41" fontId="5" fillId="23" borderId="0"/>
    <xf numFmtId="41" fontId="5" fillId="23" borderId="0"/>
    <xf numFmtId="41" fontId="5" fillId="23" borderId="0"/>
    <xf numFmtId="0" fontId="23" fillId="0" borderId="0"/>
    <xf numFmtId="0" fontId="23" fillId="0" borderId="0"/>
    <xf numFmtId="0" fontId="54" fillId="65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4" fillId="65" borderId="39" applyNumberFormat="0" applyAlignment="0" applyProtection="0"/>
    <xf numFmtId="41" fontId="5" fillId="23" borderId="0"/>
    <xf numFmtId="0" fontId="23" fillId="0" borderId="0"/>
    <xf numFmtId="0" fontId="55" fillId="66" borderId="39" applyNumberFormat="0" applyAlignment="0" applyProtection="0"/>
    <xf numFmtId="0" fontId="26" fillId="20" borderId="1" applyNumberFormat="0" applyAlignment="0" applyProtection="0"/>
    <xf numFmtId="0" fontId="5" fillId="0" borderId="0"/>
    <xf numFmtId="0" fontId="55" fillId="66" borderId="39" applyNumberFormat="0" applyAlignment="0" applyProtection="0"/>
    <xf numFmtId="0" fontId="55" fillId="66" borderId="39" applyNumberFormat="0" applyAlignment="0" applyProtection="0"/>
    <xf numFmtId="0" fontId="23" fillId="0" borderId="0"/>
    <xf numFmtId="0" fontId="23" fillId="0" borderId="0"/>
    <xf numFmtId="0" fontId="131" fillId="66" borderId="1" applyNumberFormat="0" applyAlignment="0" applyProtection="0"/>
    <xf numFmtId="0" fontId="55" fillId="66" borderId="39" applyNumberFormat="0" applyAlignment="0" applyProtection="0"/>
    <xf numFmtId="0" fontId="23" fillId="0" borderId="0"/>
    <xf numFmtId="0" fontId="123" fillId="0" borderId="0"/>
    <xf numFmtId="0" fontId="54" fillId="65" borderId="39" applyNumberFormat="0" applyAlignment="0" applyProtection="0"/>
    <xf numFmtId="0" fontId="23" fillId="0" borderId="0"/>
    <xf numFmtId="0" fontId="54" fillId="65" borderId="39" applyNumberFormat="0" applyAlignment="0" applyProtection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41" fontId="5" fillId="23" borderId="0"/>
    <xf numFmtId="0" fontId="23" fillId="0" borderId="0"/>
    <xf numFmtId="41" fontId="5" fillId="23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3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4" fillId="65" borderId="39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1" fontId="5" fillId="23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23" fillId="0" borderId="0"/>
    <xf numFmtId="0" fontId="5" fillId="0" borderId="0"/>
    <xf numFmtId="0" fontId="23" fillId="0" borderId="0"/>
    <xf numFmtId="0" fontId="27" fillId="21" borderId="2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56" fillId="67" borderId="40" applyNumberForma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6" fillId="67" borderId="40" applyNumberForma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38" fillId="16" borderId="62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132" fillId="67" borderId="40" applyNumberFormat="0" applyAlignment="0" applyProtection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1" fontId="5" fillId="22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" fontId="133" fillId="0" borderId="63">
      <alignment vertical="top"/>
    </xf>
    <xf numFmtId="205" fontId="20" fillId="0" borderId="0" applyBorder="0">
      <alignment horizontal="right"/>
    </xf>
    <xf numFmtId="205" fontId="20" fillId="0" borderId="34" applyAlignment="0">
      <alignment horizontal="right"/>
    </xf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206" fontId="134" fillId="0" borderId="0"/>
    <xf numFmtId="41" fontId="5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43" fontId="135" fillId="0" borderId="0" applyFont="0" applyFill="0" applyBorder="0" applyAlignment="0" applyProtection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/>
    <xf numFmtId="0" fontId="5" fillId="0" borderId="0"/>
    <xf numFmtId="43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13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78" fontId="5" fillId="0" borderId="0" applyFont="0" applyFill="0" applyBorder="0" applyAlignment="0" applyProtection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" fontId="5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179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179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17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137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3" fillId="0" borderId="0"/>
    <xf numFmtId="43" fontId="9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64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" fontId="65" fillId="0" borderId="0" applyFont="0" applyFill="0" applyBorder="0" applyAlignment="0" applyProtection="0"/>
    <xf numFmtId="0" fontId="5" fillId="0" borderId="0"/>
    <xf numFmtId="0" fontId="5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3" fontId="6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138" fillId="0" borderId="0"/>
    <xf numFmtId="0" fontId="68" fillId="0" borderId="0" applyNumberFormat="0" applyAlignment="0">
      <alignment horizontal="left"/>
    </xf>
    <xf numFmtId="0" fontId="5" fillId="0" borderId="0"/>
    <xf numFmtId="0" fontId="68" fillId="0" borderId="0" applyNumberFormat="0" applyAlignment="0">
      <alignment horizontal="left"/>
    </xf>
    <xf numFmtId="0" fontId="5" fillId="0" borderId="0"/>
    <xf numFmtId="0" fontId="68" fillId="0" borderId="0" applyNumberFormat="0" applyAlignment="0">
      <alignment horizontal="left"/>
    </xf>
    <xf numFmtId="0" fontId="23" fillId="0" borderId="0"/>
    <xf numFmtId="0" fontId="68" fillId="0" borderId="0" applyNumberFormat="0" applyAlignment="0">
      <alignment horizontal="left"/>
    </xf>
    <xf numFmtId="0" fontId="69" fillId="0" borderId="0" applyNumberFormat="0" applyAlignment="0"/>
    <xf numFmtId="0" fontId="5" fillId="0" borderId="0"/>
    <xf numFmtId="0" fontId="69" fillId="0" borderId="0" applyNumberFormat="0" applyAlignment="0"/>
    <xf numFmtId="0" fontId="5" fillId="0" borderId="0"/>
    <xf numFmtId="0" fontId="69" fillId="0" borderId="0" applyNumberFormat="0" applyAlignment="0"/>
    <xf numFmtId="0" fontId="23" fillId="0" borderId="0"/>
    <xf numFmtId="0" fontId="69" fillId="0" borderId="0" applyNumberFormat="0" applyAlignment="0"/>
    <xf numFmtId="172" fontId="139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64" fillId="0" borderId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44" fontId="140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44" fontId="23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14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44" fontId="71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4" fontId="23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17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44" fontId="137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0" fontId="23" fillId="0" borderId="0"/>
    <xf numFmtId="44" fontId="9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44" fontId="5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5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2" fontId="5" fillId="0" borderId="0" applyFon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20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20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3" fillId="0" borderId="0"/>
    <xf numFmtId="207" fontId="5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65" fillId="0" borderId="0" applyFont="0" applyFill="0" applyBorder="0" applyAlignment="0" applyProtection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209" fontId="5" fillId="0" borderId="0" applyFont="0" applyFill="0" applyBorder="0" applyAlignment="0" applyProtection="0">
      <alignment wrapText="1"/>
    </xf>
    <xf numFmtId="209" fontId="5" fillId="0" borderId="0" applyFont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166" fontId="5" fillId="0" borderId="0"/>
    <xf numFmtId="166" fontId="5" fillId="0" borderId="0"/>
    <xf numFmtId="0" fontId="23" fillId="0" borderId="0"/>
    <xf numFmtId="166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0" fontId="5" fillId="0" borderId="0"/>
    <xf numFmtId="166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166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66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0" fontId="23" fillId="0" borderId="0"/>
    <xf numFmtId="166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5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23" fillId="0" borderId="0"/>
    <xf numFmtId="185" fontId="5" fillId="0" borderId="0" applyFont="0" applyFill="0" applyBorder="0" applyAlignment="0" applyProtection="0">
      <alignment horizontal="left" wrapText="1"/>
    </xf>
    <xf numFmtId="0" fontId="5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3" fillId="0" borderId="0" applyNumberFormat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73" fillId="0" borderId="0" applyNumberFormat="0" applyFill="0" applyBorder="0" applyAlignment="0" applyProtection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1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8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142" fillId="0" borderId="0" applyNumberFormat="0" applyFill="0" applyBorder="0" applyAlignment="0" applyProtection="0"/>
    <xf numFmtId="0" fontId="23" fillId="0" borderId="0"/>
    <xf numFmtId="1" fontId="143" fillId="93" borderId="15" applyNumberFormat="0" applyBorder="0" applyAlignment="0">
      <alignment horizontal="centerContinuous" vertical="center"/>
      <protection locked="0"/>
    </xf>
    <xf numFmtId="2" fontId="65" fillId="0" borderId="0" applyFont="0" applyFill="0" applyBorder="0" applyAlignment="0" applyProtection="0"/>
    <xf numFmtId="0" fontId="5" fillId="0" borderId="0"/>
    <xf numFmtId="2" fontId="65" fillId="0" borderId="0" applyFont="0" applyFill="0" applyBorder="0" applyAlignment="0" applyProtection="0"/>
    <xf numFmtId="0" fontId="5" fillId="0" borderId="0"/>
    <xf numFmtId="2" fontId="65" fillId="0" borderId="0" applyFont="0" applyFill="0" applyBorder="0" applyAlignment="0" applyProtection="0"/>
    <xf numFmtId="2" fontId="60" fillId="0" borderId="0" applyFill="0" applyBorder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44" fillId="0" borderId="0" applyNumberFormat="0" applyFill="0" applyBorder="0" applyAlignment="0" applyProtection="0">
      <alignment vertical="top"/>
      <protection locked="0"/>
    </xf>
    <xf numFmtId="172" fontId="7" fillId="0" borderId="0"/>
    <xf numFmtId="204" fontId="145" fillId="0" borderId="0">
      <alignment horizontal="right"/>
    </xf>
    <xf numFmtId="0" fontId="146" fillId="0" borderId="0">
      <alignment vertical="center"/>
    </xf>
    <xf numFmtId="0" fontId="147" fillId="0" borderId="0">
      <alignment horizontal="right"/>
    </xf>
    <xf numFmtId="203" fontId="148" fillId="0" borderId="0">
      <alignment horizontal="right" vertical="center"/>
    </xf>
    <xf numFmtId="203" fontId="145" fillId="0" borderId="0" applyFill="0" applyBorder="0">
      <alignment horizontal="right" vertical="center"/>
    </xf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4" fillId="6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74" fillId="6" borderId="0" applyNumberFormat="0" applyBorder="0" applyAlignment="0" applyProtection="0"/>
    <xf numFmtId="0" fontId="23" fillId="0" borderId="0"/>
    <xf numFmtId="0" fontId="23" fillId="0" borderId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29" fillId="4" borderId="0" applyNumberFormat="0" applyBorder="0" applyAlignment="0" applyProtection="0"/>
    <xf numFmtId="0" fontId="149" fillId="98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9" fillId="4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50" fillId="71" borderId="0" applyNumberFormat="0" applyBorder="0" applyAlignment="0" applyProtection="0"/>
    <xf numFmtId="0" fontId="23" fillId="0" borderId="0"/>
    <xf numFmtId="0" fontId="74" fillId="71" borderId="0" applyNumberFormat="0" applyBorder="0" applyAlignment="0" applyProtection="0"/>
    <xf numFmtId="0" fontId="5" fillId="0" borderId="0"/>
    <xf numFmtId="0" fontId="23" fillId="0" borderId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5" fillId="22" borderId="0" applyNumberFormat="0" applyBorder="0" applyAlignment="0" applyProtection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8" fontId="7" fillId="2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0" fontId="23" fillId="0" borderId="0"/>
    <xf numFmtId="0" fontId="5" fillId="0" borderId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5" fillId="0" borderId="0"/>
    <xf numFmtId="38" fontId="7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38" fontId="5" fillId="22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2" fillId="0" borderId="29" applyNumberFormat="0" applyAlignment="0" applyProtection="0">
      <alignment horizontal="left"/>
    </xf>
    <xf numFmtId="0" fontId="5" fillId="0" borderId="0"/>
    <xf numFmtId="0" fontId="23" fillId="0" borderId="0"/>
    <xf numFmtId="0" fontId="22" fillId="0" borderId="29" applyNumberFormat="0" applyAlignment="0" applyProtection="0">
      <alignment horizontal="left"/>
    </xf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22" fillId="0" borderId="22">
      <alignment horizontal="left"/>
    </xf>
    <xf numFmtId="0" fontId="5" fillId="0" borderId="0"/>
    <xf numFmtId="0" fontId="22" fillId="0" borderId="22">
      <alignment horizontal="left"/>
    </xf>
    <xf numFmtId="0" fontId="22" fillId="0" borderId="22">
      <alignment horizontal="left"/>
    </xf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30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78" fillId="0" borderId="42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5" fillId="0" borderId="0"/>
    <xf numFmtId="0" fontId="151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151" fillId="0" borderId="42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77" fillId="0" borderId="41" applyNumberFormat="0" applyFill="0" applyAlignment="0" applyProtection="0"/>
    <xf numFmtId="0" fontId="23" fillId="0" borderId="0"/>
    <xf numFmtId="0" fontId="77" fillId="0" borderId="41" applyNumberFormat="0" applyFill="0" applyAlignment="0" applyProtection="0"/>
    <xf numFmtId="0" fontId="78" fillId="0" borderId="42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78" fillId="0" borderId="42" applyNumberFormat="0" applyFill="0" applyAlignment="0" applyProtection="0"/>
    <xf numFmtId="0" fontId="23" fillId="0" borderId="0"/>
    <xf numFmtId="0" fontId="123" fillId="0" borderId="0"/>
    <xf numFmtId="0" fontId="151" fillId="0" borderId="42" applyNumberFormat="0" applyFill="0" applyAlignment="0" applyProtection="0"/>
    <xf numFmtId="0" fontId="77" fillId="0" borderId="4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77" fillId="0" borderId="41" applyNumberFormat="0" applyFill="0" applyAlignment="0" applyProtection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31" fillId="0" borderId="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2" fillId="0" borderId="44" applyNumberFormat="0" applyFill="0" applyAlignment="0" applyProtection="0"/>
    <xf numFmtId="0" fontId="23" fillId="0" borderId="0"/>
    <xf numFmtId="0" fontId="123" fillId="0" borderId="0"/>
    <xf numFmtId="0" fontId="5" fillId="0" borderId="0"/>
    <xf numFmtId="0" fontId="82" fillId="0" borderId="44" applyNumberFormat="0" applyFill="0" applyAlignment="0" applyProtection="0"/>
    <xf numFmtId="0" fontId="5" fillId="0" borderId="0"/>
    <xf numFmtId="0" fontId="152" fillId="0" borderId="44" applyNumberFormat="0" applyFill="0" applyAlignment="0" applyProtection="0"/>
    <xf numFmtId="0" fontId="82" fillId="0" borderId="44" applyNumberFormat="0" applyFill="0" applyAlignment="0" applyProtection="0"/>
    <xf numFmtId="0" fontId="65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82" fillId="0" borderId="44" applyNumberFormat="0" applyFill="0" applyAlignment="0" applyProtection="0"/>
    <xf numFmtId="0" fontId="152" fillId="0" borderId="44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1" fillId="0" borderId="43" applyNumberFormat="0" applyFill="0" applyAlignment="0" applyProtection="0"/>
    <xf numFmtId="0" fontId="23" fillId="0" borderId="0"/>
    <xf numFmtId="0" fontId="81" fillId="0" borderId="43" applyNumberFormat="0" applyFill="0" applyAlignment="0" applyProtection="0"/>
    <xf numFmtId="0" fontId="82" fillId="0" borderId="44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82" fillId="0" borderId="44" applyNumberFormat="0" applyFill="0" applyAlignment="0" applyProtection="0"/>
    <xf numFmtId="0" fontId="23" fillId="0" borderId="0"/>
    <xf numFmtId="0" fontId="123" fillId="0" borderId="0"/>
    <xf numFmtId="0" fontId="152" fillId="0" borderId="44" applyNumberFormat="0" applyFill="0" applyAlignment="0" applyProtection="0"/>
    <xf numFmtId="0" fontId="81" fillId="0" borderId="4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81" fillId="0" borderId="43" applyNumberFormat="0" applyFill="0" applyAlignment="0" applyProtection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2" fillId="0" borderId="5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84" fillId="0" borderId="46" applyNumberFormat="0" applyFill="0" applyAlignment="0" applyProtection="0"/>
    <xf numFmtId="0" fontId="23" fillId="0" borderId="0"/>
    <xf numFmtId="0" fontId="5" fillId="0" borderId="0"/>
    <xf numFmtId="0" fontId="84" fillId="0" borderId="64" applyNumberFormat="0" applyFill="0" applyAlignment="0" applyProtection="0"/>
    <xf numFmtId="0" fontId="23" fillId="0" borderId="0"/>
    <xf numFmtId="0" fontId="5" fillId="0" borderId="0"/>
    <xf numFmtId="0" fontId="5" fillId="0" borderId="0"/>
    <xf numFmtId="0" fontId="32" fillId="0" borderId="5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84" fillId="0" borderId="46" applyNumberFormat="0" applyFill="0" applyAlignment="0" applyProtection="0"/>
    <xf numFmtId="0" fontId="153" fillId="0" borderId="46" applyNumberFormat="0" applyFill="0" applyAlignment="0" applyProtection="0"/>
    <xf numFmtId="0" fontId="23" fillId="0" borderId="0"/>
    <xf numFmtId="0" fontId="5" fillId="0" borderId="0"/>
    <xf numFmtId="0" fontId="153" fillId="0" borderId="46" applyNumberFormat="0" applyFill="0" applyAlignment="0" applyProtection="0"/>
    <xf numFmtId="0" fontId="23" fillId="0" borderId="0"/>
    <xf numFmtId="0" fontId="84" fillId="0" borderId="46" applyNumberFormat="0" applyFill="0" applyAlignment="0" applyProtection="0"/>
    <xf numFmtId="0" fontId="23" fillId="0" borderId="0"/>
    <xf numFmtId="0" fontId="23" fillId="0" borderId="0"/>
    <xf numFmtId="0" fontId="84" fillId="0" borderId="46" applyNumberFormat="0" applyFill="0" applyAlignment="0" applyProtection="0"/>
    <xf numFmtId="0" fontId="153" fillId="0" borderId="46" applyNumberFormat="0" applyFill="0" applyAlignment="0" applyProtection="0"/>
    <xf numFmtId="0" fontId="32" fillId="0" borderId="5" applyNumberFormat="0" applyFill="0" applyAlignment="0" applyProtection="0"/>
    <xf numFmtId="0" fontId="154" fillId="0" borderId="65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3" fillId="0" borderId="45" applyNumberFormat="0" applyFill="0" applyAlignment="0" applyProtection="0"/>
    <xf numFmtId="0" fontId="23" fillId="0" borderId="0"/>
    <xf numFmtId="0" fontId="32" fillId="0" borderId="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155" fillId="0" borderId="45" applyNumberFormat="0" applyFill="0" applyAlignment="0" applyProtection="0"/>
    <xf numFmtId="0" fontId="23" fillId="0" borderId="0"/>
    <xf numFmtId="0" fontId="83" fillId="0" borderId="45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84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3" fillId="0" borderId="0"/>
    <xf numFmtId="0" fontId="5" fillId="0" borderId="0"/>
    <xf numFmtId="0" fontId="153" fillId="0" borderId="0" applyNumberFormat="0" applyFill="0" applyBorder="0" applyAlignment="0" applyProtection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32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155" fillId="0" borderId="0" applyNumberFormat="0" applyFill="0" applyBorder="0" applyAlignment="0" applyProtection="0"/>
    <xf numFmtId="0" fontId="23" fillId="0" borderId="0"/>
    <xf numFmtId="0" fontId="83" fillId="0" borderId="0" applyNumberFormat="0" applyFill="0" applyBorder="0" applyAlignment="0" applyProtection="0"/>
    <xf numFmtId="0" fontId="156" fillId="105" borderId="0" applyNumberFormat="0" applyBorder="0" applyAlignment="0">
      <protection hidden="1"/>
    </xf>
    <xf numFmtId="0" fontId="23" fillId="0" borderId="0"/>
    <xf numFmtId="0" fontId="23" fillId="0" borderId="0"/>
    <xf numFmtId="0" fontId="23" fillId="0" borderId="0"/>
    <xf numFmtId="38" fontId="20" fillId="0" borderId="0"/>
    <xf numFmtId="0" fontId="5" fillId="0" borderId="0"/>
    <xf numFmtId="38" fontId="20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20" fillId="0" borderId="0"/>
    <xf numFmtId="0" fontId="5" fillId="0" borderId="0"/>
    <xf numFmtId="40" fontId="20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3" fillId="0" borderId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10" fontId="5" fillId="23" borderId="6" applyNumberFormat="0" applyBorder="0" applyAlignment="0" applyProtection="0"/>
    <xf numFmtId="0" fontId="5" fillId="0" borderId="0"/>
    <xf numFmtId="0" fontId="23" fillId="0" borderId="0"/>
    <xf numFmtId="0" fontId="5" fillId="0" borderId="0"/>
    <xf numFmtId="10" fontId="7" fillId="23" borderId="6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10" fontId="7" fillId="23" borderId="6" applyNumberFormat="0" applyBorder="0" applyAlignment="0" applyProtection="0"/>
    <xf numFmtId="10" fontId="7" fillId="23" borderId="6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86" fillId="73" borderId="39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73" borderId="39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23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6" fillId="24" borderId="39" applyNumberForma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23" fillId="0" borderId="0"/>
    <xf numFmtId="0" fontId="23" fillId="0" borderId="0"/>
    <xf numFmtId="0" fontId="33" fillId="24" borderId="1" applyNumberFormat="0" applyAlignment="0" applyProtection="0"/>
    <xf numFmtId="0" fontId="33" fillId="24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33" fillId="7" borderId="1" applyNumberFormat="0" applyAlignment="0" applyProtection="0"/>
    <xf numFmtId="0" fontId="23" fillId="0" borderId="0"/>
    <xf numFmtId="0" fontId="158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158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23" fillId="0" borderId="0"/>
    <xf numFmtId="0" fontId="86" fillId="73" borderId="39" applyNumberFormat="0" applyAlignment="0" applyProtection="0"/>
    <xf numFmtId="0" fontId="33" fillId="7" borderId="1" applyNumberFormat="0" applyAlignment="0" applyProtection="0"/>
    <xf numFmtId="0" fontId="23" fillId="0" borderId="0"/>
    <xf numFmtId="0" fontId="86" fillId="73" borderId="39" applyNumberFormat="0" applyAlignment="0" applyProtection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33" fillId="7" borderId="1" applyNumberFormat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86" fillId="24" borderId="39" applyNumberForma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86" fillId="24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33" fillId="24" borderId="1" applyNumberFormat="0" applyAlignment="0" applyProtection="0"/>
    <xf numFmtId="0" fontId="86" fillId="24" borderId="39" applyNumberFormat="0" applyAlignment="0" applyProtection="0"/>
    <xf numFmtId="0" fontId="23" fillId="0" borderId="0"/>
    <xf numFmtId="0" fontId="33" fillId="24" borderId="1" applyNumberForma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24" borderId="39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24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123" fillId="0" borderId="0"/>
    <xf numFmtId="0" fontId="5" fillId="0" borderId="0"/>
    <xf numFmtId="0" fontId="86" fillId="73" borderId="39" applyNumberFormat="0" applyAlignment="0" applyProtection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33" fillId="7" borderId="1" applyNumberForma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6" fillId="73" borderId="39" applyNumberFormat="0" applyAlignment="0" applyProtection="0"/>
    <xf numFmtId="0" fontId="23" fillId="0" borderId="0"/>
    <xf numFmtId="0" fontId="23" fillId="0" borderId="0"/>
    <xf numFmtId="0" fontId="1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158" fillId="73" borderId="39" applyNumberFormat="0" applyAlignment="0" applyProtection="0"/>
    <xf numFmtId="0" fontId="158" fillId="73" borderId="39" applyNumberFormat="0" applyAlignment="0" applyProtection="0"/>
    <xf numFmtId="0" fontId="86" fillId="73" borderId="39" applyNumberFormat="0" applyAlignment="0" applyProtection="0"/>
    <xf numFmtId="0" fontId="86" fillId="73" borderId="39" applyNumberFormat="0" applyAlignment="0" applyProtection="0"/>
    <xf numFmtId="0" fontId="33" fillId="7" borderId="1" applyNumberFormat="0" applyAlignment="0" applyProtection="0"/>
    <xf numFmtId="41" fontId="87" fillId="26" borderId="47">
      <alignment horizontal="left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10" fontId="87" fillId="26" borderId="47">
      <alignment horizontal="right"/>
      <protection locked="0"/>
    </xf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" fillId="22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7" fillId="22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3" fontId="88" fillId="0" borderId="0" applyFill="0" applyBorder="0" applyAlignment="0" applyProtection="0"/>
    <xf numFmtId="0" fontId="5" fillId="0" borderId="0"/>
    <xf numFmtId="3" fontId="88" fillId="0" borderId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4" fillId="0" borderId="7" applyNumberFormat="0" applyFill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39" fillId="0" borderId="50" applyNumberFormat="0" applyFill="0" applyAlignment="0" applyProtection="0"/>
    <xf numFmtId="0" fontId="23" fillId="0" borderId="0"/>
    <xf numFmtId="0" fontId="5" fillId="0" borderId="0"/>
    <xf numFmtId="0" fontId="89" fillId="0" borderId="49" applyNumberFormat="0" applyFill="0" applyAlignment="0" applyProtection="0"/>
    <xf numFmtId="0" fontId="23" fillId="0" borderId="0"/>
    <xf numFmtId="0" fontId="5" fillId="0" borderId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39" fillId="0" borderId="50" applyNumberFormat="0" applyFill="0" applyAlignment="0" applyProtection="0"/>
    <xf numFmtId="0" fontId="159" fillId="0" borderId="50" applyNumberFormat="0" applyFill="0" applyAlignment="0" applyProtection="0"/>
    <xf numFmtId="0" fontId="23" fillId="0" borderId="0"/>
    <xf numFmtId="0" fontId="5" fillId="0" borderId="0"/>
    <xf numFmtId="0" fontId="159" fillId="0" borderId="50" applyNumberFormat="0" applyFill="0" applyAlignment="0" applyProtection="0"/>
    <xf numFmtId="0" fontId="23" fillId="0" borderId="0"/>
    <xf numFmtId="0" fontId="39" fillId="0" borderId="50" applyNumberFormat="0" applyFill="0" applyAlignment="0" applyProtection="0"/>
    <xf numFmtId="0" fontId="23" fillId="0" borderId="0"/>
    <xf numFmtId="0" fontId="23" fillId="0" borderId="0"/>
    <xf numFmtId="0" fontId="39" fillId="0" borderId="50" applyNumberFormat="0" applyFill="0" applyAlignment="0" applyProtection="0"/>
    <xf numFmtId="0" fontId="159" fillId="0" borderId="50" applyNumberFormat="0" applyFill="0" applyAlignment="0" applyProtection="0"/>
    <xf numFmtId="0" fontId="34" fillId="0" borderId="7" applyNumberFormat="0" applyFill="0" applyAlignment="0" applyProtection="0"/>
    <xf numFmtId="0" fontId="160" fillId="0" borderId="66" applyNumberFormat="0" applyFill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89" fillId="0" borderId="49" applyNumberFormat="0" applyFill="0" applyAlignment="0" applyProtection="0"/>
    <xf numFmtId="0" fontId="23" fillId="0" borderId="0"/>
    <xf numFmtId="0" fontId="34" fillId="0" borderId="7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23" fillId="0" borderId="0"/>
    <xf numFmtId="0" fontId="23" fillId="0" borderId="0"/>
    <xf numFmtId="0" fontId="5" fillId="0" borderId="0"/>
    <xf numFmtId="0" fontId="161" fillId="0" borderId="49" applyNumberFormat="0" applyFill="0" applyAlignment="0" applyProtection="0"/>
    <xf numFmtId="0" fontId="23" fillId="0" borderId="0"/>
    <xf numFmtId="0" fontId="89" fillId="0" borderId="49" applyNumberFormat="0" applyFill="0" applyAlignment="0" applyProtection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8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44" fontId="10" fillId="0" borderId="8" applyNumberFormat="0" applyFont="0" applyAlignment="0">
      <alignment horizontal="center"/>
    </xf>
    <xf numFmtId="0" fontId="5" fillId="0" borderId="0"/>
    <xf numFmtId="44" fontId="10" fillId="0" borderId="8" applyNumberFormat="0" applyFont="0" applyAlignment="0">
      <alignment horizontal="center"/>
    </xf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44" fontId="10" fillId="0" borderId="9" applyNumberFormat="0" applyFont="0" applyAlignment="0">
      <alignment horizontal="center"/>
    </xf>
    <xf numFmtId="0" fontId="23" fillId="0" borderId="0"/>
    <xf numFmtId="0" fontId="5" fillId="0" borderId="0"/>
    <xf numFmtId="0" fontId="23" fillId="0" borderId="0"/>
    <xf numFmtId="44" fontId="10" fillId="0" borderId="9" applyNumberFormat="0" applyFont="0" applyAlignment="0">
      <alignment horizontal="center"/>
    </xf>
    <xf numFmtId="0" fontId="5" fillId="0" borderId="0"/>
    <xf numFmtId="44" fontId="10" fillId="0" borderId="9" applyNumberFormat="0" applyFont="0" applyAlignment="0">
      <alignment horizontal="center"/>
    </xf>
    <xf numFmtId="0" fontId="5" fillId="0" borderId="0"/>
    <xf numFmtId="0" fontId="23" fillId="0" borderId="0"/>
    <xf numFmtId="0" fontId="23" fillId="0" borderId="0"/>
    <xf numFmtId="0" fontId="23" fillId="0" borderId="0"/>
    <xf numFmtId="195" fontId="7" fillId="97" borderId="0">
      <alignment horizontal="center"/>
    </xf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5" fillId="0" borderId="0"/>
    <xf numFmtId="0" fontId="23" fillId="0" borderId="0"/>
    <xf numFmtId="0" fontId="123" fillId="0" borderId="0"/>
    <xf numFmtId="0" fontId="5" fillId="0" borderId="0"/>
    <xf numFmtId="0" fontId="91" fillId="74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91" fillId="74" borderId="0" applyNumberFormat="0" applyBorder="0" applyAlignment="0" applyProtection="0"/>
    <xf numFmtId="0" fontId="23" fillId="0" borderId="0"/>
    <xf numFmtId="0" fontId="23" fillId="0" borderId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35" fillId="24" borderId="0" applyNumberFormat="0" applyBorder="0" applyAlignment="0" applyProtection="0"/>
    <xf numFmtId="0" fontId="39" fillId="10" borderId="0" applyNumberFormat="0" applyBorder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35" fillId="2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62" fillId="74" borderId="0" applyNumberFormat="0" applyBorder="0" applyAlignment="0" applyProtection="0"/>
    <xf numFmtId="0" fontId="23" fillId="0" borderId="0"/>
    <xf numFmtId="0" fontId="90" fillId="74" borderId="0" applyNumberFormat="0" applyBorder="0" applyAlignment="0" applyProtection="0"/>
    <xf numFmtId="37" fontId="93" fillId="0" borderId="0"/>
    <xf numFmtId="0" fontId="5" fillId="0" borderId="0"/>
    <xf numFmtId="37" fontId="93" fillId="0" borderId="0"/>
    <xf numFmtId="0" fontId="5" fillId="0" borderId="0"/>
    <xf numFmtId="37" fontId="93" fillId="0" borderId="0"/>
    <xf numFmtId="0" fontId="23" fillId="0" borderId="0"/>
    <xf numFmtId="37" fontId="93" fillId="0" borderId="0"/>
    <xf numFmtId="189" fontId="46" fillId="0" borderId="0"/>
    <xf numFmtId="0" fontId="3" fillId="0" borderId="0"/>
    <xf numFmtId="210" fontId="5" fillId="0" borderId="0"/>
    <xf numFmtId="189" fontId="46" fillId="0" borderId="0"/>
    <xf numFmtId="211" fontId="5" fillId="0" borderId="0"/>
    <xf numFmtId="211" fontId="5" fillId="0" borderId="0"/>
    <xf numFmtId="211" fontId="5" fillId="0" borderId="0"/>
    <xf numFmtId="211" fontId="5" fillId="0" borderId="0"/>
    <xf numFmtId="211" fontId="5" fillId="0" borderId="0"/>
    <xf numFmtId="188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1" fontId="5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188" fontId="5" fillId="0" borderId="0"/>
    <xf numFmtId="0" fontId="3" fillId="0" borderId="0"/>
    <xf numFmtId="171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171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88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188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88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90" fontId="5" fillId="0" borderId="0"/>
    <xf numFmtId="0" fontId="3" fillId="0" borderId="0"/>
    <xf numFmtId="19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190" fontId="5" fillId="0" borderId="0"/>
    <xf numFmtId="0" fontId="3" fillId="0" borderId="0"/>
    <xf numFmtId="0" fontId="3" fillId="0" borderId="0"/>
    <xf numFmtId="0" fontId="5" fillId="0" borderId="0"/>
    <xf numFmtId="191" fontId="5" fillId="0" borderId="0"/>
    <xf numFmtId="0" fontId="3" fillId="0" borderId="0"/>
    <xf numFmtId="0" fontId="5" fillId="0" borderId="0"/>
    <xf numFmtId="171" fontId="5" fillId="0" borderId="0"/>
    <xf numFmtId="0" fontId="3" fillId="0" borderId="0"/>
    <xf numFmtId="211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1" fontId="5" fillId="0" borderId="0"/>
    <xf numFmtId="171" fontId="8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92" fontId="59" fillId="0" borderId="0"/>
    <xf numFmtId="212" fontId="7" fillId="0" borderId="0"/>
    <xf numFmtId="213" fontId="7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37" fontId="5" fillId="0" borderId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37" fontId="5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168" fontId="5" fillId="0" borderId="0">
      <alignment horizontal="left" wrapText="1"/>
    </xf>
    <xf numFmtId="0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5" fillId="0" borderId="0"/>
    <xf numFmtId="166" fontId="46" fillId="0" borderId="0">
      <alignment horizontal="left" wrapText="1"/>
    </xf>
    <xf numFmtId="0" fontId="3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88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188" fontId="46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22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188" fontId="46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wrapText="1"/>
    </xf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3" fillId="0" borderId="0"/>
    <xf numFmtId="214" fontId="5" fillId="0" borderId="0">
      <alignment horizontal="left" wrapText="1"/>
    </xf>
    <xf numFmtId="0" fontId="3" fillId="0" borderId="0"/>
    <xf numFmtId="214" fontId="5" fillId="0" borderId="0">
      <alignment horizontal="left" wrapText="1"/>
    </xf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3" fillId="0" borderId="0"/>
    <xf numFmtId="0" fontId="5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3" fillId="0" borderId="0"/>
    <xf numFmtId="214" fontId="5" fillId="0" borderId="0">
      <alignment horizontal="left" wrapText="1"/>
    </xf>
    <xf numFmtId="0" fontId="3" fillId="0" borderId="0"/>
    <xf numFmtId="214" fontId="5" fillId="0" borderId="0">
      <alignment horizontal="left" wrapText="1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5" fontId="4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93" fontId="5" fillId="0" borderId="0">
      <alignment horizontal="left" wrapText="1"/>
    </xf>
    <xf numFmtId="0" fontId="3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9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215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3" fillId="0" borderId="0"/>
    <xf numFmtId="0" fontId="16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5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68" fontId="5" fillId="0" borderId="0">
      <alignment horizontal="left" wrapText="1"/>
    </xf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195" fontId="46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5" fontId="46" fillId="0" borderId="0">
      <alignment horizontal="left" wrapText="1"/>
    </xf>
    <xf numFmtId="0" fontId="5" fillId="0" borderId="0"/>
    <xf numFmtId="168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>
      <alignment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8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6" fillId="0" borderId="0"/>
    <xf numFmtId="0" fontId="5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>
      <alignment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70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>
      <alignment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166" fontId="5" fillId="0" borderId="0">
      <alignment horizontal="left" wrapText="1"/>
    </xf>
    <xf numFmtId="166" fontId="5" fillId="0" borderId="0">
      <alignment horizontal="left" wrapText="1"/>
    </xf>
    <xf numFmtId="39" fontId="40" fillId="0" borderId="0" applyNumberFormat="0" applyFill="0" applyBorder="0" applyAlignment="0" applyProtection="0"/>
    <xf numFmtId="39" fontId="40" fillId="0" borderId="0" applyNumberForma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>
      <alignment wrapText="1"/>
    </xf>
    <xf numFmtId="0" fontId="17" fillId="0" borderId="0"/>
    <xf numFmtId="0" fontId="17" fillId="0" borderId="0"/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>
      <alignment horizontal="left" wrapText="1"/>
    </xf>
    <xf numFmtId="166" fontId="46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0" fontId="17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216" fontId="46" fillId="0" borderId="0">
      <alignment horizontal="left" wrapText="1"/>
    </xf>
    <xf numFmtId="0" fontId="3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16" fontId="46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>
      <alignment wrapText="1"/>
    </xf>
    <xf numFmtId="166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164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23" fillId="0" borderId="0"/>
    <xf numFmtId="0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5" fillId="0" borderId="0"/>
    <xf numFmtId="0" fontId="3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3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166" fontId="46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23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166" fontId="5" fillId="0" borderId="0">
      <alignment horizontal="left" wrapText="1"/>
    </xf>
    <xf numFmtId="0" fontId="94" fillId="0" borderId="0"/>
    <xf numFmtId="0" fontId="94" fillId="0" borderId="0"/>
    <xf numFmtId="0" fontId="3" fillId="0" borderId="0"/>
    <xf numFmtId="0" fontId="94" fillId="0" borderId="0"/>
    <xf numFmtId="0" fontId="9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5" fillId="0" borderId="0"/>
    <xf numFmtId="0" fontId="46" fillId="25" borderId="10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46" fillId="25" borderId="10" applyNumberFormat="0" applyFont="0" applyAlignment="0" applyProtection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98" borderId="67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23" fillId="75" borderId="51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3" fillId="0" borderId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23" fillId="75" borderId="51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3" fillId="75" borderId="51" applyNumberFormat="0" applyFont="0" applyAlignment="0" applyProtection="0"/>
    <xf numFmtId="0" fontId="5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25" borderId="10" applyNumberFormat="0" applyFont="0" applyAlignment="0" applyProtection="0"/>
    <xf numFmtId="0" fontId="3" fillId="75" borderId="51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3" fillId="75" borderId="51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5" fillId="25" borderId="10" applyNumberFormat="0" applyFont="0" applyAlignment="0" applyProtection="0"/>
    <xf numFmtId="0" fontId="3" fillId="0" borderId="0"/>
    <xf numFmtId="0" fontId="5" fillId="0" borderId="0"/>
    <xf numFmtId="0" fontId="5" fillId="25" borderId="10" applyNumberFormat="0" applyFont="0" applyAlignment="0" applyProtection="0"/>
    <xf numFmtId="0" fontId="3" fillId="0" borderId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94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5" borderId="10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5" borderId="51" applyNumberFormat="0" applyFont="0" applyAlignment="0" applyProtection="0"/>
    <xf numFmtId="0" fontId="23" fillId="75" borderId="51" applyNumberFormat="0" applyFont="0" applyAlignment="0" applyProtection="0"/>
    <xf numFmtId="0" fontId="23" fillId="25" borderId="10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23" fillId="25" borderId="10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23" fillId="25" borderId="10" applyNumberFormat="0" applyFont="0" applyAlignment="0" applyProtection="0"/>
    <xf numFmtId="0" fontId="3" fillId="0" borderId="0"/>
    <xf numFmtId="0" fontId="23" fillId="75" borderId="51" applyNumberFormat="0" applyFont="0" applyAlignment="0" applyProtection="0"/>
    <xf numFmtId="0" fontId="3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5" fillId="0" borderId="0"/>
    <xf numFmtId="0" fontId="3" fillId="0" borderId="0"/>
    <xf numFmtId="0" fontId="3" fillId="0" borderId="0"/>
    <xf numFmtId="0" fontId="36" fillId="20" borderId="11" applyNumberFormat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95" fillId="66" borderId="52" applyNumberFormat="0" applyAlignment="0" applyProtection="0"/>
    <xf numFmtId="0" fontId="3" fillId="0" borderId="0"/>
    <xf numFmtId="0" fontId="5" fillId="0" borderId="0"/>
    <xf numFmtId="0" fontId="3" fillId="0" borderId="0"/>
    <xf numFmtId="0" fontId="36" fillId="20" borderId="11" applyNumberFormat="0" applyAlignment="0" applyProtection="0"/>
    <xf numFmtId="0" fontId="3" fillId="0" borderId="0"/>
    <xf numFmtId="0" fontId="36" fillId="66" borderId="11" applyNumberFormat="0" applyAlignment="0" applyProtection="0"/>
    <xf numFmtId="0" fontId="3" fillId="0" borderId="0"/>
    <xf numFmtId="0" fontId="5" fillId="0" borderId="0"/>
    <xf numFmtId="0" fontId="3" fillId="0" borderId="0"/>
    <xf numFmtId="0" fontId="36" fillId="66" borderId="11" applyNumberFormat="0" applyAlignment="0" applyProtection="0"/>
    <xf numFmtId="0" fontId="36" fillId="66" borderId="11" applyNumberFormat="0" applyAlignment="0" applyProtection="0"/>
    <xf numFmtId="0" fontId="36" fillId="20" borderId="11" applyNumberFormat="0" applyAlignment="0" applyProtection="0"/>
    <xf numFmtId="0" fontId="95" fillId="66" borderId="52" applyNumberFormat="0" applyAlignment="0" applyProtection="0"/>
    <xf numFmtId="0" fontId="3" fillId="0" borderId="0"/>
    <xf numFmtId="0" fontId="3" fillId="0" borderId="0"/>
    <xf numFmtId="0" fontId="36" fillId="20" borderId="11" applyNumberFormat="0" applyAlignment="0" applyProtection="0"/>
    <xf numFmtId="0" fontId="36" fillId="20" borderId="11" applyNumberFormat="0" applyAlignment="0" applyProtection="0"/>
    <xf numFmtId="0" fontId="95" fillId="66" borderId="52" applyNumberFormat="0" applyAlignment="0" applyProtection="0"/>
    <xf numFmtId="0" fontId="95" fillId="66" borderId="52" applyNumberFormat="0" applyAlignment="0" applyProtection="0"/>
    <xf numFmtId="0" fontId="36" fillId="20" borderId="11" applyNumberFormat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65" fillId="78" borderId="68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95" fillId="65" borderId="52" applyNumberFormat="0" applyAlignment="0" applyProtection="0"/>
    <xf numFmtId="0" fontId="3" fillId="0" borderId="0"/>
    <xf numFmtId="0" fontId="5" fillId="0" borderId="0"/>
    <xf numFmtId="0" fontId="36" fillId="20" borderId="11" applyNumberFormat="0" applyAlignment="0" applyProtection="0"/>
    <xf numFmtId="0" fontId="5" fillId="0" borderId="0"/>
    <xf numFmtId="0" fontId="5" fillId="0" borderId="0"/>
    <xf numFmtId="0" fontId="36" fillId="20" borderId="11" applyNumberFormat="0" applyAlignment="0" applyProtection="0"/>
    <xf numFmtId="0" fontId="3" fillId="0" borderId="0"/>
    <xf numFmtId="0" fontId="166" fillId="65" borderId="52" applyNumberFormat="0" applyAlignment="0" applyProtection="0"/>
    <xf numFmtId="0" fontId="3" fillId="0" borderId="0"/>
    <xf numFmtId="0" fontId="95" fillId="65" borderId="52" applyNumberFormat="0" applyAlignment="0" applyProtection="0"/>
    <xf numFmtId="0" fontId="61" fillId="0" borderId="0"/>
    <xf numFmtId="0" fontId="3" fillId="0" borderId="0"/>
    <xf numFmtId="0" fontId="3" fillId="0" borderId="0"/>
    <xf numFmtId="0" fontId="5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5" fillId="0" borderId="0"/>
    <xf numFmtId="0" fontId="61" fillId="0" borderId="0"/>
    <xf numFmtId="0" fontId="3" fillId="0" borderId="0"/>
    <xf numFmtId="0" fontId="6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9" fontId="23" fillId="0" borderId="0" applyFont="0" applyFill="0" applyBorder="0" applyAlignment="0" applyProtection="0"/>
    <xf numFmtId="0" fontId="5" fillId="0" borderId="0"/>
    <xf numFmtId="10" fontId="5" fillId="0" borderId="47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10" fontId="5" fillId="0" borderId="47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0" fontId="5" fillId="0" borderId="0"/>
    <xf numFmtId="9" fontId="7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10" fontId="5" fillId="0" borderId="47"/>
    <xf numFmtId="9" fontId="71" fillId="0" borderId="0" applyFont="0" applyFill="0" applyBorder="0" applyAlignment="0" applyProtection="0"/>
    <xf numFmtId="0" fontId="3" fillId="0" borderId="0"/>
    <xf numFmtId="0" fontId="3" fillId="0" borderId="0"/>
    <xf numFmtId="9" fontId="71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5" fillId="0" borderId="47"/>
    <xf numFmtId="10" fontId="5" fillId="0" borderId="47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0" fontId="3" fillId="0" borderId="0"/>
    <xf numFmtId="10" fontId="5" fillId="0" borderId="47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10" fontId="5" fillId="0" borderId="47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9" fontId="1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5" fillId="0" borderId="0"/>
    <xf numFmtId="10" fontId="5" fillId="0" borderId="47"/>
    <xf numFmtId="10" fontId="5" fillId="0" borderId="47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0" fontId="5" fillId="0" borderId="0"/>
    <xf numFmtId="10" fontId="5" fillId="0" borderId="47"/>
    <xf numFmtId="0" fontId="3" fillId="0" borderId="0"/>
    <xf numFmtId="9" fontId="94" fillId="0" borderId="0" applyFont="0" applyFill="0" applyBorder="0" applyAlignment="0" applyProtection="0"/>
    <xf numFmtId="9" fontId="137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9" fontId="23" fillId="0" borderId="0" applyFont="0" applyFill="0" applyBorder="0" applyAlignment="0" applyProtection="0"/>
    <xf numFmtId="10" fontId="5" fillId="0" borderId="47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10" fontId="5" fillId="0" borderId="47"/>
    <xf numFmtId="0" fontId="3" fillId="0" borderId="0"/>
    <xf numFmtId="10" fontId="5" fillId="0" borderId="47"/>
    <xf numFmtId="10" fontId="5" fillId="0" borderId="47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9" fontId="3" fillId="0" borderId="0" applyFont="0" applyFill="0" applyBorder="0" applyAlignment="0" applyProtection="0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10" fontId="5" fillId="0" borderId="47"/>
    <xf numFmtId="0" fontId="3" fillId="0" borderId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10" fontId="5" fillId="0" borderId="47"/>
    <xf numFmtId="10" fontId="5" fillId="0" borderId="47"/>
    <xf numFmtId="10" fontId="5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10" fontId="5" fillId="0" borderId="47"/>
    <xf numFmtId="0" fontId="3" fillId="0" borderId="0"/>
    <xf numFmtId="0" fontId="3" fillId="0" borderId="0"/>
    <xf numFmtId="10" fontId="5" fillId="0" borderId="47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0" fontId="5" fillId="0" borderId="47"/>
    <xf numFmtId="0" fontId="3" fillId="0" borderId="0"/>
    <xf numFmtId="0" fontId="3" fillId="0" borderId="0"/>
    <xf numFmtId="10" fontId="5" fillId="0" borderId="47"/>
    <xf numFmtId="0" fontId="3" fillId="0" borderId="0"/>
    <xf numFmtId="0" fontId="3" fillId="0" borderId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9" fontId="136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9" fontId="2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1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94" fillId="0" borderId="0" applyFont="0" applyFill="0" applyBorder="0" applyAlignment="0" applyProtection="0"/>
    <xf numFmtId="10" fontId="5" fillId="0" borderId="47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94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76" borderId="47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1" fontId="5" fillId="76" borderId="47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41" fontId="5" fillId="76" borderId="47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1" fontId="5" fillId="76" borderId="47"/>
    <xf numFmtId="0" fontId="3" fillId="0" borderId="0"/>
    <xf numFmtId="0" fontId="5" fillId="0" borderId="0"/>
    <xf numFmtId="0" fontId="3" fillId="0" borderId="0"/>
    <xf numFmtId="217" fontId="167" fillId="22" borderId="0" applyBorder="0" applyAlignment="0">
      <protection hidden="1"/>
    </xf>
    <xf numFmtId="1" fontId="167" fillId="22" borderId="0">
      <alignment horizontal="center"/>
    </xf>
    <xf numFmtId="0" fontId="17" fillId="0" borderId="0" applyNumberFormat="0" applyFont="0" applyFill="0" applyBorder="0" applyAlignment="0" applyProtection="0">
      <alignment horizontal="left"/>
    </xf>
    <xf numFmtId="0" fontId="3" fillId="0" borderId="0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5" fillId="0" borderId="0"/>
    <xf numFmtId="0" fontId="3" fillId="0" borderId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0" fontId="3" fillId="0" borderId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0" fontId="5" fillId="0" borderId="0"/>
    <xf numFmtId="0" fontId="3" fillId="0" borderId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3" fillId="0" borderId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5" fillId="0" borderId="0"/>
    <xf numFmtId="0" fontId="3" fillId="0" borderId="0"/>
    <xf numFmtId="4" fontId="17" fillId="0" borderId="0" applyFont="0" applyFill="0" applyBorder="0" applyAlignment="0" applyProtection="0"/>
    <xf numFmtId="0" fontId="41" fillId="0" borderId="34">
      <alignment horizontal="center"/>
    </xf>
    <xf numFmtId="0" fontId="41" fillId="0" borderId="34">
      <alignment horizontal="center"/>
    </xf>
    <xf numFmtId="0" fontId="3" fillId="0" borderId="0"/>
    <xf numFmtId="0" fontId="41" fillId="0" borderId="34">
      <alignment horizontal="center"/>
    </xf>
    <xf numFmtId="0" fontId="41" fillId="0" borderId="34">
      <alignment horizontal="center"/>
    </xf>
    <xf numFmtId="0" fontId="41" fillId="0" borderId="34">
      <alignment horizontal="center"/>
    </xf>
    <xf numFmtId="0" fontId="5" fillId="0" borderId="0"/>
    <xf numFmtId="0" fontId="3" fillId="0" borderId="0"/>
    <xf numFmtId="0" fontId="41" fillId="0" borderId="34">
      <alignment horizontal="center"/>
    </xf>
    <xf numFmtId="3" fontId="17" fillId="0" borderId="0" applyFont="0" applyFill="0" applyBorder="0" applyAlignment="0" applyProtection="0"/>
    <xf numFmtId="0" fontId="3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5" fillId="0" borderId="0"/>
    <xf numFmtId="0" fontId="3" fillId="0" borderId="0"/>
    <xf numFmtId="3" fontId="17" fillId="0" borderId="0" applyFont="0" applyFill="0" applyBorder="0" applyAlignment="0" applyProtection="0"/>
    <xf numFmtId="0" fontId="17" fillId="77" borderId="0" applyNumberFormat="0" applyFont="0" applyBorder="0" applyAlignment="0" applyProtection="0"/>
    <xf numFmtId="0" fontId="3" fillId="0" borderId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0" fontId="17" fillId="77" borderId="0" applyNumberFormat="0" applyFont="0" applyBorder="0" applyAlignment="0" applyProtection="0"/>
    <xf numFmtId="0" fontId="5" fillId="0" borderId="0"/>
    <xf numFmtId="0" fontId="3" fillId="0" borderId="0"/>
    <xf numFmtId="0" fontId="17" fillId="77" borderId="0" applyNumberFormat="0" applyFont="0" applyBorder="0" applyAlignment="0" applyProtection="0"/>
    <xf numFmtId="0" fontId="63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4" fillId="0" borderId="0"/>
    <xf numFmtId="0" fontId="3" fillId="0" borderId="0"/>
    <xf numFmtId="0" fontId="64" fillId="0" borderId="0"/>
    <xf numFmtId="0" fontId="97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8" fillId="0" borderId="0"/>
    <xf numFmtId="0" fontId="3" fillId="0" borderId="0"/>
    <xf numFmtId="0" fontId="98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5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3" fontId="96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2" fillId="78" borderId="0"/>
    <xf numFmtId="0" fontId="99" fillId="78" borderId="48"/>
    <xf numFmtId="0" fontId="100" fillId="79" borderId="53"/>
    <xf numFmtId="0" fontId="100" fillId="79" borderId="53"/>
    <xf numFmtId="0" fontId="101" fillId="78" borderId="54"/>
    <xf numFmtId="0" fontId="101" fillId="78" borderId="54"/>
    <xf numFmtId="0" fontId="3" fillId="0" borderId="0"/>
    <xf numFmtId="0" fontId="5" fillId="0" borderId="0"/>
    <xf numFmtId="0" fontId="3" fillId="0" borderId="0"/>
    <xf numFmtId="0" fontId="5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42" fontId="5" fillId="23" borderId="0"/>
    <xf numFmtId="42" fontId="5" fillId="23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2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23">
      <alignment vertical="center"/>
    </xf>
    <xf numFmtId="42" fontId="5" fillId="23" borderId="23">
      <alignment vertical="center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42" fontId="5" fillId="23" borderId="23">
      <alignment vertical="center"/>
    </xf>
    <xf numFmtId="0" fontId="3" fillId="0" borderId="0"/>
    <xf numFmtId="42" fontId="5" fillId="23" borderId="23">
      <alignment vertical="center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42" fontId="5" fillId="23" borderId="23">
      <alignment vertical="center"/>
    </xf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23">
      <alignment vertical="center"/>
    </xf>
    <xf numFmtId="0" fontId="3" fillId="0" borderId="0"/>
    <xf numFmtId="0" fontId="5" fillId="0" borderId="0"/>
    <xf numFmtId="0" fontId="3" fillId="0" borderId="0"/>
    <xf numFmtId="0" fontId="10" fillId="23" borderId="20" applyNumberFormat="0">
      <alignment horizontal="center" vertical="center" wrapText="1"/>
    </xf>
    <xf numFmtId="0" fontId="3" fillId="0" borderId="0"/>
    <xf numFmtId="0" fontId="3" fillId="0" borderId="0"/>
    <xf numFmtId="0" fontId="10" fillId="23" borderId="20" applyNumberFormat="0">
      <alignment horizontal="center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23" borderId="20" applyNumberFormat="0">
      <alignment horizontal="center" vertical="center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10" fontId="5" fillId="23" borderId="0"/>
    <xf numFmtId="10" fontId="5" fillId="23" borderId="0"/>
    <xf numFmtId="0" fontId="3" fillId="0" borderId="0"/>
    <xf numFmtId="0" fontId="5" fillId="0" borderId="0"/>
    <xf numFmtId="10" fontId="5" fillId="23" borderId="0"/>
    <xf numFmtId="0" fontId="3" fillId="0" borderId="0"/>
    <xf numFmtId="10" fontId="5" fillId="23" borderId="0"/>
    <xf numFmtId="0" fontId="3" fillId="0" borderId="0"/>
    <xf numFmtId="10" fontId="5" fillId="23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10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0" fontId="5" fillId="23" borderId="0"/>
    <xf numFmtId="10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0" fontId="5" fillId="23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3" fillId="0" borderId="0"/>
    <xf numFmtId="198" fontId="5" fillId="23" borderId="0"/>
    <xf numFmtId="198" fontId="5" fillId="23" borderId="0"/>
    <xf numFmtId="0" fontId="3" fillId="0" borderId="0"/>
    <xf numFmtId="0" fontId="5" fillId="0" borderId="0"/>
    <xf numFmtId="198" fontId="5" fillId="23" borderId="0"/>
    <xf numFmtId="0" fontId="3" fillId="0" borderId="0"/>
    <xf numFmtId="198" fontId="5" fillId="23" borderId="0"/>
    <xf numFmtId="0" fontId="3" fillId="0" borderId="0"/>
    <xf numFmtId="198" fontId="5" fillId="23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3" fillId="0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198" fontId="5" fillId="23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8" fontId="5" fillId="23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8" fontId="5" fillId="23" borderId="0"/>
    <xf numFmtId="198" fontId="5" fillId="23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198" fontId="5" fillId="23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198" fontId="5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8" fontId="5" fillId="23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20" fillId="0" borderId="0" applyBorder="0" applyAlignment="0"/>
    <xf numFmtId="164" fontId="20" fillId="0" borderId="0" applyBorder="0" applyAlignment="0"/>
    <xf numFmtId="0" fontId="3" fillId="0" borderId="0"/>
    <xf numFmtId="0" fontId="5" fillId="0" borderId="0"/>
    <xf numFmtId="164" fontId="20" fillId="0" borderId="0" applyBorder="0" applyAlignment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42" fontId="5" fillId="23" borderId="13">
      <alignment horizontal="left"/>
    </xf>
    <xf numFmtId="0" fontId="3" fillId="0" borderId="0"/>
    <xf numFmtId="0" fontId="3" fillId="0" borderId="0"/>
    <xf numFmtId="0" fontId="3" fillId="0" borderId="0"/>
    <xf numFmtId="0" fontId="5" fillId="0" borderId="0"/>
    <xf numFmtId="42" fontId="5" fillId="23" borderId="13">
      <alignment horizontal="left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98" fontId="19" fillId="23" borderId="13">
      <alignment horizontal="left"/>
    </xf>
    <xf numFmtId="198" fontId="19" fillId="23" borderId="13">
      <alignment horizontal="left"/>
    </xf>
    <xf numFmtId="198" fontId="19" fillId="23" borderId="13">
      <alignment horizontal="left"/>
    </xf>
    <xf numFmtId="0" fontId="3" fillId="0" borderId="0"/>
    <xf numFmtId="0" fontId="3" fillId="0" borderId="0"/>
    <xf numFmtId="0" fontId="5" fillId="0" borderId="0"/>
    <xf numFmtId="198" fontId="19" fillId="23" borderId="13">
      <alignment horizontal="left"/>
    </xf>
    <xf numFmtId="0" fontId="3" fillId="0" borderId="0"/>
    <xf numFmtId="14" fontId="46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5" fillId="0" borderId="0"/>
    <xf numFmtId="14" fontId="46" fillId="0" borderId="0" applyNumberFormat="0" applyFill="0" applyBorder="0" applyAlignment="0" applyProtection="0">
      <alignment horizontal="left"/>
    </xf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199" fontId="5" fillId="0" borderId="0" applyFont="0" applyFill="0" applyAlignment="0">
      <alignment horizontal="right"/>
    </xf>
    <xf numFmtId="199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9" fontId="5" fillId="0" borderId="0" applyFont="0" applyFill="0" applyAlignment="0">
      <alignment horizontal="right"/>
    </xf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18" fontId="168" fillId="0" borderId="0"/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4" fontId="102" fillId="26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4" fontId="103" fillId="26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4" fontId="102" fillId="2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4" fontId="102" fillId="82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4" fontId="102" fillId="8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4" fontId="102" fillId="84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4" fontId="102" fillId="85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4" fontId="102" fillId="86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4" fontId="102" fillId="87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4" fontId="102" fillId="88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4" fontId="102" fillId="89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4" fontId="102" fillId="90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4" fontId="104" fillId="92" borderId="0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4" fontId="104" fillId="91" borderId="11" applyNumberFormat="0" applyProtection="0">
      <alignment horizontal="left" vertical="center" indent="1"/>
    </xf>
    <xf numFmtId="0" fontId="3" fillId="0" borderId="0"/>
    <xf numFmtId="0" fontId="3" fillId="0" borderId="0"/>
    <xf numFmtId="4" fontId="102" fillId="93" borderId="0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4" fontId="102" fillId="93" borderId="55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5" fillId="94" borderId="0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6" fillId="0" borderId="0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4" fontId="102" fillId="93" borderId="11" applyNumberFormat="0" applyProtection="0">
      <alignment horizontal="left" vertical="center" indent="1"/>
    </xf>
    <xf numFmtId="0" fontId="3" fillId="0" borderId="0"/>
    <xf numFmtId="0" fontId="3" fillId="0" borderId="0"/>
    <xf numFmtId="4" fontId="106" fillId="0" borderId="0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4" fontId="102" fillId="95" borderId="11" applyNumberFormat="0" applyProtection="0">
      <alignment horizontal="left" vertical="center" indent="1"/>
    </xf>
    <xf numFmtId="0" fontId="3" fillId="0" borderId="0"/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5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96" borderId="11" applyNumberFormat="0" applyProtection="0">
      <alignment horizontal="left" vertical="center" indent="1"/>
    </xf>
    <xf numFmtId="0" fontId="5" fillId="96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22" borderId="11" applyNumberFormat="0" applyProtection="0">
      <alignment horizontal="left" vertical="center" indent="1"/>
    </xf>
    <xf numFmtId="0" fontId="5" fillId="22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5" fillId="66" borderId="6" applyNumberFormat="0">
      <protection locked="0"/>
    </xf>
    <xf numFmtId="0" fontId="3" fillId="0" borderId="0"/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4" fontId="102" fillId="97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4" fontId="103" fillId="97" borderId="11" applyNumberFormat="0" applyProtection="0">
      <alignment vertical="center"/>
    </xf>
    <xf numFmtId="0" fontId="3" fillId="0" borderId="0"/>
    <xf numFmtId="0" fontId="5" fillId="0" borderId="0"/>
    <xf numFmtId="0" fontId="3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4" fontId="102" fillId="97" borderId="11" applyNumberFormat="0" applyProtection="0">
      <alignment horizontal="left" vertical="center" indent="1"/>
    </xf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4" fontId="102" fillId="93" borderId="11" applyNumberFormat="0" applyProtection="0">
      <alignment horizontal="right" vertical="center"/>
    </xf>
    <xf numFmtId="0" fontId="3" fillId="0" borderId="0"/>
    <xf numFmtId="0" fontId="5" fillId="0" borderId="0"/>
    <xf numFmtId="4" fontId="102" fillId="93" borderId="11" applyNumberFormat="0" applyProtection="0">
      <alignment horizontal="right" vertical="center"/>
    </xf>
    <xf numFmtId="0" fontId="3" fillId="0" borderId="0"/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5" fillId="80" borderId="11" applyNumberFormat="0" applyProtection="0">
      <alignment horizontal="left" vertical="center" indent="1"/>
    </xf>
    <xf numFmtId="0" fontId="108" fillId="0" borderId="0" applyNumberFormat="0" applyProtection="0">
      <alignment horizontal="left" indent="5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4" fontId="109" fillId="93" borderId="11" applyNumberFormat="0" applyProtection="0">
      <alignment horizontal="righ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39" fontId="5" fillId="99" borderId="0"/>
    <xf numFmtId="39" fontId="5" fillId="99" borderId="0"/>
    <xf numFmtId="0" fontId="3" fillId="0" borderId="0"/>
    <xf numFmtId="0" fontId="5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39" fontId="5" fillId="99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39" fontId="5" fillId="99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99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39" fontId="5" fillId="99" borderId="0"/>
    <xf numFmtId="39" fontId="5" fillId="99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39" fontId="5" fillId="99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10" fillId="0" borderId="0" applyNumberFormat="0" applyFill="0" applyBorder="0" applyAlignment="0" applyProtection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38" fontId="7" fillId="0" borderId="12"/>
    <xf numFmtId="38" fontId="7" fillId="0" borderId="12"/>
    <xf numFmtId="0" fontId="5" fillId="0" borderId="0"/>
    <xf numFmtId="0" fontId="3" fillId="0" borderId="0"/>
    <xf numFmtId="38" fontId="7" fillId="0" borderId="12"/>
    <xf numFmtId="0" fontId="3" fillId="0" borderId="0"/>
    <xf numFmtId="0" fontId="5" fillId="0" borderId="0"/>
    <xf numFmtId="38" fontId="7" fillId="0" borderId="12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38" fontId="20" fillId="0" borderId="13"/>
    <xf numFmtId="38" fontId="20" fillId="0" borderId="13"/>
    <xf numFmtId="38" fontId="20" fillId="0" borderId="13"/>
    <xf numFmtId="38" fontId="20" fillId="0" borderId="13"/>
    <xf numFmtId="0" fontId="3" fillId="0" borderId="0"/>
    <xf numFmtId="0" fontId="5" fillId="0" borderId="0"/>
    <xf numFmtId="38" fontId="20" fillId="0" borderId="13"/>
    <xf numFmtId="38" fontId="20" fillId="0" borderId="13"/>
    <xf numFmtId="38" fontId="20" fillId="0" borderId="13"/>
    <xf numFmtId="0" fontId="3" fillId="0" borderId="0"/>
    <xf numFmtId="0" fontId="3" fillId="0" borderId="0"/>
    <xf numFmtId="39" fontId="46" fillId="100" borderId="0"/>
    <xf numFmtId="0" fontId="3" fillId="0" borderId="0"/>
    <xf numFmtId="39" fontId="5" fillId="100" borderId="0"/>
    <xf numFmtId="0" fontId="3" fillId="0" borderId="0"/>
    <xf numFmtId="0" fontId="5" fillId="0" borderId="0"/>
    <xf numFmtId="39" fontId="46" fillId="10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200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173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200" fontId="5" fillId="0" borderId="0">
      <alignment horizontal="left" wrapText="1"/>
    </xf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5" fillId="0" borderId="0"/>
    <xf numFmtId="173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66" fontId="5" fillId="0" borderId="0">
      <alignment horizontal="left" wrapText="1"/>
    </xf>
    <xf numFmtId="165" fontId="5" fillId="0" borderId="0">
      <alignment horizontal="left" wrapText="1"/>
    </xf>
    <xf numFmtId="173" fontId="5" fillId="0" borderId="0">
      <alignment horizontal="left" wrapText="1"/>
    </xf>
    <xf numFmtId="165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0" fontId="3" fillId="0" borderId="0"/>
    <xf numFmtId="0" fontId="5" fillId="0" borderId="0"/>
    <xf numFmtId="173" fontId="5" fillId="0" borderId="0">
      <alignment horizontal="left" wrapText="1"/>
    </xf>
    <xf numFmtId="0" fontId="3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94" fontId="5" fillId="0" borderId="0">
      <alignment horizontal="left" wrapText="1"/>
    </xf>
    <xf numFmtId="198" fontId="5" fillId="0" borderId="0">
      <alignment horizontal="left" wrapText="1"/>
    </xf>
    <xf numFmtId="0" fontId="3" fillId="0" borderId="0"/>
    <xf numFmtId="0" fontId="5" fillId="0" borderId="0"/>
    <xf numFmtId="166" fontId="5" fillId="0" borderId="0">
      <alignment horizontal="left" wrapText="1"/>
    </xf>
    <xf numFmtId="194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7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167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98" fontId="5" fillId="0" borderId="0">
      <alignment horizontal="left" wrapText="1"/>
    </xf>
    <xf numFmtId="0" fontId="3" fillId="0" borderId="0"/>
    <xf numFmtId="0" fontId="5" fillId="0" borderId="0"/>
    <xf numFmtId="198" fontId="5" fillId="0" borderId="0">
      <alignment horizontal="left" wrapText="1"/>
    </xf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66" fontId="5" fillId="0" borderId="0">
      <alignment horizontal="left" wrapText="1"/>
    </xf>
    <xf numFmtId="0" fontId="3" fillId="0" borderId="0"/>
    <xf numFmtId="0" fontId="5" fillId="0" borderId="0"/>
    <xf numFmtId="0" fontId="5" fillId="0" borderId="0"/>
    <xf numFmtId="0" fontId="3" fillId="0" borderId="0"/>
    <xf numFmtId="196" fontId="5" fillId="0" borderId="0">
      <alignment horizontal="left" wrapText="1"/>
    </xf>
    <xf numFmtId="0" fontId="3" fillId="0" borderId="0"/>
    <xf numFmtId="0" fontId="5" fillId="0" borderId="0"/>
    <xf numFmtId="196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5" fillId="0" borderId="0"/>
    <xf numFmtId="0" fontId="5" fillId="0" borderId="0"/>
    <xf numFmtId="196" fontId="5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94" fontId="5" fillId="0" borderId="0">
      <alignment horizontal="left" wrapText="1"/>
    </xf>
    <xf numFmtId="20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194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194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194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167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94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>
      <alignment horizontal="left"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200" fontId="5" fillId="0" borderId="0">
      <alignment horizontal="left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166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73" fontId="5" fillId="0" borderId="0">
      <alignment horizontal="left" wrapText="1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6" fontId="5" fillId="0" borderId="0">
      <alignment horizontal="left" wrapText="1"/>
    </xf>
    <xf numFmtId="0" fontId="169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107" borderId="69" applyNumberFormat="0" applyProtection="0">
      <alignment horizontal="center" wrapText="1"/>
    </xf>
    <xf numFmtId="0" fontId="17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107" borderId="70" applyNumberFormat="0" applyAlignment="0" applyProtection="0">
      <alignment wrapText="1"/>
    </xf>
    <xf numFmtId="0" fontId="171" fillId="106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8" borderId="0" applyNumberFormat="0" applyBorder="0">
      <alignment horizontal="center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8" borderId="0" applyNumberFormat="0" applyBorder="0">
      <alignment horizontal="center" wrapText="1"/>
    </xf>
    <xf numFmtId="0" fontId="22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71" applyNumberFormat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71" applyNumberFormat="0">
      <alignment wrapText="1"/>
    </xf>
    <xf numFmtId="0" fontId="1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109" borderId="0" applyNumberFormat="0" applyBorder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109" borderId="0" applyNumberFormat="0" applyBorder="0">
      <alignment wrapText="1"/>
    </xf>
    <xf numFmtId="0" fontId="172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172" fillId="110" borderId="0" applyNumberFormat="0" applyBorder="0" applyProtection="0">
      <alignment horizontal="center"/>
    </xf>
    <xf numFmtId="0" fontId="5" fillId="0" borderId="0"/>
    <xf numFmtId="0" fontId="3" fillId="0" borderId="0"/>
    <xf numFmtId="0" fontId="3" fillId="0" borderId="0"/>
    <xf numFmtId="0" fontId="5" fillId="0" borderId="0"/>
    <xf numFmtId="219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19" fontId="5" fillId="0" borderId="0" applyFill="0" applyBorder="0" applyAlignment="0" applyProtection="0">
      <alignment wrapText="1"/>
    </xf>
    <xf numFmtId="0" fontId="173" fillId="110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Protection="0">
      <alignment horizontal="right" wrapText="1"/>
    </xf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>
      <alignment horizontal="right" wrapText="1"/>
    </xf>
    <xf numFmtId="0" fontId="20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3" fillId="0" borderId="0"/>
    <xf numFmtId="0" fontId="5" fillId="0" borderId="0"/>
    <xf numFmtId="0" fontId="3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5" fillId="111" borderId="0" applyNumberFormat="0" applyFon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21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5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34" applyNumberFormat="0" applyFont="0" applyFill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02" fillId="0" borderId="0" applyNumberFormat="0" applyBorder="0" applyAlignment="0"/>
    <xf numFmtId="0" fontId="111" fillId="0" borderId="0" applyNumberFormat="0" applyBorder="0" applyAlignment="0"/>
    <xf numFmtId="0" fontId="104" fillId="0" borderId="0" applyNumberFormat="0" applyBorder="0" applyAlignment="0"/>
    <xf numFmtId="218" fontId="174" fillId="0" borderId="0"/>
    <xf numFmtId="172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13" fillId="0" borderId="0" applyBorder="0">
      <alignment horizontal="right"/>
    </xf>
    <xf numFmtId="41" fontId="18" fillId="23" borderId="0">
      <alignment horizontal="left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8" fontId="175" fillId="112" borderId="0" applyFont="0" applyBorder="0" applyAlignment="0">
      <alignment vertical="top" wrapText="1"/>
    </xf>
    <xf numFmtId="218" fontId="176" fillId="112" borderId="72" applyBorder="0">
      <alignment horizontal="right" vertical="top" wrapText="1"/>
    </xf>
    <xf numFmtId="0" fontId="114" fillId="0" borderId="0"/>
    <xf numFmtId="0" fontId="114" fillId="0" borderId="0"/>
    <xf numFmtId="0" fontId="5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10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7" fillId="0" borderId="0" applyNumberFormat="0" applyFill="0" applyBorder="0" applyAlignment="0" applyProtection="0"/>
    <xf numFmtId="0" fontId="3" fillId="0" borderId="0"/>
    <xf numFmtId="0" fontId="110" fillId="0" borderId="0" applyNumberFormat="0" applyFill="0" applyBorder="0" applyAlignment="0" applyProtection="0"/>
    <xf numFmtId="0" fontId="3" fillId="0" borderId="0"/>
    <xf numFmtId="0" fontId="5" fillId="0" borderId="0"/>
    <xf numFmtId="0" fontId="177" fillId="0" borderId="0" applyNumberFormat="0" applyFill="0" applyBorder="0" applyAlignment="0" applyProtection="0"/>
    <xf numFmtId="0" fontId="3" fillId="0" borderId="0"/>
    <xf numFmtId="0" fontId="5" fillId="0" borderId="0"/>
    <xf numFmtId="0" fontId="110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78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116" fillId="0" borderId="0" applyNumberFormat="0" applyFill="0" applyBorder="0" applyAlignment="0" applyProtection="0"/>
    <xf numFmtId="0" fontId="3" fillId="0" borderId="0"/>
    <xf numFmtId="0" fontId="5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3" fillId="0" borderId="0"/>
    <xf numFmtId="0" fontId="3" fillId="0" borderId="0"/>
    <xf numFmtId="0" fontId="116" fillId="0" borderId="0" applyNumberFormat="0" applyFill="0" applyBorder="0" applyAlignment="0" applyProtection="0"/>
    <xf numFmtId="0" fontId="62" fillId="0" borderId="0"/>
    <xf numFmtId="0" fontId="99" fillId="78" borderId="0"/>
    <xf numFmtId="0" fontId="117" fillId="23" borderId="0">
      <alignment horizontal="left" vertical="center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201" fontId="117" fillId="23" borderId="0">
      <alignment horizontal="left" vertical="center"/>
    </xf>
    <xf numFmtId="0" fontId="3" fillId="0" borderId="0"/>
    <xf numFmtId="0" fontId="3" fillId="0" borderId="0"/>
    <xf numFmtId="0" fontId="5" fillId="0" borderId="0"/>
    <xf numFmtId="201" fontId="117" fillId="23" borderId="0">
      <alignment horizontal="left" vertical="center"/>
    </xf>
    <xf numFmtId="0" fontId="3" fillId="0" borderId="0"/>
    <xf numFmtId="0" fontId="10" fillId="23" borderId="0">
      <alignment horizontal="left" wrapText="1"/>
    </xf>
    <xf numFmtId="0" fontId="3" fillId="0" borderId="0"/>
    <xf numFmtId="0" fontId="3" fillId="0" borderId="0"/>
    <xf numFmtId="0" fontId="5" fillId="0" borderId="0"/>
    <xf numFmtId="0" fontId="10" fillId="23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0" fillId="23" borderId="0">
      <alignment horizontal="left" wrapText="1"/>
    </xf>
    <xf numFmtId="0" fontId="3" fillId="0" borderId="0"/>
    <xf numFmtId="0" fontId="5" fillId="0" borderId="0"/>
    <xf numFmtId="0" fontId="3" fillId="0" borderId="0"/>
    <xf numFmtId="0" fontId="119" fillId="0" borderId="0">
      <alignment horizontal="left" vertical="center"/>
    </xf>
    <xf numFmtId="0" fontId="3" fillId="0" borderId="0"/>
    <xf numFmtId="0" fontId="5" fillId="0" borderId="0"/>
    <xf numFmtId="0" fontId="3" fillId="0" borderId="0"/>
    <xf numFmtId="0" fontId="5" fillId="0" borderId="0"/>
    <xf numFmtId="0" fontId="119" fillId="0" borderId="0">
      <alignment horizontal="left" vertical="center"/>
    </xf>
    <xf numFmtId="0" fontId="3" fillId="0" borderId="0"/>
    <xf numFmtId="205" fontId="13" fillId="0" borderId="0"/>
    <xf numFmtId="0" fontId="3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" fillId="0" borderId="0"/>
    <xf numFmtId="0" fontId="3" fillId="0" borderId="0"/>
    <xf numFmtId="0" fontId="3" fillId="0" borderId="0"/>
    <xf numFmtId="0" fontId="38" fillId="0" borderId="14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65" fillId="0" borderId="58" applyNumberFormat="0" applyFont="0" applyFill="0" applyAlignment="0" applyProtection="0"/>
    <xf numFmtId="0" fontId="5" fillId="0" borderId="0"/>
    <xf numFmtId="0" fontId="3" fillId="0" borderId="0"/>
    <xf numFmtId="0" fontId="38" fillId="0" borderId="5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20" fillId="0" borderId="57" applyNumberFormat="0" applyFill="0" applyAlignment="0" applyProtection="0"/>
    <xf numFmtId="0" fontId="3" fillId="0" borderId="0"/>
    <xf numFmtId="0" fontId="120" fillId="0" borderId="57" applyNumberForma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3" fillId="0" borderId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9" applyNumberFormat="0" applyFill="0" applyAlignment="0" applyProtection="0"/>
    <xf numFmtId="0" fontId="120" fillId="0" borderId="57" applyNumberFormat="0" applyFill="0" applyAlignment="0" applyProtection="0"/>
    <xf numFmtId="0" fontId="5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5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5" fillId="0" borderId="0"/>
    <xf numFmtId="0" fontId="3" fillId="0" borderId="0"/>
    <xf numFmtId="0" fontId="65" fillId="0" borderId="58" applyNumberFormat="0" applyFont="0" applyFill="0" applyAlignment="0" applyProtection="0"/>
    <xf numFmtId="0" fontId="65" fillId="0" borderId="58" applyNumberFormat="0" applyFont="0" applyFill="0" applyAlignment="0" applyProtection="0"/>
    <xf numFmtId="0" fontId="3" fillId="0" borderId="0"/>
    <xf numFmtId="0" fontId="120" fillId="0" borderId="57" applyNumberFormat="0" applyFill="0" applyAlignment="0" applyProtection="0"/>
    <xf numFmtId="0" fontId="63" fillId="0" borderId="60"/>
    <xf numFmtId="0" fontId="64" fillId="0" borderId="60"/>
    <xf numFmtId="0" fontId="64" fillId="0" borderId="60"/>
    <xf numFmtId="0" fontId="3" fillId="0" borderId="0"/>
    <xf numFmtId="0" fontId="3" fillId="0" borderId="0"/>
    <xf numFmtId="0" fontId="3" fillId="0" borderId="0"/>
    <xf numFmtId="0" fontId="5" fillId="0" borderId="0"/>
    <xf numFmtId="0" fontId="64" fillId="0" borderId="60"/>
    <xf numFmtId="0" fontId="3" fillId="0" borderId="0"/>
    <xf numFmtId="0" fontId="64" fillId="0" borderId="60"/>
    <xf numFmtId="205" fontId="20" fillId="0" borderId="73"/>
    <xf numFmtId="212" fontId="133" fillId="0" borderId="73" applyAlignment="0"/>
    <xf numFmtId="213" fontId="133" fillId="0" borderId="73" applyAlignment="0"/>
    <xf numFmtId="218" fontId="133" fillId="0" borderId="73" applyAlignment="0">
      <alignment horizontal="right"/>
    </xf>
    <xf numFmtId="222" fontId="167" fillId="22" borderId="17" applyBorder="0">
      <alignment horizontal="right" vertical="center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21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0" fontId="179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9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3" fillId="0" borderId="0"/>
    <xf numFmtId="0" fontId="180" fillId="0" borderId="0" applyNumberFormat="0" applyFill="0" applyBorder="0" applyAlignment="0" applyProtection="0"/>
    <xf numFmtId="0" fontId="3" fillId="0" borderId="0"/>
    <xf numFmtId="1" fontId="5" fillId="0" borderId="0">
      <alignment horizontal="center"/>
    </xf>
    <xf numFmtId="1" fontId="5" fillId="0" borderId="0">
      <alignment horizontal="center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164" fontId="5" fillId="0" borderId="0" xfId="29" applyNumberFormat="1"/>
    <xf numFmtId="168" fontId="5" fillId="0" borderId="0" xfId="30" applyNumberFormat="1" applyFill="1" applyBorder="1"/>
    <xf numFmtId="168" fontId="5" fillId="0" borderId="18" xfId="30" applyNumberFormat="1" applyFill="1" applyBorder="1"/>
    <xf numFmtId="168" fontId="5" fillId="0" borderId="20" xfId="30" applyNumberFormat="1" applyFill="1" applyBorder="1"/>
    <xf numFmtId="168" fontId="5" fillId="0" borderId="21" xfId="30" applyNumberFormat="1" applyFill="1" applyBorder="1"/>
    <xf numFmtId="164" fontId="5" fillId="0" borderId="0" xfId="29" applyNumberFormat="1" applyFill="1" applyBorder="1"/>
    <xf numFmtId="3" fontId="11" fillId="0" borderId="0" xfId="29" applyNumberFormat="1" applyFont="1" applyFill="1"/>
    <xf numFmtId="42" fontId="10" fillId="0" borderId="0" xfId="29" applyNumberFormat="1" applyFont="1" applyFill="1" applyBorder="1" applyAlignment="1">
      <alignment horizontal="right"/>
    </xf>
    <xf numFmtId="167" fontId="5" fillId="0" borderId="0" xfId="52" applyNumberFormat="1"/>
    <xf numFmtId="0" fontId="0" fillId="0" borderId="0" xfId="0" applyFill="1"/>
    <xf numFmtId="0" fontId="10" fillId="0" borderId="6" xfId="48" applyFont="1" applyBorder="1" applyAlignment="1">
      <alignment horizontal="center" vertical="center" wrapText="1"/>
    </xf>
    <xf numFmtId="164" fontId="10" fillId="0" borderId="0" xfId="29" applyNumberFormat="1" applyFont="1" applyFill="1" applyBorder="1"/>
    <xf numFmtId="0" fontId="10" fillId="0" borderId="24" xfId="48" applyFont="1" applyFill="1" applyBorder="1"/>
    <xf numFmtId="0" fontId="10" fillId="0" borderId="22" xfId="48" applyFont="1" applyFill="1" applyBorder="1"/>
    <xf numFmtId="0" fontId="10" fillId="0" borderId="0" xfId="48" applyFont="1" applyFill="1"/>
    <xf numFmtId="0" fontId="10" fillId="0" borderId="6" xfId="48" applyFont="1" applyBorder="1" applyAlignment="1">
      <alignment vertical="center" wrapText="1"/>
    </xf>
    <xf numFmtId="169" fontId="0" fillId="0" borderId="0" xfId="30" applyNumberFormat="1" applyFont="1" applyFill="1" applyBorder="1"/>
    <xf numFmtId="3" fontId="10" fillId="0" borderId="0" xfId="29" applyNumberFormat="1" applyFont="1" applyFill="1" applyBorder="1"/>
    <xf numFmtId="3" fontId="10" fillId="0" borderId="0" xfId="48" applyNumberFormat="1" applyFont="1" applyFill="1" applyBorder="1"/>
    <xf numFmtId="0" fontId="10" fillId="0" borderId="25" xfId="48" applyFont="1" applyFill="1" applyBorder="1"/>
    <xf numFmtId="3" fontId="10" fillId="0" borderId="22" xfId="48" applyNumberFormat="1" applyFont="1" applyFill="1" applyBorder="1"/>
    <xf numFmtId="37" fontId="10" fillId="0" borderId="22" xfId="48" applyNumberFormat="1" applyFont="1" applyFill="1" applyBorder="1"/>
    <xf numFmtId="37" fontId="10" fillId="0" borderId="25" xfId="48" applyNumberFormat="1" applyFont="1" applyFill="1" applyBorder="1"/>
    <xf numFmtId="37" fontId="10" fillId="0" borderId="21" xfId="48" applyNumberFormat="1" applyFont="1" applyFill="1" applyBorder="1"/>
    <xf numFmtId="37" fontId="10" fillId="0" borderId="6" xfId="48" applyNumberFormat="1" applyFont="1" applyFill="1" applyBorder="1"/>
    <xf numFmtId="37" fontId="5" fillId="0" borderId="21" xfId="48" applyNumberFormat="1" applyFont="1" applyFill="1" applyBorder="1"/>
    <xf numFmtId="164" fontId="42" fillId="0" borderId="0" xfId="29" applyNumberFormat="1" applyFont="1" applyFill="1" applyBorder="1"/>
    <xf numFmtId="169" fontId="42" fillId="0" borderId="0" xfId="30" applyNumberFormat="1" applyFont="1" applyFill="1" applyBorder="1"/>
    <xf numFmtId="0" fontId="10" fillId="0" borderId="0" xfId="35878" applyFont="1" applyFill="1" applyBorder="1" applyAlignment="1">
      <alignment horizontal="center"/>
    </xf>
    <xf numFmtId="0" fontId="14" fillId="0" borderId="0" xfId="35878" applyFont="1" applyFill="1" applyBorder="1" applyAlignment="1">
      <alignment horizontal="center"/>
    </xf>
    <xf numFmtId="37" fontId="5" fillId="0" borderId="0" xfId="35878" applyNumberFormat="1" applyFont="1" applyFill="1" applyBorder="1"/>
    <xf numFmtId="0" fontId="11" fillId="0" borderId="0" xfId="35878" applyFont="1" applyFill="1"/>
    <xf numFmtId="0" fontId="5" fillId="0" borderId="0" xfId="35878" applyFont="1" applyFill="1"/>
    <xf numFmtId="37" fontId="5" fillId="0" borderId="0" xfId="35878" applyNumberFormat="1" applyFont="1" applyFill="1"/>
    <xf numFmtId="0" fontId="5" fillId="0" borderId="0" xfId="35878" applyFont="1" applyFill="1" applyAlignment="1">
      <alignment horizontal="center"/>
    </xf>
    <xf numFmtId="0" fontId="5" fillId="0" borderId="0" xfId="35878" applyFont="1" applyFill="1" applyAlignment="1">
      <alignment vertical="center"/>
    </xf>
    <xf numFmtId="0" fontId="5" fillId="0" borderId="0" xfId="35878" applyFont="1" applyFill="1" applyBorder="1" applyAlignment="1">
      <alignment horizontal="left"/>
    </xf>
    <xf numFmtId="42" fontId="5" fillId="0" borderId="0" xfId="30" applyNumberFormat="1" applyFont="1" applyFill="1" applyBorder="1" applyAlignment="1">
      <alignment horizontal="right"/>
    </xf>
    <xf numFmtId="41" fontId="5" fillId="0" borderId="20" xfId="35878" applyNumberFormat="1" applyFont="1" applyFill="1" applyBorder="1" applyAlignment="1">
      <alignment horizontal="right"/>
    </xf>
    <xf numFmtId="165" fontId="5" fillId="0" borderId="0" xfId="35878" applyNumberFormat="1" applyFont="1" applyFill="1" applyBorder="1"/>
    <xf numFmtId="37" fontId="5" fillId="0" borderId="0" xfId="35878" applyNumberFormat="1" applyFont="1" applyFill="1" applyBorder="1" applyAlignment="1">
      <alignment horizontal="right"/>
    </xf>
    <xf numFmtId="42" fontId="5" fillId="0" borderId="20" xfId="30" applyNumberFormat="1" applyFont="1" applyFill="1" applyBorder="1" applyAlignment="1">
      <alignment horizontal="right"/>
    </xf>
    <xf numFmtId="0" fontId="5" fillId="0" borderId="0" xfId="35878" applyFont="1" applyFill="1" applyBorder="1"/>
    <xf numFmtId="0" fontId="5" fillId="0" borderId="0" xfId="35878" applyFont="1" applyFill="1" applyBorder="1" applyAlignment="1">
      <alignment horizontal="right"/>
    </xf>
    <xf numFmtId="9" fontId="5" fillId="0" borderId="0" xfId="35878" applyNumberFormat="1" applyFont="1" applyFill="1" applyBorder="1" applyAlignment="1">
      <alignment horizontal="right"/>
    </xf>
    <xf numFmtId="193" fontId="5" fillId="0" borderId="0" xfId="35878" applyNumberFormat="1" applyFont="1" applyFill="1" applyBorder="1" applyAlignment="1">
      <alignment horizontal="right"/>
    </xf>
    <xf numFmtId="200" fontId="5" fillId="0" borderId="0" xfId="35878" applyNumberFormat="1" applyFont="1" applyFill="1" applyBorder="1" applyAlignment="1">
      <alignment horizontal="right"/>
    </xf>
    <xf numFmtId="0" fontId="5" fillId="0" borderId="0" xfId="35878" applyFill="1"/>
    <xf numFmtId="0" fontId="10" fillId="0" borderId="0" xfId="35878" applyFont="1" applyFill="1" applyAlignment="1" applyProtection="1">
      <alignment horizontal="centerContinuous"/>
      <protection locked="0"/>
    </xf>
    <xf numFmtId="0" fontId="10" fillId="0" borderId="0" xfId="35878" applyFont="1" applyFill="1" applyAlignment="1" applyProtection="1">
      <alignment horizontal="center"/>
      <protection locked="0"/>
    </xf>
    <xf numFmtId="0" fontId="10" fillId="0" borderId="0" xfId="35878" applyFont="1" applyFill="1" applyProtection="1">
      <protection locked="0"/>
    </xf>
    <xf numFmtId="0" fontId="5" fillId="0" borderId="0" xfId="35878" applyFill="1" applyBorder="1"/>
    <xf numFmtId="0" fontId="10" fillId="0" borderId="20" xfId="35878" applyFont="1" applyFill="1" applyBorder="1" applyAlignment="1" applyProtection="1">
      <alignment horizontal="center"/>
      <protection locked="0"/>
    </xf>
    <xf numFmtId="0" fontId="10" fillId="0" borderId="20" xfId="35878" applyFont="1" applyFill="1" applyBorder="1"/>
    <xf numFmtId="0" fontId="5" fillId="0" borderId="20" xfId="35878" applyFont="1" applyFill="1" applyBorder="1"/>
    <xf numFmtId="0" fontId="10" fillId="0" borderId="0" xfId="35878" applyFont="1" applyFill="1" applyBorder="1" applyAlignment="1">
      <alignment horizontal="centerContinuous" vertical="top"/>
    </xf>
    <xf numFmtId="0" fontId="5" fillId="0" borderId="0" xfId="35878" applyFill="1" applyBorder="1" applyAlignment="1">
      <alignment horizontal="centerContinuous" vertical="top"/>
    </xf>
    <xf numFmtId="0" fontId="5" fillId="0" borderId="0" xfId="35878" applyFill="1" applyBorder="1" applyAlignment="1">
      <alignment vertical="top"/>
    </xf>
    <xf numFmtId="0" fontId="12" fillId="0" borderId="0" xfId="35878" applyFont="1" applyFill="1" applyBorder="1"/>
    <xf numFmtId="0" fontId="11" fillId="0" borderId="0" xfId="35878" applyFont="1" applyFill="1" applyBorder="1"/>
    <xf numFmtId="0" fontId="7" fillId="0" borderId="0" xfId="35878" applyFont="1" applyFill="1" applyAlignment="1" applyProtection="1">
      <alignment horizontal="center"/>
      <protection locked="0"/>
    </xf>
    <xf numFmtId="0" fontId="7" fillId="0" borderId="0" xfId="35878" applyFont="1" applyFill="1"/>
    <xf numFmtId="0" fontId="13" fillId="0" borderId="0" xfId="35878" quotePrefix="1" applyFont="1" applyFill="1" applyAlignment="1">
      <alignment horizontal="center"/>
    </xf>
    <xf numFmtId="0" fontId="13" fillId="0" borderId="0" xfId="35878" applyFont="1" applyFill="1" applyBorder="1" applyAlignment="1">
      <alignment horizontal="center"/>
    </xf>
    <xf numFmtId="37" fontId="13" fillId="0" borderId="0" xfId="35878" applyNumberFormat="1" applyFont="1" applyFill="1" applyBorder="1" applyAlignment="1">
      <alignment horizontal="center"/>
    </xf>
    <xf numFmtId="0" fontId="13" fillId="0" borderId="0" xfId="35878" applyFont="1" applyFill="1" applyAlignment="1">
      <alignment horizontal="center"/>
    </xf>
    <xf numFmtId="0" fontId="16" fillId="0" borderId="0" xfId="35878" applyFont="1" applyFill="1" applyBorder="1" applyAlignment="1">
      <alignment horizontal="center"/>
    </xf>
    <xf numFmtId="0" fontId="14" fillId="0" borderId="0" xfId="35878" quotePrefix="1" applyFont="1" applyFill="1" applyBorder="1" applyAlignment="1">
      <alignment horizontal="center"/>
    </xf>
    <xf numFmtId="37" fontId="14" fillId="0" borderId="0" xfId="35878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left"/>
    </xf>
    <xf numFmtId="17" fontId="5" fillId="0" borderId="0" xfId="35878" applyNumberFormat="1" applyFill="1" applyBorder="1" applyAlignment="1">
      <alignment horizontal="center"/>
    </xf>
    <xf numFmtId="17" fontId="5" fillId="0" borderId="0" xfId="35878" applyNumberFormat="1" applyFill="1" applyBorder="1"/>
    <xf numFmtId="37" fontId="5" fillId="0" borderId="0" xfId="35878" applyNumberFormat="1" applyFill="1" applyBorder="1"/>
    <xf numFmtId="37" fontId="5" fillId="0" borderId="0" xfId="35878" applyNumberFormat="1" applyFill="1"/>
    <xf numFmtId="0" fontId="181" fillId="0" borderId="0" xfId="35878" applyFont="1" applyFill="1"/>
    <xf numFmtId="9" fontId="5" fillId="0" borderId="0" xfId="35878" applyNumberFormat="1" applyFill="1"/>
    <xf numFmtId="42" fontId="5" fillId="0" borderId="0" xfId="35878" applyNumberFormat="1" applyFill="1"/>
    <xf numFmtId="0" fontId="181" fillId="0" borderId="0" xfId="35878" applyFont="1" applyFill="1" applyAlignment="1">
      <alignment horizontal="right"/>
    </xf>
    <xf numFmtId="37" fontId="181" fillId="0" borderId="0" xfId="35878" applyNumberFormat="1" applyFont="1" applyFill="1" applyAlignment="1">
      <alignment horizontal="center"/>
    </xf>
    <xf numFmtId="42" fontId="181" fillId="0" borderId="0" xfId="35878" applyNumberFormat="1" applyFont="1" applyFill="1" applyAlignment="1">
      <alignment horizontal="center"/>
    </xf>
    <xf numFmtId="41" fontId="5" fillId="0" borderId="0" xfId="35878" applyNumberFormat="1" applyFill="1"/>
    <xf numFmtId="0" fontId="5" fillId="0" borderId="0" xfId="35878" applyFill="1" applyAlignment="1">
      <alignment vertical="top"/>
    </xf>
    <xf numFmtId="0" fontId="5" fillId="0" borderId="20" xfId="35878" applyFill="1" applyBorder="1"/>
    <xf numFmtId="41" fontId="5" fillId="0" borderId="20" xfId="35878" applyNumberFormat="1" applyFill="1" applyBorder="1"/>
    <xf numFmtId="42" fontId="5" fillId="0" borderId="23" xfId="35878" applyNumberFormat="1" applyFill="1" applyBorder="1"/>
    <xf numFmtId="0" fontId="5" fillId="0" borderId="0" xfId="35878" applyFont="1" applyFill="1" applyAlignment="1" applyProtection="1">
      <alignment horizontal="center"/>
      <protection locked="0"/>
    </xf>
    <xf numFmtId="0" fontId="182" fillId="0" borderId="0" xfId="48" applyFont="1"/>
    <xf numFmtId="0" fontId="5" fillId="0" borderId="0" xfId="48"/>
    <xf numFmtId="0" fontId="5" fillId="0" borderId="0" xfId="49" applyNumberFormat="1" applyAlignment="1"/>
    <xf numFmtId="0" fontId="10" fillId="0" borderId="15" xfId="48" applyFont="1" applyBorder="1" applyAlignment="1">
      <alignment horizontal="center" vertical="justify" wrapText="1"/>
    </xf>
    <xf numFmtId="0" fontId="10" fillId="0" borderId="16" xfId="48" applyFont="1" applyBorder="1" applyAlignment="1">
      <alignment horizontal="center" vertical="justify" wrapText="1"/>
    </xf>
    <xf numFmtId="0" fontId="10" fillId="0" borderId="22" xfId="48" applyFont="1" applyBorder="1" applyAlignment="1">
      <alignment horizontal="center" vertical="justify" wrapText="1"/>
    </xf>
    <xf numFmtId="0" fontId="10" fillId="0" borderId="22" xfId="48" applyFont="1" applyBorder="1" applyAlignment="1">
      <alignment horizontal="left"/>
    </xf>
    <xf numFmtId="0" fontId="10" fillId="0" borderId="15" xfId="48" applyFont="1" applyBorder="1" applyAlignment="1">
      <alignment horizontal="left"/>
    </xf>
    <xf numFmtId="0" fontId="10" fillId="0" borderId="6" xfId="48" applyFont="1" applyBorder="1" applyAlignment="1">
      <alignment horizontal="center" vertical="justify" wrapText="1"/>
    </xf>
    <xf numFmtId="0" fontId="10" fillId="0" borderId="19" xfId="48" applyFont="1" applyBorder="1" applyAlignment="1">
      <alignment horizontal="center" vertical="center" wrapText="1"/>
    </xf>
    <xf numFmtId="0" fontId="10" fillId="0" borderId="21" xfId="48" applyFont="1" applyBorder="1" applyAlignment="1">
      <alignment horizontal="center" vertical="center" wrapText="1"/>
    </xf>
    <xf numFmtId="0" fontId="10" fillId="0" borderId="20" xfId="48" applyFont="1" applyBorder="1" applyAlignment="1">
      <alignment horizontal="center" vertical="center" wrapText="1"/>
    </xf>
    <xf numFmtId="0" fontId="10" fillId="0" borderId="20" xfId="48" applyNumberFormat="1" applyFont="1" applyBorder="1" applyAlignment="1">
      <alignment horizontal="center" vertical="center" wrapText="1"/>
    </xf>
    <xf numFmtId="0" fontId="10" fillId="0" borderId="24" xfId="48" applyFont="1" applyBorder="1" applyAlignment="1">
      <alignment horizontal="center" vertical="center" wrapText="1"/>
    </xf>
    <xf numFmtId="0" fontId="10" fillId="0" borderId="25" xfId="48" applyFont="1" applyBorder="1" applyAlignment="1">
      <alignment horizontal="center" vertical="center" wrapText="1"/>
    </xf>
    <xf numFmtId="0" fontId="15" fillId="0" borderId="0" xfId="49" applyNumberFormat="1" applyFont="1" applyAlignment="1">
      <alignment horizontal="center"/>
    </xf>
    <xf numFmtId="0" fontId="5" fillId="0" borderId="15" xfId="48" applyFill="1" applyBorder="1"/>
    <xf numFmtId="0" fontId="5" fillId="0" borderId="18" xfId="48" applyFill="1" applyBorder="1"/>
    <xf numFmtId="1" fontId="5" fillId="0" borderId="13" xfId="48" applyNumberFormat="1" applyFill="1" applyBorder="1"/>
    <xf numFmtId="3" fontId="5" fillId="0" borderId="13" xfId="48" applyNumberFormat="1" applyFill="1" applyBorder="1"/>
    <xf numFmtId="1" fontId="5" fillId="113" borderId="13" xfId="48" applyNumberFormat="1" applyFill="1" applyBorder="1"/>
    <xf numFmtId="3" fontId="5" fillId="113" borderId="13" xfId="48" applyNumberFormat="1" applyFill="1" applyBorder="1"/>
    <xf numFmtId="37" fontId="10" fillId="113" borderId="15" xfId="29" applyNumberFormat="1" applyFont="1" applyFill="1" applyBorder="1"/>
    <xf numFmtId="37" fontId="5" fillId="0" borderId="16" xfId="48" applyNumberFormat="1" applyFill="1" applyBorder="1"/>
    <xf numFmtId="37" fontId="5" fillId="113" borderId="0" xfId="29" applyNumberFormat="1" applyFill="1" applyBorder="1"/>
    <xf numFmtId="37" fontId="10" fillId="113" borderId="28" xfId="48" applyNumberFormat="1" applyFont="1" applyFill="1" applyBorder="1"/>
    <xf numFmtId="164" fontId="5" fillId="0" borderId="28" xfId="48" applyNumberFormat="1" applyBorder="1"/>
    <xf numFmtId="3" fontId="5" fillId="0" borderId="0" xfId="49" applyNumberFormat="1" applyAlignment="1"/>
    <xf numFmtId="3" fontId="5" fillId="113" borderId="0" xfId="49" applyNumberFormat="1" applyFill="1" applyAlignment="1"/>
    <xf numFmtId="0" fontId="5" fillId="0" borderId="0" xfId="48" applyFill="1" applyBorder="1"/>
    <xf numFmtId="1" fontId="5" fillId="0" borderId="0" xfId="48" applyNumberFormat="1" applyFill="1" applyBorder="1"/>
    <xf numFmtId="3" fontId="5" fillId="0" borderId="0" xfId="48" applyNumberFormat="1" applyFill="1" applyBorder="1"/>
    <xf numFmtId="1" fontId="5" fillId="113" borderId="0" xfId="49" quotePrefix="1" applyNumberFormat="1" applyFill="1" applyBorder="1" applyAlignment="1"/>
    <xf numFmtId="1" fontId="5" fillId="113" borderId="0" xfId="48" applyNumberFormat="1" applyFill="1" applyBorder="1"/>
    <xf numFmtId="3" fontId="5" fillId="113" borderId="0" xfId="49" quotePrefix="1" applyNumberFormat="1" applyFill="1" applyBorder="1" applyAlignment="1"/>
    <xf numFmtId="37" fontId="10" fillId="113" borderId="17" xfId="29" applyNumberFormat="1" applyFont="1" applyFill="1" applyBorder="1"/>
    <xf numFmtId="37" fontId="5" fillId="0" borderId="18" xfId="48" applyNumberFormat="1" applyFill="1" applyBorder="1"/>
    <xf numFmtId="37" fontId="10" fillId="113" borderId="26" xfId="48" applyNumberFormat="1" applyFont="1" applyFill="1" applyBorder="1"/>
    <xf numFmtId="164" fontId="5" fillId="0" borderId="26" xfId="48" applyNumberFormat="1" applyBorder="1"/>
    <xf numFmtId="37" fontId="10" fillId="113" borderId="17" xfId="48" applyNumberFormat="1" applyFont="1" applyFill="1" applyBorder="1"/>
    <xf numFmtId="0" fontId="5" fillId="0" borderId="17" xfId="48" applyFill="1" applyBorder="1"/>
    <xf numFmtId="3" fontId="5" fillId="113" borderId="0" xfId="48" applyNumberFormat="1" applyFill="1" applyBorder="1"/>
    <xf numFmtId="37" fontId="5" fillId="113" borderId="18" xfId="29" applyNumberFormat="1" applyFill="1" applyBorder="1"/>
    <xf numFmtId="3" fontId="5" fillId="0" borderId="0" xfId="49" quotePrefix="1" applyNumberFormat="1" applyBorder="1" applyAlignment="1">
      <alignment wrapText="1"/>
    </xf>
    <xf numFmtId="3" fontId="5" fillId="113" borderId="18" xfId="48" applyNumberFormat="1" applyFill="1" applyBorder="1"/>
    <xf numFmtId="37" fontId="10" fillId="113" borderId="0" xfId="29" applyNumberFormat="1" applyFont="1" applyFill="1" applyBorder="1"/>
    <xf numFmtId="3" fontId="5" fillId="0" borderId="0" xfId="29" applyNumberFormat="1" applyFill="1" applyBorder="1"/>
    <xf numFmtId="164" fontId="5" fillId="0" borderId="0" xfId="48" applyNumberFormat="1" applyBorder="1"/>
    <xf numFmtId="1" fontId="5" fillId="0" borderId="0" xfId="49" quotePrefix="1" applyNumberFormat="1" applyBorder="1" applyAlignment="1"/>
    <xf numFmtId="3" fontId="5" fillId="0" borderId="0" xfId="49" quotePrefix="1" applyNumberFormat="1" applyBorder="1" applyAlignment="1"/>
    <xf numFmtId="3" fontId="10" fillId="0" borderId="0" xfId="48" applyNumberFormat="1" applyFont="1" applyBorder="1"/>
    <xf numFmtId="0" fontId="5" fillId="0" borderId="19" xfId="48" applyFill="1" applyBorder="1"/>
    <xf numFmtId="1" fontId="5" fillId="0" borderId="20" xfId="48" applyNumberFormat="1" applyFill="1" applyBorder="1"/>
    <xf numFmtId="3" fontId="5" fillId="0" borderId="20" xfId="48" applyNumberFormat="1" applyFill="1" applyBorder="1"/>
    <xf numFmtId="1" fontId="5" fillId="113" borderId="20" xfId="48" applyNumberFormat="1" applyFill="1" applyBorder="1"/>
    <xf numFmtId="3" fontId="5" fillId="113" borderId="20" xfId="48" applyNumberFormat="1" applyFill="1" applyBorder="1"/>
    <xf numFmtId="37" fontId="10" fillId="113" borderId="19" xfId="29" applyNumberFormat="1" applyFont="1" applyFill="1" applyBorder="1"/>
    <xf numFmtId="37" fontId="5" fillId="113" borderId="20" xfId="29" applyNumberFormat="1" applyFont="1" applyFill="1" applyBorder="1"/>
    <xf numFmtId="164" fontId="5" fillId="0" borderId="27" xfId="48" applyNumberFormat="1" applyFill="1" applyBorder="1"/>
    <xf numFmtId="3" fontId="5" fillId="0" borderId="0" xfId="49" applyNumberFormat="1" applyFill="1" applyBorder="1" applyAlignment="1"/>
    <xf numFmtId="37" fontId="5" fillId="0" borderId="0" xfId="52" applyNumberFormat="1"/>
    <xf numFmtId="0" fontId="5" fillId="0" borderId="0" xfId="48" applyFill="1"/>
    <xf numFmtId="37" fontId="5" fillId="0" borderId="0" xfId="48" applyNumberFormat="1" applyFill="1"/>
    <xf numFmtId="37" fontId="5" fillId="0" borderId="0" xfId="48" applyNumberFormat="1"/>
    <xf numFmtId="0" fontId="183" fillId="0" borderId="0" xfId="48" applyFont="1"/>
    <xf numFmtId="0" fontId="42" fillId="0" borderId="0" xfId="48" applyFont="1"/>
    <xf numFmtId="43" fontId="5" fillId="0" borderId="0" xfId="48" applyNumberFormat="1" applyBorder="1"/>
    <xf numFmtId="0" fontId="184" fillId="0" borderId="0" xfId="48" applyFont="1"/>
    <xf numFmtId="49" fontId="22" fillId="0" borderId="0" xfId="48" applyNumberFormat="1" applyFont="1" applyAlignment="1">
      <alignment horizontal="left" vertical="center"/>
    </xf>
    <xf numFmtId="0" fontId="5" fillId="0" borderId="0" xfId="48" applyAlignment="1">
      <alignment vertical="justify" wrapText="1"/>
    </xf>
    <xf numFmtId="38" fontId="5" fillId="0" borderId="0" xfId="49" applyNumberFormat="1" applyBorder="1" applyAlignment="1"/>
    <xf numFmtId="37" fontId="5" fillId="0" borderId="0" xfId="49" applyNumberFormat="1" applyFont="1" applyAlignment="1"/>
    <xf numFmtId="39" fontId="5" fillId="0" borderId="0" xfId="49" applyNumberFormat="1" applyFont="1" applyAlignment="1">
      <alignment horizontal="right"/>
    </xf>
    <xf numFmtId="0" fontId="10" fillId="0" borderId="22" xfId="48" applyFont="1" applyBorder="1" applyAlignment="1">
      <alignment horizontal="center" vertical="center" wrapText="1"/>
    </xf>
    <xf numFmtId="0" fontId="10" fillId="0" borderId="22" xfId="48" applyFont="1" applyBorder="1" applyAlignment="1">
      <alignment vertical="center" wrapText="1"/>
    </xf>
    <xf numFmtId="0" fontId="10" fillId="0" borderId="25" xfId="48" applyFont="1" applyBorder="1" applyAlignment="1">
      <alignment vertical="center" wrapText="1"/>
    </xf>
    <xf numFmtId="0" fontId="5" fillId="0" borderId="0" xfId="48" applyBorder="1"/>
    <xf numFmtId="0" fontId="5" fillId="0" borderId="13" xfId="48" applyBorder="1" applyAlignment="1">
      <alignment horizontal="center"/>
    </xf>
    <xf numFmtId="0" fontId="5" fillId="0" borderId="28" xfId="48" applyBorder="1"/>
    <xf numFmtId="0" fontId="5" fillId="0" borderId="0" xfId="48" applyBorder="1" applyAlignment="1">
      <alignment horizontal="center"/>
    </xf>
    <xf numFmtId="0" fontId="5" fillId="0" borderId="26" xfId="48" applyBorder="1"/>
    <xf numFmtId="0" fontId="5" fillId="0" borderId="26" xfId="49" applyNumberFormat="1" applyBorder="1" applyAlignment="1"/>
    <xf numFmtId="0" fontId="5" fillId="0" borderId="20" xfId="48" applyBorder="1" applyAlignment="1">
      <alignment horizontal="center"/>
    </xf>
    <xf numFmtId="0" fontId="5" fillId="0" borderId="27" xfId="48" applyBorder="1"/>
    <xf numFmtId="0" fontId="22" fillId="0" borderId="0" xfId="48" applyFont="1"/>
    <xf numFmtId="0" fontId="10" fillId="0" borderId="0" xfId="48" applyFont="1"/>
    <xf numFmtId="164" fontId="5" fillId="0" borderId="0" xfId="29" applyNumberFormat="1" applyAlignment="1">
      <alignment horizontal="centerContinuous"/>
    </xf>
    <xf numFmtId="164" fontId="5" fillId="0" borderId="17" xfId="29" applyNumberFormat="1" applyBorder="1"/>
    <xf numFmtId="164" fontId="5" fillId="0" borderId="0" xfId="29" applyNumberFormat="1" applyBorder="1"/>
    <xf numFmtId="164" fontId="5" fillId="0" borderId="18" xfId="29" applyNumberFormat="1" applyBorder="1"/>
    <xf numFmtId="169" fontId="0" fillId="113" borderId="30" xfId="30" applyNumberFormat="1" applyFont="1" applyFill="1" applyBorder="1"/>
    <xf numFmtId="169" fontId="0" fillId="113" borderId="0" xfId="30" applyNumberFormat="1" applyFont="1" applyFill="1" applyBorder="1"/>
    <xf numFmtId="169" fontId="0" fillId="113" borderId="31" xfId="30" applyNumberFormat="1" applyFont="1" applyFill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wrapText="1"/>
    </xf>
    <xf numFmtId="17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7" xfId="0" applyFill="1" applyBorder="1"/>
    <xf numFmtId="164" fontId="0" fillId="0" borderId="0" xfId="0" applyNumberFormat="1" applyFill="1" applyBorder="1"/>
    <xf numFmtId="164" fontId="0" fillId="0" borderId="18" xfId="0" applyNumberFormat="1" applyFill="1" applyBorder="1"/>
    <xf numFmtId="0" fontId="0" fillId="0" borderId="17" xfId="0" quotePrefix="1" applyFill="1" applyBorder="1" applyAlignment="1">
      <alignment horizontal="left" indent="2"/>
    </xf>
    <xf numFmtId="0" fontId="5" fillId="0" borderId="17" xfId="0" applyFont="1" applyFill="1" applyBorder="1" applyAlignment="1">
      <alignment horizontal="left" indent="2"/>
    </xf>
    <xf numFmtId="0" fontId="0" fillId="0" borderId="17" xfId="0" applyFill="1" applyBorder="1" applyAlignment="1">
      <alignment horizontal="left" indent="2"/>
    </xf>
    <xf numFmtId="0" fontId="0" fillId="0" borderId="19" xfId="0" applyFill="1" applyBorder="1"/>
    <xf numFmtId="0" fontId="0" fillId="0" borderId="15" xfId="0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17" fontId="0" fillId="0" borderId="15" xfId="0" applyNumberFormat="1" applyFill="1" applyBorder="1" applyAlignment="1">
      <alignment horizontal="center" wrapText="1"/>
    </xf>
    <xf numFmtId="17" fontId="0" fillId="0" borderId="13" xfId="0" applyNumberFormat="1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 wrapText="1"/>
    </xf>
    <xf numFmtId="0" fontId="0" fillId="0" borderId="17" xfId="0" quotePrefix="1" applyFill="1" applyBorder="1" applyAlignment="1">
      <alignment horizontal="left"/>
    </xf>
    <xf numFmtId="164" fontId="0" fillId="0" borderId="17" xfId="0" applyNumberFormat="1" applyFill="1" applyBorder="1"/>
    <xf numFmtId="0" fontId="0" fillId="0" borderId="0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5" fillId="0" borderId="35" xfId="0" quotePrefix="1" applyFont="1" applyFill="1" applyBorder="1" applyAlignment="1">
      <alignment horizontal="left" wrapText="1"/>
    </xf>
    <xf numFmtId="0" fontId="0" fillId="0" borderId="37" xfId="0" quotePrefix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32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0" xfId="0" quotePrefix="1" applyAlignment="1">
      <alignment horizontal="left"/>
    </xf>
    <xf numFmtId="0" fontId="44" fillId="0" borderId="0" xfId="0" quotePrefix="1" applyFont="1" applyAlignment="1">
      <alignment horizontal="left"/>
    </xf>
    <xf numFmtId="0" fontId="0" fillId="0" borderId="0" xfId="0" applyBorder="1"/>
    <xf numFmtId="0" fontId="44" fillId="0" borderId="0" xfId="0" quotePrefix="1" applyFont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0" xfId="0" quotePrefix="1" applyFill="1" applyBorder="1" applyAlignment="1">
      <alignment horizontal="left" indent="2"/>
    </xf>
    <xf numFmtId="169" fontId="0" fillId="0" borderId="0" xfId="0" applyNumberFormat="1"/>
    <xf numFmtId="0" fontId="5" fillId="0" borderId="0" xfId="0" applyFont="1"/>
    <xf numFmtId="0" fontId="10" fillId="0" borderId="0" xfId="35878" applyFont="1" applyFill="1" applyAlignment="1">
      <alignment horizontal="centerContinuous"/>
    </xf>
    <xf numFmtId="17" fontId="5" fillId="0" borderId="0" xfId="0" applyNumberFormat="1" applyFont="1" applyFill="1"/>
    <xf numFmtId="37" fontId="5" fillId="0" borderId="0" xfId="29" applyNumberFormat="1" applyFont="1" applyFill="1" applyBorder="1"/>
    <xf numFmtId="37" fontId="5" fillId="0" borderId="0" xfId="35878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37" fontId="5" fillId="0" borderId="20" xfId="29" applyNumberFormat="1" applyFont="1" applyFill="1" applyBorder="1"/>
    <xf numFmtId="37" fontId="5" fillId="0" borderId="20" xfId="35878" applyNumberFormat="1" applyFont="1" applyFill="1" applyBorder="1"/>
    <xf numFmtId="37" fontId="5" fillId="0" borderId="13" xfId="35878" applyNumberFormat="1" applyFont="1" applyFill="1" applyBorder="1"/>
    <xf numFmtId="37" fontId="10" fillId="0" borderId="13" xfId="35878" applyNumberFormat="1" applyFont="1" applyFill="1" applyBorder="1"/>
    <xf numFmtId="37" fontId="5" fillId="0" borderId="0" xfId="29" applyNumberFormat="1" applyFont="1" applyFill="1"/>
    <xf numFmtId="42" fontId="5" fillId="0" borderId="0" xfId="3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6" fillId="0" borderId="0" xfId="35878" applyFont="1" applyFill="1" applyAlignment="1">
      <alignment horizontal="left"/>
    </xf>
    <xf numFmtId="0" fontId="5" fillId="0" borderId="0" xfId="35878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20" xfId="0" applyFont="1" applyFill="1" applyBorder="1"/>
    <xf numFmtId="42" fontId="10" fillId="0" borderId="13" xfId="35878" applyNumberFormat="1" applyFont="1" applyFill="1" applyBorder="1"/>
    <xf numFmtId="164" fontId="44" fillId="0" borderId="0" xfId="29" applyNumberFormat="1" applyFont="1" applyFill="1" applyBorder="1"/>
    <xf numFmtId="10" fontId="15" fillId="0" borderId="0" xfId="0" applyNumberFormat="1" applyFont="1" applyFill="1" applyAlignment="1">
      <alignment horizontal="center"/>
    </xf>
    <xf numFmtId="0" fontId="22" fillId="0" borderId="0" xfId="35878" applyFont="1" applyFill="1" applyBorder="1" applyAlignment="1">
      <alignment horizontal="center"/>
    </xf>
    <xf numFmtId="0" fontId="22" fillId="0" borderId="0" xfId="35878" applyFont="1" applyFill="1" applyAlignment="1">
      <alignment horizontal="center"/>
    </xf>
    <xf numFmtId="0" fontId="10" fillId="0" borderId="24" xfId="48" quotePrefix="1" applyFont="1" applyFill="1" applyBorder="1" applyAlignment="1">
      <alignment horizontal="center"/>
    </xf>
    <xf numFmtId="0" fontId="10" fillId="0" borderId="25" xfId="48" quotePrefix="1" applyFont="1" applyFill="1" applyBorder="1" applyAlignment="1">
      <alignment horizontal="center"/>
    </xf>
    <xf numFmtId="0" fontId="0" fillId="0" borderId="17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18" xfId="0" quotePrefix="1" applyFill="1" applyBorder="1" applyAlignment="1">
      <alignment horizontal="left"/>
    </xf>
    <xf numFmtId="0" fontId="10" fillId="0" borderId="35" xfId="0" quotePrefix="1" applyFont="1" applyFill="1" applyBorder="1" applyAlignment="1">
      <alignment horizontal="center" vertical="center" wrapText="1"/>
    </xf>
    <xf numFmtId="0" fontId="10" fillId="0" borderId="37" xfId="0" quotePrefix="1" applyFont="1" applyFill="1" applyBorder="1" applyAlignment="1">
      <alignment horizontal="center" vertical="center" wrapText="1"/>
    </xf>
    <xf numFmtId="0" fontId="10" fillId="0" borderId="36" xfId="0" quotePrefix="1" applyFont="1" applyFill="1" applyBorder="1" applyAlignment="1">
      <alignment horizontal="center" vertical="center" wrapText="1"/>
    </xf>
  </cellXfs>
  <cellStyles count="42570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42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3"/>
    <cellStyle name="Normal 11 9" xfId="42544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5"/>
    <cellStyle name="Normal 12 9" xfId="42546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7"/>
    <cellStyle name="Normal 13 9" xfId="42548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9"/>
    <cellStyle name="Normal 14 7" xfId="4255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5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52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3"/>
    <cellStyle name="Normal 156" xfId="42554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55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56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5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58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59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60"/>
    <cellStyle name="Normal 5 8" xfId="42561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62"/>
    <cellStyle name="Normal 6 11" xfId="42563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64"/>
    <cellStyle name="Normal 7 9" xfId="42565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66"/>
    <cellStyle name="Normal 8 8" xfId="42567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68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WeathAdjustmentSummary" xfId="48"/>
    <cellStyle name="Normal_Weather Normalization - Electric Daily - 09 GRC" xfId="49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ello\AppData\Local\Microsoft\Windows\Temporary%20Internet%20Files\Content.Outlook\928E952Q\2018%20Monthly%20YTD%20Elec%20Temp%20Adjust_CBR_011519_rev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ello\AppData\Local\Microsoft\Windows\Temporary%20Internet%20Files\Content.Outlook\928E952Q\2018%20Monthly%20YTD%20Elec%20Temp%20Adjust_CBR_0115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9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>
        <row r="2">
          <cell r="A2" t="str">
            <v>PUGET SOUND ENERGY-ELECTRIC SYSTEM</v>
          </cell>
        </row>
      </sheetData>
      <sheetData sheetId="1" refreshError="1"/>
      <sheetData sheetId="2">
        <row r="45">
          <cell r="B45">
            <v>66877985.715663314</v>
          </cell>
        </row>
      </sheetData>
      <sheetData sheetId="3" refreshError="1"/>
      <sheetData sheetId="4" refreshError="1"/>
      <sheetData sheetId="5">
        <row r="32">
          <cell r="C32">
            <v>8</v>
          </cell>
        </row>
      </sheetData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  <sheetName val="ARAM"/>
    </sheetNames>
    <sheetDataSet>
      <sheetData sheetId="0"/>
      <sheetData sheetId="1"/>
      <sheetData sheetId="2">
        <row r="39">
          <cell r="E39">
            <v>7.7390000000000002E-3</v>
          </cell>
        </row>
        <row r="40">
          <cell r="E40">
            <v>2E-3</v>
          </cell>
        </row>
        <row r="43">
          <cell r="E43">
            <v>3.8434000000000003E-2</v>
          </cell>
        </row>
        <row r="48">
          <cell r="E48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E29" sqref="E29"/>
    </sheetView>
  </sheetViews>
  <sheetFormatPr defaultColWidth="9.109375" defaultRowHeight="13.2"/>
  <cols>
    <col min="1" max="1" width="9.44140625" style="33" bestFit="1" customWidth="1"/>
    <col min="2" max="2" width="29.109375" style="48" customWidth="1"/>
    <col min="3" max="3" width="15.88671875" style="48" bestFit="1" customWidth="1"/>
    <col min="4" max="4" width="19.6640625" style="48" bestFit="1" customWidth="1"/>
    <col min="5" max="5" width="13.33203125" style="48" bestFit="1" customWidth="1"/>
    <col min="6" max="6" width="18.44140625" style="48" customWidth="1"/>
    <col min="7" max="7" width="12.88671875" style="48" bestFit="1" customWidth="1"/>
    <col min="8" max="8" width="9.5546875" style="48" customWidth="1"/>
    <col min="9" max="9" width="10.33203125" style="48" customWidth="1"/>
    <col min="10" max="11" width="15.5546875" style="48" bestFit="1" customWidth="1"/>
    <col min="12" max="12" width="13.33203125" style="48" bestFit="1" customWidth="1"/>
    <col min="13" max="14" width="15.6640625" style="48" bestFit="1" customWidth="1"/>
    <col min="15" max="15" width="9.109375" style="48"/>
    <col min="16" max="16" width="1" style="48" customWidth="1"/>
    <col min="17" max="18" width="10.6640625" style="48" customWidth="1"/>
    <col min="19" max="19" width="9.109375" style="48"/>
    <col min="20" max="20" width="0.6640625" style="48" customWidth="1"/>
    <col min="21" max="22" width="10.6640625" style="48" customWidth="1"/>
    <col min="23" max="23" width="10.6640625" style="48" bestFit="1" customWidth="1"/>
    <col min="24" max="24" width="0.6640625" style="48" customWidth="1"/>
    <col min="25" max="26" width="10.6640625" style="48" customWidth="1"/>
    <col min="27" max="16384" width="9.109375" style="48"/>
  </cols>
  <sheetData>
    <row r="1" spans="1:27">
      <c r="B1" s="33"/>
      <c r="C1" s="33"/>
      <c r="D1" s="33"/>
      <c r="E1" s="33"/>
      <c r="F1" s="29"/>
    </row>
    <row r="2" spans="1:27">
      <c r="A2" s="49" t="s">
        <v>48</v>
      </c>
      <c r="B2" s="49"/>
      <c r="C2" s="49"/>
      <c r="D2" s="49"/>
      <c r="E2" s="49"/>
      <c r="F2" s="49"/>
    </row>
    <row r="3" spans="1:27">
      <c r="A3" s="49" t="s">
        <v>11</v>
      </c>
      <c r="B3" s="49"/>
      <c r="C3" s="49"/>
      <c r="D3" s="49"/>
      <c r="E3" s="49"/>
      <c r="F3" s="49"/>
    </row>
    <row r="4" spans="1:27">
      <c r="A4" s="221" t="s">
        <v>68</v>
      </c>
      <c r="B4" s="221"/>
      <c r="C4" s="221"/>
      <c r="D4" s="221"/>
      <c r="E4" s="221"/>
      <c r="F4" s="221"/>
    </row>
    <row r="5" spans="1:27" ht="15.75" customHeight="1">
      <c r="A5" s="49"/>
      <c r="B5" s="49"/>
      <c r="C5" s="49"/>
      <c r="D5" s="49"/>
      <c r="E5" s="49"/>
      <c r="F5" s="49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27" ht="15.6">
      <c r="A6" s="35"/>
      <c r="B6" s="33"/>
      <c r="C6" s="33"/>
      <c r="D6" s="33"/>
      <c r="E6" s="33"/>
      <c r="F6" s="33"/>
      <c r="I6" s="242"/>
      <c r="J6" s="242"/>
      <c r="K6" s="242"/>
      <c r="L6" s="242"/>
      <c r="M6" s="242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</row>
    <row r="7" spans="1:27" ht="15.6">
      <c r="A7" s="50" t="s">
        <v>12</v>
      </c>
      <c r="B7" s="51"/>
      <c r="C7" s="51"/>
      <c r="D7" s="51"/>
      <c r="E7" s="33"/>
      <c r="F7" s="33"/>
      <c r="G7" s="52"/>
      <c r="I7" s="242"/>
      <c r="J7" s="242"/>
      <c r="K7" s="242"/>
      <c r="L7" s="242"/>
      <c r="M7" s="24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>
      <c r="A8" s="53" t="s">
        <v>13</v>
      </c>
      <c r="B8" s="54" t="s">
        <v>14</v>
      </c>
      <c r="C8" s="54"/>
      <c r="D8" s="54"/>
      <c r="E8" s="55"/>
      <c r="F8" s="55"/>
      <c r="G8" s="52"/>
      <c r="I8"/>
      <c r="J8"/>
      <c r="K8"/>
      <c r="L8"/>
      <c r="M8"/>
      <c r="N8"/>
      <c r="O8"/>
      <c r="P8" s="52"/>
      <c r="Q8" s="56"/>
      <c r="R8" s="57"/>
      <c r="S8" s="57"/>
      <c r="T8" s="58"/>
      <c r="U8" s="56"/>
      <c r="V8" s="57"/>
      <c r="W8" s="57"/>
      <c r="X8" s="58"/>
      <c r="Y8" s="56"/>
      <c r="Z8" s="57"/>
      <c r="AA8" s="57"/>
    </row>
    <row r="9" spans="1:27">
      <c r="A9" s="35"/>
      <c r="B9" s="32"/>
      <c r="C9" s="59"/>
      <c r="D9" s="60"/>
      <c r="E9" s="32"/>
      <c r="F9" s="32"/>
      <c r="G9" s="52"/>
      <c r="I9"/>
      <c r="J9"/>
      <c r="K9"/>
      <c r="L9"/>
      <c r="M9"/>
      <c r="N9"/>
      <c r="O9"/>
      <c r="P9" s="52"/>
      <c r="Q9" s="56"/>
      <c r="R9" s="57"/>
      <c r="S9" s="57"/>
      <c r="T9" s="58"/>
      <c r="U9" s="56"/>
      <c r="V9" s="57"/>
      <c r="W9" s="57"/>
      <c r="X9" s="58"/>
      <c r="Y9" s="56"/>
      <c r="Z9" s="57"/>
      <c r="AA9" s="57"/>
    </row>
    <row r="10" spans="1:27">
      <c r="A10" s="61">
        <v>1</v>
      </c>
      <c r="B10" s="62"/>
      <c r="C10" s="63" t="s">
        <v>15</v>
      </c>
      <c r="D10" s="64" t="s">
        <v>16</v>
      </c>
      <c r="E10" s="65" t="s">
        <v>50</v>
      </c>
      <c r="F10" s="66" t="s">
        <v>17</v>
      </c>
      <c r="G10" s="64"/>
      <c r="I10"/>
      <c r="J10"/>
      <c r="K10"/>
      <c r="L10"/>
      <c r="M10"/>
      <c r="N10"/>
      <c r="O10"/>
      <c r="P10" s="67"/>
      <c r="Q10" s="67"/>
      <c r="R10" s="67"/>
      <c r="S10" s="67"/>
      <c r="T10" s="43"/>
      <c r="U10" s="67"/>
      <c r="V10" s="67"/>
      <c r="W10" s="67"/>
      <c r="X10" s="43"/>
      <c r="Y10" s="67"/>
      <c r="Z10" s="67"/>
      <c r="AA10" s="67"/>
    </row>
    <row r="11" spans="1:27">
      <c r="A11" s="61">
        <f t="shared" ref="A11:A47" si="0">A10+1</f>
        <v>2</v>
      </c>
      <c r="B11" s="62"/>
      <c r="C11" s="68" t="s">
        <v>45</v>
      </c>
      <c r="D11" s="30" t="s">
        <v>45</v>
      </c>
      <c r="E11" s="69" t="s">
        <v>18</v>
      </c>
      <c r="F11" s="240">
        <f>0.071</f>
        <v>7.0999999999999994E-2</v>
      </c>
      <c r="G11" s="70"/>
      <c r="H11" s="71"/>
      <c r="I11"/>
      <c r="J11"/>
      <c r="K11"/>
      <c r="L11"/>
      <c r="M11"/>
      <c r="N11"/>
      <c r="O11"/>
      <c r="P11" s="73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>
      <c r="A12" s="61">
        <f t="shared" si="0"/>
        <v>3</v>
      </c>
      <c r="B12" s="222">
        <v>43466</v>
      </c>
      <c r="C12" s="223">
        <f>'System Model '!K4*1000</f>
        <v>2204514132</v>
      </c>
      <c r="D12" s="31">
        <f>'System Model '!N4*1000</f>
        <v>2291955636.3784895</v>
      </c>
      <c r="E12" s="224">
        <f>+D12-C12</f>
        <v>87441504.378489494</v>
      </c>
      <c r="F12" s="225">
        <f>E12*(1-$F$11)</f>
        <v>81233157.567616746</v>
      </c>
      <c r="G12" s="52"/>
      <c r="H12" s="239"/>
      <c r="I12"/>
      <c r="J12"/>
      <c r="K12"/>
      <c r="L12"/>
      <c r="M12"/>
      <c r="N12"/>
      <c r="O12"/>
      <c r="P12" s="73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>
      <c r="A13" s="61">
        <f t="shared" si="0"/>
        <v>4</v>
      </c>
      <c r="B13" s="222">
        <v>43497</v>
      </c>
      <c r="C13" s="223">
        <f>'System Model '!K5*1000</f>
        <v>2243405304</v>
      </c>
      <c r="D13" s="31">
        <f>'System Model '!N5*1000</f>
        <v>2088339499.0278444</v>
      </c>
      <c r="E13" s="224">
        <f t="shared" ref="E13:E23" si="1">+D13-C13</f>
        <v>-155065804.97215557</v>
      </c>
      <c r="F13" s="225">
        <f t="shared" ref="F13:F17" si="2">E13*(1-$F$11)</f>
        <v>-144056132.81913254</v>
      </c>
      <c r="G13" s="52"/>
      <c r="H13" s="12"/>
      <c r="I13"/>
      <c r="J13"/>
      <c r="K13"/>
      <c r="L13"/>
      <c r="M13"/>
      <c r="N13"/>
      <c r="O13"/>
      <c r="P13" s="73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>
      <c r="A14" s="61">
        <f t="shared" si="0"/>
        <v>5</v>
      </c>
      <c r="B14" s="222">
        <v>43525</v>
      </c>
      <c r="C14" s="223">
        <f>'System Model '!K6*1000</f>
        <v>2051076499</v>
      </c>
      <c r="D14" s="31">
        <f>'System Model '!N6*1000</f>
        <v>2072739533.4913926</v>
      </c>
      <c r="E14" s="224">
        <f t="shared" si="1"/>
        <v>21663034.491392612</v>
      </c>
      <c r="F14" s="225">
        <f t="shared" si="2"/>
        <v>20124959.042503737</v>
      </c>
      <c r="H14" s="12"/>
      <c r="I14"/>
      <c r="J14"/>
      <c r="K14"/>
      <c r="L14"/>
      <c r="M14"/>
      <c r="N14"/>
      <c r="O14"/>
      <c r="P14" s="73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>
      <c r="A15" s="61">
        <f t="shared" si="0"/>
        <v>6</v>
      </c>
      <c r="B15" s="222">
        <v>43556</v>
      </c>
      <c r="C15" s="223">
        <f>'System Model '!K7*1000</f>
        <v>1678702913</v>
      </c>
      <c r="D15" s="31">
        <f>'System Model '!N7*1000</f>
        <v>1702544908.5212572</v>
      </c>
      <c r="E15" s="224">
        <f t="shared" si="1"/>
        <v>23841995.521257162</v>
      </c>
      <c r="F15" s="225">
        <f t="shared" si="2"/>
        <v>22149213.839247905</v>
      </c>
      <c r="H15" s="12"/>
      <c r="I15"/>
      <c r="J15"/>
      <c r="K15"/>
      <c r="L15"/>
      <c r="M15"/>
      <c r="N15"/>
      <c r="O15"/>
      <c r="P15" s="73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>
      <c r="A16" s="61">
        <f t="shared" si="0"/>
        <v>7</v>
      </c>
      <c r="B16" s="222">
        <v>43586</v>
      </c>
      <c r="C16" s="223">
        <f>'System Model '!K8*1000</f>
        <v>1579814930</v>
      </c>
      <c r="D16" s="31">
        <f>'System Model '!N8*1000</f>
        <v>1593376844.6170716</v>
      </c>
      <c r="E16" s="224">
        <f t="shared" si="1"/>
        <v>13561914.617071629</v>
      </c>
      <c r="F16" s="225">
        <f t="shared" si="2"/>
        <v>12599018.679259544</v>
      </c>
      <c r="H16" s="12"/>
      <c r="I16"/>
      <c r="J16"/>
      <c r="K16"/>
      <c r="L16"/>
      <c r="M16"/>
      <c r="N16"/>
      <c r="O16"/>
      <c r="P16" s="73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>
      <c r="A17" s="61">
        <f t="shared" si="0"/>
        <v>8</v>
      </c>
      <c r="B17" s="222">
        <v>43617</v>
      </c>
      <c r="C17" s="223">
        <f>'System Model '!K9*1000</f>
        <v>1519701625</v>
      </c>
      <c r="D17" s="31">
        <f>'System Model '!N9*1000</f>
        <v>1513502180.2130151</v>
      </c>
      <c r="E17" s="224">
        <f t="shared" si="1"/>
        <v>-6199444.7869849205</v>
      </c>
      <c r="F17" s="225">
        <f t="shared" si="2"/>
        <v>-5759284.2071089912</v>
      </c>
      <c r="H17" s="12"/>
      <c r="I17"/>
      <c r="J17"/>
      <c r="K17"/>
      <c r="L17"/>
      <c r="M17"/>
      <c r="N17"/>
      <c r="O17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>
      <c r="A18" s="61">
        <f t="shared" si="0"/>
        <v>9</v>
      </c>
      <c r="B18" s="222">
        <v>43647</v>
      </c>
      <c r="C18" s="223">
        <f>'System Model '!K10*1000</f>
        <v>1613276616</v>
      </c>
      <c r="D18" s="31">
        <f>'System Model '!N10*1000</f>
        <v>1601649032.2115862</v>
      </c>
      <c r="E18" s="224">
        <f t="shared" si="1"/>
        <v>-11627583.788413763</v>
      </c>
      <c r="F18" s="225">
        <f>E18*(1-$F$11)</f>
        <v>-10802025.339436386</v>
      </c>
      <c r="H18" s="12"/>
      <c r="I18"/>
      <c r="J18"/>
      <c r="K18"/>
      <c r="L18"/>
      <c r="M18"/>
      <c r="N18"/>
      <c r="O18"/>
      <c r="P18" s="7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>
      <c r="A19" s="61">
        <f t="shared" si="0"/>
        <v>10</v>
      </c>
      <c r="B19" s="222">
        <v>43678</v>
      </c>
      <c r="C19" s="223">
        <f>'System Model '!K11*1000</f>
        <v>1661753743</v>
      </c>
      <c r="D19" s="31">
        <f>'System Model '!N11*1000</f>
        <v>1626541800.8838308</v>
      </c>
      <c r="E19" s="224">
        <f t="shared" si="1"/>
        <v>-35211942.116169214</v>
      </c>
      <c r="F19" s="225">
        <f t="shared" ref="F19:F23" si="3">E19*(1-$F$11)</f>
        <v>-32711894.225921202</v>
      </c>
      <c r="H19" s="12"/>
      <c r="I19"/>
      <c r="J19"/>
      <c r="K19"/>
      <c r="L19"/>
      <c r="M19"/>
      <c r="N19"/>
      <c r="O19"/>
      <c r="P19" s="7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>
      <c r="A20" s="61">
        <f t="shared" si="0"/>
        <v>11</v>
      </c>
      <c r="B20" s="222">
        <v>43709</v>
      </c>
      <c r="C20" s="223">
        <f>'System Model '!K12*1000</f>
        <v>1557215731</v>
      </c>
      <c r="D20" s="31">
        <f>'System Model '!N12*1000</f>
        <v>1552856114.6982031</v>
      </c>
      <c r="E20" s="224">
        <f t="shared" si="1"/>
        <v>-4359616.3017969131</v>
      </c>
      <c r="F20" s="225">
        <f t="shared" si="3"/>
        <v>-4050083.5443693325</v>
      </c>
      <c r="G20" s="76"/>
      <c r="H20" s="12"/>
      <c r="I20"/>
      <c r="J20"/>
      <c r="K20"/>
      <c r="L20"/>
      <c r="M20"/>
      <c r="N20"/>
      <c r="O20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>
      <c r="A21" s="61">
        <f t="shared" si="0"/>
        <v>12</v>
      </c>
      <c r="B21" s="222">
        <v>43739</v>
      </c>
      <c r="C21" s="223">
        <f>'System Model '!K13*1000</f>
        <v>1842628447</v>
      </c>
      <c r="D21" s="31">
        <f>'System Model '!N13*1000</f>
        <v>1813688238.5394666</v>
      </c>
      <c r="E21" s="224">
        <f t="shared" si="1"/>
        <v>-28940208.460533381</v>
      </c>
      <c r="F21" s="225">
        <f t="shared" si="3"/>
        <v>-26885453.659835514</v>
      </c>
      <c r="H21" s="12"/>
      <c r="I21"/>
      <c r="J21"/>
      <c r="K21"/>
      <c r="L21"/>
      <c r="M21"/>
      <c r="N21"/>
      <c r="O21"/>
      <c r="P21" s="73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>
      <c r="A22" s="61">
        <f t="shared" si="0"/>
        <v>13</v>
      </c>
      <c r="B22" s="222">
        <v>43770</v>
      </c>
      <c r="C22" s="223">
        <f>'System Model '!K14*1000</f>
        <v>1994898495</v>
      </c>
      <c r="D22" s="31">
        <f>'System Model '!N14*1000</f>
        <v>2012133498.8135262</v>
      </c>
      <c r="E22" s="224">
        <f t="shared" si="1"/>
        <v>17235003.813526154</v>
      </c>
      <c r="F22" s="225">
        <f t="shared" si="3"/>
        <v>16011318.542765798</v>
      </c>
      <c r="H22" s="12"/>
      <c r="I22"/>
      <c r="J22"/>
      <c r="K22"/>
      <c r="L22"/>
      <c r="M22"/>
      <c r="N22"/>
      <c r="O22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7">
      <c r="A23" s="61">
        <f t="shared" si="0"/>
        <v>14</v>
      </c>
      <c r="B23" s="222">
        <v>43800</v>
      </c>
      <c r="C23" s="226">
        <f>'System Model '!K15*1000</f>
        <v>2192401536</v>
      </c>
      <c r="D23" s="227">
        <f>'System Model '!N15*1000</f>
        <v>2299455719.9614177</v>
      </c>
      <c r="E23" s="224">
        <f t="shared" si="1"/>
        <v>107054183.96141768</v>
      </c>
      <c r="F23" s="225">
        <f t="shared" si="3"/>
        <v>99453336.900157019</v>
      </c>
      <c r="H23" s="12"/>
      <c r="I23"/>
      <c r="J23"/>
      <c r="K23"/>
      <c r="L23"/>
      <c r="M23"/>
      <c r="N23"/>
      <c r="O23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</row>
    <row r="24" spans="1:27">
      <c r="A24" s="61">
        <f t="shared" si="0"/>
        <v>15</v>
      </c>
      <c r="B24" s="33"/>
      <c r="C24" s="31">
        <f>SUM(C12:C23)</f>
        <v>22139389971</v>
      </c>
      <c r="D24" s="228">
        <f>SUM(D12:D23)</f>
        <v>22168783007.357101</v>
      </c>
      <c r="E24" s="229">
        <f>SUM(E12:E23)</f>
        <v>29393036.357100964</v>
      </c>
      <c r="F24" s="229">
        <f>SUM(F12:F23)</f>
        <v>27306130.775746793</v>
      </c>
      <c r="I24"/>
      <c r="J24"/>
      <c r="K24"/>
      <c r="L24"/>
      <c r="M24"/>
      <c r="N24"/>
      <c r="O24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>
      <c r="A25" s="61">
        <f t="shared" si="0"/>
        <v>16</v>
      </c>
      <c r="B25" s="32"/>
      <c r="C25" s="7"/>
      <c r="D25" s="7"/>
      <c r="E25" s="32"/>
      <c r="F25" s="32"/>
      <c r="I25"/>
      <c r="J25"/>
      <c r="K25"/>
      <c r="L25"/>
      <c r="M25"/>
      <c r="N25"/>
      <c r="O25"/>
      <c r="P25" s="52"/>
      <c r="Q25" s="56"/>
      <c r="R25" s="57"/>
      <c r="S25" s="57"/>
      <c r="T25" s="52"/>
      <c r="U25" s="56"/>
      <c r="V25" s="57"/>
      <c r="W25" s="57"/>
      <c r="X25" s="58"/>
      <c r="Y25" s="56"/>
      <c r="Z25" s="57"/>
      <c r="AA25" s="57"/>
    </row>
    <row r="26" spans="1:27">
      <c r="A26" s="61">
        <f t="shared" si="0"/>
        <v>17</v>
      </c>
      <c r="B26" s="33" t="s">
        <v>57</v>
      </c>
      <c r="C26" s="33" t="s">
        <v>1</v>
      </c>
      <c r="D26" s="230"/>
      <c r="E26" s="230">
        <f>'Sales &amp; Revenue Adj. '!B22</f>
        <v>37068024.527105302</v>
      </c>
      <c r="F26" s="231">
        <f>'Sales &amp; Revenue Adj. '!B8</f>
        <v>1456996</v>
      </c>
      <c r="G26" s="77"/>
      <c r="H26" s="34"/>
      <c r="I26"/>
      <c r="J26"/>
      <c r="K26"/>
      <c r="L26"/>
      <c r="M26"/>
      <c r="N26"/>
      <c r="O26"/>
      <c r="P26" s="52"/>
      <c r="Q26" s="56"/>
      <c r="R26" s="57"/>
      <c r="S26" s="57"/>
      <c r="T26" s="52"/>
      <c r="U26" s="56"/>
      <c r="V26" s="57"/>
      <c r="W26" s="57"/>
      <c r="X26" s="58"/>
      <c r="Y26" s="56"/>
      <c r="Z26" s="57"/>
      <c r="AA26" s="57"/>
    </row>
    <row r="27" spans="1:27">
      <c r="A27" s="61">
        <f t="shared" si="0"/>
        <v>18</v>
      </c>
      <c r="B27" s="35"/>
      <c r="C27" s="232" t="s">
        <v>2</v>
      </c>
      <c r="D27" s="33"/>
      <c r="E27" s="230">
        <f>'Sales &amp; Revenue Adj. '!B23</f>
        <v>-1561772.0634271353</v>
      </c>
      <c r="F27" s="231">
        <f>'Sales &amp; Revenue Adj. '!B9</f>
        <v>-56375</v>
      </c>
      <c r="G27" s="77"/>
      <c r="H27" s="34"/>
      <c r="I27"/>
      <c r="J27"/>
      <c r="K27"/>
      <c r="L27"/>
      <c r="M27"/>
      <c r="N27"/>
      <c r="O27"/>
      <c r="P27" s="67"/>
      <c r="Q27" s="67"/>
      <c r="R27" s="67"/>
      <c r="S27" s="67"/>
      <c r="T27" s="52"/>
      <c r="U27" s="67"/>
      <c r="V27" s="67"/>
      <c r="W27" s="67"/>
      <c r="X27" s="43"/>
      <c r="Y27" s="67"/>
      <c r="Z27" s="67"/>
      <c r="AA27" s="67"/>
    </row>
    <row r="28" spans="1:27">
      <c r="A28" s="61">
        <f t="shared" si="0"/>
        <v>19</v>
      </c>
      <c r="B28" s="33"/>
      <c r="C28" s="233" t="s">
        <v>3</v>
      </c>
      <c r="D28" s="234"/>
      <c r="E28" s="230">
        <f>'Sales &amp; Revenue Adj. '!B24</f>
        <v>-5286425.8241591975</v>
      </c>
      <c r="F28" s="231">
        <f>'Sales &amp; Revenue Adj. '!B10</f>
        <v>-188202</v>
      </c>
      <c r="G28" s="77"/>
      <c r="H28" s="34"/>
      <c r="I28"/>
      <c r="J28"/>
      <c r="K28"/>
      <c r="L28"/>
      <c r="M28"/>
      <c r="N28"/>
      <c r="O28"/>
      <c r="P28" s="73"/>
      <c r="Q28" s="74"/>
      <c r="R28" s="74"/>
      <c r="S28" s="74"/>
      <c r="T28" s="52"/>
      <c r="U28" s="74"/>
      <c r="V28" s="74"/>
      <c r="W28" s="74"/>
      <c r="X28" s="74"/>
      <c r="Y28" s="74"/>
      <c r="Z28" s="74"/>
      <c r="AA28" s="74"/>
    </row>
    <row r="29" spans="1:27">
      <c r="A29" s="61">
        <f t="shared" si="0"/>
        <v>20</v>
      </c>
      <c r="B29" s="36"/>
      <c r="C29" s="232" t="s">
        <v>4</v>
      </c>
      <c r="D29" s="235"/>
      <c r="E29" s="230">
        <f>'Sales &amp; Revenue Adj. '!B25</f>
        <v>-2707288.5478973798</v>
      </c>
      <c r="F29" s="231">
        <f>'Sales &amp; Revenue Adj. '!B11</f>
        <v>-94022</v>
      </c>
      <c r="G29" s="77"/>
      <c r="H29" s="34"/>
      <c r="I29"/>
      <c r="J29"/>
      <c r="K29"/>
      <c r="L29"/>
      <c r="M29"/>
      <c r="N29"/>
      <c r="O29"/>
      <c r="P29" s="73"/>
      <c r="Q29" s="74"/>
      <c r="R29" s="74"/>
      <c r="S29" s="74"/>
      <c r="T29" s="52"/>
      <c r="U29" s="74"/>
      <c r="V29" s="74"/>
      <c r="W29" s="74"/>
      <c r="X29" s="74"/>
      <c r="Y29" s="74"/>
      <c r="Z29" s="74"/>
      <c r="AA29" s="74"/>
    </row>
    <row r="30" spans="1:27">
      <c r="A30" s="61">
        <f t="shared" si="0"/>
        <v>21</v>
      </c>
      <c r="B30" s="33"/>
      <c r="C30" s="233" t="s">
        <v>5</v>
      </c>
      <c r="D30" s="33"/>
      <c r="E30" s="230">
        <f>'Sales &amp; Revenue Adj. '!B26</f>
        <v>-228430.51292278117</v>
      </c>
      <c r="F30" s="231">
        <f>'Sales &amp; Revenue Adj. '!B12</f>
        <v>-8132</v>
      </c>
      <c r="G30" s="77"/>
      <c r="H30" s="34"/>
      <c r="I30"/>
      <c r="J30"/>
      <c r="K30"/>
      <c r="L30"/>
      <c r="M30"/>
      <c r="N30"/>
      <c r="O30"/>
      <c r="P30" s="73"/>
      <c r="Q30" s="74"/>
      <c r="R30" s="74"/>
      <c r="S30" s="74"/>
      <c r="T30" s="52"/>
      <c r="U30" s="74"/>
      <c r="V30" s="74"/>
      <c r="W30" s="74"/>
      <c r="X30" s="74"/>
      <c r="Y30" s="74"/>
      <c r="Z30" s="74"/>
      <c r="AA30" s="74"/>
    </row>
    <row r="31" spans="1:27">
      <c r="A31" s="61">
        <f t="shared" si="0"/>
        <v>22</v>
      </c>
      <c r="B31" s="33"/>
      <c r="C31" s="233" t="s">
        <v>6</v>
      </c>
      <c r="D31" s="33"/>
      <c r="E31" s="230">
        <f>'Sales &amp; Revenue Adj. '!B27</f>
        <v>-433211.14104438887</v>
      </c>
      <c r="F31" s="231">
        <f>'Sales &amp; Revenue Adj. '!B13</f>
        <v>-14641</v>
      </c>
      <c r="G31" s="77"/>
      <c r="H31" s="34"/>
      <c r="I31"/>
      <c r="J31"/>
      <c r="K31"/>
      <c r="L31"/>
      <c r="M31"/>
      <c r="N31"/>
      <c r="O31"/>
      <c r="P31" s="73"/>
      <c r="Q31" s="74"/>
      <c r="R31" s="74"/>
      <c r="S31" s="74"/>
      <c r="T31" s="52"/>
      <c r="U31" s="74"/>
      <c r="V31" s="74"/>
      <c r="W31" s="74"/>
      <c r="X31" s="74"/>
      <c r="Y31" s="74"/>
      <c r="Z31" s="74"/>
      <c r="AA31" s="74"/>
    </row>
    <row r="32" spans="1:27">
      <c r="A32" s="61">
        <f t="shared" si="0"/>
        <v>23</v>
      </c>
      <c r="B32" s="33"/>
      <c r="C32" s="232" t="s">
        <v>7</v>
      </c>
      <c r="D32" s="33"/>
      <c r="E32" s="230">
        <f>'Sales &amp; Revenue Adj. '!B28</f>
        <v>-186795.34642001061</v>
      </c>
      <c r="F32" s="231">
        <f>'Sales &amp; Revenue Adj. '!B14</f>
        <v>-6139</v>
      </c>
      <c r="G32" s="77"/>
      <c r="H32" s="34"/>
      <c r="I32"/>
      <c r="J32"/>
      <c r="K32"/>
      <c r="L32"/>
      <c r="M32"/>
      <c r="N32"/>
      <c r="O32"/>
      <c r="P32" s="73"/>
      <c r="Q32" s="74"/>
      <c r="R32" s="74"/>
      <c r="S32" s="74"/>
      <c r="T32" s="52"/>
      <c r="U32" s="74"/>
      <c r="V32" s="74"/>
      <c r="W32" s="74"/>
      <c r="X32" s="74"/>
      <c r="Y32" s="74"/>
      <c r="Z32" s="74"/>
      <c r="AA32" s="74"/>
    </row>
    <row r="33" spans="1:28">
      <c r="A33" s="61">
        <f t="shared" si="0"/>
        <v>24</v>
      </c>
      <c r="B33" s="33"/>
      <c r="C33" s="236" t="s">
        <v>20</v>
      </c>
      <c r="D33" s="33"/>
      <c r="E33" s="230">
        <f>'Sales &amp; Revenue Adj. '!B29</f>
        <v>602773.04246052424</v>
      </c>
      <c r="F33" s="231">
        <f>'Sales &amp; Revenue Adj. '!B15</f>
        <v>16258</v>
      </c>
      <c r="G33" s="77"/>
      <c r="H33" s="34"/>
      <c r="I33"/>
      <c r="J33"/>
      <c r="K33"/>
      <c r="L33"/>
      <c r="M33"/>
      <c r="N33"/>
      <c r="O33"/>
      <c r="P33" s="73"/>
      <c r="Q33" s="74"/>
      <c r="R33" s="74"/>
      <c r="S33" s="74"/>
      <c r="T33" s="52"/>
      <c r="U33" s="74"/>
      <c r="V33" s="74"/>
      <c r="W33" s="74"/>
      <c r="X33" s="74"/>
      <c r="Y33" s="74"/>
      <c r="Z33" s="74"/>
      <c r="AA33" s="74"/>
    </row>
    <row r="34" spans="1:28">
      <c r="A34" s="61">
        <f t="shared" si="0"/>
        <v>25</v>
      </c>
      <c r="B34" s="33"/>
      <c r="C34" s="237" t="s">
        <v>8</v>
      </c>
      <c r="D34" s="33"/>
      <c r="E34" s="230">
        <f>'Sales &amp; Revenue Adj. '!B30</f>
        <v>39256.642051869603</v>
      </c>
      <c r="F34" s="231">
        <f>'Sales &amp; Revenue Adj. '!B16</f>
        <v>1380</v>
      </c>
      <c r="G34" s="77"/>
      <c r="H34" s="34"/>
      <c r="I34"/>
      <c r="J34"/>
      <c r="K34"/>
      <c r="L34"/>
      <c r="M34"/>
      <c r="N34"/>
      <c r="O34"/>
      <c r="P34" s="73"/>
      <c r="Q34" s="74"/>
      <c r="R34" s="74"/>
      <c r="S34" s="74"/>
      <c r="T34" s="52"/>
      <c r="U34" s="74"/>
      <c r="V34" s="74"/>
      <c r="W34" s="74"/>
      <c r="X34" s="74"/>
      <c r="Y34" s="74"/>
      <c r="Z34" s="74"/>
      <c r="AA34" s="74"/>
    </row>
    <row r="35" spans="1:28">
      <c r="A35" s="61">
        <f t="shared" si="0"/>
        <v>26</v>
      </c>
      <c r="B35" s="33" t="s">
        <v>58</v>
      </c>
      <c r="C35" s="33"/>
      <c r="D35" s="33"/>
      <c r="E35" s="229">
        <f>SUM(E26:E34)</f>
        <v>27306130.775746796</v>
      </c>
      <c r="F35" s="238">
        <f>SUM(F26:F34)</f>
        <v>1107123</v>
      </c>
      <c r="G35" s="78">
        <f>F35</f>
        <v>1107123</v>
      </c>
      <c r="H35" s="75"/>
      <c r="I35"/>
      <c r="J35"/>
      <c r="K35"/>
      <c r="L35"/>
      <c r="M35"/>
      <c r="N35"/>
      <c r="O35"/>
      <c r="P35" s="73"/>
      <c r="Q35" s="74"/>
      <c r="R35" s="74"/>
      <c r="S35" s="74"/>
      <c r="T35" s="52"/>
      <c r="U35" s="74"/>
      <c r="V35" s="74"/>
      <c r="W35" s="74"/>
      <c r="X35" s="74"/>
      <c r="Y35" s="74"/>
      <c r="Z35" s="74"/>
      <c r="AA35" s="74"/>
    </row>
    <row r="36" spans="1:28">
      <c r="A36" s="61">
        <f t="shared" si="0"/>
        <v>27</v>
      </c>
      <c r="B36" s="33"/>
      <c r="C36" s="33"/>
      <c r="D36" s="79"/>
      <c r="E36" s="80"/>
      <c r="F36" s="81"/>
      <c r="I36"/>
      <c r="J36"/>
      <c r="K36"/>
      <c r="L36"/>
      <c r="M36"/>
      <c r="N36"/>
      <c r="O36"/>
      <c r="P36" s="73"/>
      <c r="Q36" s="74"/>
      <c r="R36" s="74"/>
      <c r="S36" s="74"/>
      <c r="T36" s="52"/>
      <c r="U36" s="74"/>
      <c r="V36" s="74"/>
      <c r="W36" s="74"/>
      <c r="X36" s="74"/>
      <c r="Y36" s="74"/>
      <c r="Z36" s="74"/>
      <c r="AA36" s="74"/>
    </row>
    <row r="37" spans="1:28">
      <c r="A37" s="61">
        <f t="shared" si="0"/>
        <v>28</v>
      </c>
      <c r="B37" s="37" t="s">
        <v>59</v>
      </c>
      <c r="C37" s="37"/>
      <c r="D37" s="37"/>
      <c r="E37" s="46">
        <f>[40]Summaries!$E$39</f>
        <v>7.7390000000000002E-3</v>
      </c>
      <c r="F37" s="38">
        <f>F35*E37</f>
        <v>8568.0248970000011</v>
      </c>
      <c r="I37"/>
      <c r="J37"/>
      <c r="K37"/>
      <c r="L37"/>
      <c r="M37"/>
      <c r="N37"/>
      <c r="O37"/>
      <c r="P37" s="73"/>
      <c r="Q37" s="74"/>
      <c r="R37" s="74"/>
      <c r="S37" s="74"/>
      <c r="T37" s="52"/>
      <c r="U37" s="74"/>
      <c r="V37" s="74"/>
      <c r="W37" s="74"/>
      <c r="X37" s="74"/>
      <c r="Y37" s="74"/>
      <c r="Z37" s="74"/>
      <c r="AA37" s="74"/>
    </row>
    <row r="38" spans="1:28">
      <c r="A38" s="61">
        <f t="shared" si="0"/>
        <v>29</v>
      </c>
      <c r="B38" s="37" t="s">
        <v>60</v>
      </c>
      <c r="C38" s="37"/>
      <c r="D38" s="37"/>
      <c r="E38" s="46">
        <f>[40]Summaries!$E$40</f>
        <v>2E-3</v>
      </c>
      <c r="F38" s="39">
        <f>F35*E38</f>
        <v>2214.2460000000001</v>
      </c>
      <c r="I38"/>
      <c r="J38"/>
      <c r="K38"/>
      <c r="L38"/>
      <c r="M38"/>
      <c r="N38"/>
      <c r="O38"/>
      <c r="P38" s="73"/>
      <c r="Q38" s="74"/>
      <c r="R38" s="74"/>
      <c r="S38" s="74"/>
      <c r="T38" s="52"/>
      <c r="U38" s="74"/>
      <c r="V38" s="74"/>
      <c r="W38" s="74"/>
      <c r="X38" s="74"/>
      <c r="Y38" s="74"/>
      <c r="Z38" s="74"/>
      <c r="AA38" s="74"/>
    </row>
    <row r="39" spans="1:28">
      <c r="A39" s="61">
        <f t="shared" si="0"/>
        <v>30</v>
      </c>
      <c r="B39" s="37" t="s">
        <v>61</v>
      </c>
      <c r="C39" s="37"/>
      <c r="D39" s="37"/>
      <c r="E39" s="40"/>
      <c r="F39" s="41"/>
      <c r="G39" s="82">
        <f>SUM(F37:F38)</f>
        <v>10782.270897000002</v>
      </c>
      <c r="I39"/>
      <c r="J39"/>
      <c r="K39"/>
      <c r="L39"/>
      <c r="M39"/>
      <c r="N39"/>
      <c r="O39"/>
      <c r="P39" s="73"/>
      <c r="Q39" s="74"/>
      <c r="R39" s="74"/>
      <c r="S39" s="74"/>
      <c r="T39" s="52"/>
      <c r="U39" s="74"/>
      <c r="V39" s="74"/>
      <c r="W39" s="74"/>
      <c r="X39" s="74"/>
      <c r="Y39" s="74"/>
      <c r="Z39" s="74"/>
      <c r="AA39" s="74"/>
    </row>
    <row r="40" spans="1:28">
      <c r="A40" s="61">
        <f t="shared" si="0"/>
        <v>31</v>
      </c>
      <c r="B40" s="37"/>
      <c r="C40" s="37"/>
      <c r="D40" s="37"/>
      <c r="E40" s="40"/>
      <c r="F40" s="31"/>
      <c r="I40"/>
      <c r="J40"/>
      <c r="K40"/>
      <c r="L40"/>
      <c r="M40"/>
      <c r="N40"/>
      <c r="O40"/>
      <c r="P40" s="73"/>
      <c r="Q40" s="74"/>
      <c r="R40" s="74"/>
      <c r="S40" s="74"/>
      <c r="T40" s="52"/>
      <c r="U40" s="74"/>
      <c r="V40" s="74"/>
      <c r="W40" s="74"/>
      <c r="X40" s="74"/>
      <c r="Y40" s="74"/>
      <c r="Z40" s="74"/>
      <c r="AA40" s="74"/>
    </row>
    <row r="41" spans="1:28">
      <c r="A41" s="61">
        <f t="shared" si="0"/>
        <v>32</v>
      </c>
      <c r="B41" s="37" t="s">
        <v>62</v>
      </c>
      <c r="C41" s="37"/>
      <c r="D41" s="37"/>
      <c r="E41" s="47">
        <f>[40]Summaries!$E$43</f>
        <v>3.8434000000000003E-2</v>
      </c>
      <c r="F41" s="42">
        <f>F35*E41</f>
        <v>42551.165382000007</v>
      </c>
      <c r="I41"/>
      <c r="J41"/>
      <c r="K41"/>
      <c r="L41"/>
      <c r="M41"/>
      <c r="N41"/>
      <c r="O41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8">
      <c r="A42" s="61">
        <f t="shared" si="0"/>
        <v>33</v>
      </c>
      <c r="B42" s="37" t="s">
        <v>63</v>
      </c>
      <c r="C42" s="37"/>
      <c r="D42" s="37"/>
      <c r="E42" s="43"/>
      <c r="F42" s="41"/>
      <c r="G42" s="82">
        <f>SUM(F41)</f>
        <v>42551.165382000007</v>
      </c>
      <c r="I42"/>
      <c r="J42"/>
      <c r="K42"/>
      <c r="L42"/>
      <c r="M42"/>
      <c r="N42"/>
      <c r="O42"/>
      <c r="P42" s="58"/>
      <c r="Q42" s="56"/>
      <c r="R42" s="57"/>
      <c r="S42" s="57"/>
      <c r="T42" s="52"/>
      <c r="U42" s="56"/>
      <c r="V42" s="57"/>
      <c r="W42" s="57"/>
      <c r="X42" s="58"/>
      <c r="Y42" s="56"/>
      <c r="Z42" s="57"/>
      <c r="AA42" s="57"/>
      <c r="AB42" s="83"/>
    </row>
    <row r="43" spans="1:28">
      <c r="A43" s="61">
        <f t="shared" si="0"/>
        <v>34</v>
      </c>
      <c r="B43" s="37"/>
      <c r="C43" s="37"/>
      <c r="D43" s="37"/>
      <c r="E43" s="43"/>
      <c r="F43" s="44"/>
      <c r="G43" s="84"/>
      <c r="H43" s="78"/>
      <c r="I43"/>
      <c r="J43"/>
      <c r="K43"/>
      <c r="L43"/>
      <c r="M43"/>
      <c r="N43"/>
      <c r="O43"/>
      <c r="P43" s="58"/>
      <c r="Q43" s="56"/>
      <c r="R43" s="57"/>
      <c r="S43" s="57"/>
      <c r="T43" s="52"/>
      <c r="U43" s="56"/>
      <c r="V43" s="57"/>
      <c r="W43" s="57"/>
      <c r="X43" s="58"/>
      <c r="Y43" s="56"/>
      <c r="Z43" s="57"/>
      <c r="AA43" s="57"/>
      <c r="AB43" s="75"/>
    </row>
    <row r="44" spans="1:28">
      <c r="A44" s="61">
        <f t="shared" si="0"/>
        <v>35</v>
      </c>
      <c r="B44" s="37" t="s">
        <v>64</v>
      </c>
      <c r="C44" s="37"/>
      <c r="D44" s="37"/>
      <c r="E44" s="43"/>
      <c r="F44" s="41"/>
      <c r="G44" s="82">
        <f>G35-G39-G42</f>
        <v>1053789.563721</v>
      </c>
      <c r="H44" s="78"/>
      <c r="I44"/>
      <c r="J44"/>
      <c r="K44"/>
      <c r="L44"/>
      <c r="M44"/>
      <c r="N44"/>
      <c r="O44"/>
      <c r="P44" s="43"/>
      <c r="Q44" s="67"/>
      <c r="R44" s="67"/>
      <c r="S44" s="67"/>
      <c r="T44" s="52"/>
      <c r="U44" s="67"/>
      <c r="V44" s="67"/>
      <c r="W44" s="67"/>
      <c r="X44" s="43"/>
      <c r="Y44" s="67"/>
      <c r="Z44" s="67"/>
      <c r="AA44" s="67"/>
      <c r="AB44" s="33"/>
    </row>
    <row r="45" spans="1:28">
      <c r="A45" s="61">
        <f t="shared" si="0"/>
        <v>36</v>
      </c>
      <c r="B45" s="37"/>
      <c r="C45" s="37"/>
      <c r="D45" s="37"/>
      <c r="E45" s="43"/>
      <c r="F45" s="31"/>
      <c r="I45"/>
      <c r="J45"/>
      <c r="K45"/>
      <c r="L45"/>
      <c r="M45"/>
      <c r="N45"/>
      <c r="O45"/>
      <c r="P45" s="74"/>
      <c r="Q45" s="74"/>
      <c r="R45" s="74"/>
      <c r="S45" s="74"/>
      <c r="T45" s="52"/>
      <c r="U45" s="74"/>
      <c r="V45" s="74"/>
      <c r="W45" s="74"/>
      <c r="X45" s="74"/>
      <c r="Y45" s="74"/>
      <c r="Z45" s="74"/>
      <c r="AA45" s="74"/>
      <c r="AB45" s="75"/>
    </row>
    <row r="46" spans="1:28">
      <c r="A46" s="61">
        <f t="shared" si="0"/>
        <v>37</v>
      </c>
      <c r="B46" s="37" t="s">
        <v>65</v>
      </c>
      <c r="C46" s="37"/>
      <c r="D46" s="37"/>
      <c r="E46" s="45">
        <f>[40]Summaries!$E$48</f>
        <v>0.21</v>
      </c>
      <c r="F46" s="41"/>
      <c r="G46" s="85">
        <f>G44*E46</f>
        <v>221295.80838141</v>
      </c>
      <c r="I46"/>
      <c r="J46"/>
      <c r="K46"/>
      <c r="L46"/>
      <c r="M46"/>
      <c r="N46"/>
      <c r="O46"/>
      <c r="P46" s="74"/>
      <c r="Q46" s="74"/>
      <c r="R46" s="74"/>
      <c r="S46" s="74"/>
      <c r="T46" s="52"/>
      <c r="U46" s="74"/>
      <c r="V46" s="74"/>
      <c r="W46" s="74"/>
      <c r="X46" s="74"/>
      <c r="Y46" s="74"/>
      <c r="Z46" s="74"/>
      <c r="AA46" s="74"/>
      <c r="AB46" s="75"/>
    </row>
    <row r="47" spans="1:28" ht="13.8" thickBot="1">
      <c r="A47" s="61">
        <f t="shared" si="0"/>
        <v>38</v>
      </c>
      <c r="B47" s="37" t="s">
        <v>64</v>
      </c>
      <c r="C47" s="37"/>
      <c r="D47" s="37"/>
      <c r="E47" s="43"/>
      <c r="F47" s="8"/>
      <c r="G47" s="86">
        <f>G44-G46</f>
        <v>832493.75533959002</v>
      </c>
      <c r="I47"/>
      <c r="J47"/>
      <c r="K47"/>
      <c r="L47"/>
      <c r="M47"/>
      <c r="N47"/>
      <c r="O47"/>
      <c r="P47" s="74"/>
      <c r="Q47" s="74"/>
      <c r="R47" s="74"/>
      <c r="S47" s="74"/>
      <c r="T47" s="52"/>
      <c r="U47" s="74"/>
      <c r="V47" s="74"/>
      <c r="W47" s="74"/>
      <c r="X47" s="74"/>
      <c r="Y47" s="74"/>
      <c r="Z47" s="74"/>
      <c r="AA47" s="74"/>
      <c r="AB47" s="75"/>
    </row>
    <row r="48" spans="1:28" ht="13.8" thickTop="1">
      <c r="A48" s="87"/>
      <c r="B48" s="32"/>
      <c r="C48" s="32"/>
      <c r="D48" s="32"/>
      <c r="E48" s="32"/>
      <c r="F48" s="32"/>
      <c r="I48"/>
      <c r="J48"/>
      <c r="K48"/>
      <c r="L48"/>
      <c r="M48"/>
      <c r="N48"/>
      <c r="O48"/>
      <c r="P48" s="74"/>
      <c r="Q48" s="74"/>
      <c r="R48" s="74"/>
      <c r="S48" s="74"/>
      <c r="T48" s="52"/>
      <c r="U48" s="74"/>
      <c r="V48" s="74"/>
      <c r="W48" s="74"/>
      <c r="X48" s="74"/>
      <c r="Y48" s="74"/>
      <c r="Z48" s="74"/>
      <c r="AA48" s="74"/>
      <c r="AB48" s="75"/>
    </row>
    <row r="49" spans="1:28">
      <c r="A49" s="87"/>
      <c r="B49" s="32"/>
      <c r="C49" s="32"/>
      <c r="D49" s="32"/>
      <c r="E49" s="32"/>
      <c r="F49" s="32"/>
      <c r="I49"/>
      <c r="J49"/>
      <c r="K49"/>
      <c r="L49"/>
      <c r="M49"/>
      <c r="N49"/>
      <c r="O49"/>
      <c r="P49" s="74"/>
      <c r="Q49" s="74"/>
      <c r="R49" s="74"/>
      <c r="S49" s="74"/>
      <c r="T49" s="52"/>
      <c r="U49" s="74"/>
      <c r="V49" s="74"/>
      <c r="W49" s="74"/>
      <c r="X49" s="74"/>
      <c r="Y49" s="74"/>
      <c r="Z49" s="74"/>
      <c r="AA49" s="74"/>
      <c r="AB49" s="75"/>
    </row>
    <row r="50" spans="1:28">
      <c r="A50" s="87"/>
      <c r="B50" s="32"/>
      <c r="C50" s="32"/>
      <c r="D50" s="32"/>
      <c r="E50" s="32"/>
      <c r="F50" s="32"/>
      <c r="I50"/>
      <c r="J50"/>
      <c r="K50"/>
      <c r="L50"/>
      <c r="M50"/>
      <c r="N50"/>
      <c r="O50"/>
      <c r="P50" s="74"/>
      <c r="Q50" s="74"/>
      <c r="R50" s="74"/>
      <c r="S50" s="74"/>
      <c r="T50" s="52"/>
      <c r="U50" s="74"/>
      <c r="V50" s="74"/>
      <c r="W50" s="74"/>
      <c r="X50" s="74"/>
      <c r="Y50" s="74"/>
      <c r="Z50" s="74"/>
      <c r="AA50" s="74"/>
      <c r="AB50" s="75"/>
    </row>
    <row r="51" spans="1:28">
      <c r="A51" s="87"/>
      <c r="B51" s="32"/>
      <c r="C51" s="32"/>
      <c r="D51" s="32"/>
      <c r="E51" s="32"/>
      <c r="F51" s="32"/>
      <c r="I51"/>
      <c r="J51"/>
      <c r="K51"/>
      <c r="L51"/>
      <c r="M51"/>
      <c r="N51"/>
      <c r="O51"/>
      <c r="P51" s="74"/>
      <c r="Q51" s="74"/>
      <c r="R51" s="74"/>
      <c r="S51" s="74"/>
      <c r="T51" s="52"/>
      <c r="U51" s="74"/>
      <c r="V51" s="74"/>
      <c r="W51" s="74"/>
      <c r="X51" s="74"/>
      <c r="Y51" s="74"/>
      <c r="Z51" s="74"/>
      <c r="AA51" s="74"/>
      <c r="AB51" s="75"/>
    </row>
    <row r="52" spans="1:28">
      <c r="A52" s="87"/>
      <c r="B52" s="32"/>
      <c r="C52" s="10"/>
      <c r="D52" s="10"/>
      <c r="E52" s="10"/>
      <c r="F52" s="10"/>
      <c r="J52"/>
      <c r="K52"/>
      <c r="L52"/>
      <c r="M52"/>
      <c r="N52"/>
      <c r="O52"/>
      <c r="P52" s="74"/>
      <c r="Q52" s="74"/>
      <c r="R52" s="74"/>
      <c r="S52" s="74"/>
      <c r="T52" s="52"/>
      <c r="U52" s="74"/>
      <c r="V52" s="74"/>
      <c r="W52" s="74"/>
      <c r="X52" s="74"/>
      <c r="Y52" s="74"/>
      <c r="Z52" s="74"/>
      <c r="AA52" s="74"/>
      <c r="AB52" s="75"/>
    </row>
    <row r="53" spans="1:28">
      <c r="A53" s="62"/>
      <c r="C53" s="10"/>
      <c r="D53" s="10"/>
      <c r="E53" s="10"/>
      <c r="F53" s="10"/>
      <c r="J53"/>
      <c r="K53"/>
      <c r="L53"/>
      <c r="M53"/>
      <c r="N53"/>
      <c r="O53"/>
      <c r="P53" s="74"/>
      <c r="Q53" s="74"/>
      <c r="R53" s="74"/>
      <c r="S53" s="74"/>
      <c r="T53" s="52"/>
      <c r="U53" s="74"/>
      <c r="V53" s="74"/>
      <c r="W53" s="74"/>
      <c r="X53" s="74"/>
      <c r="Y53" s="74"/>
      <c r="Z53" s="74"/>
      <c r="AA53" s="74"/>
      <c r="AB53" s="75"/>
    </row>
    <row r="54" spans="1:28">
      <c r="C54" s="10"/>
      <c r="D54" s="10"/>
      <c r="E54" s="10"/>
      <c r="F54" s="10"/>
      <c r="J54"/>
      <c r="K54"/>
      <c r="L54"/>
      <c r="M54"/>
      <c r="N54"/>
      <c r="O54"/>
      <c r="P54" s="74"/>
      <c r="Q54" s="74"/>
      <c r="R54" s="74"/>
      <c r="S54" s="74"/>
      <c r="T54" s="52"/>
      <c r="U54" s="74"/>
      <c r="V54" s="74"/>
      <c r="W54" s="74"/>
      <c r="X54" s="74"/>
      <c r="Y54" s="74"/>
      <c r="Z54" s="74"/>
      <c r="AA54" s="74"/>
      <c r="AB54" s="75"/>
    </row>
    <row r="55" spans="1:28">
      <c r="C55" s="10"/>
      <c r="D55" s="10"/>
      <c r="E55" s="10"/>
      <c r="F55" s="10"/>
      <c r="J55"/>
      <c r="K55"/>
      <c r="L55"/>
      <c r="M55"/>
      <c r="N55"/>
      <c r="O55"/>
      <c r="P55" s="74"/>
      <c r="Q55" s="74"/>
      <c r="R55" s="74"/>
      <c r="S55" s="74"/>
      <c r="T55" s="52"/>
      <c r="U55" s="74"/>
      <c r="V55" s="74"/>
      <c r="W55" s="74"/>
      <c r="X55" s="74"/>
      <c r="Y55" s="74"/>
      <c r="Z55" s="74"/>
      <c r="AA55" s="74"/>
      <c r="AB55" s="75"/>
    </row>
    <row r="56" spans="1:28">
      <c r="C56" s="10"/>
      <c r="D56" s="10"/>
      <c r="E56" s="10"/>
      <c r="F56" s="10"/>
      <c r="J56"/>
      <c r="K56"/>
      <c r="L56"/>
      <c r="M56"/>
      <c r="N56"/>
      <c r="O56"/>
      <c r="P56" s="74"/>
      <c r="Q56" s="74"/>
      <c r="R56" s="74"/>
      <c r="S56" s="74"/>
      <c r="T56" s="52"/>
      <c r="U56" s="74"/>
      <c r="V56" s="74"/>
      <c r="W56" s="74"/>
      <c r="X56" s="74"/>
      <c r="Y56" s="74"/>
      <c r="Z56" s="74"/>
      <c r="AA56" s="74"/>
      <c r="AB56" s="75"/>
    </row>
    <row r="57" spans="1:28">
      <c r="C57" s="10"/>
      <c r="D57" s="10"/>
      <c r="E57" s="10"/>
      <c r="F57" s="10"/>
      <c r="J57"/>
      <c r="K57"/>
      <c r="L57"/>
      <c r="M57"/>
      <c r="N57"/>
      <c r="O57"/>
      <c r="P57" s="74"/>
      <c r="Q57" s="74"/>
      <c r="R57" s="74"/>
      <c r="S57" s="74"/>
      <c r="T57" s="52"/>
      <c r="U57" s="74"/>
      <c r="V57" s="74"/>
      <c r="W57" s="74"/>
      <c r="X57" s="74"/>
      <c r="Y57" s="74"/>
      <c r="Z57" s="74"/>
      <c r="AA57" s="74"/>
      <c r="AB57" s="75"/>
    </row>
    <row r="58" spans="1:28">
      <c r="C58" s="10"/>
      <c r="D58" s="10"/>
      <c r="E58" s="10"/>
      <c r="F58" s="10"/>
      <c r="J58"/>
      <c r="K58"/>
      <c r="L58"/>
      <c r="M58"/>
      <c r="N58"/>
      <c r="O58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8">
      <c r="C59" s="10"/>
      <c r="D59" s="10"/>
      <c r="E59" s="10"/>
      <c r="F59" s="10"/>
      <c r="J59"/>
      <c r="K59"/>
      <c r="L59"/>
      <c r="M59"/>
      <c r="N59"/>
      <c r="O59"/>
      <c r="P59" s="52"/>
      <c r="Q59" s="56"/>
      <c r="R59" s="57"/>
      <c r="S59" s="57"/>
      <c r="T59" s="52"/>
      <c r="U59" s="52"/>
      <c r="V59" s="52"/>
      <c r="W59" s="52"/>
      <c r="X59" s="52"/>
      <c r="Y59" s="52"/>
      <c r="Z59" s="52"/>
      <c r="AA59" s="52"/>
    </row>
    <row r="60" spans="1:28">
      <c r="C60" s="10"/>
      <c r="D60" s="10"/>
      <c r="E60" s="10"/>
      <c r="F60" s="10"/>
      <c r="J60"/>
      <c r="K60"/>
      <c r="L60"/>
      <c r="M60"/>
      <c r="N60"/>
      <c r="O60"/>
      <c r="P60" s="52"/>
      <c r="Q60" s="56"/>
      <c r="R60" s="57"/>
      <c r="S60" s="57"/>
      <c r="T60" s="52"/>
      <c r="U60" s="52"/>
      <c r="V60" s="52"/>
      <c r="W60" s="52"/>
      <c r="X60" s="52"/>
      <c r="Y60" s="52"/>
      <c r="Z60" s="52"/>
      <c r="AA60" s="52"/>
    </row>
    <row r="61" spans="1:28">
      <c r="C61" s="10"/>
      <c r="D61" s="10"/>
      <c r="E61" s="10"/>
      <c r="F61" s="10"/>
      <c r="J61"/>
      <c r="K61"/>
      <c r="L61"/>
      <c r="M61"/>
      <c r="N61"/>
      <c r="O61"/>
      <c r="P61" s="52"/>
      <c r="Q61" s="67"/>
      <c r="R61" s="67"/>
      <c r="S61" s="67"/>
      <c r="T61" s="52"/>
      <c r="U61" s="52"/>
      <c r="V61" s="52"/>
      <c r="W61" s="52"/>
      <c r="X61" s="52"/>
      <c r="Y61" s="52"/>
      <c r="Z61" s="52"/>
      <c r="AA61" s="52"/>
    </row>
    <row r="62" spans="1:28">
      <c r="C62" s="10"/>
      <c r="D62" s="10"/>
      <c r="E62" s="10"/>
      <c r="F62" s="10"/>
      <c r="J62"/>
      <c r="K62"/>
      <c r="L62"/>
      <c r="M62"/>
      <c r="N62"/>
      <c r="O62"/>
      <c r="P62" s="52"/>
      <c r="Q62" s="74"/>
      <c r="R62" s="74"/>
      <c r="S62" s="74"/>
      <c r="T62" s="52"/>
      <c r="U62" s="52"/>
      <c r="V62" s="52"/>
      <c r="W62" s="52"/>
      <c r="X62" s="52"/>
      <c r="Y62" s="52"/>
      <c r="Z62" s="52"/>
      <c r="AA62" s="52"/>
    </row>
    <row r="63" spans="1:28">
      <c r="C63" s="10"/>
      <c r="D63" s="10"/>
      <c r="E63" s="10"/>
      <c r="F63" s="10"/>
      <c r="J63"/>
      <c r="K63"/>
      <c r="L63"/>
      <c r="M63"/>
      <c r="N63"/>
      <c r="O63"/>
      <c r="P63" s="52"/>
      <c r="Q63" s="74"/>
      <c r="R63" s="74"/>
      <c r="S63" s="74"/>
      <c r="T63" s="52"/>
      <c r="U63" s="52"/>
      <c r="V63" s="52"/>
      <c r="W63" s="52"/>
      <c r="X63" s="52"/>
      <c r="Y63" s="52"/>
      <c r="Z63" s="52"/>
      <c r="AA63" s="52"/>
    </row>
    <row r="64" spans="1:28">
      <c r="C64" s="10"/>
      <c r="D64" s="10"/>
      <c r="E64" s="10"/>
      <c r="F64" s="10"/>
      <c r="J64"/>
      <c r="K64"/>
      <c r="L64"/>
      <c r="M64"/>
      <c r="N64"/>
      <c r="O64"/>
      <c r="P64" s="52"/>
      <c r="Q64" s="74"/>
      <c r="R64" s="74"/>
      <c r="S64" s="74"/>
      <c r="T64" s="52"/>
      <c r="U64" s="52"/>
      <c r="V64" s="52"/>
      <c r="W64" s="52"/>
      <c r="X64" s="52"/>
      <c r="Y64" s="52"/>
      <c r="Z64" s="52"/>
      <c r="AA64" s="52"/>
    </row>
    <row r="65" spans="1:27">
      <c r="A65" s="48"/>
      <c r="C65" s="10"/>
      <c r="D65" s="10"/>
      <c r="E65" s="10"/>
      <c r="F65" s="10"/>
      <c r="J65"/>
      <c r="K65"/>
      <c r="L65"/>
      <c r="M65"/>
      <c r="N65"/>
      <c r="O65"/>
      <c r="P65" s="52"/>
      <c r="Q65" s="74"/>
      <c r="R65" s="74"/>
      <c r="S65" s="74"/>
      <c r="T65" s="52"/>
      <c r="U65" s="52"/>
      <c r="V65" s="52"/>
      <c r="W65" s="52"/>
      <c r="X65" s="52"/>
      <c r="Y65" s="52"/>
      <c r="Z65" s="52"/>
      <c r="AA65" s="52"/>
    </row>
    <row r="66" spans="1:27">
      <c r="A66" s="48"/>
      <c r="C66" s="10"/>
      <c r="D66" s="10"/>
      <c r="E66" s="10"/>
      <c r="F66" s="10"/>
      <c r="J66"/>
      <c r="K66"/>
      <c r="L66"/>
      <c r="M66"/>
      <c r="N66"/>
      <c r="O66"/>
      <c r="P66" s="52"/>
      <c r="Q66" s="74"/>
      <c r="R66" s="74"/>
      <c r="S66" s="74"/>
      <c r="T66" s="52"/>
      <c r="U66" s="52"/>
      <c r="V66" s="52"/>
      <c r="W66" s="52"/>
      <c r="X66" s="52"/>
      <c r="Y66" s="52"/>
      <c r="Z66" s="52"/>
      <c r="AA66" s="52"/>
    </row>
    <row r="67" spans="1:27">
      <c r="A67" s="48"/>
      <c r="C67" s="10"/>
      <c r="D67" s="10"/>
      <c r="E67" s="10"/>
      <c r="F67" s="10"/>
      <c r="O67" s="72"/>
      <c r="P67" s="52"/>
      <c r="Q67" s="74"/>
      <c r="R67" s="74"/>
      <c r="S67" s="74"/>
      <c r="T67" s="52"/>
      <c r="U67" s="52"/>
      <c r="V67" s="52"/>
      <c r="W67" s="52"/>
      <c r="X67" s="52"/>
      <c r="Y67" s="52"/>
      <c r="Z67" s="52"/>
      <c r="AA67" s="52"/>
    </row>
    <row r="68" spans="1:27">
      <c r="A68" s="48"/>
      <c r="C68" s="10"/>
      <c r="D68" s="10"/>
      <c r="E68" s="10"/>
      <c r="F68" s="10"/>
      <c r="O68" s="72"/>
      <c r="P68" s="52"/>
      <c r="Q68" s="74"/>
      <c r="R68" s="74"/>
      <c r="S68" s="74"/>
      <c r="T68" s="52"/>
      <c r="U68" s="52"/>
      <c r="V68" s="52"/>
      <c r="W68" s="52"/>
      <c r="X68" s="52"/>
      <c r="Y68" s="52"/>
      <c r="Z68" s="52"/>
      <c r="AA68" s="52"/>
    </row>
    <row r="69" spans="1:27">
      <c r="A69" s="48"/>
      <c r="C69" s="10"/>
      <c r="D69" s="10"/>
      <c r="E69" s="10"/>
      <c r="F69" s="10"/>
      <c r="O69" s="72"/>
      <c r="P69" s="52"/>
      <c r="Q69" s="74"/>
      <c r="R69" s="74"/>
      <c r="S69" s="74"/>
      <c r="T69" s="52"/>
      <c r="U69" s="52"/>
      <c r="V69" s="52"/>
      <c r="W69" s="52"/>
      <c r="X69" s="52"/>
      <c r="Y69" s="52"/>
      <c r="Z69" s="52"/>
      <c r="AA69" s="52"/>
    </row>
    <row r="70" spans="1:27">
      <c r="A70" s="48"/>
      <c r="C70" s="10"/>
      <c r="D70" s="10"/>
      <c r="E70" s="10"/>
      <c r="F70" s="10"/>
      <c r="O70" s="72"/>
      <c r="P70" s="52"/>
      <c r="Q70" s="74"/>
      <c r="R70" s="74"/>
      <c r="S70" s="74"/>
      <c r="T70" s="52"/>
      <c r="U70" s="52"/>
      <c r="V70" s="52"/>
      <c r="W70" s="52"/>
      <c r="X70" s="52"/>
      <c r="Y70" s="52"/>
      <c r="Z70" s="52"/>
      <c r="AA70" s="52"/>
    </row>
    <row r="71" spans="1:27">
      <c r="A71" s="48"/>
      <c r="C71" s="10"/>
      <c r="D71" s="10"/>
      <c r="E71" s="10"/>
      <c r="F71" s="10"/>
      <c r="O71" s="72"/>
      <c r="P71" s="52"/>
      <c r="Q71" s="74"/>
      <c r="R71" s="74"/>
      <c r="S71" s="74"/>
      <c r="T71" s="52"/>
      <c r="U71" s="52"/>
      <c r="V71" s="52"/>
      <c r="W71" s="52"/>
      <c r="X71" s="52"/>
      <c r="Y71" s="52"/>
      <c r="Z71" s="52"/>
      <c r="AA71" s="52"/>
    </row>
    <row r="72" spans="1:27">
      <c r="A72" s="48"/>
      <c r="C72" s="10"/>
      <c r="D72" s="10"/>
      <c r="E72" s="10"/>
      <c r="F72" s="10"/>
      <c r="O72" s="72"/>
      <c r="P72" s="52"/>
      <c r="Q72" s="74"/>
      <c r="R72" s="74"/>
      <c r="S72" s="74"/>
      <c r="T72" s="52"/>
      <c r="U72" s="52"/>
      <c r="V72" s="52"/>
      <c r="W72" s="52"/>
      <c r="X72" s="52"/>
      <c r="Y72" s="52"/>
      <c r="Z72" s="52"/>
      <c r="AA72" s="52"/>
    </row>
    <row r="73" spans="1:27">
      <c r="A73" s="48"/>
      <c r="C73" s="10"/>
      <c r="D73" s="10"/>
      <c r="E73" s="10"/>
      <c r="F73" s="10"/>
      <c r="O73" s="72"/>
      <c r="P73" s="52"/>
      <c r="Q73" s="74"/>
      <c r="R73" s="74"/>
      <c r="S73" s="74"/>
      <c r="T73" s="52"/>
      <c r="U73" s="52"/>
      <c r="V73" s="52"/>
      <c r="W73" s="52"/>
      <c r="X73" s="52"/>
      <c r="Y73" s="52"/>
      <c r="Z73" s="52"/>
      <c r="AA73" s="52"/>
    </row>
    <row r="74" spans="1:27">
      <c r="A74" s="48"/>
      <c r="C74" s="10"/>
      <c r="D74" s="10"/>
      <c r="E74" s="10"/>
      <c r="F74" s="10"/>
      <c r="O74" s="72"/>
      <c r="P74" s="52"/>
      <c r="Q74" s="74"/>
      <c r="R74" s="74"/>
      <c r="S74" s="74"/>
      <c r="T74" s="52"/>
      <c r="U74" s="52"/>
      <c r="V74" s="52"/>
      <c r="W74" s="52"/>
      <c r="X74" s="52"/>
      <c r="Y74" s="52"/>
      <c r="Z74" s="52"/>
      <c r="AA74" s="52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C1" workbookViewId="0">
      <selection activeCell="I25" sqref="I25"/>
    </sheetView>
  </sheetViews>
  <sheetFormatPr defaultColWidth="9.33203125" defaultRowHeight="13.2"/>
  <cols>
    <col min="1" max="2" width="9.33203125" style="90" bestFit="1" customWidth="1"/>
    <col min="3" max="3" width="12.33203125" style="90" customWidth="1"/>
    <col min="4" max="5" width="11.6640625" style="90" customWidth="1"/>
    <col min="6" max="6" width="12.33203125" style="90" customWidth="1"/>
    <col min="7" max="10" width="12.6640625" style="90" customWidth="1"/>
    <col min="11" max="11" width="14.33203125" style="90" bestFit="1" customWidth="1"/>
    <col min="12" max="12" width="13" style="90" bestFit="1" customWidth="1"/>
    <col min="13" max="13" width="10.6640625" style="90" customWidth="1"/>
    <col min="14" max="14" width="12.6640625" style="90" bestFit="1" customWidth="1"/>
    <col min="15" max="15" width="11.6640625" style="90" customWidth="1"/>
    <col min="16" max="16384" width="9.33203125" style="90"/>
  </cols>
  <sheetData>
    <row r="1" spans="1:30" ht="17.399999999999999">
      <c r="A1" s="8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30">
      <c r="A2" s="91"/>
      <c r="B2" s="92"/>
      <c r="C2" s="93"/>
      <c r="D2" s="93"/>
      <c r="E2" s="93"/>
      <c r="F2" s="94" t="s">
        <v>21</v>
      </c>
      <c r="G2" s="93"/>
      <c r="H2" s="93"/>
      <c r="I2" s="93"/>
      <c r="J2" s="93"/>
      <c r="K2" s="95"/>
      <c r="L2" s="92"/>
      <c r="M2" s="96"/>
      <c r="N2" s="96"/>
      <c r="O2" s="89"/>
    </row>
    <row r="3" spans="1:30" ht="39.6">
      <c r="A3" s="97" t="s">
        <v>22</v>
      </c>
      <c r="B3" s="98" t="s">
        <v>23</v>
      </c>
      <c r="C3" s="99" t="s">
        <v>24</v>
      </c>
      <c r="D3" s="99" t="s">
        <v>25</v>
      </c>
      <c r="E3" s="100" t="s">
        <v>43</v>
      </c>
      <c r="F3" s="99" t="s">
        <v>26</v>
      </c>
      <c r="G3" s="99" t="s">
        <v>27</v>
      </c>
      <c r="H3" s="99" t="s">
        <v>28</v>
      </c>
      <c r="I3" s="99" t="s">
        <v>29</v>
      </c>
      <c r="J3" s="99" t="s">
        <v>30</v>
      </c>
      <c r="K3" s="101" t="s">
        <v>31</v>
      </c>
      <c r="L3" s="102" t="s">
        <v>32</v>
      </c>
      <c r="M3" s="98" t="s">
        <v>33</v>
      </c>
      <c r="N3" s="11" t="s">
        <v>34</v>
      </c>
      <c r="O3" s="11" t="s">
        <v>41</v>
      </c>
      <c r="Q3" s="103" t="s">
        <v>51</v>
      </c>
      <c r="R3" s="103" t="s">
        <v>52</v>
      </c>
    </row>
    <row r="4" spans="1:30">
      <c r="A4" s="104">
        <v>2019</v>
      </c>
      <c r="B4" s="105">
        <v>1</v>
      </c>
      <c r="C4" s="106">
        <v>718.55694444444396</v>
      </c>
      <c r="D4" s="107">
        <v>0</v>
      </c>
      <c r="E4" s="108">
        <v>625.58333333333303</v>
      </c>
      <c r="F4" s="108">
        <v>0</v>
      </c>
      <c r="G4" s="106">
        <v>128.4375</v>
      </c>
      <c r="H4" s="108">
        <v>53.25</v>
      </c>
      <c r="I4" s="106">
        <v>0</v>
      </c>
      <c r="J4" s="109">
        <v>0</v>
      </c>
      <c r="K4" s="110">
        <v>2204514.1320000002</v>
      </c>
      <c r="L4" s="111">
        <f t="shared" ref="L4:L15" si="0">K4/M4*1000</f>
        <v>1902.3061653481341</v>
      </c>
      <c r="M4" s="112">
        <v>1158864</v>
      </c>
      <c r="N4" s="113">
        <f t="shared" ref="N4:N15" si="1">(L4+(C4-E4)*C22+(G4-H4)*D22+(D4-F4)*E22+(I4-J4)*F22)*M4/1000</f>
        <v>2291955.6363784894</v>
      </c>
      <c r="O4" s="114">
        <f t="shared" ref="O4:O15" si="2">N4-K4</f>
        <v>87441.504378489219</v>
      </c>
      <c r="P4" s="9"/>
      <c r="Q4" s="115">
        <v>408.62222222222198</v>
      </c>
      <c r="R4" s="116">
        <v>315.58333333333297</v>
      </c>
    </row>
    <row r="5" spans="1:30">
      <c r="A5" s="117">
        <v>2019</v>
      </c>
      <c r="B5" s="105">
        <v>2</v>
      </c>
      <c r="C5" s="118">
        <v>619.67777777777803</v>
      </c>
      <c r="D5" s="119">
        <v>0</v>
      </c>
      <c r="E5" s="120">
        <v>794.79166666666697</v>
      </c>
      <c r="F5" s="121">
        <v>0</v>
      </c>
      <c r="G5" s="118">
        <v>92.531944444444505</v>
      </c>
      <c r="H5" s="121">
        <v>237.375</v>
      </c>
      <c r="I5" s="118">
        <v>0</v>
      </c>
      <c r="J5" s="122">
        <v>0</v>
      </c>
      <c r="K5" s="123">
        <v>2243405.304</v>
      </c>
      <c r="L5" s="124">
        <f t="shared" si="0"/>
        <v>1933.9367459181738</v>
      </c>
      <c r="M5" s="112">
        <v>1160020</v>
      </c>
      <c r="N5" s="125">
        <f t="shared" si="1"/>
        <v>2088339.4990278445</v>
      </c>
      <c r="O5" s="126">
        <f t="shared" si="2"/>
        <v>-155065.80497215549</v>
      </c>
      <c r="P5" s="9"/>
      <c r="Q5" s="115">
        <v>339.69583333333298</v>
      </c>
      <c r="R5" s="116">
        <v>514.79166666666697</v>
      </c>
    </row>
    <row r="6" spans="1:30">
      <c r="A6" s="117">
        <v>2019</v>
      </c>
      <c r="B6" s="105">
        <v>3</v>
      </c>
      <c r="C6" s="118">
        <v>591.413194444444</v>
      </c>
      <c r="D6" s="119">
        <v>0</v>
      </c>
      <c r="E6" s="120">
        <v>541.29999999999995</v>
      </c>
      <c r="F6" s="120">
        <v>5.6</v>
      </c>
      <c r="G6" s="118">
        <v>42.588194444444497</v>
      </c>
      <c r="H6" s="121">
        <v>69.5416666666667</v>
      </c>
      <c r="I6" s="118">
        <v>0.102777777777778</v>
      </c>
      <c r="J6" s="122">
        <v>16.125</v>
      </c>
      <c r="K6" s="127">
        <v>2051076.4990000001</v>
      </c>
      <c r="L6" s="124">
        <f t="shared" si="0"/>
        <v>1766.6190351915302</v>
      </c>
      <c r="M6" s="112">
        <v>1161018</v>
      </c>
      <c r="N6" s="125">
        <f t="shared" si="1"/>
        <v>2072739.5334913926</v>
      </c>
      <c r="O6" s="126">
        <f t="shared" si="2"/>
        <v>21663.034491392551</v>
      </c>
      <c r="P6" s="9"/>
      <c r="Q6" s="115">
        <v>283.08541666666702</v>
      </c>
      <c r="R6" s="116">
        <v>257</v>
      </c>
    </row>
    <row r="7" spans="1:30">
      <c r="A7" s="128">
        <v>2019</v>
      </c>
      <c r="B7" s="105">
        <v>4</v>
      </c>
      <c r="C7" s="118">
        <v>448.99722222222198</v>
      </c>
      <c r="D7" s="119">
        <v>0.72500000000000098</v>
      </c>
      <c r="E7" s="120">
        <v>391.91666666666703</v>
      </c>
      <c r="F7" s="120">
        <v>0</v>
      </c>
      <c r="G7" s="118">
        <v>8.4472222222222193</v>
      </c>
      <c r="H7" s="120">
        <v>0</v>
      </c>
      <c r="I7" s="118">
        <v>4.1430555555555602</v>
      </c>
      <c r="J7" s="122">
        <v>0</v>
      </c>
      <c r="K7" s="127">
        <v>1678702.9129999999</v>
      </c>
      <c r="L7" s="124">
        <f t="shared" si="0"/>
        <v>1444.4654987858835</v>
      </c>
      <c r="M7" s="112">
        <v>1162162</v>
      </c>
      <c r="N7" s="125">
        <f t="shared" si="1"/>
        <v>1702544.9085212571</v>
      </c>
      <c r="O7" s="126">
        <f t="shared" si="2"/>
        <v>23841.995521257166</v>
      </c>
      <c r="P7" s="9"/>
      <c r="Q7" s="115">
        <v>165.59861111111101</v>
      </c>
      <c r="R7" s="116">
        <v>99.7083333333333</v>
      </c>
    </row>
    <row r="8" spans="1:30">
      <c r="A8" s="128">
        <v>2019</v>
      </c>
      <c r="B8" s="105">
        <v>5</v>
      </c>
      <c r="C8" s="118">
        <v>291.180555555556</v>
      </c>
      <c r="D8" s="119">
        <v>6.4152777777777796</v>
      </c>
      <c r="E8" s="120">
        <v>179.916666666667</v>
      </c>
      <c r="F8" s="121">
        <v>13.1666666666667</v>
      </c>
      <c r="G8" s="118">
        <v>0.39305555555555499</v>
      </c>
      <c r="H8" s="120">
        <v>0</v>
      </c>
      <c r="I8" s="118">
        <v>27.141666666666701</v>
      </c>
      <c r="J8" s="129">
        <v>53</v>
      </c>
      <c r="K8" s="123">
        <v>1579814.93</v>
      </c>
      <c r="L8" s="124">
        <f t="shared" si="0"/>
        <v>1357.8149081476718</v>
      </c>
      <c r="M8" s="112">
        <v>1163498</v>
      </c>
      <c r="N8" s="125">
        <f t="shared" si="1"/>
        <v>1593376.8446170716</v>
      </c>
      <c r="O8" s="126">
        <f t="shared" si="2"/>
        <v>13561.914617071627</v>
      </c>
      <c r="P8" s="9"/>
      <c r="Q8" s="115">
        <v>55.398611111111101</v>
      </c>
      <c r="R8" s="116">
        <v>8.4166666666666607</v>
      </c>
    </row>
    <row r="9" spans="1:30">
      <c r="A9" s="128">
        <v>2019</v>
      </c>
      <c r="B9" s="105">
        <v>6</v>
      </c>
      <c r="C9" s="118">
        <v>160.11944444444401</v>
      </c>
      <c r="D9" s="119">
        <v>26.483333333333299</v>
      </c>
      <c r="E9" s="120">
        <v>114</v>
      </c>
      <c r="F9" s="121">
        <v>30.5</v>
      </c>
      <c r="G9" s="118">
        <v>0</v>
      </c>
      <c r="H9" s="120">
        <v>0</v>
      </c>
      <c r="I9" s="118">
        <v>71.559722222222206</v>
      </c>
      <c r="J9" s="129">
        <v>86.1666666666666</v>
      </c>
      <c r="K9" s="123">
        <v>1519701.625</v>
      </c>
      <c r="L9" s="124">
        <f t="shared" si="0"/>
        <v>1305.1023418304735</v>
      </c>
      <c r="M9" s="130">
        <v>1164431</v>
      </c>
      <c r="N9" s="125">
        <f t="shared" si="1"/>
        <v>1513502.1802130151</v>
      </c>
      <c r="O9" s="126">
        <f t="shared" si="2"/>
        <v>-6199.4447869849391</v>
      </c>
      <c r="P9" s="9"/>
      <c r="Q9" s="115">
        <v>7.5694444444444402</v>
      </c>
      <c r="R9" s="116">
        <v>1.125</v>
      </c>
    </row>
    <row r="10" spans="1:30">
      <c r="A10" s="128">
        <v>2019</v>
      </c>
      <c r="B10" s="105">
        <v>7</v>
      </c>
      <c r="C10" s="118">
        <v>54.9236111111111</v>
      </c>
      <c r="D10" s="131">
        <v>76.820833333333297</v>
      </c>
      <c r="E10" s="121">
        <v>24.2916666666667</v>
      </c>
      <c r="F10" s="121">
        <v>74.5416666666667</v>
      </c>
      <c r="G10" s="118">
        <v>0</v>
      </c>
      <c r="H10" s="120">
        <v>0</v>
      </c>
      <c r="I10" s="118">
        <v>183.82916666666699</v>
      </c>
      <c r="J10" s="132">
        <v>206.5</v>
      </c>
      <c r="K10" s="133">
        <v>1613276.6159999999</v>
      </c>
      <c r="L10" s="124">
        <f t="shared" si="0"/>
        <v>1384.287738326097</v>
      </c>
      <c r="M10" s="130">
        <v>1165420</v>
      </c>
      <c r="N10" s="125">
        <f t="shared" si="1"/>
        <v>1601649.0322115861</v>
      </c>
      <c r="O10" s="126">
        <f t="shared" si="2"/>
        <v>-11627.583788413787</v>
      </c>
      <c r="P10" s="117"/>
      <c r="Q10" s="119">
        <v>0.11944444444444501</v>
      </c>
      <c r="R10" s="129">
        <v>0</v>
      </c>
      <c r="S10" s="118"/>
      <c r="T10" s="118"/>
      <c r="U10" s="118"/>
      <c r="V10" s="118"/>
      <c r="W10" s="118"/>
      <c r="X10" s="118"/>
      <c r="Y10" s="119"/>
      <c r="Z10" s="18"/>
      <c r="AA10" s="118"/>
      <c r="AB10" s="134"/>
      <c r="AC10" s="19"/>
      <c r="AD10" s="135"/>
    </row>
    <row r="11" spans="1:30">
      <c r="A11" s="128">
        <v>2019</v>
      </c>
      <c r="B11" s="105">
        <v>8</v>
      </c>
      <c r="C11" s="118">
        <v>46.176388888888901</v>
      </c>
      <c r="D11" s="131">
        <v>69.163888888888906</v>
      </c>
      <c r="E11" s="121">
        <v>8.2083333333333393</v>
      </c>
      <c r="F11" s="121">
        <v>102.833333333333</v>
      </c>
      <c r="G11" s="118">
        <v>0</v>
      </c>
      <c r="H11" s="121">
        <v>0</v>
      </c>
      <c r="I11" s="118">
        <v>181.490277777778</v>
      </c>
      <c r="J11" s="132">
        <v>249.625</v>
      </c>
      <c r="K11" s="133">
        <v>1661753.743</v>
      </c>
      <c r="L11" s="124">
        <f t="shared" si="0"/>
        <v>1423.9217832336212</v>
      </c>
      <c r="M11" s="130">
        <v>1167026</v>
      </c>
      <c r="N11" s="125">
        <f t="shared" si="1"/>
        <v>1626541.8008838308</v>
      </c>
      <c r="O11" s="126">
        <f t="shared" si="2"/>
        <v>-35211.942116169259</v>
      </c>
      <c r="P11" s="117"/>
      <c r="Q11" s="119">
        <v>0</v>
      </c>
      <c r="R11" s="129">
        <v>0</v>
      </c>
      <c r="S11" s="118"/>
      <c r="T11" s="136"/>
      <c r="U11" s="136"/>
      <c r="V11" s="118"/>
      <c r="W11" s="118"/>
      <c r="X11" s="118"/>
      <c r="Y11" s="137"/>
      <c r="Z11" s="138"/>
      <c r="AA11" s="118"/>
      <c r="AB11" s="134"/>
      <c r="AC11" s="19"/>
      <c r="AD11" s="135"/>
    </row>
    <row r="12" spans="1:30">
      <c r="A12" s="128">
        <v>2019</v>
      </c>
      <c r="B12" s="105">
        <v>9</v>
      </c>
      <c r="C12" s="118">
        <v>134.333333333333</v>
      </c>
      <c r="D12" s="131">
        <v>17.441666666666698</v>
      </c>
      <c r="E12" s="121">
        <v>115.708333333333</v>
      </c>
      <c r="F12" s="121">
        <v>21.9166666666667</v>
      </c>
      <c r="G12" s="118">
        <v>0</v>
      </c>
      <c r="H12" s="121">
        <v>0</v>
      </c>
      <c r="I12" s="118">
        <v>72.4375</v>
      </c>
      <c r="J12" s="132">
        <v>92.9166666666667</v>
      </c>
      <c r="K12" s="133">
        <v>1557215.7309999999</v>
      </c>
      <c r="L12" s="124">
        <f t="shared" si="0"/>
        <v>1332.5834683275014</v>
      </c>
      <c r="M12" s="130">
        <v>1168569</v>
      </c>
      <c r="N12" s="125">
        <f t="shared" si="1"/>
        <v>1552856.114698203</v>
      </c>
      <c r="O12" s="126">
        <f t="shared" si="2"/>
        <v>-4359.6163017968647</v>
      </c>
      <c r="P12" s="117"/>
      <c r="Q12" s="119">
        <v>3.5791666666666702</v>
      </c>
      <c r="R12" s="129">
        <v>11.375</v>
      </c>
      <c r="S12" s="118"/>
      <c r="T12" s="136"/>
      <c r="U12" s="136"/>
      <c r="V12" s="118"/>
      <c r="W12" s="118"/>
      <c r="X12" s="118"/>
      <c r="Y12" s="137"/>
      <c r="Z12" s="138"/>
      <c r="AA12" s="118"/>
      <c r="AB12" s="134"/>
      <c r="AC12" s="19"/>
      <c r="AD12" s="135"/>
    </row>
    <row r="13" spans="1:30">
      <c r="A13" s="128">
        <v>2019</v>
      </c>
      <c r="B13" s="105">
        <v>10</v>
      </c>
      <c r="C13" s="118">
        <v>387.48055555555601</v>
      </c>
      <c r="D13" s="131">
        <v>0</v>
      </c>
      <c r="E13" s="121">
        <v>445.29166666666703</v>
      </c>
      <c r="F13" s="121">
        <v>0</v>
      </c>
      <c r="G13" s="118">
        <v>2.8305555555555602</v>
      </c>
      <c r="H13" s="121">
        <v>8.0833333333333393</v>
      </c>
      <c r="I13" s="118">
        <v>1.7777777777777799</v>
      </c>
      <c r="J13" s="132">
        <v>0</v>
      </c>
      <c r="K13" s="133">
        <v>1842628.4469999999</v>
      </c>
      <c r="L13" s="124">
        <f t="shared" si="0"/>
        <v>1574.573119189226</v>
      </c>
      <c r="M13" s="130">
        <v>1170240</v>
      </c>
      <c r="N13" s="125">
        <f t="shared" si="1"/>
        <v>1813688.2385394666</v>
      </c>
      <c r="O13" s="126">
        <f t="shared" si="2"/>
        <v>-28940.208460533293</v>
      </c>
      <c r="P13" s="117"/>
      <c r="Q13" s="119">
        <v>99.962500000000006</v>
      </c>
      <c r="R13" s="129">
        <v>138.208333333333</v>
      </c>
      <c r="S13" s="118"/>
      <c r="T13" s="136"/>
      <c r="U13" s="136"/>
      <c r="V13" s="118"/>
      <c r="W13" s="136"/>
      <c r="X13" s="118"/>
      <c r="Y13" s="137"/>
      <c r="Z13" s="12"/>
      <c r="AA13" s="118"/>
      <c r="AB13" s="134"/>
      <c r="AC13" s="19"/>
      <c r="AD13" s="135"/>
    </row>
    <row r="14" spans="1:30">
      <c r="A14" s="128">
        <v>2019</v>
      </c>
      <c r="B14" s="105">
        <v>11</v>
      </c>
      <c r="C14" s="118">
        <v>580.33333333333303</v>
      </c>
      <c r="D14" s="119">
        <v>0</v>
      </c>
      <c r="E14" s="121">
        <v>560.95833333333303</v>
      </c>
      <c r="F14" s="121">
        <v>0</v>
      </c>
      <c r="G14" s="118">
        <v>53.813888888888897</v>
      </c>
      <c r="H14" s="121">
        <v>48.4583333333333</v>
      </c>
      <c r="I14" s="118">
        <v>2.9166666666666698E-2</v>
      </c>
      <c r="J14" s="129">
        <v>0</v>
      </c>
      <c r="K14" s="123">
        <v>1994898.4950000001</v>
      </c>
      <c r="L14" s="124">
        <f t="shared" si="0"/>
        <v>1701.7905923300364</v>
      </c>
      <c r="M14" s="130">
        <v>1172235</v>
      </c>
      <c r="N14" s="125">
        <f t="shared" si="1"/>
        <v>2012133.4988135262</v>
      </c>
      <c r="O14" s="126">
        <f t="shared" si="2"/>
        <v>17235.003813526127</v>
      </c>
      <c r="P14" s="117"/>
      <c r="Q14" s="119">
        <v>282.16180555555599</v>
      </c>
      <c r="R14" s="129">
        <v>260.95833333333297</v>
      </c>
      <c r="S14" s="118"/>
      <c r="T14" s="136"/>
      <c r="U14" s="118"/>
      <c r="V14" s="118"/>
      <c r="W14" s="136"/>
      <c r="X14" s="118"/>
      <c r="Y14" s="119"/>
      <c r="Z14" s="12"/>
      <c r="AA14" s="118"/>
      <c r="AB14" s="134"/>
      <c r="AC14" s="19"/>
      <c r="AD14" s="135"/>
    </row>
    <row r="15" spans="1:30">
      <c r="A15" s="139">
        <v>2019</v>
      </c>
      <c r="B15" s="105">
        <v>12</v>
      </c>
      <c r="C15" s="140">
        <v>745.34583333333296</v>
      </c>
      <c r="D15" s="141">
        <v>0</v>
      </c>
      <c r="E15" s="142">
        <v>634.20833333333303</v>
      </c>
      <c r="F15" s="142">
        <v>0</v>
      </c>
      <c r="G15" s="140">
        <v>146.77500000000001</v>
      </c>
      <c r="H15" s="142">
        <v>55.5833333333333</v>
      </c>
      <c r="I15" s="140">
        <v>0</v>
      </c>
      <c r="J15" s="143">
        <v>0</v>
      </c>
      <c r="K15" s="144">
        <v>2192401.5359999998</v>
      </c>
      <c r="L15" s="26">
        <f t="shared" si="0"/>
        <v>1867.5663780362627</v>
      </c>
      <c r="M15" s="145">
        <v>1173935</v>
      </c>
      <c r="N15" s="125">
        <f t="shared" si="1"/>
        <v>2299455.7199614178</v>
      </c>
      <c r="O15" s="146">
        <f t="shared" si="2"/>
        <v>107054.18396141799</v>
      </c>
      <c r="P15" s="117"/>
      <c r="Q15" s="119">
        <v>435.52222222222201</v>
      </c>
      <c r="R15" s="129">
        <v>324.20833333333297</v>
      </c>
      <c r="S15" s="118"/>
      <c r="T15" s="136"/>
      <c r="U15" s="118"/>
      <c r="V15" s="118"/>
      <c r="W15" s="136"/>
      <c r="X15" s="118"/>
      <c r="Y15" s="119"/>
      <c r="Z15" s="12"/>
      <c r="AA15" s="118"/>
      <c r="AB15" s="147"/>
      <c r="AC15" s="19"/>
      <c r="AD15" s="135"/>
    </row>
    <row r="16" spans="1:30">
      <c r="A16" s="243" t="s">
        <v>66</v>
      </c>
      <c r="B16" s="244"/>
      <c r="C16" s="13"/>
      <c r="D16" s="21"/>
      <c r="E16" s="14"/>
      <c r="F16" s="14"/>
      <c r="G16" s="14"/>
      <c r="H16" s="14"/>
      <c r="I16" s="14"/>
      <c r="J16" s="20"/>
      <c r="K16" s="24">
        <f>SUM(K4:K15)</f>
        <v>22139389.971000001</v>
      </c>
      <c r="L16" s="22"/>
      <c r="M16" s="23"/>
      <c r="N16" s="24">
        <f>SUM(N4:N15)</f>
        <v>22168783.007357106</v>
      </c>
      <c r="O16" s="148"/>
    </row>
    <row r="17" spans="1:15">
      <c r="A17" s="15" t="s">
        <v>42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  <c r="M17" s="150"/>
      <c r="N17" s="25">
        <f>N16-$K16</f>
        <v>29393.036357104778</v>
      </c>
      <c r="O17" s="151"/>
    </row>
    <row r="18" spans="1:15">
      <c r="A18" s="152" t="s">
        <v>71</v>
      </c>
      <c r="B18" s="89"/>
      <c r="C18" s="89"/>
      <c r="D18" s="89"/>
      <c r="E18" s="89"/>
      <c r="F18" s="89"/>
      <c r="G18" s="153"/>
      <c r="H18" s="89"/>
      <c r="I18" s="89"/>
      <c r="J18" s="89"/>
      <c r="K18" s="89"/>
      <c r="L18" s="154"/>
      <c r="M18" s="89"/>
      <c r="N18" s="89"/>
      <c r="O18" s="89"/>
    </row>
    <row r="19" spans="1:15">
      <c r="A19" s="155"/>
      <c r="B19" s="89"/>
      <c r="C19" s="89"/>
      <c r="D19" s="89"/>
      <c r="E19" s="89"/>
      <c r="F19" s="89"/>
      <c r="G19" s="153"/>
      <c r="H19" s="89"/>
      <c r="I19" s="89"/>
      <c r="J19" s="89"/>
      <c r="K19" s="89"/>
      <c r="L19" s="154"/>
      <c r="M19" s="89"/>
      <c r="N19" s="89"/>
      <c r="O19" s="89"/>
    </row>
    <row r="20" spans="1:15" ht="15.6">
      <c r="A20" s="156" t="s">
        <v>70</v>
      </c>
      <c r="B20" s="157"/>
      <c r="C20" s="157"/>
      <c r="D20" s="157"/>
      <c r="E20" s="157"/>
      <c r="F20" s="157"/>
      <c r="G20" s="157"/>
      <c r="H20" s="89"/>
      <c r="I20" s="89"/>
      <c r="J20" s="89"/>
      <c r="K20" s="89"/>
      <c r="L20" s="158"/>
      <c r="M20" s="159"/>
      <c r="N20" s="160"/>
      <c r="O20" s="89"/>
    </row>
    <row r="21" spans="1:15">
      <c r="A21" s="101" t="s">
        <v>22</v>
      </c>
      <c r="B21" s="161" t="s">
        <v>23</v>
      </c>
      <c r="C21" s="16" t="s">
        <v>35</v>
      </c>
      <c r="D21" s="162" t="s">
        <v>46</v>
      </c>
      <c r="E21" s="16" t="s">
        <v>47</v>
      </c>
      <c r="F21" s="163" t="s">
        <v>36</v>
      </c>
      <c r="G21" s="157"/>
      <c r="H21" s="89"/>
      <c r="I21" s="89"/>
      <c r="J21" s="89"/>
      <c r="K21" s="89"/>
      <c r="L21" s="164"/>
      <c r="M21" s="151"/>
      <c r="N21" s="89"/>
      <c r="O21" s="89"/>
    </row>
    <row r="22" spans="1:15">
      <c r="A22" s="104">
        <f>A4</f>
        <v>2019</v>
      </c>
      <c r="B22" s="165">
        <f>B4</f>
        <v>1</v>
      </c>
      <c r="C22" s="166">
        <v>0.81156899999999998</v>
      </c>
      <c r="D22" s="166">
        <v>0</v>
      </c>
      <c r="E22" s="166">
        <v>0</v>
      </c>
      <c r="F22" s="166">
        <v>0</v>
      </c>
      <c r="G22" s="89"/>
      <c r="H22" s="89"/>
      <c r="I22" s="89"/>
      <c r="J22" s="89"/>
      <c r="K22" s="89"/>
      <c r="L22" s="89"/>
      <c r="M22" s="89"/>
      <c r="N22" s="89"/>
      <c r="O22" s="89"/>
    </row>
    <row r="23" spans="1:15">
      <c r="A23" s="128">
        <f t="shared" ref="A23:B33" si="3">A5</f>
        <v>2019</v>
      </c>
      <c r="B23" s="167">
        <f t="shared" si="3"/>
        <v>2</v>
      </c>
      <c r="C23" s="168">
        <v>0.76336099999999996</v>
      </c>
      <c r="D23" s="168">
        <v>0</v>
      </c>
      <c r="E23" s="168">
        <v>0</v>
      </c>
      <c r="F23" s="168">
        <v>0</v>
      </c>
      <c r="G23" s="89"/>
      <c r="H23" s="89"/>
      <c r="I23" s="89"/>
      <c r="J23" s="89"/>
      <c r="K23" s="89"/>
      <c r="L23" s="89"/>
      <c r="M23" s="89"/>
      <c r="N23" s="89"/>
      <c r="O23" s="89"/>
    </row>
    <row r="24" spans="1:15">
      <c r="A24" s="128">
        <f t="shared" si="3"/>
        <v>2019</v>
      </c>
      <c r="B24" s="167">
        <f t="shared" si="3"/>
        <v>3</v>
      </c>
      <c r="C24" s="168">
        <v>0.55339799999999995</v>
      </c>
      <c r="D24" s="168">
        <v>0.33665</v>
      </c>
      <c r="E24" s="168">
        <v>0</v>
      </c>
      <c r="F24" s="168">
        <v>0</v>
      </c>
      <c r="G24" s="89"/>
      <c r="H24" s="89"/>
      <c r="I24" s="89"/>
      <c r="J24" s="89"/>
      <c r="K24" s="89"/>
      <c r="L24" s="89"/>
      <c r="M24" s="89"/>
      <c r="N24" s="89"/>
      <c r="O24" s="89"/>
    </row>
    <row r="25" spans="1:15">
      <c r="A25" s="128">
        <f t="shared" si="3"/>
        <v>2019</v>
      </c>
      <c r="B25" s="167">
        <f t="shared" si="3"/>
        <v>4</v>
      </c>
      <c r="C25" s="168">
        <v>0.35940800000000001</v>
      </c>
      <c r="D25" s="168">
        <v>0</v>
      </c>
      <c r="E25" s="168">
        <v>0</v>
      </c>
      <c r="F25" s="168">
        <v>0</v>
      </c>
      <c r="G25" s="89"/>
      <c r="H25" s="89"/>
      <c r="I25" s="89"/>
      <c r="J25" s="89"/>
      <c r="K25" s="89"/>
      <c r="L25" s="89"/>
      <c r="M25" s="89"/>
      <c r="N25" s="89"/>
      <c r="O25" s="89"/>
    </row>
    <row r="26" spans="1:15">
      <c r="A26" s="128">
        <f t="shared" si="3"/>
        <v>2019</v>
      </c>
      <c r="B26" s="167">
        <f t="shared" si="3"/>
        <v>5</v>
      </c>
      <c r="C26" s="169">
        <v>0.19294900000000001</v>
      </c>
      <c r="D26" s="168">
        <v>0</v>
      </c>
      <c r="E26" s="168">
        <v>0</v>
      </c>
      <c r="F26" s="168">
        <v>0.37945600000000002</v>
      </c>
      <c r="G26" s="89"/>
      <c r="H26" s="89"/>
      <c r="I26" s="89"/>
      <c r="J26" s="89"/>
      <c r="K26" s="89"/>
      <c r="L26" s="89"/>
      <c r="M26" s="89"/>
      <c r="N26" s="89"/>
      <c r="O26" s="89"/>
    </row>
    <row r="27" spans="1:15">
      <c r="A27" s="128">
        <f t="shared" si="3"/>
        <v>2019</v>
      </c>
      <c r="B27" s="167">
        <f t="shared" si="3"/>
        <v>6</v>
      </c>
      <c r="C27" s="168">
        <v>0</v>
      </c>
      <c r="D27" s="168">
        <v>0</v>
      </c>
      <c r="E27" s="168">
        <v>0</v>
      </c>
      <c r="F27" s="168">
        <v>0.364485</v>
      </c>
      <c r="G27" s="89"/>
      <c r="H27" s="89"/>
      <c r="I27" s="89"/>
      <c r="J27" s="89"/>
      <c r="K27" s="89"/>
      <c r="L27" s="89"/>
      <c r="M27" s="89"/>
      <c r="N27" s="89"/>
      <c r="O27" s="89"/>
    </row>
    <row r="28" spans="1:15">
      <c r="A28" s="128">
        <f t="shared" si="3"/>
        <v>2019</v>
      </c>
      <c r="B28" s="167">
        <f t="shared" si="3"/>
        <v>7</v>
      </c>
      <c r="C28" s="168">
        <v>0</v>
      </c>
      <c r="D28" s="168">
        <v>0</v>
      </c>
      <c r="E28" s="168">
        <v>0</v>
      </c>
      <c r="F28" s="168">
        <v>0.44008799999999998</v>
      </c>
      <c r="G28" s="89"/>
      <c r="H28" s="89"/>
      <c r="I28" s="89"/>
      <c r="J28" s="89"/>
      <c r="K28" s="89"/>
      <c r="L28" s="89"/>
      <c r="M28" s="89"/>
      <c r="N28" s="89"/>
      <c r="O28" s="89"/>
    </row>
    <row r="29" spans="1:15">
      <c r="A29" s="128">
        <f t="shared" si="3"/>
        <v>2019</v>
      </c>
      <c r="B29" s="167">
        <f t="shared" si="3"/>
        <v>8</v>
      </c>
      <c r="C29" s="168">
        <v>0</v>
      </c>
      <c r="D29" s="168">
        <v>0</v>
      </c>
      <c r="E29" s="168">
        <v>0</v>
      </c>
      <c r="F29" s="168">
        <v>0.44283400000000001</v>
      </c>
      <c r="G29" s="89"/>
      <c r="H29" s="89"/>
      <c r="I29" s="89"/>
      <c r="J29" s="89"/>
      <c r="K29" s="89"/>
      <c r="L29" s="89"/>
      <c r="M29" s="89"/>
      <c r="N29" s="89"/>
      <c r="O29" s="89"/>
    </row>
    <row r="30" spans="1:15">
      <c r="A30" s="128">
        <f t="shared" si="3"/>
        <v>2019</v>
      </c>
      <c r="B30" s="167">
        <f t="shared" si="3"/>
        <v>9</v>
      </c>
      <c r="C30" s="168">
        <v>0</v>
      </c>
      <c r="D30" s="168">
        <v>0</v>
      </c>
      <c r="E30" s="168">
        <v>0</v>
      </c>
      <c r="F30" s="168">
        <v>0.182172</v>
      </c>
      <c r="G30" s="89"/>
      <c r="H30" s="89"/>
      <c r="I30" s="89"/>
      <c r="J30" s="89"/>
      <c r="K30" s="89"/>
      <c r="L30" s="89"/>
      <c r="M30" s="89"/>
      <c r="N30" s="89"/>
      <c r="O30" s="89"/>
    </row>
    <row r="31" spans="1:15">
      <c r="A31" s="128">
        <f t="shared" si="3"/>
        <v>2019</v>
      </c>
      <c r="B31" s="167">
        <f t="shared" si="3"/>
        <v>10</v>
      </c>
      <c r="C31" s="168">
        <v>0.42777500000000002</v>
      </c>
      <c r="D31" s="168">
        <v>0</v>
      </c>
      <c r="E31" s="168">
        <v>0</v>
      </c>
      <c r="F31" s="168">
        <v>0</v>
      </c>
      <c r="G31" s="89"/>
      <c r="H31" s="89"/>
      <c r="I31" s="89"/>
      <c r="J31" s="89"/>
      <c r="K31" s="89"/>
      <c r="L31" s="89"/>
      <c r="M31" s="89"/>
      <c r="N31" s="89"/>
      <c r="O31" s="89"/>
    </row>
    <row r="32" spans="1:15">
      <c r="A32" s="128">
        <f t="shared" si="3"/>
        <v>2019</v>
      </c>
      <c r="B32" s="167">
        <f t="shared" si="3"/>
        <v>11</v>
      </c>
      <c r="C32" s="169">
        <v>0.66689200000000004</v>
      </c>
      <c r="D32" s="168">
        <v>0.33267400000000003</v>
      </c>
      <c r="E32" s="168">
        <v>0</v>
      </c>
      <c r="F32" s="168">
        <v>0</v>
      </c>
      <c r="G32" s="89"/>
      <c r="H32" s="89"/>
      <c r="I32" s="89"/>
      <c r="J32" s="89"/>
      <c r="K32" s="89"/>
      <c r="L32" s="89"/>
      <c r="M32" s="89"/>
      <c r="N32" s="89"/>
      <c r="O32" s="89"/>
    </row>
    <row r="33" spans="1:15">
      <c r="A33" s="139">
        <f t="shared" si="3"/>
        <v>2019</v>
      </c>
      <c r="B33" s="170">
        <f t="shared" si="3"/>
        <v>12</v>
      </c>
      <c r="C33" s="171">
        <v>0.52132400000000001</v>
      </c>
      <c r="D33" s="171">
        <v>0.36465999999999998</v>
      </c>
      <c r="E33" s="171">
        <v>0</v>
      </c>
      <c r="F33" s="171">
        <v>0</v>
      </c>
      <c r="G33" s="89"/>
      <c r="H33" s="89"/>
      <c r="I33" s="89"/>
      <c r="J33" s="89"/>
      <c r="K33" s="89"/>
      <c r="L33" s="89"/>
      <c r="M33" s="89"/>
      <c r="N33" s="89"/>
      <c r="O33" s="89"/>
    </row>
    <row r="34" spans="1: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1:15" ht="15.6">
      <c r="A35" s="172" t="s">
        <v>37</v>
      </c>
      <c r="B35" s="173" t="s">
        <v>38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5">
      <c r="A36" s="89"/>
      <c r="B36" s="173" t="s">
        <v>39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1:15">
      <c r="A37" s="89"/>
      <c r="B37" s="173" t="s">
        <v>40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1: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1:1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</sheetData>
  <mergeCells count="1">
    <mergeCell ref="A16:B16"/>
  </mergeCells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5" workbookViewId="0">
      <selection activeCell="A5" sqref="A5"/>
    </sheetView>
  </sheetViews>
  <sheetFormatPr defaultColWidth="14.6640625" defaultRowHeight="13.2"/>
  <cols>
    <col min="1" max="1" width="34.33203125" bestFit="1" customWidth="1"/>
    <col min="2" max="6" width="14.33203125" bestFit="1" customWidth="1"/>
    <col min="7" max="7" width="12.33203125" bestFit="1" customWidth="1"/>
    <col min="8" max="8" width="13.44140625" bestFit="1" customWidth="1"/>
    <col min="9" max="9" width="14.33203125" customWidth="1"/>
    <col min="10" max="13" width="15" customWidth="1"/>
    <col min="14" max="14" width="13.33203125" customWidth="1"/>
    <col min="17" max="17" width="33" bestFit="1" customWidth="1"/>
  </cols>
  <sheetData>
    <row r="1" spans="1:14">
      <c r="A1" s="181" t="s">
        <v>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>
      <c r="A2" s="181" t="s">
        <v>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>
      <c r="A3" s="181" t="s">
        <v>72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>
      <c r="A4" s="18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185" customFormat="1">
      <c r="A5" s="183"/>
      <c r="B5" s="183" t="s">
        <v>19</v>
      </c>
      <c r="C5" s="184">
        <v>43466</v>
      </c>
      <c r="D5" s="184">
        <v>43497</v>
      </c>
      <c r="E5" s="184">
        <v>43525</v>
      </c>
      <c r="F5" s="184">
        <v>43556</v>
      </c>
      <c r="G5" s="184">
        <v>43586</v>
      </c>
      <c r="H5" s="184">
        <v>43617</v>
      </c>
      <c r="I5" s="184">
        <v>43647</v>
      </c>
      <c r="J5" s="184">
        <v>43678</v>
      </c>
      <c r="K5" s="184">
        <v>43709</v>
      </c>
      <c r="L5" s="184">
        <v>43739</v>
      </c>
      <c r="M5" s="184">
        <v>43770</v>
      </c>
      <c r="N5" s="184">
        <v>43800</v>
      </c>
    </row>
    <row r="6" spans="1:14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8"/>
    </row>
    <row r="7" spans="1:14">
      <c r="A7" s="189" t="s">
        <v>0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</row>
    <row r="8" spans="1:14">
      <c r="A8" s="192" t="s">
        <v>1</v>
      </c>
      <c r="B8" s="2">
        <f>SUM(C8:N8)</f>
        <v>1456996</v>
      </c>
      <c r="C8" s="2">
        <v>2529030</v>
      </c>
      <c r="D8" s="2">
        <v>-4479821</v>
      </c>
      <c r="E8" s="2">
        <v>844976</v>
      </c>
      <c r="F8" s="2">
        <v>737263</v>
      </c>
      <c r="G8" s="2">
        <v>480165</v>
      </c>
      <c r="H8" s="2">
        <v>-148047</v>
      </c>
      <c r="I8" s="2">
        <v>-277695</v>
      </c>
      <c r="J8" s="2">
        <v>-840636</v>
      </c>
      <c r="K8" s="2">
        <v>-104123</v>
      </c>
      <c r="L8" s="2">
        <v>-912739</v>
      </c>
      <c r="M8" s="2">
        <v>524543</v>
      </c>
      <c r="N8" s="3">
        <v>3104080</v>
      </c>
    </row>
    <row r="9" spans="1:14">
      <c r="A9" s="193" t="s">
        <v>53</v>
      </c>
      <c r="B9" s="2">
        <f t="shared" ref="B9:B16" si="0">SUM(C9:N9)</f>
        <v>-56375</v>
      </c>
      <c r="C9" s="2">
        <v>308429</v>
      </c>
      <c r="D9" s="2">
        <v>-548952</v>
      </c>
      <c r="E9" s="2">
        <v>-3115</v>
      </c>
      <c r="F9" s="2">
        <v>65054</v>
      </c>
      <c r="G9" s="2">
        <v>23395</v>
      </c>
      <c r="H9" s="2">
        <v>-27452</v>
      </c>
      <c r="I9" s="2">
        <v>-51481</v>
      </c>
      <c r="J9" s="2">
        <v>-155877</v>
      </c>
      <c r="K9" s="2">
        <v>-19275</v>
      </c>
      <c r="L9" s="2">
        <v>-76540</v>
      </c>
      <c r="M9" s="2">
        <v>50769</v>
      </c>
      <c r="N9" s="3">
        <v>378670</v>
      </c>
    </row>
    <row r="10" spans="1:14">
      <c r="A10" s="193" t="s">
        <v>56</v>
      </c>
      <c r="B10" s="2">
        <f t="shared" si="0"/>
        <v>-188202</v>
      </c>
      <c r="C10" s="2">
        <v>196796</v>
      </c>
      <c r="D10" s="2">
        <v>-352564</v>
      </c>
      <c r="E10" s="2">
        <v>-68083</v>
      </c>
      <c r="F10" s="2">
        <v>26181</v>
      </c>
      <c r="G10" s="2">
        <v>-7752</v>
      </c>
      <c r="H10" s="2">
        <v>-24265</v>
      </c>
      <c r="I10" s="2">
        <v>-45564</v>
      </c>
      <c r="J10" s="2">
        <v>-138184</v>
      </c>
      <c r="K10" s="2">
        <v>-17119</v>
      </c>
      <c r="L10" s="2">
        <v>-27564</v>
      </c>
      <c r="M10" s="2">
        <v>24549</v>
      </c>
      <c r="N10" s="3">
        <v>245367</v>
      </c>
    </row>
    <row r="11" spans="1:14">
      <c r="A11" s="193" t="s">
        <v>54</v>
      </c>
      <c r="B11" s="2">
        <f t="shared" si="0"/>
        <v>-94022</v>
      </c>
      <c r="C11" s="2">
        <v>22141</v>
      </c>
      <c r="D11" s="2">
        <v>-38939</v>
      </c>
      <c r="E11" s="2">
        <v>8945</v>
      </c>
      <c r="F11" s="2">
        <v>9827</v>
      </c>
      <c r="G11" s="2">
        <v>-6694</v>
      </c>
      <c r="H11" s="2">
        <v>-12393</v>
      </c>
      <c r="I11" s="2">
        <v>-23171</v>
      </c>
      <c r="J11" s="2">
        <v>-70228</v>
      </c>
      <c r="K11" s="2">
        <v>-8687</v>
      </c>
      <c r="L11" s="2">
        <v>-7554</v>
      </c>
      <c r="M11" s="2">
        <v>6127</v>
      </c>
      <c r="N11" s="3">
        <v>26604</v>
      </c>
    </row>
    <row r="12" spans="1:14">
      <c r="A12" s="192" t="s">
        <v>5</v>
      </c>
      <c r="B12" s="2">
        <f t="shared" si="0"/>
        <v>-8132</v>
      </c>
      <c r="C12" s="2">
        <v>0</v>
      </c>
      <c r="D12" s="2">
        <v>0</v>
      </c>
      <c r="E12" s="2">
        <v>0</v>
      </c>
      <c r="F12" s="2">
        <v>0</v>
      </c>
      <c r="G12" s="2">
        <v>-627</v>
      </c>
      <c r="H12" s="2">
        <v>-786</v>
      </c>
      <c r="I12" s="2">
        <v>-1510</v>
      </c>
      <c r="J12" s="2">
        <v>-4653</v>
      </c>
      <c r="K12" s="2">
        <v>-556</v>
      </c>
      <c r="L12" s="2">
        <v>0</v>
      </c>
      <c r="M12" s="2">
        <v>0</v>
      </c>
      <c r="N12" s="3">
        <v>0</v>
      </c>
    </row>
    <row r="13" spans="1:14">
      <c r="A13" s="193" t="s">
        <v>55</v>
      </c>
      <c r="B13" s="2">
        <f t="shared" si="0"/>
        <v>-14641</v>
      </c>
      <c r="C13" s="2">
        <v>19591</v>
      </c>
      <c r="D13" s="2">
        <v>-34441</v>
      </c>
      <c r="E13" s="2">
        <v>7478</v>
      </c>
      <c r="F13" s="2">
        <v>8428</v>
      </c>
      <c r="G13" s="2">
        <v>-192</v>
      </c>
      <c r="H13" s="2">
        <v>-4087</v>
      </c>
      <c r="I13" s="2">
        <v>-7645</v>
      </c>
      <c r="J13" s="2">
        <v>-23135</v>
      </c>
      <c r="K13" s="2">
        <v>-2867</v>
      </c>
      <c r="L13" s="2">
        <v>-6712</v>
      </c>
      <c r="M13" s="2">
        <v>5322</v>
      </c>
      <c r="N13" s="3">
        <v>23619</v>
      </c>
    </row>
    <row r="14" spans="1:14">
      <c r="A14" s="194" t="s">
        <v>20</v>
      </c>
      <c r="B14" s="2">
        <f t="shared" si="0"/>
        <v>-6139</v>
      </c>
      <c r="C14" s="2">
        <v>10229</v>
      </c>
      <c r="D14" s="2">
        <v>-17654</v>
      </c>
      <c r="E14" s="2">
        <v>4561</v>
      </c>
      <c r="F14" s="2">
        <v>1502</v>
      </c>
      <c r="G14" s="2">
        <v>-249</v>
      </c>
      <c r="H14" s="2">
        <v>-848</v>
      </c>
      <c r="I14" s="2">
        <v>-1590</v>
      </c>
      <c r="J14" s="2">
        <v>-4805</v>
      </c>
      <c r="K14" s="2">
        <v>-594</v>
      </c>
      <c r="L14" s="2">
        <v>-1015</v>
      </c>
      <c r="M14" s="2">
        <v>855</v>
      </c>
      <c r="N14" s="3">
        <v>3469</v>
      </c>
    </row>
    <row r="15" spans="1:14">
      <c r="A15" s="192" t="s">
        <v>7</v>
      </c>
      <c r="B15" s="2">
        <f t="shared" si="0"/>
        <v>16258</v>
      </c>
      <c r="C15" s="2">
        <v>33941</v>
      </c>
      <c r="D15" s="2">
        <v>-60375</v>
      </c>
      <c r="E15" s="2">
        <v>-191</v>
      </c>
      <c r="F15" s="2">
        <v>7178</v>
      </c>
      <c r="G15" s="2">
        <v>4521</v>
      </c>
      <c r="H15" s="2">
        <v>-663</v>
      </c>
      <c r="I15" s="2">
        <v>-1243</v>
      </c>
      <c r="J15" s="2">
        <v>-3757</v>
      </c>
      <c r="K15" s="2">
        <v>-465</v>
      </c>
      <c r="L15" s="2">
        <v>-8344</v>
      </c>
      <c r="M15" s="2">
        <v>5479</v>
      </c>
      <c r="N15" s="3">
        <v>40177</v>
      </c>
    </row>
    <row r="16" spans="1:14">
      <c r="A16" s="194" t="s">
        <v>8</v>
      </c>
      <c r="B16" s="2">
        <f t="shared" si="0"/>
        <v>1380</v>
      </c>
      <c r="C16" s="2">
        <v>1131</v>
      </c>
      <c r="D16" s="2">
        <v>-1997</v>
      </c>
      <c r="E16" s="2">
        <v>553</v>
      </c>
      <c r="F16" s="2">
        <v>370</v>
      </c>
      <c r="G16" s="2">
        <v>302</v>
      </c>
      <c r="H16" s="2">
        <v>-15</v>
      </c>
      <c r="I16" s="2">
        <v>-28</v>
      </c>
      <c r="J16" s="2">
        <v>-85</v>
      </c>
      <c r="K16" s="2">
        <v>-11</v>
      </c>
      <c r="L16" s="2">
        <v>-461</v>
      </c>
      <c r="M16" s="2">
        <v>253</v>
      </c>
      <c r="N16" s="3">
        <v>1368</v>
      </c>
    </row>
    <row r="17" spans="1:14">
      <c r="A17" s="18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>
      <c r="A18" s="189" t="s">
        <v>9</v>
      </c>
      <c r="B18" s="2">
        <f t="shared" ref="B18:N18" si="1">SUM(B8:B17)</f>
        <v>1107123</v>
      </c>
      <c r="C18" s="2">
        <f t="shared" si="1"/>
        <v>3121288</v>
      </c>
      <c r="D18" s="2">
        <f t="shared" si="1"/>
        <v>-5534743</v>
      </c>
      <c r="E18" s="2">
        <f t="shared" si="1"/>
        <v>795124</v>
      </c>
      <c r="F18" s="2">
        <f t="shared" si="1"/>
        <v>855803</v>
      </c>
      <c r="G18" s="2">
        <f t="shared" si="1"/>
        <v>492869</v>
      </c>
      <c r="H18" s="2">
        <f t="shared" si="1"/>
        <v>-218556</v>
      </c>
      <c r="I18" s="2">
        <f t="shared" si="1"/>
        <v>-409927</v>
      </c>
      <c r="J18" s="2">
        <f t="shared" si="1"/>
        <v>-1241360</v>
      </c>
      <c r="K18" s="2">
        <f t="shared" si="1"/>
        <v>-153697</v>
      </c>
      <c r="L18" s="2">
        <f t="shared" si="1"/>
        <v>-1040929</v>
      </c>
      <c r="M18" s="2">
        <f t="shared" si="1"/>
        <v>617897</v>
      </c>
      <c r="N18" s="3">
        <f t="shared" si="1"/>
        <v>3823354</v>
      </c>
    </row>
    <row r="19" spans="1:14">
      <c r="A19" s="19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s="185" customFormat="1">
      <c r="A20" s="196"/>
      <c r="B20" s="197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00"/>
    </row>
    <row r="21" spans="1:14">
      <c r="A21" s="201" t="s">
        <v>10</v>
      </c>
      <c r="B21" s="190"/>
      <c r="C21" s="202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1:14">
      <c r="A22" s="192" t="s">
        <v>1</v>
      </c>
      <c r="B22" s="6">
        <f>SUM(C22:N22)</f>
        <v>37068024.527105302</v>
      </c>
      <c r="C22" s="175">
        <v>64342094.755539484</v>
      </c>
      <c r="D22" s="176">
        <v>-113972954.79176006</v>
      </c>
      <c r="E22" s="176">
        <v>21497378.7640674</v>
      </c>
      <c r="F22" s="176">
        <v>18756998.314829186</v>
      </c>
      <c r="G22" s="176">
        <v>12216083.089273423</v>
      </c>
      <c r="H22" s="176">
        <v>-3766521.4050132199</v>
      </c>
      <c r="I22" s="176">
        <v>-7064955.7192817526</v>
      </c>
      <c r="J22" s="176">
        <v>-21386971.93095535</v>
      </c>
      <c r="K22" s="176">
        <v>-2649040.8164365962</v>
      </c>
      <c r="L22" s="176">
        <v>-23221360.768759068</v>
      </c>
      <c r="M22" s="176">
        <v>13345113.625872497</v>
      </c>
      <c r="N22" s="177">
        <v>78972161.409729362</v>
      </c>
    </row>
    <row r="23" spans="1:14">
      <c r="A23" s="193" t="s">
        <v>53</v>
      </c>
      <c r="B23" s="6">
        <f t="shared" ref="B23:B30" si="2">SUM(C23:N23)</f>
        <v>-1561772.0634271353</v>
      </c>
      <c r="C23" s="175">
        <v>8544225.6537103262</v>
      </c>
      <c r="D23" s="176">
        <v>-15207263.247043595</v>
      </c>
      <c r="E23" s="176">
        <v>-86292.031436744554</v>
      </c>
      <c r="F23" s="176">
        <v>1802146.646276091</v>
      </c>
      <c r="G23" s="176">
        <v>648099.07238933269</v>
      </c>
      <c r="H23" s="176">
        <v>-760489.4589012193</v>
      </c>
      <c r="I23" s="176">
        <v>-1426159.2255386375</v>
      </c>
      <c r="J23" s="176">
        <v>-4318171.1573213758</v>
      </c>
      <c r="K23" s="176">
        <v>-533975.64862946747</v>
      </c>
      <c r="L23" s="176">
        <v>-2120352.6435166169</v>
      </c>
      <c r="M23" s="176">
        <v>1406416.5796151536</v>
      </c>
      <c r="N23" s="177">
        <v>10490043.396969618</v>
      </c>
    </row>
    <row r="24" spans="1:14">
      <c r="A24" s="193" t="s">
        <v>56</v>
      </c>
      <c r="B24" s="6">
        <f t="shared" si="2"/>
        <v>-5286425.8241591975</v>
      </c>
      <c r="C24" s="175">
        <v>5527833.4151886208</v>
      </c>
      <c r="D24" s="176">
        <v>-9903211.4832734317</v>
      </c>
      <c r="E24" s="176">
        <v>-1912388.0029220139</v>
      </c>
      <c r="F24" s="176">
        <v>735388.49990881188</v>
      </c>
      <c r="G24" s="176">
        <v>-217737.51299072534</v>
      </c>
      <c r="H24" s="176">
        <v>-681580.7472759079</v>
      </c>
      <c r="I24" s="176">
        <v>-1279847.4509468817</v>
      </c>
      <c r="J24" s="176">
        <v>-3881450.8434588928</v>
      </c>
      <c r="K24" s="176">
        <v>-480859.58946314815</v>
      </c>
      <c r="L24" s="176">
        <v>-774242.0755917998</v>
      </c>
      <c r="M24" s="176">
        <v>689545.32692847319</v>
      </c>
      <c r="N24" s="177">
        <v>6892124.6397376955</v>
      </c>
    </row>
    <row r="25" spans="1:14">
      <c r="A25" s="193" t="s">
        <v>54</v>
      </c>
      <c r="B25" s="6">
        <f t="shared" si="2"/>
        <v>-2707288.5478973798</v>
      </c>
      <c r="C25" s="175">
        <v>637535.71309370676</v>
      </c>
      <c r="D25" s="176">
        <v>-1121220.4426677474</v>
      </c>
      <c r="E25" s="176">
        <v>257573.55290802347</v>
      </c>
      <c r="F25" s="176">
        <v>282960.6595559289</v>
      </c>
      <c r="G25" s="176">
        <v>-192754.2903512675</v>
      </c>
      <c r="H25" s="176">
        <v>-356856.7071280508</v>
      </c>
      <c r="I25" s="176">
        <v>-667181.03719219612</v>
      </c>
      <c r="J25" s="176">
        <v>-2022161.7083917768</v>
      </c>
      <c r="K25" s="176">
        <v>-250137.31679421599</v>
      </c>
      <c r="L25" s="176">
        <v>-217514.40415319524</v>
      </c>
      <c r="M25" s="176">
        <v>176433.20857161045</v>
      </c>
      <c r="N25" s="177">
        <v>766034.22465180024</v>
      </c>
    </row>
    <row r="26" spans="1:14">
      <c r="A26" s="192" t="s">
        <v>5</v>
      </c>
      <c r="B26" s="6">
        <f t="shared" si="2"/>
        <v>-228430.51292278117</v>
      </c>
      <c r="C26" s="175">
        <v>0</v>
      </c>
      <c r="D26" s="176">
        <v>0</v>
      </c>
      <c r="E26" s="176">
        <v>0</v>
      </c>
      <c r="F26" s="176">
        <v>0</v>
      </c>
      <c r="G26" s="176">
        <v>-17606.041912004082</v>
      </c>
      <c r="H26" s="176">
        <v>-22075.70867632646</v>
      </c>
      <c r="I26" s="176">
        <v>-42426.305237187036</v>
      </c>
      <c r="J26" s="176">
        <v>-130691.3708484777</v>
      </c>
      <c r="K26" s="176">
        <v>-15631.086248785905</v>
      </c>
      <c r="L26" s="176">
        <v>0</v>
      </c>
      <c r="M26" s="176">
        <v>0</v>
      </c>
      <c r="N26" s="177">
        <v>0</v>
      </c>
    </row>
    <row r="27" spans="1:14">
      <c r="A27" s="193" t="s">
        <v>55</v>
      </c>
      <c r="B27" s="6">
        <f t="shared" si="2"/>
        <v>-433211.14104438887</v>
      </c>
      <c r="C27" s="175">
        <v>579671.77466792997</v>
      </c>
      <c r="D27" s="176">
        <v>-1019073.7183680059</v>
      </c>
      <c r="E27" s="176">
        <v>221282.611720385</v>
      </c>
      <c r="F27" s="176">
        <v>249378.42295557031</v>
      </c>
      <c r="G27" s="176">
        <v>-5682.4373895170211</v>
      </c>
      <c r="H27" s="176">
        <v>-120944.06696523882</v>
      </c>
      <c r="I27" s="176">
        <v>-226218.12190155528</v>
      </c>
      <c r="J27" s="176">
        <v>-684538.54551365867</v>
      </c>
      <c r="K27" s="176">
        <v>-84831.000133425201</v>
      </c>
      <c r="L27" s="176">
        <v>-198601.27406681579</v>
      </c>
      <c r="M27" s="176">
        <v>157475.20062382959</v>
      </c>
      <c r="N27" s="177">
        <v>698870.013326113</v>
      </c>
    </row>
    <row r="28" spans="1:14">
      <c r="A28" s="194" t="s">
        <v>20</v>
      </c>
      <c r="B28" s="6">
        <f t="shared" si="2"/>
        <v>-186795.34642001061</v>
      </c>
      <c r="C28" s="175">
        <v>311188.40653017623</v>
      </c>
      <c r="D28" s="176">
        <v>-537064.14108700305</v>
      </c>
      <c r="E28" s="176">
        <v>138753.13268784329</v>
      </c>
      <c r="F28" s="176">
        <v>45693.611604300691</v>
      </c>
      <c r="G28" s="176">
        <v>-7588.4870786866413</v>
      </c>
      <c r="H28" s="176">
        <v>-25802.122155204313</v>
      </c>
      <c r="I28" s="176">
        <v>-48357.281251140004</v>
      </c>
      <c r="J28" s="176">
        <v>-146186.99065849982</v>
      </c>
      <c r="K28" s="176">
        <v>-18080.174670488137</v>
      </c>
      <c r="L28" s="176">
        <v>-30891.511601608185</v>
      </c>
      <c r="M28" s="176">
        <v>25996.364839483809</v>
      </c>
      <c r="N28" s="177">
        <v>105543.84642081551</v>
      </c>
    </row>
    <row r="29" spans="1:14">
      <c r="A29" s="192" t="s">
        <v>7</v>
      </c>
      <c r="B29" s="6">
        <f>SUM(C29:N29)</f>
        <v>602773.04246052424</v>
      </c>
      <c r="C29" s="175">
        <v>1258421.5384272626</v>
      </c>
      <c r="D29" s="176">
        <v>-2238526.2198203225</v>
      </c>
      <c r="E29" s="176">
        <v>-7074.2952601423931</v>
      </c>
      <c r="F29" s="176">
        <v>266126.31687147153</v>
      </c>
      <c r="G29" s="176">
        <v>167623.82266094064</v>
      </c>
      <c r="H29" s="176">
        <v>-24585.743274789456</v>
      </c>
      <c r="I29" s="176">
        <v>-46077.593740386023</v>
      </c>
      <c r="J29" s="176">
        <v>-139295.35721227428</v>
      </c>
      <c r="K29" s="176">
        <v>-17227.828398692909</v>
      </c>
      <c r="L29" s="176">
        <v>-309368.685133425</v>
      </c>
      <c r="M29" s="176">
        <v>203128.50019145705</v>
      </c>
      <c r="N29" s="177">
        <v>1489628.5871494249</v>
      </c>
    </row>
    <row r="30" spans="1:14">
      <c r="A30" s="194" t="s">
        <v>8</v>
      </c>
      <c r="B30" s="6">
        <f t="shared" si="2"/>
        <v>39256.642051869603</v>
      </c>
      <c r="C30" s="175">
        <v>32186.310459238772</v>
      </c>
      <c r="D30" s="176">
        <v>-56818.775112367905</v>
      </c>
      <c r="E30" s="176">
        <v>15725.310738984394</v>
      </c>
      <c r="F30" s="176">
        <v>10521.367246546946</v>
      </c>
      <c r="G30" s="176">
        <v>8581.4646580532426</v>
      </c>
      <c r="H30" s="176">
        <v>-428.24771903443514</v>
      </c>
      <c r="I30" s="176">
        <v>-802.6043466479116</v>
      </c>
      <c r="J30" s="176">
        <v>-2426.3215608946912</v>
      </c>
      <c r="K30" s="176">
        <v>-300.08359451236015</v>
      </c>
      <c r="L30" s="176">
        <v>-13122.297012981395</v>
      </c>
      <c r="M30" s="176">
        <v>7209.7361232948297</v>
      </c>
      <c r="N30" s="177">
        <v>38930.782172190113</v>
      </c>
    </row>
    <row r="31" spans="1:14">
      <c r="A31" s="189"/>
      <c r="B31" s="203"/>
      <c r="C31" s="189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4"/>
    </row>
    <row r="32" spans="1:14">
      <c r="A32" s="189" t="s">
        <v>9</v>
      </c>
      <c r="B32" s="190">
        <f t="shared" ref="B32:N32" si="3">SUM(B22:B31)</f>
        <v>27306130.775746796</v>
      </c>
      <c r="C32" s="202">
        <f t="shared" si="3"/>
        <v>81233157.567616761</v>
      </c>
      <c r="D32" s="190">
        <f t="shared" si="3"/>
        <v>-144056132.81913251</v>
      </c>
      <c r="E32" s="190">
        <f t="shared" si="3"/>
        <v>20124959.042503733</v>
      </c>
      <c r="F32" s="190">
        <f t="shared" si="3"/>
        <v>22149213.839247905</v>
      </c>
      <c r="G32" s="190">
        <f t="shared" si="3"/>
        <v>12599018.679259546</v>
      </c>
      <c r="H32" s="190">
        <f t="shared" si="3"/>
        <v>-5759284.2071089912</v>
      </c>
      <c r="I32" s="190">
        <f t="shared" si="3"/>
        <v>-10802025.339436384</v>
      </c>
      <c r="J32" s="190">
        <f t="shared" si="3"/>
        <v>-32711894.225921202</v>
      </c>
      <c r="K32" s="190">
        <f t="shared" si="3"/>
        <v>-4050083.544369332</v>
      </c>
      <c r="L32" s="190">
        <f t="shared" si="3"/>
        <v>-26885453.65983551</v>
      </c>
      <c r="M32" s="190">
        <f t="shared" si="3"/>
        <v>16011318.5427658</v>
      </c>
      <c r="N32" s="191">
        <f t="shared" si="3"/>
        <v>99453336.900157005</v>
      </c>
    </row>
    <row r="33" spans="1:15">
      <c r="A33" s="189"/>
      <c r="B33" s="203"/>
      <c r="C33" s="19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6"/>
    </row>
    <row r="34" spans="1:15" s="185" customFormat="1">
      <c r="A34" s="196"/>
      <c r="B34" s="197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00"/>
    </row>
    <row r="35" spans="1:15" s="10" customFormat="1" ht="13.8" thickBot="1">
      <c r="A35" s="245" t="s">
        <v>49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7"/>
    </row>
    <row r="36" spans="1:15" s="209" customFormat="1" ht="45.75" customHeight="1">
      <c r="A36" s="207" t="s">
        <v>44</v>
      </c>
      <c r="B36" s="208"/>
      <c r="C36" s="248" t="s">
        <v>67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50"/>
    </row>
    <row r="37" spans="1:15" s="10" customFormat="1">
      <c r="A37" s="192" t="s">
        <v>1</v>
      </c>
      <c r="B37" s="6"/>
      <c r="C37" s="178">
        <v>3.9306000000000001E-2</v>
      </c>
      <c r="D37" s="179">
        <v>3.9306000000000001E-2</v>
      </c>
      <c r="E37" s="179">
        <v>3.9306000000000001E-2</v>
      </c>
      <c r="F37" s="179">
        <v>3.9306000000000001E-2</v>
      </c>
      <c r="G37" s="179">
        <v>3.9306000000000001E-2</v>
      </c>
      <c r="H37" s="179">
        <v>3.9306000000000001E-2</v>
      </c>
      <c r="I37" s="179">
        <v>3.9306000000000001E-2</v>
      </c>
      <c r="J37" s="179">
        <v>3.9306000000000001E-2</v>
      </c>
      <c r="K37" s="179">
        <v>3.9306000000000001E-2</v>
      </c>
      <c r="L37" s="179">
        <v>3.9306000000000001E-2</v>
      </c>
      <c r="M37" s="179">
        <v>3.9306000000000001E-2</v>
      </c>
      <c r="N37" s="180">
        <v>3.9306000000000001E-2</v>
      </c>
    </row>
    <row r="38" spans="1:15" s="10" customFormat="1">
      <c r="A38" s="193" t="s">
        <v>53</v>
      </c>
      <c r="B38" s="6"/>
      <c r="C38" s="178">
        <v>3.6097999999999998E-2</v>
      </c>
      <c r="D38" s="179">
        <v>3.6097999999999998E-2</v>
      </c>
      <c r="E38" s="179">
        <v>3.6097999999999998E-2</v>
      </c>
      <c r="F38" s="179">
        <v>3.6097999999999998E-2</v>
      </c>
      <c r="G38" s="179">
        <v>3.6097999999999998E-2</v>
      </c>
      <c r="H38" s="179">
        <v>3.6097999999999998E-2</v>
      </c>
      <c r="I38" s="179">
        <v>3.6097999999999998E-2</v>
      </c>
      <c r="J38" s="179">
        <v>3.6097999999999998E-2</v>
      </c>
      <c r="K38" s="179">
        <v>3.6097999999999998E-2</v>
      </c>
      <c r="L38" s="179">
        <v>3.6097999999999998E-2</v>
      </c>
      <c r="M38" s="179">
        <v>3.6097999999999998E-2</v>
      </c>
      <c r="N38" s="180">
        <v>3.6097999999999998E-2</v>
      </c>
    </row>
    <row r="39" spans="1:15" s="10" customFormat="1">
      <c r="A39" s="193" t="s">
        <v>56</v>
      </c>
      <c r="B39" s="6"/>
      <c r="C39" s="178">
        <v>3.5601000000000001E-2</v>
      </c>
      <c r="D39" s="179">
        <v>3.5601000000000001E-2</v>
      </c>
      <c r="E39" s="179">
        <v>3.5601000000000001E-2</v>
      </c>
      <c r="F39" s="179">
        <v>3.5601000000000001E-2</v>
      </c>
      <c r="G39" s="179">
        <v>3.5601000000000001E-2</v>
      </c>
      <c r="H39" s="179">
        <v>3.5601000000000001E-2</v>
      </c>
      <c r="I39" s="179">
        <v>3.5601000000000001E-2</v>
      </c>
      <c r="J39" s="179">
        <v>3.5601000000000001E-2</v>
      </c>
      <c r="K39" s="179">
        <v>3.5601000000000001E-2</v>
      </c>
      <c r="L39" s="179">
        <v>3.5601000000000001E-2</v>
      </c>
      <c r="M39" s="179">
        <v>3.5601000000000001E-2</v>
      </c>
      <c r="N39" s="180">
        <v>3.5601000000000001E-2</v>
      </c>
    </row>
    <row r="40" spans="1:15" s="10" customFormat="1">
      <c r="A40" s="193" t="s">
        <v>54</v>
      </c>
      <c r="B40" s="6"/>
      <c r="C40" s="178">
        <v>3.4729000000000003E-2</v>
      </c>
      <c r="D40" s="179">
        <v>3.4729000000000003E-2</v>
      </c>
      <c r="E40" s="179">
        <v>3.4729000000000003E-2</v>
      </c>
      <c r="F40" s="179">
        <v>3.4729000000000003E-2</v>
      </c>
      <c r="G40" s="179">
        <v>3.4729000000000003E-2</v>
      </c>
      <c r="H40" s="179">
        <v>3.4729000000000003E-2</v>
      </c>
      <c r="I40" s="179">
        <v>3.4729000000000003E-2</v>
      </c>
      <c r="J40" s="179">
        <v>3.4729000000000003E-2</v>
      </c>
      <c r="K40" s="179">
        <v>3.4729000000000003E-2</v>
      </c>
      <c r="L40" s="179">
        <v>3.4729000000000003E-2</v>
      </c>
      <c r="M40" s="179">
        <v>3.4729000000000003E-2</v>
      </c>
      <c r="N40" s="180">
        <v>3.4729000000000003E-2</v>
      </c>
    </row>
    <row r="41" spans="1:15" s="10" customFormat="1">
      <c r="A41" s="192" t="s">
        <v>5</v>
      </c>
      <c r="B41" s="6"/>
      <c r="C41" s="178">
        <v>3.5601000000000001E-2</v>
      </c>
      <c r="D41" s="179">
        <v>3.5601000000000001E-2</v>
      </c>
      <c r="E41" s="179">
        <v>3.5601000000000001E-2</v>
      </c>
      <c r="F41" s="179">
        <v>3.5601000000000001E-2</v>
      </c>
      <c r="G41" s="179">
        <v>3.5601000000000001E-2</v>
      </c>
      <c r="H41" s="179">
        <v>3.5601000000000001E-2</v>
      </c>
      <c r="I41" s="179">
        <v>3.5601000000000001E-2</v>
      </c>
      <c r="J41" s="179">
        <v>3.5601000000000001E-2</v>
      </c>
      <c r="K41" s="179">
        <v>3.5601000000000001E-2</v>
      </c>
      <c r="L41" s="179">
        <v>3.5601000000000001E-2</v>
      </c>
      <c r="M41" s="179">
        <v>3.5601000000000001E-2</v>
      </c>
      <c r="N41" s="180">
        <v>3.5601000000000001E-2</v>
      </c>
    </row>
    <row r="42" spans="1:15" s="10" customFormat="1">
      <c r="A42" s="193" t="s">
        <v>55</v>
      </c>
      <c r="B42" s="6"/>
      <c r="C42" s="178">
        <v>3.3796E-2</v>
      </c>
      <c r="D42" s="179">
        <v>3.3796E-2</v>
      </c>
      <c r="E42" s="179">
        <v>3.3796E-2</v>
      </c>
      <c r="F42" s="179">
        <v>3.3796E-2</v>
      </c>
      <c r="G42" s="179">
        <v>3.3796E-2</v>
      </c>
      <c r="H42" s="179">
        <v>3.3796E-2</v>
      </c>
      <c r="I42" s="179">
        <v>3.3796E-2</v>
      </c>
      <c r="J42" s="179">
        <v>3.3796E-2</v>
      </c>
      <c r="K42" s="179">
        <v>3.3796E-2</v>
      </c>
      <c r="L42" s="179">
        <v>3.3796E-2</v>
      </c>
      <c r="M42" s="179">
        <v>3.3796E-2</v>
      </c>
      <c r="N42" s="180">
        <v>3.3796E-2</v>
      </c>
    </row>
    <row r="43" spans="1:15" s="10" customFormat="1">
      <c r="A43" s="194" t="s">
        <v>20</v>
      </c>
      <c r="B43" s="6"/>
      <c r="C43" s="178">
        <v>3.2871999999999998E-2</v>
      </c>
      <c r="D43" s="179">
        <v>3.2871999999999998E-2</v>
      </c>
      <c r="E43" s="179">
        <v>3.2871999999999998E-2</v>
      </c>
      <c r="F43" s="179">
        <v>3.2871999999999998E-2</v>
      </c>
      <c r="G43" s="179">
        <v>3.2871999999999998E-2</v>
      </c>
      <c r="H43" s="179">
        <v>3.2871999999999998E-2</v>
      </c>
      <c r="I43" s="179">
        <v>3.2871999999999998E-2</v>
      </c>
      <c r="J43" s="179">
        <v>3.2871999999999998E-2</v>
      </c>
      <c r="K43" s="179">
        <v>3.2871999999999998E-2</v>
      </c>
      <c r="L43" s="179">
        <v>3.2871999999999998E-2</v>
      </c>
      <c r="M43" s="179">
        <v>3.2871999999999998E-2</v>
      </c>
      <c r="N43" s="180">
        <v>3.2871999999999998E-2</v>
      </c>
    </row>
    <row r="44" spans="1:15" s="10" customFormat="1">
      <c r="A44" s="192" t="s">
        <v>7</v>
      </c>
      <c r="B44" s="6"/>
      <c r="C44" s="178">
        <v>2.6970999999999998E-2</v>
      </c>
      <c r="D44" s="179">
        <v>2.6970999999999998E-2</v>
      </c>
      <c r="E44" s="179">
        <v>2.6970999999999998E-2</v>
      </c>
      <c r="F44" s="179">
        <v>2.6970999999999998E-2</v>
      </c>
      <c r="G44" s="179">
        <v>2.6970999999999998E-2</v>
      </c>
      <c r="H44" s="179">
        <v>2.6970999999999998E-2</v>
      </c>
      <c r="I44" s="179">
        <v>2.6970999999999998E-2</v>
      </c>
      <c r="J44" s="179">
        <v>2.6970999999999998E-2</v>
      </c>
      <c r="K44" s="179">
        <v>2.6970999999999998E-2</v>
      </c>
      <c r="L44" s="179">
        <v>2.6970999999999998E-2</v>
      </c>
      <c r="M44" s="179">
        <v>2.6970999999999998E-2</v>
      </c>
      <c r="N44" s="180">
        <v>2.6970999999999998E-2</v>
      </c>
    </row>
    <row r="45" spans="1:15" s="10" customFormat="1">
      <c r="A45" s="194" t="s">
        <v>8</v>
      </c>
      <c r="B45" s="6"/>
      <c r="C45" s="178">
        <v>3.5139999999999998E-2</v>
      </c>
      <c r="D45" s="179">
        <v>3.5139999999999998E-2</v>
      </c>
      <c r="E45" s="179">
        <v>3.5139999999999998E-2</v>
      </c>
      <c r="F45" s="179">
        <v>3.5139999999999998E-2</v>
      </c>
      <c r="G45" s="179">
        <v>3.5139999999999998E-2</v>
      </c>
      <c r="H45" s="179">
        <v>3.5139999999999998E-2</v>
      </c>
      <c r="I45" s="179">
        <v>3.5139999999999998E-2</v>
      </c>
      <c r="J45" s="179">
        <v>3.5139999999999998E-2</v>
      </c>
      <c r="K45" s="179">
        <v>3.5139999999999998E-2</v>
      </c>
      <c r="L45" s="179">
        <v>3.5139999999999998E-2</v>
      </c>
      <c r="M45" s="179">
        <v>3.5139999999999998E-2</v>
      </c>
      <c r="N45" s="180">
        <v>3.5139999999999998E-2</v>
      </c>
    </row>
    <row r="46" spans="1:15" ht="13.8" thickBot="1">
      <c r="A46" s="210"/>
      <c r="B46" s="211"/>
      <c r="C46" s="210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2"/>
    </row>
    <row r="47" spans="1:15">
      <c r="C47" s="213"/>
    </row>
    <row r="48" spans="1:15">
      <c r="A48" s="214"/>
      <c r="B48" s="2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5"/>
    </row>
    <row r="49" spans="1:15">
      <c r="A49" s="214"/>
      <c r="B49" s="2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5">
      <c r="A50" s="216"/>
      <c r="B50" s="27"/>
      <c r="C50" s="28"/>
      <c r="D50" s="28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5">
      <c r="A51" s="216"/>
      <c r="B51" s="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>
      <c r="A52" s="217"/>
      <c r="B52" s="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5">
      <c r="A53" s="217"/>
      <c r="B53" s="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5">
      <c r="A54" s="218"/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>
      <c r="A55" s="217"/>
      <c r="B55" s="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5">
      <c r="A56" s="217"/>
      <c r="B56" s="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5">
      <c r="A57" s="218"/>
      <c r="B57" s="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5">
      <c r="A58" s="218"/>
      <c r="B58" s="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5">
      <c r="A59" s="218"/>
      <c r="B59" s="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5">
      <c r="A60" s="217"/>
      <c r="B60" s="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</row>
    <row r="62" spans="1:15"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</row>
    <row r="63" spans="1:15"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</row>
  </sheetData>
  <mergeCells count="2">
    <mergeCell ref="A35:N35"/>
    <mergeCell ref="C36:N36"/>
  </mergeCells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94F42A-955E-4991-9825-4FEDF30D3CC3}"/>
</file>

<file path=customXml/itemProps2.xml><?xml version="1.0" encoding="utf-8"?>
<ds:datastoreItem xmlns:ds="http://schemas.openxmlformats.org/officeDocument/2006/customXml" ds:itemID="{CDBCDE13-0446-4C23-B5A3-A939F334971F}"/>
</file>

<file path=customXml/itemProps3.xml><?xml version="1.0" encoding="utf-8"?>
<ds:datastoreItem xmlns:ds="http://schemas.openxmlformats.org/officeDocument/2006/customXml" ds:itemID="{5375EFC1-2363-4778-86E9-A51CE589863F}"/>
</file>

<file path=customXml/itemProps4.xml><?xml version="1.0" encoding="utf-8"?>
<ds:datastoreItem xmlns:ds="http://schemas.openxmlformats.org/officeDocument/2006/customXml" ds:itemID="{8047E764-B772-4420-91A5-2BB992DD4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3.01E Lead Sheet </vt:lpstr>
      <vt:lpstr>System Model </vt:lpstr>
      <vt:lpstr>Sales &amp; Revenue Adj.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Marvelous Marina</cp:lastModifiedBy>
  <cp:lastPrinted>2015-04-28T19:11:31Z</cp:lastPrinted>
  <dcterms:created xsi:type="dcterms:W3CDTF">2004-05-04T16:51:38Z</dcterms:created>
  <dcterms:modified xsi:type="dcterms:W3CDTF">2020-03-26T18:17:55Z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