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y-Rate Analyst\May 2016 Rate Filing\"/>
    </mc:Choice>
  </mc:AlternateContent>
  <bookViews>
    <workbookView xWindow="240" yWindow="300" windowWidth="14955" windowHeight="8190"/>
  </bookViews>
  <sheets>
    <sheet name="2015 SAC True-Up" sheetId="1" r:id="rId1"/>
  </sheets>
  <definedNames>
    <definedName name="_xlnm.Print_Titles" localSheetId="0">'2015 SAC True-Up'!$3:$5</definedName>
    <definedName name="Z_605B1120_8785_11D7_88E4_005004818415_.wvu.PrintTitles" localSheetId="0" hidden="1">'2015 SAC True-Up'!$2:$4</definedName>
  </definedNames>
  <calcPr calcId="152511"/>
</workbook>
</file>

<file path=xl/calcChain.xml><?xml version="1.0" encoding="utf-8"?>
<calcChain xmlns="http://schemas.openxmlformats.org/spreadsheetml/2006/main">
  <c r="F125" i="1" l="1"/>
  <c r="F114" i="1"/>
  <c r="F111" i="1"/>
  <c r="F16" i="1"/>
  <c r="F136" i="1" l="1"/>
  <c r="I35" i="1" l="1"/>
  <c r="G133" i="1"/>
  <c r="H133" i="1" s="1"/>
  <c r="I133" i="1" s="1"/>
  <c r="H125" i="1"/>
  <c r="G128" i="1"/>
  <c r="H128" i="1" s="1"/>
  <c r="I128" i="1" s="1"/>
  <c r="G110" i="1"/>
  <c r="H110" i="1" s="1"/>
  <c r="I110" i="1" s="1"/>
  <c r="G109" i="1"/>
  <c r="H109" i="1" s="1"/>
  <c r="I109" i="1" s="1"/>
  <c r="G108" i="1"/>
  <c r="H108" i="1" s="1"/>
  <c r="I108" i="1" s="1"/>
  <c r="I107" i="1"/>
  <c r="I106" i="1"/>
  <c r="I100" i="1"/>
  <c r="I66" i="1" l="1"/>
  <c r="G60" i="1"/>
  <c r="H60" i="1" s="1"/>
  <c r="I60" i="1" s="1"/>
  <c r="I59" i="1"/>
  <c r="G58" i="1"/>
  <c r="H58" i="1" s="1"/>
  <c r="I58" i="1" s="1"/>
  <c r="G57" i="1"/>
  <c r="H57" i="1" s="1"/>
  <c r="I57" i="1" s="1"/>
  <c r="G56" i="1"/>
  <c r="H56" i="1" s="1"/>
  <c r="I56" i="1" s="1"/>
  <c r="G55" i="1"/>
  <c r="H55" i="1" s="1"/>
  <c r="I55" i="1" s="1"/>
  <c r="G54" i="1"/>
  <c r="H54" i="1" s="1"/>
  <c r="I54" i="1" s="1"/>
  <c r="G53" i="1"/>
  <c r="H53" i="1" s="1"/>
  <c r="I53" i="1" s="1"/>
  <c r="G45" i="1"/>
  <c r="H45" i="1" s="1"/>
  <c r="I45" i="1" s="1"/>
  <c r="G40" i="1"/>
  <c r="H40" i="1" s="1"/>
  <c r="I40" i="1" s="1"/>
  <c r="G18" i="1" l="1"/>
  <c r="H18" i="1" s="1"/>
  <c r="I131" i="1" l="1"/>
  <c r="G130" i="1"/>
  <c r="H130" i="1" s="1"/>
  <c r="I130" i="1" s="1"/>
  <c r="G129" i="1"/>
  <c r="G127" i="1"/>
  <c r="G126" i="1"/>
  <c r="I125" i="1"/>
  <c r="G124" i="1"/>
  <c r="I123" i="1"/>
  <c r="G122" i="1"/>
  <c r="G121" i="1"/>
  <c r="G120" i="1"/>
  <c r="G119" i="1"/>
  <c r="H119" i="1" s="1"/>
  <c r="I119" i="1" s="1"/>
  <c r="G118" i="1"/>
  <c r="I117" i="1"/>
  <c r="I116" i="1"/>
  <c r="I115" i="1"/>
  <c r="I114" i="1"/>
  <c r="I113" i="1"/>
  <c r="I112" i="1"/>
  <c r="I111" i="1"/>
  <c r="G104" i="1"/>
  <c r="G103" i="1"/>
  <c r="G102" i="1"/>
  <c r="G101" i="1"/>
  <c r="H101" i="1" s="1"/>
  <c r="I101" i="1" s="1"/>
  <c r="I98" i="1"/>
  <c r="G97" i="1"/>
  <c r="G96" i="1"/>
  <c r="G95" i="1"/>
  <c r="G94" i="1"/>
  <c r="H94" i="1" s="1"/>
  <c r="I94" i="1" s="1"/>
  <c r="I93" i="1"/>
  <c r="G92" i="1"/>
  <c r="G91" i="1"/>
  <c r="G90" i="1"/>
  <c r="H90" i="1" s="1"/>
  <c r="I90" i="1" s="1"/>
  <c r="G89" i="1"/>
  <c r="I88" i="1"/>
  <c r="G87" i="1"/>
  <c r="G86" i="1"/>
  <c r="G85" i="1"/>
  <c r="G84" i="1"/>
  <c r="H84" i="1" s="1"/>
  <c r="I84" i="1" s="1"/>
  <c r="I83" i="1"/>
  <c r="G82" i="1"/>
  <c r="G81" i="1"/>
  <c r="G80" i="1"/>
  <c r="H80" i="1" s="1"/>
  <c r="I80" i="1" s="1"/>
  <c r="G79" i="1"/>
  <c r="G78" i="1"/>
  <c r="G77" i="1"/>
  <c r="G76" i="1"/>
  <c r="H76" i="1" s="1"/>
  <c r="I76" i="1" s="1"/>
  <c r="G75" i="1"/>
  <c r="G74" i="1"/>
  <c r="I73" i="1"/>
  <c r="G72" i="1"/>
  <c r="H72" i="1" s="1"/>
  <c r="I72" i="1" s="1"/>
  <c r="I71" i="1"/>
  <c r="G69" i="1"/>
  <c r="G68" i="1"/>
  <c r="H68" i="1" s="1"/>
  <c r="I68" i="1" s="1"/>
  <c r="I67" i="1"/>
  <c r="I65" i="1"/>
  <c r="I64" i="1"/>
  <c r="I63" i="1"/>
  <c r="I62" i="1"/>
  <c r="I61" i="1"/>
  <c r="G51" i="1"/>
  <c r="G48" i="1"/>
  <c r="H48" i="1" s="1"/>
  <c r="I48" i="1" s="1"/>
  <c r="G46" i="1"/>
  <c r="I44" i="1"/>
  <c r="G43" i="1"/>
  <c r="G42" i="1"/>
  <c r="H42" i="1" s="1"/>
  <c r="I42" i="1" s="1"/>
  <c r="G41" i="1"/>
  <c r="G39" i="1"/>
  <c r="G38" i="1"/>
  <c r="I37" i="1"/>
  <c r="G36" i="1"/>
  <c r="G34" i="1"/>
  <c r="G33" i="1"/>
  <c r="G31" i="1"/>
  <c r="H31" i="1" s="1"/>
  <c r="I31" i="1" s="1"/>
  <c r="G30" i="1"/>
  <c r="G29" i="1"/>
  <c r="I28" i="1"/>
  <c r="G27" i="1"/>
  <c r="H27" i="1" s="1"/>
  <c r="I27" i="1" s="1"/>
  <c r="G26" i="1"/>
  <c r="G25" i="1"/>
  <c r="G24" i="1"/>
  <c r="I23" i="1"/>
  <c r="G22" i="1"/>
  <c r="G20" i="1"/>
  <c r="G19" i="1"/>
  <c r="I18" i="1"/>
  <c r="G17" i="1"/>
  <c r="G16" i="1"/>
  <c r="H16" i="1" s="1"/>
  <c r="I16" i="1" s="1"/>
  <c r="G15" i="1"/>
  <c r="I14" i="1"/>
  <c r="G13" i="1"/>
  <c r="G12" i="1"/>
  <c r="G11" i="1"/>
  <c r="G10" i="1"/>
  <c r="H10" i="1" s="1"/>
  <c r="I10" i="1" s="1"/>
  <c r="G9" i="1"/>
  <c r="G8" i="1"/>
  <c r="G7" i="1"/>
  <c r="H7" i="1" l="1"/>
  <c r="I7" i="1" s="1"/>
  <c r="H9" i="1"/>
  <c r="I9" i="1" s="1"/>
  <c r="H22" i="1"/>
  <c r="I22" i="1" s="1"/>
  <c r="H24" i="1"/>
  <c r="I24" i="1" s="1"/>
  <c r="H26" i="1"/>
  <c r="I26" i="1" s="1"/>
  <c r="H29" i="1"/>
  <c r="I29" i="1" s="1"/>
  <c r="H32" i="1"/>
  <c r="I32" i="1" s="1"/>
  <c r="H34" i="1"/>
  <c r="I34" i="1" s="1"/>
  <c r="H39" i="1"/>
  <c r="I39" i="1" s="1"/>
  <c r="H43" i="1"/>
  <c r="I43" i="1" s="1"/>
  <c r="H46" i="1"/>
  <c r="I46" i="1" s="1"/>
  <c r="I52" i="1"/>
  <c r="H69" i="1"/>
  <c r="I69" i="1" s="1"/>
  <c r="H74" i="1"/>
  <c r="I74" i="1" s="1"/>
  <c r="H77" i="1"/>
  <c r="I77" i="1" s="1"/>
  <c r="H79" i="1"/>
  <c r="I79" i="1" s="1"/>
  <c r="H82" i="1"/>
  <c r="I82" i="1" s="1"/>
  <c r="H85" i="1"/>
  <c r="I85" i="1" s="1"/>
  <c r="H87" i="1"/>
  <c r="I87" i="1" s="1"/>
  <c r="H89" i="1"/>
  <c r="I89" i="1" s="1"/>
  <c r="H92" i="1"/>
  <c r="I92" i="1" s="1"/>
  <c r="H95" i="1"/>
  <c r="I95" i="1" s="1"/>
  <c r="H97" i="1"/>
  <c r="I97" i="1" s="1"/>
  <c r="H103" i="1"/>
  <c r="I103" i="1" s="1"/>
  <c r="H118" i="1"/>
  <c r="I118" i="1" s="1"/>
  <c r="H121" i="1"/>
  <c r="I121" i="1" s="1"/>
  <c r="H126" i="1"/>
  <c r="I126" i="1" s="1"/>
  <c r="H129" i="1"/>
  <c r="I129" i="1" s="1"/>
  <c r="H25" i="1"/>
  <c r="I25" i="1" s="1"/>
  <c r="H30" i="1"/>
  <c r="I30" i="1" s="1"/>
  <c r="H33" i="1"/>
  <c r="I33" i="1" s="1"/>
  <c r="H36" i="1"/>
  <c r="I36" i="1" s="1"/>
  <c r="H38" i="1"/>
  <c r="I38" i="1" s="1"/>
  <c r="H41" i="1"/>
  <c r="I41" i="1" s="1"/>
  <c r="H51" i="1"/>
  <c r="I51" i="1" s="1"/>
  <c r="H70" i="1"/>
  <c r="I70" i="1" s="1"/>
  <c r="H75" i="1"/>
  <c r="I75" i="1" s="1"/>
  <c r="H78" i="1"/>
  <c r="I78" i="1" s="1"/>
  <c r="H81" i="1"/>
  <c r="I81" i="1" s="1"/>
  <c r="H86" i="1"/>
  <c r="I86" i="1" s="1"/>
  <c r="H91" i="1"/>
  <c r="I91" i="1" s="1"/>
  <c r="H96" i="1"/>
  <c r="I96" i="1" s="1"/>
  <c r="H102" i="1"/>
  <c r="I102" i="1" s="1"/>
  <c r="H104" i="1"/>
  <c r="I104" i="1" s="1"/>
  <c r="H120" i="1"/>
  <c r="I120" i="1" s="1"/>
  <c r="H122" i="1"/>
  <c r="I122" i="1" s="1"/>
  <c r="H124" i="1"/>
  <c r="I124" i="1" s="1"/>
  <c r="H127" i="1"/>
  <c r="I127" i="1" s="1"/>
  <c r="H11" i="1"/>
  <c r="I11" i="1" s="1"/>
  <c r="H13" i="1"/>
  <c r="I13" i="1" s="1"/>
  <c r="H15" i="1"/>
  <c r="I15" i="1" s="1"/>
  <c r="H20" i="1"/>
  <c r="I20" i="1" s="1"/>
  <c r="H12" i="1"/>
  <c r="I12" i="1" s="1"/>
  <c r="H17" i="1"/>
  <c r="I17" i="1" s="1"/>
  <c r="H19" i="1"/>
  <c r="I19" i="1" s="1"/>
  <c r="H21" i="1"/>
  <c r="I21" i="1" s="1"/>
  <c r="H8" i="1"/>
  <c r="I8" i="1" s="1"/>
  <c r="E136" i="1"/>
  <c r="H136" i="1" l="1"/>
  <c r="H138" i="1" s="1"/>
  <c r="I136" i="1"/>
</calcChain>
</file>

<file path=xl/comments1.xml><?xml version="1.0" encoding="utf-8"?>
<comments xmlns="http://schemas.openxmlformats.org/spreadsheetml/2006/main">
  <authors>
    <author>Tray Caldwell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Formerly PN Services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Tray Caldwell:</t>
        </r>
        <r>
          <rPr>
            <sz val="8"/>
            <color indexed="81"/>
            <rFont val="Tahoma"/>
            <family val="2"/>
          </rPr>
          <t xml:space="preserve">
now requires a PO number.
Accenture
c/o Bristol-Myers Squibb
P.O. Box 696401
San Antonio, TX 78269
Fax: 609-419-7007
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Tray Caldwell:</t>
        </r>
        <r>
          <rPr>
            <sz val="8"/>
            <color indexed="81"/>
            <rFont val="Tahoma"/>
            <family val="2"/>
          </rPr>
          <t xml:space="preserve">
Formerly Trubion Pharmaceuticals and Emergent BioSolutions (subsidiary of now)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Formerly Charles River Clinical Services. In Apr., 2013 recd. notice of filing bankruptcty. Write off invoiced amount.</t>
        </r>
      </text>
    </comment>
  </commentList>
</comments>
</file>

<file path=xl/sharedStrings.xml><?xml version="1.0" encoding="utf-8"?>
<sst xmlns="http://schemas.openxmlformats.org/spreadsheetml/2006/main" count="356" uniqueCount="280">
  <si>
    <t>= Educational Research Institutions at one BLOCK lower</t>
  </si>
  <si>
    <t>SITE USE</t>
  </si>
  <si>
    <t>SAC</t>
  </si>
  <si>
    <t>ACTUAL</t>
  </si>
  <si>
    <t>FINAL SAC</t>
  </si>
  <si>
    <t>PERMIT #</t>
  </si>
  <si>
    <t>GENERATOR NAME</t>
  </si>
  <si>
    <t>BLOCK</t>
  </si>
  <si>
    <t>CHARGE</t>
  </si>
  <si>
    <t>BALANCE</t>
  </si>
  <si>
    <t>G1001</t>
  </si>
  <si>
    <t>HCS CORPORATION</t>
  </si>
  <si>
    <t>G1002</t>
  </si>
  <si>
    <t>GL Entry</t>
  </si>
  <si>
    <t>G1004</t>
  </si>
  <si>
    <t>US ECOLOGY RICHLAND SITE</t>
  </si>
  <si>
    <t>G1006</t>
  </si>
  <si>
    <t>NOAA NATIONAL MARINE FISHERIES SERVICE</t>
  </si>
  <si>
    <t>G1008</t>
  </si>
  <si>
    <t>FRED HUTCHINSON CANCER RESEARCH CENTER</t>
  </si>
  <si>
    <t>G1011</t>
  </si>
  <si>
    <t>SEATTLE BIOMEDICAL RESEARCH INSTITUTE</t>
  </si>
  <si>
    <t>G1014</t>
  </si>
  <si>
    <t>G1015</t>
  </si>
  <si>
    <t>UNIVERSITY OF WASHINGTON</t>
  </si>
  <si>
    <t>G1017</t>
  </si>
  <si>
    <t>ZYMOGENETICS, INC.</t>
  </si>
  <si>
    <t>G1018</t>
  </si>
  <si>
    <t>ENERGY NORTHWEST (WPPSS)</t>
  </si>
  <si>
    <t>G1022</t>
  </si>
  <si>
    <t>BOEING COMPANY, THE</t>
  </si>
  <si>
    <t>0 (1)</t>
  </si>
  <si>
    <t>2 (3)</t>
  </si>
  <si>
    <t>G1026</t>
  </si>
  <si>
    <t>TEST AMERICA</t>
  </si>
  <si>
    <t>G1027</t>
  </si>
  <si>
    <t>BENAROYA RESEARCH INSTITUTE AT VIRGINIA MASON</t>
  </si>
  <si>
    <t>G1028</t>
  </si>
  <si>
    <t>UNITECH SERVICES GROUP WA (INTERSTATE NUCLEAR)</t>
  </si>
  <si>
    <t>G1029</t>
  </si>
  <si>
    <t>PUGET SOUND NAVAL SHIPYARD</t>
  </si>
  <si>
    <t>G1032</t>
  </si>
  <si>
    <t>AREVA NP, INC. (FRAMATOME/SIEMENS)</t>
  </si>
  <si>
    <t>G1033</t>
  </si>
  <si>
    <t>WASHINGTON STATE UNIVERSITY</t>
  </si>
  <si>
    <t>3 (4)</t>
  </si>
  <si>
    <t>G1034</t>
  </si>
  <si>
    <t>G1044</t>
  </si>
  <si>
    <t>WASHINGTON STATE DEPARTMENT OF HEALTH</t>
  </si>
  <si>
    <t>G1045</t>
  </si>
  <si>
    <t>VA PUGET SOUND HEALTH CARE SYSTEM</t>
  </si>
  <si>
    <t>G1048</t>
  </si>
  <si>
    <t>US AIR FORCE (WASHINGTON SITES)</t>
  </si>
  <si>
    <t>G1049</t>
  </si>
  <si>
    <t>WESTERN WASHINGTON UNIVERSITY</t>
  </si>
  <si>
    <t>1 (2)</t>
  </si>
  <si>
    <t>0 (0)</t>
  </si>
  <si>
    <t>G1076</t>
  </si>
  <si>
    <t>US NAVY (WASHINGTON SITES)</t>
  </si>
  <si>
    <t>G1080</t>
  </si>
  <si>
    <t>US ARMY (WASHINGTON SITES)</t>
  </si>
  <si>
    <t>G1096</t>
  </si>
  <si>
    <t>MORAVEK BIOCHEMICALS, INC</t>
  </si>
  <si>
    <t>G1103</t>
  </si>
  <si>
    <t>PACIFIC NORTHWEST RESEARCH INSTITUTE</t>
  </si>
  <si>
    <t>G1105</t>
  </si>
  <si>
    <t>G1108</t>
  </si>
  <si>
    <t>DENDREON CORPORATION</t>
  </si>
  <si>
    <t>G1126</t>
  </si>
  <si>
    <t>SEATTLE GENETICS INC.</t>
  </si>
  <si>
    <t>G1137</t>
  </si>
  <si>
    <t>G1149</t>
  </si>
  <si>
    <t>ISORAY MEDICAL INC.</t>
  </si>
  <si>
    <t>G1150</t>
  </si>
  <si>
    <t>SCHNITZER STEEL OF TACOMA</t>
  </si>
  <si>
    <t>G1154</t>
  </si>
  <si>
    <t>G1156</t>
  </si>
  <si>
    <t>SEATTLE CHILDREN'S HOSPITAL</t>
  </si>
  <si>
    <t>G1173</t>
  </si>
  <si>
    <t>G2012</t>
  </si>
  <si>
    <t xml:space="preserve">UNIVERSITY OF OREGON </t>
  </si>
  <si>
    <t>G2014</t>
  </si>
  <si>
    <t>UTAH STATE UNIVERSITY</t>
  </si>
  <si>
    <t>G2016</t>
  </si>
  <si>
    <t>OREGON HEALTH &amp; SCIENCE UNIVERSITY</t>
  </si>
  <si>
    <t>G2017</t>
  </si>
  <si>
    <t xml:space="preserve">UNIVERSITY OF MONTANA </t>
  </si>
  <si>
    <t>G2020</t>
  </si>
  <si>
    <t>UNIVERSITY OF UTAH</t>
  </si>
  <si>
    <t>G2021</t>
  </si>
  <si>
    <t>UNIVERSITY OF HAWAII</t>
  </si>
  <si>
    <t>G2022</t>
  </si>
  <si>
    <t>OREGON STATE UNIVERSITY</t>
  </si>
  <si>
    <t>G2025</t>
  </si>
  <si>
    <t>PCC STRUCTURALS</t>
  </si>
  <si>
    <t>G2031</t>
  </si>
  <si>
    <t>VA MEDICAL CENTER - PORTLAND</t>
  </si>
  <si>
    <t>G2032</t>
  </si>
  <si>
    <t>PEARL HARBOR NAVAL SHIPYARD</t>
  </si>
  <si>
    <t>G2035</t>
  </si>
  <si>
    <t>ARUP, INC. (ASSOC. REGIONAL UNIV PATHOLOGY)</t>
  </si>
  <si>
    <t>G2038</t>
  </si>
  <si>
    <t xml:space="preserve">UNIVERSITY OF WYOMING </t>
  </si>
  <si>
    <t>G2042</t>
  </si>
  <si>
    <t>US ARMY (ALASKA SITES)</t>
  </si>
  <si>
    <t>G2049</t>
  </si>
  <si>
    <t>US ARMY (UTAH SITES) TOOELE</t>
  </si>
  <si>
    <t>G2050</t>
  </si>
  <si>
    <t>US ARMY (IDAHO SITES)</t>
  </si>
  <si>
    <t>G2051</t>
  </si>
  <si>
    <t>US ARMY (WYOMING SITES)</t>
  </si>
  <si>
    <t>G2052</t>
  </si>
  <si>
    <t>US AIR FORCE (OREGON SITES)</t>
  </si>
  <si>
    <t>G2053</t>
  </si>
  <si>
    <t>US AIR FORCE (UTAH SITES)</t>
  </si>
  <si>
    <t>G2054</t>
  </si>
  <si>
    <t>US AIR FORCE (MONTANA SITES)</t>
  </si>
  <si>
    <t>G2055</t>
  </si>
  <si>
    <t>US AIR FORCE (WYOMING SITES)</t>
  </si>
  <si>
    <t>G2064</t>
  </si>
  <si>
    <t>US ARMY (HAWAII SITES)</t>
  </si>
  <si>
    <t>G2066</t>
  </si>
  <si>
    <t>G2067</t>
  </si>
  <si>
    <t>US ARMY (OREGON SITES)</t>
  </si>
  <si>
    <t>G2068</t>
  </si>
  <si>
    <t>US AIR FORCE (IDAHO SITES)</t>
  </si>
  <si>
    <t>G2082</t>
  </si>
  <si>
    <t>PORTLAND STATE UNIVERSITY</t>
  </si>
  <si>
    <t>G2087</t>
  </si>
  <si>
    <t>US NAVY (HAWAII SITES)</t>
  </si>
  <si>
    <t>G2091</t>
  </si>
  <si>
    <t>US ARMY (MONTANA SITES)</t>
  </si>
  <si>
    <t>G2106</t>
  </si>
  <si>
    <t>ROCKY MOUNTAIN LABS, NIAID, NIH</t>
  </si>
  <si>
    <t>G2122</t>
  </si>
  <si>
    <t>SCHNITZER STEEL PRODUCTS COMPANY</t>
  </si>
  <si>
    <t>G2124</t>
  </si>
  <si>
    <t>REED COLLEGE</t>
  </si>
  <si>
    <t>G2130</t>
  </si>
  <si>
    <t>U.S. AIR FORCE (ALASKA SITES)</t>
  </si>
  <si>
    <t>G2131</t>
  </si>
  <si>
    <t>U.S. AIR FORCE (HAWAII SITES)</t>
  </si>
  <si>
    <t>G2140</t>
  </si>
  <si>
    <t>U.S. D.O.E., NETL-ALBANY</t>
  </si>
  <si>
    <t>G2151</t>
  </si>
  <si>
    <t>INTERNATIONAL ISOTOPES INC.</t>
  </si>
  <si>
    <t>G2155</t>
  </si>
  <si>
    <t>BYU - IDAHO</t>
  </si>
  <si>
    <t>G2167</t>
  </si>
  <si>
    <t>INTERMOUNTAIN HEALTHCARE INC.</t>
  </si>
  <si>
    <t>G3006</t>
  </si>
  <si>
    <t>G3007</t>
  </si>
  <si>
    <t>UNIVERSITY OF NEVADA (RENO)</t>
  </si>
  <si>
    <t>G3016</t>
  </si>
  <si>
    <t>UNIVERSITY OF COLORADO - BOULDER</t>
  </si>
  <si>
    <t>G3028</t>
  </si>
  <si>
    <t>UNIVERSITY OF NEVADA - LAS VEGAS</t>
  </si>
  <si>
    <t>G3037</t>
  </si>
  <si>
    <t xml:space="preserve">UNIVERSITY OF DENVER </t>
  </si>
  <si>
    <t>G3046</t>
  </si>
  <si>
    <t>US ARMY (NEVADA SITES)</t>
  </si>
  <si>
    <t>G3047</t>
  </si>
  <si>
    <t>US ARMY (COLORADO SITES)</t>
  </si>
  <si>
    <t>G3048</t>
  </si>
  <si>
    <t>US AIR FORCE (COLORADO SITES)</t>
  </si>
  <si>
    <t>G3049</t>
  </si>
  <si>
    <t>US AIR FORCE (NEW MEXICO SITES)</t>
  </si>
  <si>
    <t>G3050</t>
  </si>
  <si>
    <t>US AIR FORCE (NEVADA SITES)</t>
  </si>
  <si>
    <t>G3058</t>
  </si>
  <si>
    <t>NEW MEXICO STATE UNIVERSITY</t>
  </si>
  <si>
    <t>G3059</t>
  </si>
  <si>
    <t>US ARMY (NEW MEXICO SITES/NASA)</t>
  </si>
  <si>
    <t>G3095</t>
  </si>
  <si>
    <t>THERMO MF PHYSICS CORP</t>
  </si>
  <si>
    <t>G3124</t>
  </si>
  <si>
    <t>US NAVY (NEVADA SITES)</t>
  </si>
  <si>
    <t>Revenue Requirement</t>
  </si>
  <si>
    <t>G2173</t>
  </si>
  <si>
    <t>QAL-TEK ASSOCIATES</t>
  </si>
  <si>
    <t>INSTITUTE FOR SYSTEMS BIOLOGY</t>
  </si>
  <si>
    <t>EMERGENT PRODUCT DEVELOPMENT SEATTLE LLC</t>
  </si>
  <si>
    <t>G1191</t>
  </si>
  <si>
    <t>R.J. LEE GROUP, INC.</t>
  </si>
  <si>
    <t>G2065</t>
  </si>
  <si>
    <t>IDAHO STATE UNIVERSITY</t>
  </si>
  <si>
    <t>WESTINGHOUSE, RICHLAND SERVICE CENTER</t>
  </si>
  <si>
    <t xml:space="preserve">AMGEN, INC. </t>
  </si>
  <si>
    <t>PERMAFIX NORTHWEST, INC.</t>
  </si>
  <si>
    <t>G2193</t>
  </si>
  <si>
    <t>METRO METALS NORTHWEST, INC.</t>
  </si>
  <si>
    <t>UNIVERSITY OF COLORADO - DENVER</t>
  </si>
  <si>
    <t>SAC Refund / (Undercollection)</t>
  </si>
  <si>
    <t>G1199</t>
  </si>
  <si>
    <t>BRUKER AXS HANDHELD, INC.</t>
  </si>
  <si>
    <t>G1200</t>
  </si>
  <si>
    <t>CARDINAL HEALTH PET MANUFACTURING</t>
  </si>
  <si>
    <t>G2080</t>
  </si>
  <si>
    <t>EARLE A. CHILES RESEARCH INSTITUTE</t>
  </si>
  <si>
    <t>G3062</t>
  </si>
  <si>
    <t>US NAVY (NEW MEXICO SITES)</t>
  </si>
  <si>
    <t>G3150</t>
  </si>
  <si>
    <t>PARTICLE MEASURING SYSTEMS INC.</t>
  </si>
  <si>
    <t>G1119</t>
  </si>
  <si>
    <t>OVERLAKE HOSPITAL MEDICAL CENTER</t>
  </si>
  <si>
    <t>G1166</t>
  </si>
  <si>
    <t>DAWN MINING COMPANY</t>
  </si>
  <si>
    <t>G1202</t>
  </si>
  <si>
    <t>SEATTLE NUCLEAR MEDICINE</t>
  </si>
  <si>
    <t>G1203</t>
  </si>
  <si>
    <t>CDI SEATTLE</t>
  </si>
  <si>
    <t>G2034</t>
  </si>
  <si>
    <t>MONTANA STATE UNIVERSITY</t>
  </si>
  <si>
    <t>OREGON PUBLIC HEALTH, RADIATION PROTECTION SERVICES</t>
  </si>
  <si>
    <t>G2158</t>
  </si>
  <si>
    <t>SIGA TECHNOLOGIES INC.</t>
  </si>
  <si>
    <t>G2201</t>
  </si>
  <si>
    <t>RCOA IMAGING SERVICES, INC.</t>
  </si>
  <si>
    <t>G2202</t>
  </si>
  <si>
    <t>USDA-ARS SMALL GRAINS AND POTATO RESEARCH UNIT</t>
  </si>
  <si>
    <t>G2203</t>
  </si>
  <si>
    <t>R.S. DAVIS RECYCLING, INC.</t>
  </si>
  <si>
    <t>G3002</t>
  </si>
  <si>
    <t>UNIVERSITY OF NEW MEXICO</t>
  </si>
  <si>
    <t>G3035</t>
  </si>
  <si>
    <t>COLORADO STATE UNIVERSITY</t>
  </si>
  <si>
    <t>G3060</t>
  </si>
  <si>
    <t>UNIVERSITY CORP FOR ATMOSPHERIC RESEARCH</t>
  </si>
  <si>
    <t>G3183</t>
  </si>
  <si>
    <t>UNIVERSITY OF NORTHERN COLORADO</t>
  </si>
  <si>
    <t>G3185</t>
  </si>
  <si>
    <t>TENET SUNVIEW IMAGING LLC</t>
  </si>
  <si>
    <t>2015</t>
  </si>
  <si>
    <t>CU FT 2015</t>
  </si>
  <si>
    <t>BLOODWORKS NORTHWEST</t>
  </si>
  <si>
    <t>4 (5)</t>
  </si>
  <si>
    <t>Dose</t>
  </si>
  <si>
    <t>EUROFINS PANLABS, INC. (CEREP, INC.)</t>
  </si>
  <si>
    <t>Not renewing permit</t>
  </si>
  <si>
    <t>Waste received in Feb.</t>
  </si>
  <si>
    <t>7 (8)</t>
  </si>
  <si>
    <t>G1151</t>
  </si>
  <si>
    <t>MULTICARE TACOMA GENERAL HOSPITAL</t>
  </si>
  <si>
    <t>G1190</t>
  </si>
  <si>
    <t>PROVIDENCE SACRED HEART MEDICAL CENTER</t>
  </si>
  <si>
    <t>G1204</t>
  </si>
  <si>
    <t>PROVIDENCE CENTRALIA HOSPITAL</t>
  </si>
  <si>
    <t>G1205</t>
  </si>
  <si>
    <t>STANFORD UNIVERSITY</t>
  </si>
  <si>
    <t>G1206</t>
  </si>
  <si>
    <t>PACIFIC STEEL AND RECYCLING, INC. (TACOMA)</t>
  </si>
  <si>
    <t>G1207</t>
  </si>
  <si>
    <t>ALLEN INSTITUTE</t>
  </si>
  <si>
    <t>G1208</t>
  </si>
  <si>
    <t>PROVIDENCE REGIONAL MEDICAL CENTER EVERETT</t>
  </si>
  <si>
    <t>G1209</t>
  </si>
  <si>
    <t>SEATTLE CHILDREN'S RESEARCH INSTITUTE</t>
  </si>
  <si>
    <t>G1210</t>
  </si>
  <si>
    <t>KURION, INC.</t>
  </si>
  <si>
    <t>G1211</t>
  </si>
  <si>
    <t>INNOVATIVE IONIZING TECHNOLOGIES, INC.</t>
  </si>
  <si>
    <t>G2003</t>
  </si>
  <si>
    <t>BRIGHAM YOUNG UNIVERSITY</t>
  </si>
  <si>
    <t>G2008</t>
  </si>
  <si>
    <t>HAWAII AGRICULTURE RESEARCH CENTER</t>
  </si>
  <si>
    <t>022150</t>
  </si>
  <si>
    <t>G2160</t>
  </si>
  <si>
    <t>BOISE STATE UNIVERSITY</t>
  </si>
  <si>
    <t>G2197</t>
  </si>
  <si>
    <t>U.S. EPA/REGION 10 (IDAHO)</t>
  </si>
  <si>
    <t>G2204</t>
  </si>
  <si>
    <t>PACIFIC RECYCLING</t>
  </si>
  <si>
    <t>G2205</t>
  </si>
  <si>
    <t>MCKENZIE-WILLAMETTE MEDICAL CENTER</t>
  </si>
  <si>
    <t>G2206</t>
  </si>
  <si>
    <t>ST. VINCENT HEALTHCARE</t>
  </si>
  <si>
    <t>G3101</t>
  </si>
  <si>
    <t>BALL AEROSPACE &amp; TECHNOLOGIES CORP</t>
  </si>
  <si>
    <t>G3186</t>
  </si>
  <si>
    <t>ROSEMONT REALTY,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</si>
</sst>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2" formatCode="_(&quot;$&quot;* #,##0_);_(&quot;$&quot;* \(#,##0\);_(&quot;$&quot;* &quot;-&quot;_);_(@_)"/>
    <numFmt numFmtId="43" formatCode="_(* #,##0.00_);_(* \(#,##0.00\);_(* &quot;-&quot;??_);_(@_)"/>
  </numFmts>
  <fonts count="15" x14ac:knownFonts="1">
    <font>
      <sz val="10"/>
      <color indexed="8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10"/>
      <color indexed="61"/>
      <name val="MS Sans Serif"/>
      <family val="2"/>
    </font>
    <font>
      <b/>
      <sz val="8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color indexed="20"/>
      <name val="MS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.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0" fontId="1" fillId="0" borderId="0" applyFont="0" applyFill="0" applyBorder="0" applyAlignment="0" applyProtection="0"/>
    <xf numFmtId="3" fontId="2" fillId="0" borderId="0"/>
    <xf numFmtId="8" fontId="1" fillId="0" borderId="0" applyFont="0" applyFill="0" applyBorder="0" applyAlignment="0" applyProtection="0"/>
    <xf numFmtId="42" fontId="2" fillId="0" borderId="0"/>
    <xf numFmtId="0" fontId="1" fillId="0" borderId="0"/>
    <xf numFmtId="0" fontId="8" fillId="0" borderId="0"/>
    <xf numFmtId="43" fontId="14" fillId="0" borderId="0" applyFont="0" applyFill="0" applyBorder="0" applyAlignment="0" applyProtection="0"/>
    <xf numFmtId="0" fontId="2" fillId="0" borderId="0"/>
    <xf numFmtId="0" fontId="1" fillId="0" borderId="0"/>
  </cellStyleXfs>
  <cellXfs count="98">
    <xf numFmtId="0" fontId="0" fillId="0" borderId="0" xfId="0" applyNumberFormat="1" applyFill="1" applyBorder="1" applyAlignment="1" applyProtection="1"/>
    <xf numFmtId="0" fontId="3" fillId="2" borderId="0" xfId="5" applyFont="1" applyFill="1" applyAlignment="1">
      <alignment horizontal="center"/>
    </xf>
    <xf numFmtId="0" fontId="3" fillId="0" borderId="0" xfId="5" quotePrefix="1" applyFont="1" applyFill="1" applyAlignment="1">
      <alignment horizontal="left"/>
    </xf>
    <xf numFmtId="0" fontId="3" fillId="0" borderId="0" xfId="5" applyFont="1"/>
    <xf numFmtId="0" fontId="3" fillId="0" borderId="0" xfId="5" applyFont="1" applyAlignment="1">
      <alignment horizontal="center"/>
    </xf>
    <xf numFmtId="39" fontId="3" fillId="0" borderId="0" xfId="5" applyNumberFormat="1" applyFont="1"/>
    <xf numFmtId="0" fontId="3" fillId="0" borderId="0" xfId="5" applyFont="1" applyFill="1" applyAlignment="1">
      <alignment horizontal="center"/>
    </xf>
    <xf numFmtId="0" fontId="3" fillId="0" borderId="0" xfId="5" applyFont="1" applyFill="1"/>
    <xf numFmtId="0" fontId="3" fillId="0" borderId="0" xfId="5" applyFont="1" applyFill="1" applyBorder="1" applyAlignment="1">
      <alignment horizontal="center"/>
    </xf>
    <xf numFmtId="0" fontId="3" fillId="0" borderId="0" xfId="5" applyFont="1" applyBorder="1" applyAlignment="1"/>
    <xf numFmtId="0" fontId="4" fillId="0" borderId="1" xfId="5" applyFont="1" applyBorder="1" applyAlignment="1">
      <alignment horizontal="center"/>
    </xf>
    <xf numFmtId="0" fontId="4" fillId="0" borderId="2" xfId="5" applyFont="1" applyBorder="1" applyAlignment="1">
      <alignment horizontal="center"/>
    </xf>
    <xf numFmtId="39" fontId="4" fillId="0" borderId="2" xfId="1" applyNumberFormat="1" applyFont="1" applyBorder="1" applyAlignment="1">
      <alignment horizontal="center"/>
    </xf>
    <xf numFmtId="0" fontId="3" fillId="0" borderId="3" xfId="5" applyFont="1" applyFill="1" applyBorder="1" applyAlignment="1">
      <alignment horizontal="center"/>
    </xf>
    <xf numFmtId="0" fontId="3" fillId="0" borderId="3" xfId="5" applyFont="1" applyBorder="1" applyAlignment="1">
      <alignment horizontal="center"/>
    </xf>
    <xf numFmtId="0" fontId="4" fillId="0" borderId="4" xfId="5" applyFont="1" applyBorder="1" applyAlignment="1">
      <alignment horizontal="center"/>
    </xf>
    <xf numFmtId="39" fontId="4" fillId="0" borderId="4" xfId="1" applyNumberFormat="1" applyFont="1" applyBorder="1" applyAlignment="1">
      <alignment horizontal="center"/>
    </xf>
    <xf numFmtId="0" fontId="1" fillId="0" borderId="0" xfId="5" applyFill="1" applyAlignment="1">
      <alignment horizontal="center"/>
    </xf>
    <xf numFmtId="0" fontId="1" fillId="0" borderId="0" xfId="5" applyAlignment="1">
      <alignment horizontal="left"/>
    </xf>
    <xf numFmtId="39" fontId="5" fillId="0" borderId="0" xfId="1" applyNumberFormat="1" applyFont="1"/>
    <xf numFmtId="0" fontId="6" fillId="0" borderId="0" xfId="5" applyFont="1" applyAlignment="1">
      <alignment horizontal="center"/>
    </xf>
    <xf numFmtId="38" fontId="4" fillId="0" borderId="0" xfId="1" applyNumberFormat="1" applyFont="1"/>
    <xf numFmtId="0" fontId="4" fillId="0" borderId="0" xfId="5" applyFont="1" applyAlignment="1">
      <alignment horizontal="center"/>
    </xf>
    <xf numFmtId="38" fontId="4" fillId="0" borderId="0" xfId="1" applyNumberFormat="1" applyFont="1" applyFill="1" applyAlignment="1">
      <alignment horizontal="right"/>
    </xf>
    <xf numFmtId="0" fontId="1" fillId="0" borderId="0" xfId="5" applyFill="1" applyBorder="1" applyAlignment="1">
      <alignment horizontal="center"/>
    </xf>
    <xf numFmtId="0" fontId="1" fillId="0" borderId="0" xfId="5" applyBorder="1" applyAlignment="1">
      <alignment horizontal="left"/>
    </xf>
    <xf numFmtId="0" fontId="1" fillId="0" borderId="0" xfId="5" applyFill="1" applyBorder="1"/>
    <xf numFmtId="0" fontId="1" fillId="0" borderId="0" xfId="5"/>
    <xf numFmtId="4" fontId="1" fillId="0" borderId="0" xfId="5" applyNumberFormat="1" applyFill="1" applyBorder="1" applyAlignment="1">
      <alignment horizontal="center"/>
    </xf>
    <xf numFmtId="0" fontId="4" fillId="0" borderId="0" xfId="5" quotePrefix="1" applyFont="1" applyAlignment="1">
      <alignment horizontal="center"/>
    </xf>
    <xf numFmtId="38" fontId="4" fillId="0" borderId="0" xfId="1" applyNumberFormat="1" applyFont="1" applyAlignment="1">
      <alignment horizontal="right"/>
    </xf>
    <xf numFmtId="0" fontId="1" fillId="0" borderId="0" xfId="5" applyBorder="1"/>
    <xf numFmtId="0" fontId="1" fillId="0" borderId="0" xfId="5" applyFill="1" applyBorder="1" applyAlignment="1">
      <alignment horizontal="left"/>
    </xf>
    <xf numFmtId="0" fontId="4" fillId="0" borderId="0" xfId="5" applyFont="1" applyFill="1" applyAlignment="1">
      <alignment horizontal="center"/>
    </xf>
    <xf numFmtId="38" fontId="4" fillId="0" borderId="0" xfId="1" applyNumberFormat="1" applyFont="1" applyFill="1"/>
    <xf numFmtId="39" fontId="4" fillId="0" borderId="0" xfId="1" applyNumberFormat="1" applyFont="1" applyFill="1"/>
    <xf numFmtId="0" fontId="1" fillId="2" borderId="0" xfId="5" applyFill="1" applyBorder="1" applyAlignment="1">
      <alignment horizontal="left"/>
    </xf>
    <xf numFmtId="0" fontId="7" fillId="0" borderId="0" xfId="5" applyFont="1" applyFill="1" applyAlignment="1">
      <alignment horizontal="center"/>
    </xf>
    <xf numFmtId="0" fontId="8" fillId="0" borderId="0" xfId="5" applyFont="1" applyFill="1" applyBorder="1" applyAlignment="1">
      <alignment horizontal="center"/>
    </xf>
    <xf numFmtId="0" fontId="8" fillId="0" borderId="0" xfId="5" applyFont="1" applyBorder="1" applyAlignment="1">
      <alignment horizontal="left"/>
    </xf>
    <xf numFmtId="0" fontId="1" fillId="0" borderId="0" xfId="5" applyFill="1" applyAlignment="1">
      <alignment horizontal="left"/>
    </xf>
    <xf numFmtId="0" fontId="4" fillId="0" borderId="0" xfId="5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49" fontId="4" fillId="0" borderId="0" xfId="1" applyNumberFormat="1" applyFont="1" applyAlignment="1">
      <alignment horizontal="center"/>
    </xf>
    <xf numFmtId="0" fontId="7" fillId="0" borderId="0" xfId="5" applyFont="1"/>
    <xf numFmtId="0" fontId="8" fillId="0" borderId="0" xfId="5" applyFont="1" applyFill="1" applyBorder="1" applyAlignment="1">
      <alignment horizontal="left"/>
    </xf>
    <xf numFmtId="38" fontId="4" fillId="0" borderId="3" xfId="1" applyNumberFormat="1" applyFont="1" applyBorder="1"/>
    <xf numFmtId="39" fontId="4" fillId="0" borderId="3" xfId="1" applyNumberFormat="1" applyFont="1" applyBorder="1"/>
    <xf numFmtId="0" fontId="3" fillId="0" borderId="0" xfId="5" applyFont="1" applyBorder="1" applyAlignment="1">
      <alignment horizontal="left"/>
    </xf>
    <xf numFmtId="0" fontId="7" fillId="0" borderId="0" xfId="5" applyFont="1" applyAlignment="1">
      <alignment horizontal="center"/>
    </xf>
    <xf numFmtId="39" fontId="7" fillId="0" borderId="0" xfId="5" applyNumberFormat="1" applyFont="1"/>
    <xf numFmtId="0" fontId="3" fillId="0" borderId="0" xfId="5" applyFont="1" applyAlignment="1">
      <alignment horizontal="left"/>
    </xf>
    <xf numFmtId="0" fontId="3" fillId="0" borderId="0" xfId="5" applyFont="1" applyBorder="1"/>
    <xf numFmtId="0" fontId="3" fillId="0" borderId="0" xfId="5" applyFont="1" applyFill="1" applyAlignment="1">
      <alignment horizontal="left"/>
    </xf>
    <xf numFmtId="39" fontId="3" fillId="0" borderId="0" xfId="5" applyNumberFormat="1" applyFont="1" applyFill="1"/>
    <xf numFmtId="0" fontId="3" fillId="0" borderId="0" xfId="5" applyFont="1" applyBorder="1" applyAlignment="1">
      <alignment horizontal="center"/>
    </xf>
    <xf numFmtId="39" fontId="3" fillId="0" borderId="0" xfId="5" applyNumberFormat="1" applyFont="1" applyBorder="1"/>
    <xf numFmtId="0" fontId="1" fillId="0" borderId="0" xfId="5" applyFont="1" applyFill="1" applyBorder="1" applyAlignment="1">
      <alignment horizontal="center"/>
    </xf>
    <xf numFmtId="0" fontId="1" fillId="0" borderId="0" xfId="5" applyFont="1" applyFill="1" applyBorder="1"/>
    <xf numFmtId="0" fontId="1" fillId="0" borderId="0" xfId="5" applyFont="1" applyAlignment="1">
      <alignment horizontal="left"/>
    </xf>
    <xf numFmtId="0" fontId="0" fillId="0" borderId="0" xfId="0" applyAlignment="1">
      <alignment horizontal="left"/>
    </xf>
    <xf numFmtId="0" fontId="1" fillId="0" borderId="0" xfId="5" applyFont="1" applyFill="1" applyBorder="1" applyAlignment="1">
      <alignment horizontal="left"/>
    </xf>
    <xf numFmtId="40" fontId="3" fillId="0" borderId="0" xfId="5" applyNumberFormat="1" applyFont="1" applyFill="1" applyAlignment="1">
      <alignment horizontal="right"/>
    </xf>
    <xf numFmtId="40" fontId="9" fillId="0" borderId="0" xfId="3" applyNumberFormat="1" applyFont="1" applyFill="1"/>
    <xf numFmtId="0" fontId="3" fillId="0" borderId="0" xfId="5" applyFont="1" applyFill="1" applyAlignment="1">
      <alignment horizontal="right"/>
    </xf>
    <xf numFmtId="0" fontId="1" fillId="3" borderId="0" xfId="5" applyFont="1" applyFill="1" applyBorder="1"/>
    <xf numFmtId="0" fontId="7" fillId="0" borderId="0" xfId="5" applyFont="1" applyAlignment="1">
      <alignment horizontal="right"/>
    </xf>
    <xf numFmtId="40" fontId="9" fillId="0" borderId="0" xfId="3" applyNumberFormat="1" applyFont="1"/>
    <xf numFmtId="40" fontId="6" fillId="0" borderId="8" xfId="5" applyNumberFormat="1" applyFont="1" applyBorder="1"/>
    <xf numFmtId="0" fontId="3" fillId="0" borderId="0" xfId="5" applyFont="1" applyAlignment="1">
      <alignment horizontal="right"/>
    </xf>
    <xf numFmtId="39" fontId="3" fillId="0" borderId="0" xfId="5" applyNumberFormat="1" applyFont="1" applyAlignment="1">
      <alignment horizontal="right"/>
    </xf>
    <xf numFmtId="40" fontId="3" fillId="0" borderId="0" xfId="5" applyNumberFormat="1" applyFont="1"/>
    <xf numFmtId="40" fontId="3" fillId="0" borderId="0" xfId="5" applyNumberFormat="1" applyFont="1" applyBorder="1"/>
    <xf numFmtId="0" fontId="3" fillId="0" borderId="0" xfId="0" quotePrefix="1" applyFont="1" applyFill="1" applyAlignment="1">
      <alignment horizontal="left"/>
    </xf>
    <xf numFmtId="0" fontId="1" fillId="3" borderId="0" xfId="5" applyFill="1"/>
    <xf numFmtId="0" fontId="1" fillId="0" borderId="0" xfId="5" applyFill="1"/>
    <xf numFmtId="0" fontId="1" fillId="3" borderId="0" xfId="5" applyFill="1" applyAlignment="1">
      <alignment horizontal="left"/>
    </xf>
    <xf numFmtId="0" fontId="1" fillId="3" borderId="0" xfId="5" applyFill="1" applyBorder="1" applyAlignment="1">
      <alignment horizontal="left"/>
    </xf>
    <xf numFmtId="0" fontId="1" fillId="3" borderId="0" xfId="5" applyFill="1" applyBorder="1"/>
    <xf numFmtId="0" fontId="0" fillId="3" borderId="0" xfId="0" applyFill="1" applyBorder="1"/>
    <xf numFmtId="39" fontId="5" fillId="0" borderId="0" xfId="1" applyNumberFormat="1" applyFont="1" applyAlignment="1">
      <alignment horizontal="center"/>
    </xf>
    <xf numFmtId="38" fontId="4" fillId="0" borderId="0" xfId="1" applyNumberFormat="1" applyFont="1" applyAlignment="1">
      <alignment horizontal="center"/>
    </xf>
    <xf numFmtId="40" fontId="9" fillId="0" borderId="0" xfId="3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/>
    <xf numFmtId="39" fontId="4" fillId="0" borderId="0" xfId="1" applyNumberFormat="1" applyFont="1" applyFill="1" applyAlignment="1">
      <alignment horizontal="right"/>
    </xf>
    <xf numFmtId="0" fontId="4" fillId="0" borderId="0" xfId="5" applyFont="1" applyAlignment="1">
      <alignment horizontal="left"/>
    </xf>
    <xf numFmtId="38" fontId="4" fillId="0" borderId="0" xfId="1" applyNumberFormat="1" applyFont="1" applyAlignment="1">
      <alignment horizontal="left"/>
    </xf>
    <xf numFmtId="0" fontId="8" fillId="3" borderId="0" xfId="0" applyFont="1" applyFill="1" applyBorder="1"/>
    <xf numFmtId="0" fontId="3" fillId="0" borderId="0" xfId="5" quotePrefix="1" applyFont="1" applyFill="1" applyAlignment="1">
      <alignment horizontal="center"/>
    </xf>
    <xf numFmtId="0" fontId="8" fillId="3" borderId="0" xfId="5" applyFont="1" applyFill="1" applyBorder="1" applyAlignment="1">
      <alignment horizontal="left"/>
    </xf>
    <xf numFmtId="0" fontId="7" fillId="0" borderId="0" xfId="9" applyFont="1" applyFill="1" applyAlignment="1">
      <alignment horizontal="center"/>
    </xf>
    <xf numFmtId="0" fontId="1" fillId="0" borderId="0" xfId="9" applyFill="1" applyBorder="1" applyAlignment="1">
      <alignment horizontal="center"/>
    </xf>
    <xf numFmtId="0" fontId="1" fillId="2" borderId="0" xfId="9" applyFill="1" applyBorder="1"/>
    <xf numFmtId="49" fontId="3" fillId="0" borderId="5" xfId="5" applyNumberFormat="1" applyFont="1" applyBorder="1" applyAlignment="1">
      <alignment horizontal="center"/>
    </xf>
    <xf numFmtId="49" fontId="3" fillId="0" borderId="6" xfId="5" applyNumberFormat="1" applyFont="1" applyBorder="1" applyAlignment="1">
      <alignment horizontal="center"/>
    </xf>
    <xf numFmtId="49" fontId="3" fillId="0" borderId="7" xfId="5" applyNumberFormat="1" applyFont="1" applyBorder="1" applyAlignment="1">
      <alignment horizontal="center"/>
    </xf>
  </cellXfs>
  <cellStyles count="10">
    <cellStyle name="Comma 2" xfId="7"/>
    <cellStyle name="Comma_2009 Site Availability Charge True-up" xfId="1"/>
    <cellStyle name="Comma0" xfId="2"/>
    <cellStyle name="Currency_2009 Site Availability Charge True-up" xfId="3"/>
    <cellStyle name="Currency0" xfId="4"/>
    <cellStyle name="Normal" xfId="0" builtinId="0"/>
    <cellStyle name="Normal 2" xfId="6"/>
    <cellStyle name="Normal 3" xfId="8"/>
    <cellStyle name="Normal_2009 SAC Invoices Needing Action" xfId="9"/>
    <cellStyle name="Normal_2009 Site Availability Charge True-up" xf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01"/>
  <sheetViews>
    <sheetView tabSelected="1" zoomScaleNormal="100" zoomScaleSheetLayoutView="75" workbookViewId="0">
      <pane ySplit="5" topLeftCell="A127" activePane="bottomLeft" state="frozen"/>
      <selection pane="bottomLeft" activeCell="E134" sqref="E134"/>
    </sheetView>
  </sheetViews>
  <sheetFormatPr defaultRowHeight="12.75" x14ac:dyDescent="0.2"/>
  <cols>
    <col min="1" max="1" width="9.7109375" style="6" customWidth="1"/>
    <col min="2" max="2" width="13.7109375" style="6" customWidth="1"/>
    <col min="3" max="3" width="47.5703125" style="3" customWidth="1"/>
    <col min="4" max="4" width="11.7109375" style="4" customWidth="1"/>
    <col min="5" max="5" width="12.28515625" style="3" customWidth="1"/>
    <col min="6" max="6" width="12.28515625" style="5" customWidth="1"/>
    <col min="7" max="7" width="12.28515625" style="3" customWidth="1"/>
    <col min="8" max="8" width="12.85546875" style="3" customWidth="1"/>
    <col min="9" max="9" width="13" style="3" customWidth="1"/>
    <col min="10" max="16384" width="9.140625" style="3"/>
  </cols>
  <sheetData>
    <row r="1" spans="1:9" x14ac:dyDescent="0.2">
      <c r="A1" s="1"/>
      <c r="B1" s="2" t="s">
        <v>0</v>
      </c>
      <c r="G1" s="4"/>
    </row>
    <row r="2" spans="1:9" ht="13.5" thickBot="1" x14ac:dyDescent="0.25">
      <c r="A2" s="42"/>
      <c r="B2" s="74"/>
      <c r="C2" s="7"/>
      <c r="G2" s="4"/>
    </row>
    <row r="3" spans="1:9" ht="13.5" thickBot="1" x14ac:dyDescent="0.25">
      <c r="B3" s="2"/>
      <c r="D3" s="95" t="s">
        <v>232</v>
      </c>
      <c r="E3" s="96"/>
      <c r="F3" s="96"/>
      <c r="G3" s="96"/>
      <c r="H3" s="96"/>
      <c r="I3" s="97"/>
    </row>
    <row r="4" spans="1:9" ht="16.5" customHeight="1" x14ac:dyDescent="0.2">
      <c r="B4" s="8" t="s">
        <v>1</v>
      </c>
      <c r="C4" s="9"/>
      <c r="D4" s="11" t="s">
        <v>2</v>
      </c>
      <c r="E4" s="11" t="s">
        <v>2</v>
      </c>
      <c r="F4" s="12" t="s">
        <v>3</v>
      </c>
      <c r="G4" s="11" t="s">
        <v>4</v>
      </c>
      <c r="H4" s="11" t="s">
        <v>4</v>
      </c>
      <c r="I4" s="10">
        <v>2015</v>
      </c>
    </row>
    <row r="5" spans="1:9" ht="13.5" thickBot="1" x14ac:dyDescent="0.25">
      <c r="A5" s="13"/>
      <c r="B5" s="13" t="s">
        <v>5</v>
      </c>
      <c r="C5" s="14" t="s">
        <v>6</v>
      </c>
      <c r="D5" s="15" t="s">
        <v>7</v>
      </c>
      <c r="E5" s="15" t="s">
        <v>8</v>
      </c>
      <c r="F5" s="16" t="s">
        <v>233</v>
      </c>
      <c r="G5" s="15" t="s">
        <v>7</v>
      </c>
      <c r="H5" s="15" t="s">
        <v>8</v>
      </c>
      <c r="I5" s="15" t="s">
        <v>9</v>
      </c>
    </row>
    <row r="6" spans="1:9" x14ac:dyDescent="0.2">
      <c r="B6" s="17"/>
      <c r="C6" s="18"/>
      <c r="D6" s="20"/>
      <c r="E6" s="21"/>
      <c r="F6" s="19"/>
      <c r="G6" s="81"/>
      <c r="H6" s="19"/>
      <c r="I6" s="19"/>
    </row>
    <row r="7" spans="1:9" x14ac:dyDescent="0.2">
      <c r="A7" s="6">
        <v>998528</v>
      </c>
      <c r="B7" s="84" t="s">
        <v>10</v>
      </c>
      <c r="C7" s="61" t="s">
        <v>11</v>
      </c>
      <c r="D7" s="22">
        <v>5</v>
      </c>
      <c r="E7" s="21">
        <v>7191</v>
      </c>
      <c r="F7" s="35">
        <v>192</v>
      </c>
      <c r="G7" s="82">
        <f>SUM(IF(F7=0,0),IF(F7&gt;0,1),IF(F7&gt;10,1),IF(F7&gt;20,1),IF(F7&gt;40,1),IF(F7&gt;80,1),IF(F7&gt;160,1),IF(F7&gt;320,1),IF(F7&gt;640,1),IF(F7&gt;1280,1),IF(F7&gt;2560,1),IF(F7&gt;5120,1))</f>
        <v>6</v>
      </c>
      <c r="H7" s="23">
        <f>SUM(IF(G7=0,276),IF(G7=1,528),IF(G7=2,1015),IF(G7=3,1947),IF(G7=4,3738),IF(G7=5,7179),IF(G7=6,13769),IF(G7=7,26438),IF(G7=8,50754),IF(G7=9,97446),IF(G7=10,139445),IF(G7=11,139445))</f>
        <v>13769</v>
      </c>
      <c r="I7" s="21">
        <f>H7-E7</f>
        <v>6578</v>
      </c>
    </row>
    <row r="8" spans="1:9" x14ac:dyDescent="0.2">
      <c r="A8" s="6">
        <v>998189</v>
      </c>
      <c r="B8" s="17" t="s">
        <v>12</v>
      </c>
      <c r="C8" s="18" t="s">
        <v>234</v>
      </c>
      <c r="D8" s="22">
        <v>1</v>
      </c>
      <c r="E8" s="21">
        <v>529</v>
      </c>
      <c r="F8" s="35">
        <v>3.98</v>
      </c>
      <c r="G8" s="82">
        <f t="shared" ref="G8:G13" si="0">SUM(IF(F8=0,0),IF(F8&gt;0,1),IF(F8&gt;10,1),IF(F8&gt;20,1),IF(F8&gt;40,1),IF(F8&gt;80,1),IF(F8&gt;160,1),IF(F8&gt;320,1),IF(F8&gt;640,1),IF(F8&gt;1280,1),IF(F8&gt;2560,1),IF(F8&gt;5120,1))</f>
        <v>1</v>
      </c>
      <c r="H8" s="23">
        <f t="shared" ref="H8:H81" si="1">SUM(IF(G8=0,276),IF(G8=1,528),IF(G8=2,1015),IF(G8=3,1947),IF(G8=4,3738),IF(G8=5,7179),IF(G8=6,13769),IF(G8=7,26438),IF(G8=8,50754),IF(G8=9,97446),IF(G8=10,139445),IF(G8=11,139445))</f>
        <v>528</v>
      </c>
      <c r="I8" s="21">
        <f t="shared" ref="I8:I81" si="2">H8-E8</f>
        <v>-1</v>
      </c>
    </row>
    <row r="9" spans="1:9" x14ac:dyDescent="0.2">
      <c r="A9" s="6" t="s">
        <v>13</v>
      </c>
      <c r="B9" s="24" t="s">
        <v>14</v>
      </c>
      <c r="C9" s="25" t="s">
        <v>15</v>
      </c>
      <c r="D9" s="22">
        <v>0</v>
      </c>
      <c r="E9" s="21">
        <v>276</v>
      </c>
      <c r="F9" s="35">
        <v>0</v>
      </c>
      <c r="G9" s="82">
        <f t="shared" si="0"/>
        <v>0</v>
      </c>
      <c r="H9" s="23">
        <f t="shared" si="1"/>
        <v>276</v>
      </c>
      <c r="I9" s="21">
        <f t="shared" si="2"/>
        <v>0</v>
      </c>
    </row>
    <row r="10" spans="1:9" x14ac:dyDescent="0.2">
      <c r="A10" s="6">
        <v>699500</v>
      </c>
      <c r="B10" s="17" t="s">
        <v>16</v>
      </c>
      <c r="C10" s="26" t="s">
        <v>17</v>
      </c>
      <c r="D10" s="22">
        <v>2</v>
      </c>
      <c r="E10" s="21">
        <v>1016</v>
      </c>
      <c r="F10" s="35">
        <v>0</v>
      </c>
      <c r="G10" s="82">
        <f t="shared" si="0"/>
        <v>0</v>
      </c>
      <c r="H10" s="23">
        <f t="shared" si="1"/>
        <v>276</v>
      </c>
      <c r="I10" s="21">
        <f t="shared" si="2"/>
        <v>-740</v>
      </c>
    </row>
    <row r="11" spans="1:9" x14ac:dyDescent="0.2">
      <c r="A11" s="6">
        <v>998141</v>
      </c>
      <c r="B11" s="17" t="s">
        <v>18</v>
      </c>
      <c r="C11" s="27" t="s">
        <v>19</v>
      </c>
      <c r="D11" s="22">
        <v>4</v>
      </c>
      <c r="E11" s="21">
        <v>3744</v>
      </c>
      <c r="F11" s="35">
        <v>30.58</v>
      </c>
      <c r="G11" s="82">
        <f t="shared" si="0"/>
        <v>3</v>
      </c>
      <c r="H11" s="23">
        <f t="shared" si="1"/>
        <v>1947</v>
      </c>
      <c r="I11" s="21">
        <f t="shared" si="2"/>
        <v>-1797</v>
      </c>
    </row>
    <row r="12" spans="1:9" x14ac:dyDescent="0.2">
      <c r="A12" s="6">
        <v>998217</v>
      </c>
      <c r="B12" s="24" t="s">
        <v>20</v>
      </c>
      <c r="C12" s="25" t="s">
        <v>21</v>
      </c>
      <c r="D12" s="22">
        <v>1</v>
      </c>
      <c r="E12" s="21">
        <v>528</v>
      </c>
      <c r="F12" s="35">
        <v>0</v>
      </c>
      <c r="G12" s="82">
        <f t="shared" si="0"/>
        <v>0</v>
      </c>
      <c r="H12" s="23">
        <f t="shared" si="1"/>
        <v>276</v>
      </c>
      <c r="I12" s="21">
        <f t="shared" si="2"/>
        <v>-252</v>
      </c>
    </row>
    <row r="13" spans="1:9" x14ac:dyDescent="0.2">
      <c r="A13" s="6">
        <v>710507</v>
      </c>
      <c r="B13" s="24" t="s">
        <v>22</v>
      </c>
      <c r="C13" s="25" t="s">
        <v>186</v>
      </c>
      <c r="D13" s="22">
        <v>10</v>
      </c>
      <c r="E13" s="21">
        <v>139445</v>
      </c>
      <c r="F13" s="35">
        <v>3701</v>
      </c>
      <c r="G13" s="82">
        <f t="shared" si="0"/>
        <v>10</v>
      </c>
      <c r="H13" s="23">
        <f t="shared" si="1"/>
        <v>139445</v>
      </c>
      <c r="I13" s="21">
        <f t="shared" si="2"/>
        <v>0</v>
      </c>
    </row>
    <row r="14" spans="1:9" x14ac:dyDescent="0.2">
      <c r="A14" s="6">
        <v>949802</v>
      </c>
      <c r="B14" s="28" t="s">
        <v>23</v>
      </c>
      <c r="C14" s="75" t="s">
        <v>24</v>
      </c>
      <c r="D14" s="22" t="s">
        <v>32</v>
      </c>
      <c r="E14" s="21">
        <v>1016</v>
      </c>
      <c r="F14" s="35">
        <v>120.34</v>
      </c>
      <c r="G14" s="22" t="s">
        <v>235</v>
      </c>
      <c r="H14" s="23">
        <v>3738</v>
      </c>
      <c r="I14" s="21">
        <f t="shared" si="2"/>
        <v>2722</v>
      </c>
    </row>
    <row r="15" spans="1:9" x14ac:dyDescent="0.2">
      <c r="A15" s="6">
        <v>971000</v>
      </c>
      <c r="B15" s="28" t="s">
        <v>25</v>
      </c>
      <c r="C15" s="76" t="s">
        <v>26</v>
      </c>
      <c r="D15" s="29">
        <v>1</v>
      </c>
      <c r="E15" s="21">
        <v>529</v>
      </c>
      <c r="F15" s="35">
        <v>12.91</v>
      </c>
      <c r="G15" s="82">
        <f t="shared" ref="G15:G22" si="3">SUM(IF(F15=0,0),IF(F15&gt;0,1),IF(F15&gt;10,1),IF(F15&gt;20,1),IF(F15&gt;40,1),IF(F15&gt;80,1),IF(F15&gt;160,1),IF(F15&gt;320,1),IF(F15&gt;640,1),IF(F15&gt;1280,1),IF(F15&gt;2560,1),IF(F15&gt;5120,1))</f>
        <v>2</v>
      </c>
      <c r="H15" s="23">
        <f t="shared" si="1"/>
        <v>1015</v>
      </c>
      <c r="I15" s="21">
        <f t="shared" si="2"/>
        <v>486</v>
      </c>
    </row>
    <row r="16" spans="1:9" x14ac:dyDescent="0.2">
      <c r="A16" s="6">
        <v>949611</v>
      </c>
      <c r="B16" s="24" t="s">
        <v>27</v>
      </c>
      <c r="C16" s="25" t="s">
        <v>28</v>
      </c>
      <c r="D16" s="22">
        <v>11</v>
      </c>
      <c r="E16" s="21">
        <v>139554</v>
      </c>
      <c r="F16" s="35">
        <f>12681.877+1107+117+903</f>
        <v>14808.877</v>
      </c>
      <c r="G16" s="82">
        <f t="shared" si="3"/>
        <v>11</v>
      </c>
      <c r="H16" s="23">
        <f t="shared" si="1"/>
        <v>139445</v>
      </c>
      <c r="I16" s="21">
        <f t="shared" si="2"/>
        <v>-109</v>
      </c>
    </row>
    <row r="17" spans="1:10" x14ac:dyDescent="0.2">
      <c r="A17" s="6">
        <v>998151</v>
      </c>
      <c r="B17" s="24" t="s">
        <v>29</v>
      </c>
      <c r="C17" s="31" t="s">
        <v>30</v>
      </c>
      <c r="D17" s="22">
        <v>0</v>
      </c>
      <c r="E17" s="21">
        <v>276</v>
      </c>
      <c r="F17" s="35">
        <v>4.4649999999999999</v>
      </c>
      <c r="G17" s="82">
        <f t="shared" si="3"/>
        <v>1</v>
      </c>
      <c r="H17" s="23">
        <f t="shared" si="1"/>
        <v>528</v>
      </c>
      <c r="I17" s="21">
        <f t="shared" si="2"/>
        <v>252</v>
      </c>
    </row>
    <row r="18" spans="1:10" x14ac:dyDescent="0.2">
      <c r="A18" s="6">
        <v>826000</v>
      </c>
      <c r="B18" s="24" t="s">
        <v>33</v>
      </c>
      <c r="C18" s="18" t="s">
        <v>34</v>
      </c>
      <c r="D18" s="22">
        <v>1</v>
      </c>
      <c r="E18" s="21">
        <v>528</v>
      </c>
      <c r="F18" s="35">
        <v>0</v>
      </c>
      <c r="G18" s="82">
        <f t="shared" ref="G18" si="4">SUM(IF(F18=0,0),IF(F18&gt;0,1),IF(F18&gt;10,1),IF(F18&gt;20,1),IF(F18&gt;40,1),IF(F18&gt;80,1),IF(F18&gt;160,1),IF(F18&gt;320,1),IF(F18&gt;640,1),IF(F18&gt;1280,1),IF(F18&gt;2560,1),IF(F18&gt;5120,1))</f>
        <v>0</v>
      </c>
      <c r="H18" s="23">
        <f t="shared" si="1"/>
        <v>276</v>
      </c>
      <c r="I18" s="21">
        <f t="shared" si="2"/>
        <v>-252</v>
      </c>
    </row>
    <row r="19" spans="1:10" x14ac:dyDescent="0.2">
      <c r="A19" s="6">
        <v>998162</v>
      </c>
      <c r="B19" s="24" t="s">
        <v>35</v>
      </c>
      <c r="C19" s="32" t="s">
        <v>36</v>
      </c>
      <c r="D19" s="22">
        <v>2</v>
      </c>
      <c r="E19" s="21">
        <v>1016</v>
      </c>
      <c r="F19" s="35">
        <v>0</v>
      </c>
      <c r="G19" s="82">
        <f t="shared" si="3"/>
        <v>0</v>
      </c>
      <c r="H19" s="23">
        <f t="shared" si="1"/>
        <v>276</v>
      </c>
      <c r="I19" s="21">
        <f t="shared" si="2"/>
        <v>-740</v>
      </c>
    </row>
    <row r="20" spans="1:10" x14ac:dyDescent="0.2">
      <c r="A20" s="6">
        <v>914600</v>
      </c>
      <c r="B20" s="24" t="s">
        <v>37</v>
      </c>
      <c r="C20" s="32" t="s">
        <v>38</v>
      </c>
      <c r="D20" s="22">
        <v>0</v>
      </c>
      <c r="E20" s="21">
        <v>276</v>
      </c>
      <c r="F20" s="35">
        <v>0</v>
      </c>
      <c r="G20" s="82">
        <f t="shared" si="3"/>
        <v>0</v>
      </c>
      <c r="H20" s="23">
        <f t="shared" si="1"/>
        <v>276</v>
      </c>
      <c r="I20" s="21">
        <f t="shared" si="2"/>
        <v>0</v>
      </c>
    </row>
    <row r="21" spans="1:10" x14ac:dyDescent="0.2">
      <c r="A21" s="6">
        <v>748304</v>
      </c>
      <c r="B21" s="24" t="s">
        <v>39</v>
      </c>
      <c r="C21" s="25" t="s">
        <v>40</v>
      </c>
      <c r="D21" s="22">
        <v>10</v>
      </c>
      <c r="E21" s="21">
        <v>139554</v>
      </c>
      <c r="F21" s="35">
        <v>1784.23</v>
      </c>
      <c r="G21" s="82">
        <v>10</v>
      </c>
      <c r="H21" s="23">
        <f t="shared" si="1"/>
        <v>139445</v>
      </c>
      <c r="I21" s="21">
        <f t="shared" si="2"/>
        <v>-109</v>
      </c>
      <c r="J21" s="3" t="s">
        <v>236</v>
      </c>
    </row>
    <row r="22" spans="1:10" x14ac:dyDescent="0.2">
      <c r="A22" s="6">
        <v>490500</v>
      </c>
      <c r="B22" s="24" t="s">
        <v>41</v>
      </c>
      <c r="C22" s="31" t="s">
        <v>42</v>
      </c>
      <c r="D22" s="22">
        <v>9</v>
      </c>
      <c r="E22" s="21">
        <v>97613</v>
      </c>
      <c r="F22" s="35">
        <v>1223.1569999999999</v>
      </c>
      <c r="G22" s="82">
        <f t="shared" si="3"/>
        <v>8</v>
      </c>
      <c r="H22" s="23">
        <f t="shared" si="1"/>
        <v>50754</v>
      </c>
      <c r="I22" s="21">
        <f t="shared" si="2"/>
        <v>-46859</v>
      </c>
    </row>
    <row r="23" spans="1:10" x14ac:dyDescent="0.2">
      <c r="A23" s="6">
        <v>949815</v>
      </c>
      <c r="B23" s="17" t="s">
        <v>43</v>
      </c>
      <c r="C23" s="77" t="s">
        <v>44</v>
      </c>
      <c r="D23" s="22" t="s">
        <v>45</v>
      </c>
      <c r="E23" s="21">
        <v>1950</v>
      </c>
      <c r="F23" s="35">
        <v>71.941000000000003</v>
      </c>
      <c r="G23" s="22" t="s">
        <v>45</v>
      </c>
      <c r="H23" s="23">
        <v>1947</v>
      </c>
      <c r="I23" s="21">
        <f t="shared" si="2"/>
        <v>-3</v>
      </c>
    </row>
    <row r="24" spans="1:10" x14ac:dyDescent="0.2">
      <c r="A24" s="6">
        <v>998237</v>
      </c>
      <c r="B24" s="17" t="s">
        <v>46</v>
      </c>
      <c r="C24" s="40" t="s">
        <v>187</v>
      </c>
      <c r="D24" s="29">
        <v>6</v>
      </c>
      <c r="E24" s="21">
        <v>13769</v>
      </c>
      <c r="F24" s="35">
        <v>199.86</v>
      </c>
      <c r="G24" s="82">
        <f t="shared" ref="G24" si="5">SUM(IF(F24=0,0),IF(F24&gt;0,1),IF(F24&gt;10,1),IF(F24&gt;20,1),IF(F24&gt;40,1),IF(F24&gt;80,1),IF(F24&gt;160,1),IF(F24&gt;320,1),IF(F24&gt;640,1),IF(F24&gt;1280,1),IF(F24&gt;2560,1),IF(F24&gt;5120,1))</f>
        <v>6</v>
      </c>
      <c r="H24" s="23">
        <f t="shared" si="1"/>
        <v>13769</v>
      </c>
      <c r="I24" s="21">
        <f t="shared" si="2"/>
        <v>0</v>
      </c>
    </row>
    <row r="25" spans="1:10" x14ac:dyDescent="0.2">
      <c r="A25" s="37">
        <v>949811</v>
      </c>
      <c r="B25" s="24" t="s">
        <v>47</v>
      </c>
      <c r="C25" s="78" t="s">
        <v>48</v>
      </c>
      <c r="D25" s="22">
        <v>3</v>
      </c>
      <c r="E25" s="21">
        <v>1950</v>
      </c>
      <c r="F25" s="35">
        <v>5.61</v>
      </c>
      <c r="G25" s="82">
        <f>SUM(IF(F25=0,0),IF(F25&gt;0,1),IF(F25&gt;10,1),IF(F25&gt;20,1),IF(F25&gt;40,1),IF(F25&gt;80,1),IF(F25&gt;160,1),IF(F25&gt;320,1),IF(F25&gt;640,1),IF(F25&gt;1280,1),IF(F25&gt;2560,1),IF(F25&gt;5120,1))</f>
        <v>1</v>
      </c>
      <c r="H25" s="23">
        <f t="shared" si="1"/>
        <v>528</v>
      </c>
      <c r="I25" s="21">
        <f t="shared" si="2"/>
        <v>-1422</v>
      </c>
    </row>
    <row r="26" spans="1:10" x14ac:dyDescent="0.2">
      <c r="A26" s="6">
        <v>949400</v>
      </c>
      <c r="B26" s="24" t="s">
        <v>49</v>
      </c>
      <c r="C26" s="25" t="s">
        <v>50</v>
      </c>
      <c r="D26" s="22">
        <v>2</v>
      </c>
      <c r="E26" s="21">
        <v>1015</v>
      </c>
      <c r="F26" s="35">
        <v>6.4669999999999996</v>
      </c>
      <c r="G26" s="82">
        <f>SUM(IF(F26=0,0),IF(F26&gt;0,1),IF(F26&gt;10,1),IF(F26&gt;20,1),IF(F26&gt;40,1),IF(F26&gt;80,1),IF(F26&gt;160,1),IF(F26&gt;320,1),IF(F26&gt;640,1),IF(F26&gt;1280,1),IF(F26&gt;2560,1),IF(F26&gt;5120,1))</f>
        <v>1</v>
      </c>
      <c r="H26" s="23">
        <f t="shared" si="1"/>
        <v>528</v>
      </c>
      <c r="I26" s="21">
        <f t="shared" si="2"/>
        <v>-487</v>
      </c>
    </row>
    <row r="27" spans="1:10" x14ac:dyDescent="0.2">
      <c r="A27" s="6">
        <v>998118</v>
      </c>
      <c r="B27" s="24" t="s">
        <v>51</v>
      </c>
      <c r="C27" s="25" t="s">
        <v>52</v>
      </c>
      <c r="D27" s="22">
        <v>0</v>
      </c>
      <c r="E27" s="21">
        <v>276</v>
      </c>
      <c r="F27" s="35">
        <v>0</v>
      </c>
      <c r="G27" s="82">
        <f>SUM(IF(F27=0,0),IF(F27&gt;0,1),IF(F27&gt;10,1),IF(F27&gt;20,1),IF(F27&gt;40,1),IF(F27&gt;80,1),IF(F27&gt;160,1),IF(F27&gt;320,1),IF(F27&gt;640,1),IF(F27&gt;1280,1),IF(F27&gt;2560,1),IF(F27&gt;5120,1))</f>
        <v>0</v>
      </c>
      <c r="H27" s="23">
        <f t="shared" si="1"/>
        <v>276</v>
      </c>
      <c r="I27" s="21">
        <f t="shared" si="2"/>
        <v>0</v>
      </c>
    </row>
    <row r="28" spans="1:10" x14ac:dyDescent="0.2">
      <c r="A28" s="6">
        <v>998155</v>
      </c>
      <c r="B28" s="17" t="s">
        <v>53</v>
      </c>
      <c r="C28" s="79" t="s">
        <v>54</v>
      </c>
      <c r="D28" s="22" t="s">
        <v>56</v>
      </c>
      <c r="E28" s="21">
        <v>276</v>
      </c>
      <c r="F28" s="35">
        <v>0</v>
      </c>
      <c r="G28" s="22" t="s">
        <v>56</v>
      </c>
      <c r="H28" s="23">
        <v>276</v>
      </c>
      <c r="I28" s="21">
        <f t="shared" si="2"/>
        <v>0</v>
      </c>
    </row>
    <row r="29" spans="1:10" x14ac:dyDescent="0.2">
      <c r="A29" s="6">
        <v>998220</v>
      </c>
      <c r="B29" s="28" t="s">
        <v>57</v>
      </c>
      <c r="C29" s="76" t="s">
        <v>58</v>
      </c>
      <c r="D29" s="22">
        <v>3</v>
      </c>
      <c r="E29" s="21">
        <v>1950</v>
      </c>
      <c r="F29" s="35">
        <v>10</v>
      </c>
      <c r="G29" s="82">
        <f>SUM(IF(F29=0,0),IF(F29&gt;0,1),IF(F29&gt;10,1),IF(F29&gt;20,1),IF(F29&gt;40,1),IF(F29&gt;80,1),IF(F29&gt;160,1),IF(F29&gt;320,1),IF(F29&gt;640,1),IF(F29&gt;1280,1),IF(F29&gt;2560,1),IF(F29&gt;5120,1))</f>
        <v>1</v>
      </c>
      <c r="H29" s="23">
        <f t="shared" si="1"/>
        <v>528</v>
      </c>
      <c r="I29" s="21">
        <f t="shared" si="2"/>
        <v>-1422</v>
      </c>
    </row>
    <row r="30" spans="1:10" x14ac:dyDescent="0.2">
      <c r="A30" s="6">
        <v>998221</v>
      </c>
      <c r="B30" s="28" t="s">
        <v>59</v>
      </c>
      <c r="C30" s="76" t="s">
        <v>60</v>
      </c>
      <c r="D30" s="22">
        <v>1</v>
      </c>
      <c r="E30" s="21">
        <v>529</v>
      </c>
      <c r="F30" s="35">
        <v>2.5</v>
      </c>
      <c r="G30" s="82">
        <f>SUM(IF(F30=0,0),IF(F30&gt;0,1),IF(F30&gt;10,1),IF(F30&gt;20,1),IF(F30&gt;40,1),IF(F30&gt;80,1),IF(F30&gt;160,1),IF(F30&gt;320,1),IF(F30&gt;640,1),IF(F30&gt;1280,1),IF(F30&gt;2560,1),IF(F30&gt;5120,1))</f>
        <v>1</v>
      </c>
      <c r="H30" s="23">
        <f t="shared" si="1"/>
        <v>528</v>
      </c>
      <c r="I30" s="21">
        <f t="shared" si="2"/>
        <v>-1</v>
      </c>
    </row>
    <row r="31" spans="1:10" x14ac:dyDescent="0.2">
      <c r="A31" s="6">
        <v>665100</v>
      </c>
      <c r="B31" s="24" t="s">
        <v>61</v>
      </c>
      <c r="C31" s="26" t="s">
        <v>62</v>
      </c>
      <c r="D31" s="22">
        <v>5</v>
      </c>
      <c r="E31" s="21">
        <v>7191</v>
      </c>
      <c r="F31" s="35">
        <v>43.81</v>
      </c>
      <c r="G31" s="82">
        <f>SUM(IF(F31=0,0),IF(F31&gt;0,1),IF(F31&gt;10,1),IF(F31&gt;20,1),IF(F31&gt;40,1),IF(F31&gt;80,1),IF(F31&gt;160,1),IF(F31&gt;320,1),IF(F31&gt;640,1),IF(F31&gt;1280,1),IF(F31&gt;2560,1),IF(F31&gt;5120,1))</f>
        <v>4</v>
      </c>
      <c r="H31" s="23">
        <f t="shared" si="1"/>
        <v>3738</v>
      </c>
      <c r="I31" s="21">
        <f t="shared" si="2"/>
        <v>-3453</v>
      </c>
    </row>
    <row r="32" spans="1:10" x14ac:dyDescent="0.2">
      <c r="A32" s="6">
        <v>705250</v>
      </c>
      <c r="B32" s="24" t="s">
        <v>63</v>
      </c>
      <c r="C32" s="26" t="s">
        <v>64</v>
      </c>
      <c r="D32" s="22">
        <v>1</v>
      </c>
      <c r="E32" s="21">
        <v>529</v>
      </c>
      <c r="F32" s="35">
        <v>13.79</v>
      </c>
      <c r="G32" s="82">
        <v>2</v>
      </c>
      <c r="H32" s="23">
        <f t="shared" si="1"/>
        <v>1015</v>
      </c>
      <c r="I32" s="21">
        <f t="shared" si="2"/>
        <v>486</v>
      </c>
    </row>
    <row r="33" spans="1:9" s="7" customFormat="1" x14ac:dyDescent="0.2">
      <c r="A33" s="6">
        <v>220280</v>
      </c>
      <c r="B33" s="24" t="s">
        <v>65</v>
      </c>
      <c r="C33" s="25" t="s">
        <v>237</v>
      </c>
      <c r="D33" s="22">
        <v>1</v>
      </c>
      <c r="E33" s="21">
        <v>529</v>
      </c>
      <c r="F33" s="35">
        <v>2.7</v>
      </c>
      <c r="G33" s="82">
        <f t="shared" ref="G33:G43" si="6">SUM(IF(F33=0,0),IF(F33&gt;0,1),IF(F33&gt;10,1),IF(F33&gt;20,1),IF(F33&gt;40,1),IF(F33&gt;80,1),IF(F33&gt;160,1),IF(F33&gt;320,1),IF(F33&gt;640,1),IF(F33&gt;1280,1),IF(F33&gt;2560,1),IF(F33&gt;5120,1))</f>
        <v>1</v>
      </c>
      <c r="H33" s="23">
        <f t="shared" si="1"/>
        <v>528</v>
      </c>
      <c r="I33" s="21">
        <f t="shared" si="2"/>
        <v>-1</v>
      </c>
    </row>
    <row r="34" spans="1:9" x14ac:dyDescent="0.2">
      <c r="A34" s="6">
        <v>270500</v>
      </c>
      <c r="B34" s="58" t="s">
        <v>66</v>
      </c>
      <c r="C34" s="59" t="s">
        <v>67</v>
      </c>
      <c r="D34" s="22">
        <v>2</v>
      </c>
      <c r="E34" s="21">
        <v>1015</v>
      </c>
      <c r="F34" s="35">
        <v>12.43</v>
      </c>
      <c r="G34" s="82">
        <f t="shared" si="6"/>
        <v>2</v>
      </c>
      <c r="H34" s="23">
        <f t="shared" si="1"/>
        <v>1015</v>
      </c>
      <c r="I34" s="21">
        <f t="shared" si="2"/>
        <v>0</v>
      </c>
    </row>
    <row r="35" spans="1:9" x14ac:dyDescent="0.2">
      <c r="A35" s="6">
        <v>998516</v>
      </c>
      <c r="B35" s="58" t="s">
        <v>203</v>
      </c>
      <c r="C35" s="59" t="s">
        <v>204</v>
      </c>
      <c r="D35" s="87" t="s">
        <v>238</v>
      </c>
      <c r="E35" s="21">
        <v>245</v>
      </c>
      <c r="F35" s="35">
        <v>0.47199999999999998</v>
      </c>
      <c r="G35" s="88" t="s">
        <v>239</v>
      </c>
      <c r="H35" s="23">
        <v>245</v>
      </c>
      <c r="I35" s="21">
        <f t="shared" si="2"/>
        <v>0</v>
      </c>
    </row>
    <row r="36" spans="1:9" x14ac:dyDescent="0.2">
      <c r="A36" s="37">
        <v>998532</v>
      </c>
      <c r="B36" s="24" t="s">
        <v>68</v>
      </c>
      <c r="C36" s="18" t="s">
        <v>69</v>
      </c>
      <c r="D36" s="22">
        <v>4</v>
      </c>
      <c r="E36" s="21">
        <v>3744</v>
      </c>
      <c r="F36" s="35">
        <v>111.81</v>
      </c>
      <c r="G36" s="82">
        <f t="shared" si="6"/>
        <v>5</v>
      </c>
      <c r="H36" s="23">
        <f t="shared" si="1"/>
        <v>7179</v>
      </c>
      <c r="I36" s="21">
        <f t="shared" si="2"/>
        <v>3435</v>
      </c>
    </row>
    <row r="37" spans="1:9" x14ac:dyDescent="0.2">
      <c r="A37" s="37">
        <v>999128</v>
      </c>
      <c r="B37" s="24" t="s">
        <v>70</v>
      </c>
      <c r="C37" s="25" t="s">
        <v>188</v>
      </c>
      <c r="D37" s="22" t="s">
        <v>240</v>
      </c>
      <c r="E37" s="21">
        <v>26483</v>
      </c>
      <c r="F37" s="35">
        <v>1043.9479999999999</v>
      </c>
      <c r="G37" s="22" t="s">
        <v>240</v>
      </c>
      <c r="H37" s="23">
        <v>26438</v>
      </c>
      <c r="I37" s="21">
        <f t="shared" si="2"/>
        <v>-45</v>
      </c>
    </row>
    <row r="38" spans="1:9" x14ac:dyDescent="0.2">
      <c r="A38" s="37">
        <v>999107</v>
      </c>
      <c r="B38" s="24" t="s">
        <v>71</v>
      </c>
      <c r="C38" s="26" t="s">
        <v>72</v>
      </c>
      <c r="D38" s="22">
        <v>4</v>
      </c>
      <c r="E38" s="21">
        <v>3744</v>
      </c>
      <c r="F38" s="35">
        <v>0</v>
      </c>
      <c r="G38" s="82">
        <f t="shared" si="6"/>
        <v>0</v>
      </c>
      <c r="H38" s="23">
        <f t="shared" si="1"/>
        <v>276</v>
      </c>
      <c r="I38" s="21">
        <f t="shared" si="2"/>
        <v>-3468</v>
      </c>
    </row>
    <row r="39" spans="1:9" x14ac:dyDescent="0.2">
      <c r="A39" s="37">
        <v>999118</v>
      </c>
      <c r="B39" s="38" t="s">
        <v>73</v>
      </c>
      <c r="C39" s="39" t="s">
        <v>74</v>
      </c>
      <c r="D39" s="22">
        <v>1</v>
      </c>
      <c r="E39" s="21">
        <v>529</v>
      </c>
      <c r="F39" s="35">
        <v>0</v>
      </c>
      <c r="G39" s="82">
        <f t="shared" si="6"/>
        <v>0</v>
      </c>
      <c r="H39" s="23">
        <f t="shared" si="1"/>
        <v>276</v>
      </c>
      <c r="I39" s="21">
        <f t="shared" si="2"/>
        <v>-253</v>
      </c>
    </row>
    <row r="40" spans="1:9" x14ac:dyDescent="0.2">
      <c r="A40" s="37">
        <v>999119</v>
      </c>
      <c r="B40" s="38" t="s">
        <v>241</v>
      </c>
      <c r="C40" s="39" t="s">
        <v>242</v>
      </c>
      <c r="D40" s="22">
        <v>1</v>
      </c>
      <c r="E40" s="21">
        <v>528</v>
      </c>
      <c r="F40" s="35">
        <v>0.75</v>
      </c>
      <c r="G40" s="82">
        <f t="shared" ref="G40" si="7">SUM(IF(F40=0,0),IF(F40&gt;0,1),IF(F40&gt;10,1),IF(F40&gt;20,1),IF(F40&gt;40,1),IF(F40&gt;80,1),IF(F40&gt;160,1),IF(F40&gt;320,1),IF(F40&gt;640,1),IF(F40&gt;1280,1),IF(F40&gt;2560,1),IF(F40&gt;5120,1))</f>
        <v>1</v>
      </c>
      <c r="H40" s="23">
        <f t="shared" ref="H40" si="8">SUM(IF(G40=0,276),IF(G40=1,528),IF(G40=2,1015),IF(G40=3,1947),IF(G40=4,3738),IF(G40=5,7179),IF(G40=6,13769),IF(G40=7,26438),IF(G40=8,50754),IF(G40=9,97446),IF(G40=10,139445),IF(G40=11,139445))</f>
        <v>528</v>
      </c>
      <c r="I40" s="21">
        <f t="shared" ref="I40" si="9">H40-E40</f>
        <v>0</v>
      </c>
    </row>
    <row r="41" spans="1:9" x14ac:dyDescent="0.2">
      <c r="A41" s="37">
        <v>999122</v>
      </c>
      <c r="B41" s="38" t="s">
        <v>75</v>
      </c>
      <c r="C41" s="39" t="s">
        <v>181</v>
      </c>
      <c r="D41" s="22">
        <v>1</v>
      </c>
      <c r="E41" s="21">
        <v>529</v>
      </c>
      <c r="F41" s="35">
        <v>1.8959999999999999</v>
      </c>
      <c r="G41" s="82">
        <f t="shared" si="6"/>
        <v>1</v>
      </c>
      <c r="H41" s="23">
        <f t="shared" si="1"/>
        <v>528</v>
      </c>
      <c r="I41" s="21">
        <f t="shared" si="2"/>
        <v>-1</v>
      </c>
    </row>
    <row r="42" spans="1:9" x14ac:dyDescent="0.2">
      <c r="A42" s="37">
        <v>999134</v>
      </c>
      <c r="B42" s="24" t="s">
        <v>76</v>
      </c>
      <c r="C42" s="26" t="s">
        <v>77</v>
      </c>
      <c r="D42" s="22">
        <v>1</v>
      </c>
      <c r="E42" s="21">
        <v>529</v>
      </c>
      <c r="F42" s="35">
        <v>0</v>
      </c>
      <c r="G42" s="82">
        <f t="shared" si="6"/>
        <v>0</v>
      </c>
      <c r="H42" s="23">
        <f t="shared" si="1"/>
        <v>276</v>
      </c>
      <c r="I42" s="21">
        <f t="shared" si="2"/>
        <v>-253</v>
      </c>
    </row>
    <row r="43" spans="1:9" x14ac:dyDescent="0.2">
      <c r="A43" s="37">
        <v>999162</v>
      </c>
      <c r="B43" s="24" t="s">
        <v>205</v>
      </c>
      <c r="C43" s="26" t="s">
        <v>206</v>
      </c>
      <c r="D43" s="33">
        <v>0</v>
      </c>
      <c r="E43" s="34">
        <v>276</v>
      </c>
      <c r="F43" s="35">
        <v>0</v>
      </c>
      <c r="G43" s="82">
        <f t="shared" si="6"/>
        <v>0</v>
      </c>
      <c r="H43" s="23">
        <f t="shared" si="1"/>
        <v>276</v>
      </c>
      <c r="I43" s="21">
        <f t="shared" si="2"/>
        <v>0</v>
      </c>
    </row>
    <row r="44" spans="1:9" x14ac:dyDescent="0.2">
      <c r="A44" s="37">
        <v>999174</v>
      </c>
      <c r="B44" s="24" t="s">
        <v>78</v>
      </c>
      <c r="C44" s="79" t="s">
        <v>180</v>
      </c>
      <c r="D44" s="33" t="s">
        <v>55</v>
      </c>
      <c r="E44" s="34">
        <v>528</v>
      </c>
      <c r="F44" s="35">
        <v>13.83</v>
      </c>
      <c r="G44" s="33" t="s">
        <v>55</v>
      </c>
      <c r="H44" s="23">
        <v>528</v>
      </c>
      <c r="I44" s="21">
        <f t="shared" si="2"/>
        <v>0</v>
      </c>
    </row>
    <row r="45" spans="1:9" x14ac:dyDescent="0.2">
      <c r="A45" s="37">
        <v>999215</v>
      </c>
      <c r="B45" s="24" t="s">
        <v>243</v>
      </c>
      <c r="C45" s="26" t="s">
        <v>244</v>
      </c>
      <c r="D45" s="33">
        <v>1</v>
      </c>
      <c r="E45" s="34">
        <v>528</v>
      </c>
      <c r="F45" s="35">
        <v>0</v>
      </c>
      <c r="G45" s="82">
        <f t="shared" ref="G45" si="10">SUM(IF(F45=0,0),IF(F45&gt;0,1),IF(F45&gt;10,1),IF(F45&gt;20,1),IF(F45&gt;40,1),IF(F45&gt;80,1),IF(F45&gt;160,1),IF(F45&gt;320,1),IF(F45&gt;640,1),IF(F45&gt;1280,1),IF(F45&gt;2560,1),IF(F45&gt;5120,1))</f>
        <v>0</v>
      </c>
      <c r="H45" s="23">
        <f t="shared" ref="H45" si="11">SUM(IF(G45=0,276),IF(G45=1,528),IF(G45=2,1015),IF(G45=3,1947),IF(G45=4,3738),IF(G45=5,7179),IF(G45=6,13769),IF(G45=7,26438),IF(G45=8,50754),IF(G45=9,97446),IF(G45=10,139445),IF(G45=11,139445))</f>
        <v>276</v>
      </c>
      <c r="I45" s="21">
        <f t="shared" ref="I45" si="12">H45-E45</f>
        <v>-252</v>
      </c>
    </row>
    <row r="46" spans="1:9" s="7" customFormat="1" x14ac:dyDescent="0.2">
      <c r="A46" s="37">
        <v>999219</v>
      </c>
      <c r="B46" s="24" t="s">
        <v>182</v>
      </c>
      <c r="C46" s="26" t="s">
        <v>183</v>
      </c>
      <c r="D46" s="33">
        <v>5</v>
      </c>
      <c r="E46" s="34">
        <v>7191</v>
      </c>
      <c r="F46" s="35">
        <v>0</v>
      </c>
      <c r="G46" s="82">
        <f t="shared" ref="G46:G51" si="13">SUM(IF(F46=0,0),IF(F46&gt;0,1),IF(F46&gt;10,1),IF(F46&gt;20,1),IF(F46&gt;40,1),IF(F46&gt;80,1),IF(F46&gt;160,1),IF(F46&gt;320,1),IF(F46&gt;640,1),IF(F46&gt;1280,1),IF(F46&gt;2560,1),IF(F46&gt;5120,1))</f>
        <v>0</v>
      </c>
      <c r="H46" s="23">
        <f t="shared" si="1"/>
        <v>276</v>
      </c>
      <c r="I46" s="21">
        <f>H46-E46</f>
        <v>-6915</v>
      </c>
    </row>
    <row r="47" spans="1:9" s="7" customFormat="1" x14ac:dyDescent="0.2">
      <c r="A47" s="37">
        <v>999273</v>
      </c>
      <c r="B47" s="24" t="s">
        <v>193</v>
      </c>
      <c r="C47" s="59" t="s">
        <v>194</v>
      </c>
      <c r="D47" s="87" t="s">
        <v>238</v>
      </c>
      <c r="E47" s="34"/>
      <c r="F47" s="35">
        <v>1.554</v>
      </c>
      <c r="G47" s="88" t="s">
        <v>239</v>
      </c>
      <c r="H47" s="23"/>
      <c r="I47" s="21"/>
    </row>
    <row r="48" spans="1:9" s="7" customFormat="1" x14ac:dyDescent="0.2">
      <c r="A48" s="37">
        <v>999727</v>
      </c>
      <c r="B48" s="24" t="s">
        <v>195</v>
      </c>
      <c r="C48" s="26" t="s">
        <v>196</v>
      </c>
      <c r="D48" s="33">
        <v>2</v>
      </c>
      <c r="E48" s="34">
        <v>1016</v>
      </c>
      <c r="F48" s="35">
        <v>0</v>
      </c>
      <c r="G48" s="82">
        <f t="shared" si="13"/>
        <v>0</v>
      </c>
      <c r="H48" s="23">
        <f t="shared" si="1"/>
        <v>276</v>
      </c>
      <c r="I48" s="21">
        <f t="shared" si="2"/>
        <v>-740</v>
      </c>
    </row>
    <row r="49" spans="1:9" s="7" customFormat="1" x14ac:dyDescent="0.2">
      <c r="A49" s="6">
        <v>999731</v>
      </c>
      <c r="B49" s="24" t="s">
        <v>207</v>
      </c>
      <c r="C49" s="59" t="s">
        <v>208</v>
      </c>
      <c r="D49" s="87" t="s">
        <v>238</v>
      </c>
      <c r="E49" s="34"/>
      <c r="F49" s="35">
        <v>1.425</v>
      </c>
      <c r="G49" s="88" t="s">
        <v>239</v>
      </c>
      <c r="H49" s="23"/>
      <c r="I49" s="21"/>
    </row>
    <row r="50" spans="1:9" s="7" customFormat="1" x14ac:dyDescent="0.2">
      <c r="A50" s="6">
        <v>999736</v>
      </c>
      <c r="B50" s="24" t="s">
        <v>209</v>
      </c>
      <c r="C50" s="59" t="s">
        <v>210</v>
      </c>
      <c r="D50" s="87" t="s">
        <v>238</v>
      </c>
      <c r="E50" s="34"/>
      <c r="F50" s="35">
        <v>1.425</v>
      </c>
      <c r="G50" s="88" t="s">
        <v>239</v>
      </c>
      <c r="H50" s="23"/>
      <c r="I50" s="21"/>
    </row>
    <row r="51" spans="1:9" s="7" customFormat="1" x14ac:dyDescent="0.2">
      <c r="A51" s="37">
        <v>999033</v>
      </c>
      <c r="B51" s="58" t="s">
        <v>245</v>
      </c>
      <c r="C51" s="59" t="s">
        <v>246</v>
      </c>
      <c r="D51" s="22">
        <v>1</v>
      </c>
      <c r="E51" s="21">
        <v>529</v>
      </c>
      <c r="F51" s="35">
        <v>1.83</v>
      </c>
      <c r="G51" s="82">
        <f t="shared" si="13"/>
        <v>1</v>
      </c>
      <c r="H51" s="23">
        <f t="shared" si="1"/>
        <v>528</v>
      </c>
      <c r="I51" s="21">
        <f t="shared" si="2"/>
        <v>-1</v>
      </c>
    </row>
    <row r="52" spans="1:9" s="7" customFormat="1" x14ac:dyDescent="0.2">
      <c r="A52" s="37">
        <v>999031</v>
      </c>
      <c r="B52" s="24" t="s">
        <v>247</v>
      </c>
      <c r="C52" s="66" t="s">
        <v>248</v>
      </c>
      <c r="D52" s="22" t="s">
        <v>31</v>
      </c>
      <c r="E52" s="21">
        <v>276</v>
      </c>
      <c r="F52" s="35">
        <v>5.5780000000000003</v>
      </c>
      <c r="G52" s="22" t="s">
        <v>31</v>
      </c>
      <c r="H52" s="23">
        <v>276</v>
      </c>
      <c r="I52" s="21">
        <f t="shared" si="2"/>
        <v>0</v>
      </c>
    </row>
    <row r="53" spans="1:9" s="7" customFormat="1" x14ac:dyDescent="0.2">
      <c r="A53" s="37">
        <v>999279</v>
      </c>
      <c r="B53" s="24" t="s">
        <v>249</v>
      </c>
      <c r="C53" s="59" t="s">
        <v>250</v>
      </c>
      <c r="D53" s="22">
        <v>1</v>
      </c>
      <c r="E53" s="21">
        <v>529</v>
      </c>
      <c r="F53" s="35">
        <v>0</v>
      </c>
      <c r="G53" s="82">
        <f t="shared" ref="G53:G58" si="14">SUM(IF(F53=0,0),IF(F53&gt;0,1),IF(F53&gt;10,1),IF(F53&gt;20,1),IF(F53&gt;40,1),IF(F53&gt;80,1),IF(F53&gt;160,1),IF(F53&gt;320,1),IF(F53&gt;640,1),IF(F53&gt;1280,1),IF(F53&gt;2560,1),IF(F53&gt;5120,1))</f>
        <v>0</v>
      </c>
      <c r="H53" s="23">
        <f t="shared" ref="H53:H58" si="15">SUM(IF(G53=0,276),IF(G53=1,528),IF(G53=2,1015),IF(G53=3,1947),IF(G53=4,3738),IF(G53=5,7179),IF(G53=6,13769),IF(G53=7,26438),IF(G53=8,50754),IF(G53=9,97446),IF(G53=10,139445),IF(G53=11,139445))</f>
        <v>276</v>
      </c>
      <c r="I53" s="21">
        <f t="shared" ref="I53:I59" si="16">H53-E53</f>
        <v>-253</v>
      </c>
    </row>
    <row r="54" spans="1:9" s="7" customFormat="1" x14ac:dyDescent="0.2">
      <c r="A54" s="37">
        <v>999280</v>
      </c>
      <c r="B54" s="24" t="s">
        <v>251</v>
      </c>
      <c r="C54" s="59" t="s">
        <v>252</v>
      </c>
      <c r="D54" s="22">
        <v>1</v>
      </c>
      <c r="E54" s="21">
        <v>529</v>
      </c>
      <c r="F54" s="35">
        <v>0.81</v>
      </c>
      <c r="G54" s="82">
        <f t="shared" si="14"/>
        <v>1</v>
      </c>
      <c r="H54" s="23">
        <f t="shared" si="15"/>
        <v>528</v>
      </c>
      <c r="I54" s="21">
        <f t="shared" si="16"/>
        <v>-1</v>
      </c>
    </row>
    <row r="55" spans="1:9" s="7" customFormat="1" x14ac:dyDescent="0.2">
      <c r="A55" s="37">
        <v>999121</v>
      </c>
      <c r="B55" s="24" t="s">
        <v>253</v>
      </c>
      <c r="C55" s="59" t="s">
        <v>254</v>
      </c>
      <c r="D55" s="22">
        <v>1</v>
      </c>
      <c r="E55" s="21">
        <v>528</v>
      </c>
      <c r="F55" s="35">
        <v>0.75</v>
      </c>
      <c r="G55" s="82">
        <f t="shared" si="14"/>
        <v>1</v>
      </c>
      <c r="H55" s="23">
        <f t="shared" si="15"/>
        <v>528</v>
      </c>
      <c r="I55" s="21">
        <f t="shared" si="16"/>
        <v>0</v>
      </c>
    </row>
    <row r="56" spans="1:9" s="7" customFormat="1" x14ac:dyDescent="0.2">
      <c r="A56" s="37">
        <v>999281</v>
      </c>
      <c r="B56" s="24" t="s">
        <v>255</v>
      </c>
      <c r="C56" s="59" t="s">
        <v>256</v>
      </c>
      <c r="D56" s="22">
        <v>1</v>
      </c>
      <c r="E56" s="21">
        <v>528</v>
      </c>
      <c r="F56" s="35">
        <v>2.31</v>
      </c>
      <c r="G56" s="82">
        <f t="shared" si="14"/>
        <v>1</v>
      </c>
      <c r="H56" s="23">
        <f t="shared" si="15"/>
        <v>528</v>
      </c>
      <c r="I56" s="21">
        <f t="shared" si="16"/>
        <v>0</v>
      </c>
    </row>
    <row r="57" spans="1:9" s="7" customFormat="1" x14ac:dyDescent="0.2">
      <c r="A57" s="37">
        <v>999284</v>
      </c>
      <c r="B57" s="24" t="s">
        <v>257</v>
      </c>
      <c r="C57" s="59" t="s">
        <v>258</v>
      </c>
      <c r="D57" s="22">
        <v>1</v>
      </c>
      <c r="E57" s="21">
        <v>528</v>
      </c>
      <c r="F57" s="35">
        <v>0</v>
      </c>
      <c r="G57" s="82">
        <f t="shared" si="14"/>
        <v>0</v>
      </c>
      <c r="H57" s="23">
        <f t="shared" si="15"/>
        <v>276</v>
      </c>
      <c r="I57" s="21">
        <f t="shared" si="16"/>
        <v>-252</v>
      </c>
    </row>
    <row r="58" spans="1:9" s="7" customFormat="1" x14ac:dyDescent="0.2">
      <c r="A58" s="90" t="s">
        <v>265</v>
      </c>
      <c r="B58" s="24" t="s">
        <v>259</v>
      </c>
      <c r="C58" s="59" t="s">
        <v>260</v>
      </c>
      <c r="D58" s="22">
        <v>1</v>
      </c>
      <c r="E58" s="21">
        <v>528</v>
      </c>
      <c r="F58" s="35">
        <v>6.05</v>
      </c>
      <c r="G58" s="82">
        <f t="shared" si="14"/>
        <v>1</v>
      </c>
      <c r="H58" s="23">
        <f t="shared" si="15"/>
        <v>528</v>
      </c>
      <c r="I58" s="21">
        <f t="shared" si="16"/>
        <v>0</v>
      </c>
    </row>
    <row r="59" spans="1:9" s="7" customFormat="1" x14ac:dyDescent="0.2">
      <c r="A59" s="37">
        <v>998203</v>
      </c>
      <c r="B59" s="24" t="s">
        <v>261</v>
      </c>
      <c r="C59" s="66" t="s">
        <v>262</v>
      </c>
      <c r="D59" s="22" t="s">
        <v>31</v>
      </c>
      <c r="E59" s="21">
        <v>276</v>
      </c>
      <c r="F59" s="35">
        <v>5.03</v>
      </c>
      <c r="G59" s="22" t="s">
        <v>31</v>
      </c>
      <c r="H59" s="23">
        <v>276</v>
      </c>
      <c r="I59" s="21">
        <f t="shared" si="16"/>
        <v>0</v>
      </c>
    </row>
    <row r="60" spans="1:9" s="7" customFormat="1" x14ac:dyDescent="0.2">
      <c r="A60" s="37">
        <v>998501</v>
      </c>
      <c r="B60" s="24" t="s">
        <v>263</v>
      </c>
      <c r="C60" s="59" t="s">
        <v>264</v>
      </c>
      <c r="D60" s="22">
        <v>1</v>
      </c>
      <c r="E60" s="21">
        <v>528</v>
      </c>
      <c r="F60" s="35">
        <v>0</v>
      </c>
      <c r="G60" s="82">
        <f t="shared" ref="G60" si="17">SUM(IF(F60=0,0),IF(F60&gt;0,1),IF(F60&gt;10,1),IF(F60&gt;20,1),IF(F60&gt;40,1),IF(F60&gt;80,1),IF(F60&gt;160,1),IF(F60&gt;320,1),IF(F60&gt;640,1),IF(F60&gt;1280,1),IF(F60&gt;2560,1),IF(F60&gt;5120,1))</f>
        <v>0</v>
      </c>
      <c r="H60" s="23">
        <f t="shared" ref="H60" si="18">SUM(IF(G60=0,276),IF(G60=1,528),IF(G60=2,1015),IF(G60=3,1947),IF(G60=4,3738),IF(G60=5,7179),IF(G60=6,13769),IF(G60=7,26438),IF(G60=8,50754),IF(G60=9,97446),IF(G60=10,139445),IF(G60=11,139445))</f>
        <v>276</v>
      </c>
      <c r="I60" s="21">
        <f t="shared" ref="I60" si="19">H60-E60</f>
        <v>-252</v>
      </c>
    </row>
    <row r="61" spans="1:9" s="7" customFormat="1" x14ac:dyDescent="0.2">
      <c r="A61" s="37">
        <v>998163</v>
      </c>
      <c r="B61" s="24" t="s">
        <v>79</v>
      </c>
      <c r="C61" s="66" t="s">
        <v>80</v>
      </c>
      <c r="D61" s="33" t="s">
        <v>56</v>
      </c>
      <c r="E61" s="34">
        <v>276</v>
      </c>
      <c r="F61" s="35">
        <v>4.4050000000000002</v>
      </c>
      <c r="G61" s="22" t="s">
        <v>31</v>
      </c>
      <c r="H61" s="23">
        <v>276</v>
      </c>
      <c r="I61" s="21">
        <f t="shared" si="2"/>
        <v>0</v>
      </c>
    </row>
    <row r="62" spans="1:9" s="7" customFormat="1" x14ac:dyDescent="0.2">
      <c r="A62" s="37">
        <v>475102</v>
      </c>
      <c r="B62" s="24" t="s">
        <v>81</v>
      </c>
      <c r="C62" s="66" t="s">
        <v>82</v>
      </c>
      <c r="D62" s="22" t="s">
        <v>31</v>
      </c>
      <c r="E62" s="21">
        <v>276</v>
      </c>
      <c r="F62" s="35">
        <v>25.27</v>
      </c>
      <c r="G62" s="22" t="s">
        <v>32</v>
      </c>
      <c r="H62" s="23">
        <v>1015</v>
      </c>
      <c r="I62" s="21">
        <f t="shared" si="2"/>
        <v>739</v>
      </c>
    </row>
    <row r="63" spans="1:9" s="7" customFormat="1" x14ac:dyDescent="0.2">
      <c r="A63" s="37">
        <v>998161</v>
      </c>
      <c r="B63" s="24" t="s">
        <v>83</v>
      </c>
      <c r="C63" s="66" t="s">
        <v>84</v>
      </c>
      <c r="D63" s="22" t="s">
        <v>32</v>
      </c>
      <c r="E63" s="21">
        <v>1016</v>
      </c>
      <c r="F63" s="35">
        <v>9.1300000000000008</v>
      </c>
      <c r="G63" s="22" t="s">
        <v>31</v>
      </c>
      <c r="H63" s="23">
        <v>276</v>
      </c>
      <c r="I63" s="21">
        <f t="shared" si="2"/>
        <v>-740</v>
      </c>
    </row>
    <row r="64" spans="1:9" s="7" customFormat="1" x14ac:dyDescent="0.2">
      <c r="A64" s="37">
        <v>998164</v>
      </c>
      <c r="B64" s="24" t="s">
        <v>85</v>
      </c>
      <c r="C64" s="66" t="s">
        <v>86</v>
      </c>
      <c r="D64" s="22" t="s">
        <v>56</v>
      </c>
      <c r="E64" s="21">
        <v>276</v>
      </c>
      <c r="F64" s="35">
        <v>0</v>
      </c>
      <c r="G64" s="22" t="s">
        <v>56</v>
      </c>
      <c r="H64" s="23">
        <v>276</v>
      </c>
      <c r="I64" s="21">
        <f t="shared" si="2"/>
        <v>0</v>
      </c>
    </row>
    <row r="65" spans="1:10" s="7" customFormat="1" x14ac:dyDescent="0.2">
      <c r="A65" s="6">
        <v>998224</v>
      </c>
      <c r="B65" s="24" t="s">
        <v>87</v>
      </c>
      <c r="C65" s="89" t="s">
        <v>88</v>
      </c>
      <c r="D65" s="22" t="s">
        <v>45</v>
      </c>
      <c r="E65" s="34">
        <v>1950</v>
      </c>
      <c r="F65" s="35">
        <v>5.0860000000000003</v>
      </c>
      <c r="G65" s="22" t="s">
        <v>31</v>
      </c>
      <c r="H65" s="23">
        <v>276</v>
      </c>
      <c r="I65" s="21">
        <f t="shared" si="2"/>
        <v>-1674</v>
      </c>
    </row>
    <row r="66" spans="1:10" s="7" customFormat="1" x14ac:dyDescent="0.2">
      <c r="A66" s="6">
        <v>949775</v>
      </c>
      <c r="B66" s="24" t="s">
        <v>89</v>
      </c>
      <c r="C66" s="66" t="s">
        <v>90</v>
      </c>
      <c r="D66" s="22" t="s">
        <v>45</v>
      </c>
      <c r="E66" s="21">
        <v>1950</v>
      </c>
      <c r="F66" s="35">
        <v>21.21</v>
      </c>
      <c r="G66" s="22" t="s">
        <v>32</v>
      </c>
      <c r="H66" s="23">
        <v>1015</v>
      </c>
      <c r="I66" s="21">
        <f t="shared" ref="I66" si="20">H66-E66</f>
        <v>-935</v>
      </c>
    </row>
    <row r="67" spans="1:10" s="7" customFormat="1" x14ac:dyDescent="0.2">
      <c r="A67" s="6">
        <v>998207</v>
      </c>
      <c r="B67" s="24" t="s">
        <v>91</v>
      </c>
      <c r="C67" s="66" t="s">
        <v>92</v>
      </c>
      <c r="D67" s="22" t="s">
        <v>32</v>
      </c>
      <c r="E67" s="21">
        <v>1016</v>
      </c>
      <c r="F67" s="35">
        <v>3.2080000000000002</v>
      </c>
      <c r="G67" s="22" t="s">
        <v>31</v>
      </c>
      <c r="H67" s="23">
        <v>276</v>
      </c>
      <c r="I67" s="21">
        <f t="shared" si="2"/>
        <v>-740</v>
      </c>
    </row>
    <row r="68" spans="1:10" s="7" customFormat="1" x14ac:dyDescent="0.2">
      <c r="A68" s="6">
        <v>745103</v>
      </c>
      <c r="B68" s="24" t="s">
        <v>93</v>
      </c>
      <c r="C68" s="59" t="s">
        <v>94</v>
      </c>
      <c r="D68" s="22">
        <v>0</v>
      </c>
      <c r="E68" s="21">
        <v>276</v>
      </c>
      <c r="F68" s="35">
        <v>0</v>
      </c>
      <c r="G68" s="82">
        <f>SUM(IF(F68=0,0),IF(F68&gt;0,1),IF(F68&gt;10,1),IF(F68&gt;20,1),IF(F68&gt;40,1),IF(F68&gt;80,1),IF(F68&gt;160,1),IF(F68&gt;320,1),IF(F68&gt;640,1),IF(F68&gt;1280,1),IF(F68&gt;2560,1),IF(F68&gt;5120,1))</f>
        <v>0</v>
      </c>
      <c r="H68" s="23">
        <f t="shared" si="1"/>
        <v>276</v>
      </c>
      <c r="I68" s="21">
        <f t="shared" si="2"/>
        <v>0</v>
      </c>
    </row>
    <row r="69" spans="1:10" s="7" customFormat="1" x14ac:dyDescent="0.2">
      <c r="A69" s="6">
        <v>999155</v>
      </c>
      <c r="B69" s="24" t="s">
        <v>95</v>
      </c>
      <c r="C69" s="59" t="s">
        <v>96</v>
      </c>
      <c r="D69" s="22">
        <v>2</v>
      </c>
      <c r="E69" s="21">
        <v>1015</v>
      </c>
      <c r="F69" s="35">
        <v>0</v>
      </c>
      <c r="G69" s="82">
        <f>SUM(IF(F69=0,0),IF(F69&gt;0,1),IF(F69&gt;10,1),IF(F69&gt;20,1),IF(F69&gt;40,1),IF(F69&gt;80,1),IF(F69&gt;160,1),IF(F69&gt;320,1),IF(F69&gt;640,1),IF(F69&gt;1280,1),IF(F69&gt;2560,1),IF(F69&gt;5120,1))</f>
        <v>0</v>
      </c>
      <c r="H69" s="23">
        <f t="shared" si="1"/>
        <v>276</v>
      </c>
      <c r="I69" s="21">
        <f t="shared" si="2"/>
        <v>-739</v>
      </c>
    </row>
    <row r="70" spans="1:10" s="7" customFormat="1" x14ac:dyDescent="0.2">
      <c r="A70" s="6">
        <v>721211</v>
      </c>
      <c r="B70" s="24" t="s">
        <v>97</v>
      </c>
      <c r="C70" s="59" t="s">
        <v>98</v>
      </c>
      <c r="D70" s="22">
        <v>10</v>
      </c>
      <c r="E70" s="21">
        <v>139554</v>
      </c>
      <c r="F70" s="35">
        <v>1677.81</v>
      </c>
      <c r="G70" s="82">
        <v>11</v>
      </c>
      <c r="H70" s="23">
        <f t="shared" si="1"/>
        <v>139445</v>
      </c>
      <c r="I70" s="21">
        <f t="shared" si="2"/>
        <v>-109</v>
      </c>
      <c r="J70" s="7" t="s">
        <v>236</v>
      </c>
    </row>
    <row r="71" spans="1:10" s="7" customFormat="1" x14ac:dyDescent="0.2">
      <c r="A71" s="6">
        <v>663223</v>
      </c>
      <c r="B71" s="24" t="s">
        <v>211</v>
      </c>
      <c r="C71" s="66" t="s">
        <v>212</v>
      </c>
      <c r="D71" s="33" t="s">
        <v>55</v>
      </c>
      <c r="E71" s="34">
        <v>529</v>
      </c>
      <c r="F71" s="35">
        <v>75.05</v>
      </c>
      <c r="G71" s="22" t="s">
        <v>45</v>
      </c>
      <c r="H71" s="23">
        <v>1947</v>
      </c>
      <c r="I71" s="21">
        <f t="shared" si="2"/>
        <v>1418</v>
      </c>
    </row>
    <row r="72" spans="1:10" s="7" customFormat="1" x14ac:dyDescent="0.2">
      <c r="A72" s="6">
        <v>107500</v>
      </c>
      <c r="B72" s="58" t="s">
        <v>99</v>
      </c>
      <c r="C72" s="59" t="s">
        <v>100</v>
      </c>
      <c r="D72" s="22">
        <v>3</v>
      </c>
      <c r="E72" s="21">
        <v>1950</v>
      </c>
      <c r="F72" s="35">
        <v>16.59</v>
      </c>
      <c r="G72" s="82">
        <f>SUM(IF(F72=0,0),IF(F72&gt;0,1),IF(F72&gt;10,1),IF(F72&gt;20,1),IF(F72&gt;40,1),IF(F72&gt;80,1),IF(F72&gt;160,1),IF(F72&gt;320,1),IF(F72&gt;640,1),IF(F72&gt;1280,1),IF(F72&gt;2560,1),IF(F72&gt;5120,1))</f>
        <v>2</v>
      </c>
      <c r="H72" s="23">
        <f t="shared" si="1"/>
        <v>1015</v>
      </c>
      <c r="I72" s="21">
        <f t="shared" si="2"/>
        <v>-935</v>
      </c>
    </row>
    <row r="73" spans="1:10" s="7" customFormat="1" x14ac:dyDescent="0.2">
      <c r="A73" s="6">
        <v>998210</v>
      </c>
      <c r="B73" s="58" t="s">
        <v>101</v>
      </c>
      <c r="C73" s="66" t="s">
        <v>102</v>
      </c>
      <c r="D73" s="22" t="s">
        <v>55</v>
      </c>
      <c r="E73" s="21">
        <v>529</v>
      </c>
      <c r="F73" s="35">
        <v>0</v>
      </c>
      <c r="G73" s="22" t="s">
        <v>56</v>
      </c>
      <c r="H73" s="23">
        <v>276</v>
      </c>
      <c r="I73" s="21">
        <f t="shared" si="2"/>
        <v>-253</v>
      </c>
    </row>
    <row r="74" spans="1:10" s="7" customFormat="1" x14ac:dyDescent="0.2">
      <c r="A74" s="6">
        <v>920333</v>
      </c>
      <c r="B74" s="58" t="s">
        <v>103</v>
      </c>
      <c r="C74" s="59" t="s">
        <v>104</v>
      </c>
      <c r="D74" s="33">
        <v>0</v>
      </c>
      <c r="E74" s="34">
        <v>276</v>
      </c>
      <c r="F74" s="35">
        <v>0</v>
      </c>
      <c r="G74" s="82">
        <f>SUM(IF(F74=0,0),IF(F74&gt;0,1),IF(F74&gt;10,1),IF(F74&gt;20,1),IF(F74&gt;40,1),IF(F74&gt;80,1),IF(F74&gt;160,1),IF(F74&gt;320,1),IF(F74&gt;640,1),IF(F74&gt;1280,1),IF(F74&gt;2560,1),IF(F74&gt;5120,1))</f>
        <v>0</v>
      </c>
      <c r="H74" s="23">
        <f t="shared" si="1"/>
        <v>276</v>
      </c>
      <c r="I74" s="21">
        <f t="shared" si="2"/>
        <v>0</v>
      </c>
    </row>
    <row r="75" spans="1:10" s="7" customFormat="1" x14ac:dyDescent="0.2">
      <c r="A75" s="6">
        <v>920370</v>
      </c>
      <c r="B75" s="58" t="s">
        <v>105</v>
      </c>
      <c r="C75" s="59" t="s">
        <v>106</v>
      </c>
      <c r="D75" s="33">
        <v>0</v>
      </c>
      <c r="E75" s="34">
        <v>276</v>
      </c>
      <c r="F75" s="35">
        <v>0</v>
      </c>
      <c r="G75" s="82">
        <f t="shared" ref="G75:G82" si="21">SUM(IF(F75=0,0),IF(F75&gt;0,1),IF(F75&gt;10,1),IF(F75&gt;20,1),IF(F75&gt;40,1),IF(F75&gt;80,1),IF(F75&gt;160,1),IF(F75&gt;320,1),IF(F75&gt;640,1),IF(F75&gt;1280,1),IF(F75&gt;2560,1),IF(F75&gt;5120,1))</f>
        <v>0</v>
      </c>
      <c r="H75" s="23">
        <f t="shared" si="1"/>
        <v>276</v>
      </c>
      <c r="I75" s="21">
        <f t="shared" si="2"/>
        <v>0</v>
      </c>
    </row>
    <row r="76" spans="1:10" s="7" customFormat="1" x14ac:dyDescent="0.2">
      <c r="A76" s="6">
        <v>998168</v>
      </c>
      <c r="B76" s="58" t="s">
        <v>107</v>
      </c>
      <c r="C76" s="59" t="s">
        <v>108</v>
      </c>
      <c r="D76" s="33">
        <v>0</v>
      </c>
      <c r="E76" s="34">
        <v>276</v>
      </c>
      <c r="F76" s="35">
        <v>0</v>
      </c>
      <c r="G76" s="82">
        <f t="shared" si="21"/>
        <v>0</v>
      </c>
      <c r="H76" s="23">
        <f t="shared" si="1"/>
        <v>276</v>
      </c>
      <c r="I76" s="21">
        <f t="shared" si="2"/>
        <v>0</v>
      </c>
    </row>
    <row r="77" spans="1:10" s="7" customFormat="1" x14ac:dyDescent="0.2">
      <c r="A77" s="6">
        <v>998226</v>
      </c>
      <c r="B77" s="58" t="s">
        <v>109</v>
      </c>
      <c r="C77" s="59" t="s">
        <v>110</v>
      </c>
      <c r="D77" s="33">
        <v>0</v>
      </c>
      <c r="E77" s="34">
        <v>276</v>
      </c>
      <c r="F77" s="35">
        <v>0</v>
      </c>
      <c r="G77" s="82">
        <f t="shared" si="21"/>
        <v>0</v>
      </c>
      <c r="H77" s="23">
        <f t="shared" si="1"/>
        <v>276</v>
      </c>
      <c r="I77" s="21">
        <f t="shared" si="2"/>
        <v>0</v>
      </c>
    </row>
    <row r="78" spans="1:10" x14ac:dyDescent="0.2">
      <c r="A78" s="6">
        <v>998116</v>
      </c>
      <c r="B78" s="58" t="s">
        <v>111</v>
      </c>
      <c r="C78" s="59" t="s">
        <v>112</v>
      </c>
      <c r="D78" s="33">
        <v>0</v>
      </c>
      <c r="E78" s="34">
        <v>276</v>
      </c>
      <c r="F78" s="35">
        <v>0</v>
      </c>
      <c r="G78" s="82">
        <f t="shared" si="21"/>
        <v>0</v>
      </c>
      <c r="H78" s="23">
        <f t="shared" si="1"/>
        <v>276</v>
      </c>
      <c r="I78" s="21">
        <f t="shared" si="2"/>
        <v>0</v>
      </c>
    </row>
    <row r="79" spans="1:10" x14ac:dyDescent="0.2">
      <c r="A79" s="37">
        <v>998117</v>
      </c>
      <c r="B79" s="24" t="s">
        <v>113</v>
      </c>
      <c r="C79" s="59" t="s">
        <v>114</v>
      </c>
      <c r="D79" s="22">
        <v>0</v>
      </c>
      <c r="E79" s="21">
        <v>276</v>
      </c>
      <c r="F79" s="35">
        <v>34</v>
      </c>
      <c r="G79" s="82">
        <f t="shared" si="21"/>
        <v>3</v>
      </c>
      <c r="H79" s="23">
        <f t="shared" si="1"/>
        <v>1947</v>
      </c>
      <c r="I79" s="21">
        <f t="shared" si="2"/>
        <v>1671</v>
      </c>
    </row>
    <row r="80" spans="1:10" x14ac:dyDescent="0.2">
      <c r="A80" s="6">
        <v>998113</v>
      </c>
      <c r="B80" s="58" t="s">
        <v>115</v>
      </c>
      <c r="C80" s="59" t="s">
        <v>116</v>
      </c>
      <c r="D80" s="29">
        <v>0</v>
      </c>
      <c r="E80" s="21">
        <v>276</v>
      </c>
      <c r="F80" s="35">
        <v>0</v>
      </c>
      <c r="G80" s="82">
        <f t="shared" si="21"/>
        <v>0</v>
      </c>
      <c r="H80" s="23">
        <f t="shared" si="1"/>
        <v>276</v>
      </c>
      <c r="I80" s="21">
        <f t="shared" si="2"/>
        <v>0</v>
      </c>
    </row>
    <row r="81" spans="1:9" x14ac:dyDescent="0.2">
      <c r="A81" s="6">
        <v>998119</v>
      </c>
      <c r="B81" s="58" t="s">
        <v>117</v>
      </c>
      <c r="C81" s="59" t="s">
        <v>118</v>
      </c>
      <c r="D81" s="22">
        <v>0</v>
      </c>
      <c r="E81" s="21">
        <v>276</v>
      </c>
      <c r="F81" s="35">
        <v>0</v>
      </c>
      <c r="G81" s="82">
        <f t="shared" si="21"/>
        <v>0</v>
      </c>
      <c r="H81" s="23">
        <f t="shared" si="1"/>
        <v>276</v>
      </c>
      <c r="I81" s="21">
        <f t="shared" si="2"/>
        <v>0</v>
      </c>
    </row>
    <row r="82" spans="1:9" x14ac:dyDescent="0.2">
      <c r="A82" s="6">
        <v>920350</v>
      </c>
      <c r="B82" s="24" t="s">
        <v>119</v>
      </c>
      <c r="C82" s="60" t="s">
        <v>120</v>
      </c>
      <c r="D82" s="29">
        <v>1</v>
      </c>
      <c r="E82" s="21">
        <v>529</v>
      </c>
      <c r="F82" s="35">
        <v>10</v>
      </c>
      <c r="G82" s="82">
        <f t="shared" si="21"/>
        <v>1</v>
      </c>
      <c r="H82" s="23">
        <f t="shared" ref="H82:H130" si="22">SUM(IF(G82=0,276),IF(G82=1,528),IF(G82=2,1015),IF(G82=3,1947),IF(G82=4,3738),IF(G82=5,7179),IF(G82=6,13769),IF(G82=7,26438),IF(G82=8,50754),IF(G82=9,97446),IF(G82=10,139445),IF(G82=11,139445))</f>
        <v>528</v>
      </c>
      <c r="I82" s="21">
        <f t="shared" ref="I82:I131" si="23">H82-E82</f>
        <v>-1</v>
      </c>
    </row>
    <row r="83" spans="1:9" x14ac:dyDescent="0.2">
      <c r="A83" s="6">
        <v>998211</v>
      </c>
      <c r="B83" s="24" t="s">
        <v>184</v>
      </c>
      <c r="C83" s="79" t="s">
        <v>185</v>
      </c>
      <c r="D83" s="29" t="s">
        <v>45</v>
      </c>
      <c r="E83" s="21">
        <v>1950</v>
      </c>
      <c r="F83" s="35">
        <v>95.04</v>
      </c>
      <c r="G83" s="29" t="s">
        <v>235</v>
      </c>
      <c r="H83" s="23">
        <v>3738</v>
      </c>
      <c r="I83" s="21">
        <f t="shared" si="23"/>
        <v>1788</v>
      </c>
    </row>
    <row r="84" spans="1:9" x14ac:dyDescent="0.2">
      <c r="A84" s="6">
        <v>998169</v>
      </c>
      <c r="B84" s="24" t="s">
        <v>121</v>
      </c>
      <c r="C84" s="26" t="s">
        <v>213</v>
      </c>
      <c r="D84" s="22">
        <v>2</v>
      </c>
      <c r="E84" s="21">
        <v>1016</v>
      </c>
      <c r="F84" s="35">
        <v>0</v>
      </c>
      <c r="G84" s="82">
        <f>SUM(IF(F84=0,0),IF(F84&gt;0,1),IF(F84&gt;10,1),IF(F84&gt;20,1),IF(F84&gt;40,1),IF(F84&gt;80,1),IF(F84&gt;160,1),IF(F84&gt;320,1),IF(F84&gt;640,1),IF(F84&gt;1280,1),IF(F84&gt;2560,1),IF(F84&gt;5120,1))</f>
        <v>0</v>
      </c>
      <c r="H84" s="23">
        <f t="shared" si="22"/>
        <v>276</v>
      </c>
      <c r="I84" s="21">
        <f t="shared" si="23"/>
        <v>-740</v>
      </c>
    </row>
    <row r="85" spans="1:9" x14ac:dyDescent="0.2">
      <c r="A85" s="6">
        <v>920360</v>
      </c>
      <c r="B85" s="24" t="s">
        <v>122</v>
      </c>
      <c r="C85" s="32" t="s">
        <v>123</v>
      </c>
      <c r="D85" s="29">
        <v>0</v>
      </c>
      <c r="E85" s="21">
        <v>276</v>
      </c>
      <c r="F85" s="86">
        <v>0</v>
      </c>
      <c r="G85" s="82">
        <f>SUM(IF(F85=0,0),IF(F85&gt;0,1),IF(F85&gt;10,1),IF(F85&gt;20,1),IF(F85&gt;40,1),IF(F85&gt;80,1),IF(F85&gt;160,1),IF(F85&gt;320,1),IF(F85&gt;640,1),IF(F85&gt;1280,1),IF(F85&gt;2560,1),IF(F85&gt;5120,1))</f>
        <v>0</v>
      </c>
      <c r="H85" s="23">
        <f t="shared" si="22"/>
        <v>276</v>
      </c>
      <c r="I85" s="21">
        <f t="shared" si="23"/>
        <v>0</v>
      </c>
    </row>
    <row r="86" spans="1:9" x14ac:dyDescent="0.2">
      <c r="A86" s="6">
        <v>998112</v>
      </c>
      <c r="B86" s="24" t="s">
        <v>124</v>
      </c>
      <c r="C86" s="76" t="s">
        <v>125</v>
      </c>
      <c r="D86" s="29">
        <v>0</v>
      </c>
      <c r="E86" s="21">
        <v>276</v>
      </c>
      <c r="F86" s="35">
        <v>0</v>
      </c>
      <c r="G86" s="82">
        <f>SUM(IF(F86=0,0),IF(F86&gt;0,1),IF(F86&gt;10,1),IF(F86&gt;20,1),IF(F86&gt;40,1),IF(F86&gt;80,1),IF(F86&gt;160,1),IF(F86&gt;320,1),IF(F86&gt;640,1),IF(F86&gt;1280,1),IF(F86&gt;2560,1),IF(F86&gt;5120,1))</f>
        <v>0</v>
      </c>
      <c r="H86" s="23">
        <f t="shared" si="22"/>
        <v>276</v>
      </c>
      <c r="I86" s="21">
        <f t="shared" si="23"/>
        <v>0</v>
      </c>
    </row>
    <row r="87" spans="1:9" x14ac:dyDescent="0.2">
      <c r="A87" s="6">
        <v>999081</v>
      </c>
      <c r="B87" s="24" t="s">
        <v>197</v>
      </c>
      <c r="C87" s="32" t="s">
        <v>198</v>
      </c>
      <c r="D87" s="29">
        <v>0</v>
      </c>
      <c r="E87" s="21">
        <v>276</v>
      </c>
      <c r="F87" s="35">
        <v>0</v>
      </c>
      <c r="G87" s="82">
        <f>SUM(IF(F87=0,0),IF(F87&gt;0,1),IF(F87&gt;10,1),IF(F87&gt;20,1),IF(F87&gt;40,1),IF(F87&gt;80,1),IF(F87&gt;160,1),IF(F87&gt;320,1),IF(F87&gt;640,1),IF(F87&gt;1280,1),IF(F87&gt;2560,1),IF(F87&gt;5120,1))</f>
        <v>0</v>
      </c>
      <c r="H87" s="23">
        <f t="shared" si="22"/>
        <v>276</v>
      </c>
      <c r="I87" s="21">
        <f t="shared" si="23"/>
        <v>0</v>
      </c>
    </row>
    <row r="88" spans="1:9" x14ac:dyDescent="0.2">
      <c r="A88" s="6">
        <v>741700</v>
      </c>
      <c r="B88" s="24" t="s">
        <v>126</v>
      </c>
      <c r="C88" s="36" t="s">
        <v>127</v>
      </c>
      <c r="D88" s="29" t="s">
        <v>31</v>
      </c>
      <c r="E88" s="21">
        <v>276</v>
      </c>
      <c r="F88" s="35">
        <v>2.3759999999999999</v>
      </c>
      <c r="G88" s="22" t="s">
        <v>31</v>
      </c>
      <c r="H88" s="23">
        <v>276</v>
      </c>
      <c r="I88" s="21">
        <f t="shared" si="23"/>
        <v>0</v>
      </c>
    </row>
    <row r="89" spans="1:9" x14ac:dyDescent="0.2">
      <c r="A89" s="6">
        <v>998171</v>
      </c>
      <c r="B89" s="24" t="s">
        <v>128</v>
      </c>
      <c r="C89" s="40" t="s">
        <v>129</v>
      </c>
      <c r="D89" s="22">
        <v>1</v>
      </c>
      <c r="E89" s="21">
        <v>529</v>
      </c>
      <c r="F89" s="35">
        <v>0</v>
      </c>
      <c r="G89" s="82">
        <f>SUM(IF(F89=0,0),IF(F89&gt;0,1),IF(F89&gt;10,1),IF(F89&gt;20,1),IF(F89&gt;40,1),IF(F89&gt;80,1),IF(F89&gt;160,1),IF(F89&gt;320,1),IF(F89&gt;640,1),IF(F89&gt;1280,1),IF(F89&gt;2560,1),IF(F89&gt;5120,1))</f>
        <v>0</v>
      </c>
      <c r="H89" s="23">
        <f t="shared" si="22"/>
        <v>276</v>
      </c>
      <c r="I89" s="21">
        <f t="shared" si="23"/>
        <v>-253</v>
      </c>
    </row>
    <row r="90" spans="1:9" x14ac:dyDescent="0.2">
      <c r="A90" s="6">
        <v>998172</v>
      </c>
      <c r="B90" s="24" t="s">
        <v>130</v>
      </c>
      <c r="C90" s="76" t="s">
        <v>131</v>
      </c>
      <c r="D90" s="41">
        <v>0</v>
      </c>
      <c r="E90" s="34">
        <v>276</v>
      </c>
      <c r="F90" s="35">
        <v>0</v>
      </c>
      <c r="G90" s="82">
        <f>SUM(IF(F90=0,0),IF(F90&gt;0,1),IF(F90&gt;10,1),IF(F90&gt;20,1),IF(F90&gt;40,1),IF(F90&gt;80,1),IF(F90&gt;160,1),IF(F90&gt;320,1),IF(F90&gt;640,1),IF(F90&gt;1280,1),IF(F90&gt;2560,1),IF(F90&gt;5120,1))</f>
        <v>0</v>
      </c>
      <c r="H90" s="23">
        <f t="shared" si="22"/>
        <v>276</v>
      </c>
      <c r="I90" s="21">
        <f t="shared" si="23"/>
        <v>0</v>
      </c>
    </row>
    <row r="91" spans="1:9" x14ac:dyDescent="0.2">
      <c r="A91" s="6">
        <v>778200</v>
      </c>
      <c r="B91" s="24" t="s">
        <v>132</v>
      </c>
      <c r="C91" s="18" t="s">
        <v>133</v>
      </c>
      <c r="D91" s="22">
        <v>0</v>
      </c>
      <c r="E91" s="21">
        <v>276</v>
      </c>
      <c r="F91" s="35">
        <v>0</v>
      </c>
      <c r="G91" s="82">
        <f>SUM(IF(F91=0,0),IF(F91&gt;0,1),IF(F91&gt;10,1),IF(F91&gt;20,1),IF(F91&gt;40,1),IF(F91&gt;80,1),IF(F91&gt;160,1),IF(F91&gt;320,1),IF(F91&gt;640,1),IF(F91&gt;1280,1),IF(F91&gt;2560,1),IF(F91&gt;5120,1))</f>
        <v>0</v>
      </c>
      <c r="H91" s="23">
        <f t="shared" si="22"/>
        <v>276</v>
      </c>
      <c r="I91" s="21">
        <f t="shared" si="23"/>
        <v>0</v>
      </c>
    </row>
    <row r="92" spans="1:9" x14ac:dyDescent="0.2">
      <c r="A92" s="42">
        <v>998512</v>
      </c>
      <c r="B92" s="24" t="s">
        <v>134</v>
      </c>
      <c r="C92" s="18" t="s">
        <v>135</v>
      </c>
      <c r="D92" s="22">
        <v>1</v>
      </c>
      <c r="E92" s="21">
        <v>529</v>
      </c>
      <c r="F92" s="35">
        <v>0</v>
      </c>
      <c r="G92" s="82">
        <f>SUM(IF(F92=0,0),IF(F92&gt;0,1),IF(F92&gt;10,1),IF(F92&gt;20,1),IF(F92&gt;40,1),IF(F92&gt;80,1),IF(F92&gt;160,1),IF(F92&gt;320,1),IF(F92&gt;640,1),IF(F92&gt;1280,1),IF(F92&gt;2560,1),IF(F92&gt;5120,1))</f>
        <v>0</v>
      </c>
      <c r="H92" s="23">
        <f t="shared" si="22"/>
        <v>276</v>
      </c>
      <c r="I92" s="21">
        <f t="shared" si="23"/>
        <v>-253</v>
      </c>
    </row>
    <row r="93" spans="1:9" x14ac:dyDescent="0.2">
      <c r="A93" s="37">
        <v>998519</v>
      </c>
      <c r="B93" s="24" t="s">
        <v>136</v>
      </c>
      <c r="C93" s="77" t="s">
        <v>137</v>
      </c>
      <c r="D93" s="29" t="s">
        <v>55</v>
      </c>
      <c r="E93" s="21">
        <v>529</v>
      </c>
      <c r="F93" s="35">
        <v>12.753</v>
      </c>
      <c r="G93" s="22" t="s">
        <v>55</v>
      </c>
      <c r="H93" s="23">
        <v>528</v>
      </c>
      <c r="I93" s="21">
        <f t="shared" si="23"/>
        <v>-1</v>
      </c>
    </row>
    <row r="94" spans="1:9" x14ac:dyDescent="0.2">
      <c r="A94" s="6">
        <v>998535</v>
      </c>
      <c r="B94" s="28" t="s">
        <v>138</v>
      </c>
      <c r="C94" s="31" t="s">
        <v>139</v>
      </c>
      <c r="D94" s="33">
        <v>0</v>
      </c>
      <c r="E94" s="34">
        <v>276</v>
      </c>
      <c r="F94" s="35">
        <v>0</v>
      </c>
      <c r="G94" s="82">
        <f>SUM(IF(F94=0,0),IF(F94&gt;0,1),IF(F94&gt;10,1),IF(F94&gt;20,1),IF(F94&gt;40,1),IF(F94&gt;80,1),IF(F94&gt;160,1),IF(F94&gt;320,1),IF(F94&gt;640,1),IF(F94&gt;1280,1),IF(F94&gt;2560,1),IF(F94&gt;5120,1))</f>
        <v>0</v>
      </c>
      <c r="H94" s="23">
        <f t="shared" si="22"/>
        <v>276</v>
      </c>
      <c r="I94" s="21">
        <f t="shared" si="23"/>
        <v>0</v>
      </c>
    </row>
    <row r="95" spans="1:9" x14ac:dyDescent="0.2">
      <c r="A95" s="6">
        <v>998536</v>
      </c>
      <c r="B95" s="24" t="s">
        <v>140</v>
      </c>
      <c r="C95" s="25" t="s">
        <v>141</v>
      </c>
      <c r="D95" s="22">
        <v>1</v>
      </c>
      <c r="E95" s="21">
        <v>529</v>
      </c>
      <c r="F95" s="35">
        <v>0</v>
      </c>
      <c r="G95" s="82">
        <f>SUM(IF(F95=0,0),IF(F95&gt;0,1),IF(F95&gt;10,1),IF(F95&gt;20,1),IF(F95&gt;40,1),IF(F95&gt;80,1),IF(F95&gt;160,1),IF(F95&gt;320,1),IF(F95&gt;640,1),IF(F95&gt;1280,1),IF(F95&gt;2560,1),IF(F95&gt;5120,1))</f>
        <v>0</v>
      </c>
      <c r="H95" s="23">
        <f t="shared" si="22"/>
        <v>276</v>
      </c>
      <c r="I95" s="21">
        <f t="shared" si="23"/>
        <v>-253</v>
      </c>
    </row>
    <row r="96" spans="1:9" x14ac:dyDescent="0.2">
      <c r="A96" s="6">
        <v>999024</v>
      </c>
      <c r="B96" s="24" t="s">
        <v>142</v>
      </c>
      <c r="C96" s="76" t="s">
        <v>143</v>
      </c>
      <c r="D96" s="22">
        <v>4</v>
      </c>
      <c r="E96" s="21">
        <v>3744</v>
      </c>
      <c r="F96" s="35">
        <v>17.86</v>
      </c>
      <c r="G96" s="82">
        <f>SUM(IF(F96=0,0),IF(F96&gt;0,1),IF(F96&gt;10,1),IF(F96&gt;20,1),IF(F96&gt;40,1),IF(F96&gt;80,1),IF(F96&gt;160,1),IF(F96&gt;320,1),IF(F96&gt;640,1),IF(F96&gt;1280,1),IF(F96&gt;2560,1),IF(F96&gt;5120,1))</f>
        <v>2</v>
      </c>
      <c r="H96" s="23">
        <f t="shared" si="22"/>
        <v>1015</v>
      </c>
      <c r="I96" s="21">
        <f t="shared" si="23"/>
        <v>-2729</v>
      </c>
    </row>
    <row r="97" spans="1:9" x14ac:dyDescent="0.2">
      <c r="A97" s="6">
        <v>120994</v>
      </c>
      <c r="B97" s="58" t="s">
        <v>144</v>
      </c>
      <c r="C97" s="59" t="s">
        <v>145</v>
      </c>
      <c r="D97" s="22">
        <v>6</v>
      </c>
      <c r="E97" s="21">
        <v>13792</v>
      </c>
      <c r="F97" s="35">
        <v>0</v>
      </c>
      <c r="G97" s="82">
        <f>SUM(IF(F97=0,0),IF(F97&gt;0,1),IF(F97&gt;10,1),IF(F97&gt;20,1),IF(F97&gt;40,1),IF(F97&gt;80,1),IF(F97&gt;160,1),IF(F97&gt;320,1),IF(F97&gt;640,1),IF(F97&gt;1280,1),IF(F97&gt;2560,1),IF(F97&gt;5120,1))</f>
        <v>0</v>
      </c>
      <c r="H97" s="23">
        <f t="shared" si="22"/>
        <v>276</v>
      </c>
      <c r="I97" s="21">
        <f t="shared" si="23"/>
        <v>-13516</v>
      </c>
    </row>
    <row r="98" spans="1:9" x14ac:dyDescent="0.2">
      <c r="A98" s="37">
        <v>999103</v>
      </c>
      <c r="B98" s="24" t="s">
        <v>146</v>
      </c>
      <c r="C98" s="79" t="s">
        <v>147</v>
      </c>
      <c r="D98" s="22" t="s">
        <v>56</v>
      </c>
      <c r="E98" s="21">
        <v>276</v>
      </c>
      <c r="F98" s="35">
        <v>0</v>
      </c>
      <c r="G98" s="22" t="s">
        <v>56</v>
      </c>
      <c r="H98" s="23">
        <v>276</v>
      </c>
      <c r="I98" s="21">
        <f t="shared" si="23"/>
        <v>0</v>
      </c>
    </row>
    <row r="99" spans="1:9" x14ac:dyDescent="0.2">
      <c r="A99" s="37">
        <v>999114</v>
      </c>
      <c r="B99" s="24" t="s">
        <v>214</v>
      </c>
      <c r="C99" s="26" t="s">
        <v>215</v>
      </c>
      <c r="D99" s="87" t="s">
        <v>238</v>
      </c>
      <c r="E99" s="21"/>
      <c r="F99" s="35">
        <v>3.5230000000000001</v>
      </c>
      <c r="G99" s="88" t="s">
        <v>239</v>
      </c>
      <c r="H99" s="23"/>
      <c r="I99" s="21"/>
    </row>
    <row r="100" spans="1:9" x14ac:dyDescent="0.2">
      <c r="A100" s="92">
        <v>999125</v>
      </c>
      <c r="B100" s="93" t="s">
        <v>266</v>
      </c>
      <c r="C100" s="94" t="s">
        <v>267</v>
      </c>
      <c r="D100" s="29" t="s">
        <v>31</v>
      </c>
      <c r="E100" s="21">
        <v>276</v>
      </c>
      <c r="F100" s="35">
        <v>9.35</v>
      </c>
      <c r="G100" s="22" t="s">
        <v>31</v>
      </c>
      <c r="H100" s="23">
        <v>276</v>
      </c>
      <c r="I100" s="21">
        <f t="shared" ref="I100" si="24">H100-E100</f>
        <v>0</v>
      </c>
    </row>
    <row r="101" spans="1:9" x14ac:dyDescent="0.2">
      <c r="A101" s="37">
        <v>999180</v>
      </c>
      <c r="B101" s="24" t="s">
        <v>148</v>
      </c>
      <c r="C101" s="26" t="s">
        <v>149</v>
      </c>
      <c r="D101" s="22">
        <v>1</v>
      </c>
      <c r="E101" s="21">
        <v>529</v>
      </c>
      <c r="F101" s="35">
        <v>0</v>
      </c>
      <c r="G101" s="82">
        <f t="shared" ref="G101:G104" si="25">SUM(IF(F101=0,0),IF(F101&gt;0,1),IF(F101&gt;10,1),IF(F101&gt;20,1),IF(F101&gt;40,1),IF(F101&gt;80,1),IF(F101&gt;160,1),IF(F101&gt;320,1),IF(F101&gt;640,1),IF(F101&gt;1280,1),IF(F101&gt;2560,1),IF(F101&gt;5120,1))</f>
        <v>0</v>
      </c>
      <c r="H101" s="23">
        <f t="shared" si="22"/>
        <v>276</v>
      </c>
      <c r="I101" s="21">
        <f t="shared" si="23"/>
        <v>-253</v>
      </c>
    </row>
    <row r="102" spans="1:9" x14ac:dyDescent="0.2">
      <c r="A102" s="37">
        <v>999197</v>
      </c>
      <c r="B102" s="24" t="s">
        <v>178</v>
      </c>
      <c r="C102" s="26" t="s">
        <v>179</v>
      </c>
      <c r="D102" s="22">
        <v>2</v>
      </c>
      <c r="E102" s="21">
        <v>1016</v>
      </c>
      <c r="F102" s="35">
        <v>0</v>
      </c>
      <c r="G102" s="82">
        <f t="shared" si="25"/>
        <v>0</v>
      </c>
      <c r="H102" s="23">
        <f t="shared" si="22"/>
        <v>276</v>
      </c>
      <c r="I102" s="21">
        <f t="shared" si="23"/>
        <v>-740</v>
      </c>
    </row>
    <row r="103" spans="1:9" x14ac:dyDescent="0.2">
      <c r="A103" s="37">
        <v>999262</v>
      </c>
      <c r="B103" s="24" t="s">
        <v>189</v>
      </c>
      <c r="C103" s="26" t="s">
        <v>190</v>
      </c>
      <c r="D103" s="22">
        <v>1</v>
      </c>
      <c r="E103" s="21">
        <v>529</v>
      </c>
      <c r="F103" s="35">
        <v>2.79</v>
      </c>
      <c r="G103" s="82">
        <f t="shared" si="25"/>
        <v>1</v>
      </c>
      <c r="H103" s="23">
        <f t="shared" si="22"/>
        <v>528</v>
      </c>
      <c r="I103" s="21">
        <f t="shared" si="23"/>
        <v>-1</v>
      </c>
    </row>
    <row r="104" spans="1:9" x14ac:dyDescent="0.2">
      <c r="A104" s="37">
        <v>999271</v>
      </c>
      <c r="B104" s="24" t="s">
        <v>268</v>
      </c>
      <c r="C104" s="32" t="s">
        <v>269</v>
      </c>
      <c r="D104" s="22">
        <v>1</v>
      </c>
      <c r="E104" s="21">
        <v>528</v>
      </c>
      <c r="F104" s="35">
        <v>1.2</v>
      </c>
      <c r="G104" s="82">
        <f t="shared" si="25"/>
        <v>1</v>
      </c>
      <c r="H104" s="23">
        <f t="shared" si="22"/>
        <v>528</v>
      </c>
      <c r="I104" s="21">
        <f t="shared" si="23"/>
        <v>0</v>
      </c>
    </row>
    <row r="105" spans="1:9" x14ac:dyDescent="0.2">
      <c r="A105" s="37">
        <v>999732</v>
      </c>
      <c r="B105" s="24" t="s">
        <v>216</v>
      </c>
      <c r="C105" s="26" t="s">
        <v>217</v>
      </c>
      <c r="D105" s="87" t="s">
        <v>238</v>
      </c>
      <c r="E105" s="21"/>
      <c r="F105" s="35">
        <v>1.425</v>
      </c>
      <c r="G105" s="88" t="s">
        <v>239</v>
      </c>
      <c r="H105" s="23"/>
      <c r="I105" s="21"/>
    </row>
    <row r="106" spans="1:9" x14ac:dyDescent="0.2">
      <c r="A106" s="37">
        <v>999733</v>
      </c>
      <c r="B106" s="24" t="s">
        <v>218</v>
      </c>
      <c r="C106" s="26" t="s">
        <v>219</v>
      </c>
      <c r="D106" s="87" t="s">
        <v>238</v>
      </c>
      <c r="E106" s="21">
        <v>245</v>
      </c>
      <c r="F106" s="35">
        <v>6.4660000000000002</v>
      </c>
      <c r="G106" s="88" t="s">
        <v>239</v>
      </c>
      <c r="H106" s="23">
        <v>245</v>
      </c>
      <c r="I106" s="21">
        <f t="shared" si="23"/>
        <v>0</v>
      </c>
    </row>
    <row r="107" spans="1:9" x14ac:dyDescent="0.2">
      <c r="A107" s="37">
        <v>999737</v>
      </c>
      <c r="B107" s="24" t="s">
        <v>220</v>
      </c>
      <c r="C107" s="26" t="s">
        <v>221</v>
      </c>
      <c r="D107" s="87" t="s">
        <v>238</v>
      </c>
      <c r="E107" s="21">
        <v>245</v>
      </c>
      <c r="F107" s="35">
        <v>2.2360000000000002</v>
      </c>
      <c r="G107" s="88" t="s">
        <v>239</v>
      </c>
      <c r="H107" s="23">
        <v>245</v>
      </c>
      <c r="I107" s="21">
        <f t="shared" si="23"/>
        <v>0</v>
      </c>
    </row>
    <row r="108" spans="1:9" x14ac:dyDescent="0.2">
      <c r="A108" s="6">
        <v>999282</v>
      </c>
      <c r="B108" s="24" t="s">
        <v>270</v>
      </c>
      <c r="C108" s="85" t="s">
        <v>271</v>
      </c>
      <c r="D108" s="22">
        <v>1</v>
      </c>
      <c r="E108" s="21">
        <v>528</v>
      </c>
      <c r="F108" s="35">
        <v>0.56000000000000005</v>
      </c>
      <c r="G108" s="82">
        <f t="shared" ref="G108:G110" si="26">SUM(IF(F108=0,0),IF(F108&gt;0,1),IF(F108&gt;10,1),IF(F108&gt;20,1),IF(F108&gt;40,1),IF(F108&gt;80,1),IF(F108&gt;160,1),IF(F108&gt;320,1),IF(F108&gt;640,1),IF(F108&gt;1280,1),IF(F108&gt;2560,1),IF(F108&gt;5120,1))</f>
        <v>1</v>
      </c>
      <c r="H108" s="23">
        <f t="shared" ref="H108:H110" si="27">SUM(IF(G108=0,276),IF(G108=1,528),IF(G108=2,1015),IF(G108=3,1947),IF(G108=4,3738),IF(G108=5,7179),IF(G108=6,13769),IF(G108=7,26438),IF(G108=8,50754),IF(G108=9,97446),IF(G108=10,139445),IF(G108=11,139445))</f>
        <v>528</v>
      </c>
      <c r="I108" s="21">
        <f t="shared" ref="I108:I110" si="28">H108-E108</f>
        <v>0</v>
      </c>
    </row>
    <row r="109" spans="1:9" x14ac:dyDescent="0.2">
      <c r="A109" s="6">
        <v>999283</v>
      </c>
      <c r="B109" s="24" t="s">
        <v>272</v>
      </c>
      <c r="C109" s="85" t="s">
        <v>273</v>
      </c>
      <c r="D109" s="22">
        <v>1</v>
      </c>
      <c r="E109" s="21">
        <v>528</v>
      </c>
      <c r="F109" s="35">
        <v>2.1</v>
      </c>
      <c r="G109" s="82">
        <f t="shared" si="26"/>
        <v>1</v>
      </c>
      <c r="H109" s="23">
        <f t="shared" si="27"/>
        <v>528</v>
      </c>
      <c r="I109" s="21">
        <f t="shared" si="28"/>
        <v>0</v>
      </c>
    </row>
    <row r="110" spans="1:9" x14ac:dyDescent="0.2">
      <c r="A110" s="6">
        <v>999285</v>
      </c>
      <c r="B110" s="24" t="s">
        <v>274</v>
      </c>
      <c r="C110" s="85" t="s">
        <v>275</v>
      </c>
      <c r="D110" s="22">
        <v>1</v>
      </c>
      <c r="E110" s="21">
        <v>528</v>
      </c>
      <c r="F110" s="35">
        <v>1.07</v>
      </c>
      <c r="G110" s="82">
        <f t="shared" si="26"/>
        <v>1</v>
      </c>
      <c r="H110" s="23">
        <f t="shared" si="27"/>
        <v>528</v>
      </c>
      <c r="I110" s="21">
        <f t="shared" si="28"/>
        <v>0</v>
      </c>
    </row>
    <row r="111" spans="1:9" x14ac:dyDescent="0.2">
      <c r="A111" s="37">
        <v>1000747</v>
      </c>
      <c r="B111" s="38" t="s">
        <v>222</v>
      </c>
      <c r="C111" s="91" t="s">
        <v>223</v>
      </c>
      <c r="D111" s="22" t="s">
        <v>31</v>
      </c>
      <c r="E111" s="21">
        <v>276</v>
      </c>
      <c r="F111" s="35">
        <f>2.717+0.75</f>
        <v>3.4670000000000001</v>
      </c>
      <c r="G111" s="22" t="s">
        <v>31</v>
      </c>
      <c r="H111" s="23">
        <v>276</v>
      </c>
      <c r="I111" s="21">
        <f t="shared" si="23"/>
        <v>0</v>
      </c>
    </row>
    <row r="112" spans="1:9" x14ac:dyDescent="0.2">
      <c r="A112" s="6">
        <v>998228</v>
      </c>
      <c r="B112" s="24" t="s">
        <v>150</v>
      </c>
      <c r="C112" s="79" t="s">
        <v>191</v>
      </c>
      <c r="D112" s="22" t="s">
        <v>31</v>
      </c>
      <c r="E112" s="21">
        <v>276</v>
      </c>
      <c r="F112" s="35">
        <v>8.15</v>
      </c>
      <c r="G112" s="22" t="s">
        <v>31</v>
      </c>
      <c r="H112" s="23">
        <v>276</v>
      </c>
      <c r="I112" s="21">
        <f t="shared" si="23"/>
        <v>0</v>
      </c>
    </row>
    <row r="113" spans="1:9" x14ac:dyDescent="0.2">
      <c r="A113" s="6">
        <v>998229</v>
      </c>
      <c r="B113" s="43" t="s">
        <v>151</v>
      </c>
      <c r="C113" s="80" t="s">
        <v>152</v>
      </c>
      <c r="D113" s="22" t="s">
        <v>55</v>
      </c>
      <c r="E113" s="21">
        <v>529</v>
      </c>
      <c r="F113" s="35">
        <v>12.36</v>
      </c>
      <c r="G113" s="33" t="s">
        <v>55</v>
      </c>
      <c r="H113" s="23">
        <v>528</v>
      </c>
      <c r="I113" s="21">
        <f t="shared" si="23"/>
        <v>-1</v>
      </c>
    </row>
    <row r="114" spans="1:9" x14ac:dyDescent="0.2">
      <c r="A114" s="6">
        <v>949724</v>
      </c>
      <c r="B114" s="24" t="s">
        <v>153</v>
      </c>
      <c r="C114" s="80" t="s">
        <v>154</v>
      </c>
      <c r="D114" s="22" t="s">
        <v>55</v>
      </c>
      <c r="E114" s="21">
        <v>529</v>
      </c>
      <c r="F114" s="35">
        <f>20.481+6.58</f>
        <v>27.061</v>
      </c>
      <c r="G114" s="22" t="s">
        <v>32</v>
      </c>
      <c r="H114" s="23">
        <v>1015</v>
      </c>
      <c r="I114" s="21">
        <f t="shared" si="23"/>
        <v>486</v>
      </c>
    </row>
    <row r="115" spans="1:9" x14ac:dyDescent="0.2">
      <c r="A115" s="6">
        <v>998232</v>
      </c>
      <c r="B115" s="24" t="s">
        <v>155</v>
      </c>
      <c r="C115" s="80" t="s">
        <v>156</v>
      </c>
      <c r="D115" s="22" t="s">
        <v>56</v>
      </c>
      <c r="E115" s="21">
        <v>276</v>
      </c>
      <c r="F115" s="35">
        <v>0</v>
      </c>
      <c r="G115" s="22" t="s">
        <v>56</v>
      </c>
      <c r="H115" s="23">
        <v>276</v>
      </c>
      <c r="I115" s="21">
        <f t="shared" si="23"/>
        <v>0</v>
      </c>
    </row>
    <row r="116" spans="1:9" x14ac:dyDescent="0.2">
      <c r="A116" s="6">
        <v>998243</v>
      </c>
      <c r="B116" s="24" t="s">
        <v>224</v>
      </c>
      <c r="C116" s="80" t="s">
        <v>225</v>
      </c>
      <c r="D116" s="33" t="s">
        <v>32</v>
      </c>
      <c r="E116" s="34">
        <v>1016</v>
      </c>
      <c r="F116" s="35">
        <v>7.2759999999999998</v>
      </c>
      <c r="G116" s="33" t="s">
        <v>31</v>
      </c>
      <c r="H116" s="23">
        <v>276</v>
      </c>
      <c r="I116" s="21">
        <f t="shared" si="23"/>
        <v>-740</v>
      </c>
    </row>
    <row r="117" spans="1:9" x14ac:dyDescent="0.2">
      <c r="A117" s="6">
        <v>998181</v>
      </c>
      <c r="B117" s="24" t="s">
        <v>157</v>
      </c>
      <c r="C117" s="80" t="s">
        <v>158</v>
      </c>
      <c r="D117" s="22" t="s">
        <v>31</v>
      </c>
      <c r="E117" s="21">
        <v>276</v>
      </c>
      <c r="F117" s="35">
        <v>0</v>
      </c>
      <c r="G117" s="22" t="s">
        <v>56</v>
      </c>
      <c r="H117" s="23">
        <v>276</v>
      </c>
      <c r="I117" s="21">
        <f t="shared" si="23"/>
        <v>0</v>
      </c>
    </row>
    <row r="118" spans="1:9" x14ac:dyDescent="0.2">
      <c r="A118" s="6">
        <v>998234</v>
      </c>
      <c r="B118" s="24" t="s">
        <v>159</v>
      </c>
      <c r="C118" s="85" t="s">
        <v>160</v>
      </c>
      <c r="D118" s="22">
        <v>0</v>
      </c>
      <c r="E118" s="21">
        <v>276</v>
      </c>
      <c r="F118" s="35">
        <v>0</v>
      </c>
      <c r="G118" s="82">
        <f>SUM(IF(F118=0,0),IF(F118&gt;0,1),IF(F118&gt;10,1),IF(F118&gt;20,1),IF(F118&gt;40,1),IF(F118&gt;80,1),IF(F118&gt;160,1),IF(F118&gt;320,1),IF(F118&gt;640,1),IF(F118&gt;1280,1),IF(F118&gt;2560,1),IF(F118&gt;5120,1))</f>
        <v>0</v>
      </c>
      <c r="H118" s="23">
        <f t="shared" si="22"/>
        <v>276</v>
      </c>
      <c r="I118" s="21">
        <f t="shared" si="23"/>
        <v>0</v>
      </c>
    </row>
    <row r="119" spans="1:9" s="7" customFormat="1" x14ac:dyDescent="0.2">
      <c r="A119" s="6">
        <v>998235</v>
      </c>
      <c r="B119" s="38" t="s">
        <v>161</v>
      </c>
      <c r="C119" s="46" t="s">
        <v>162</v>
      </c>
      <c r="D119" s="22">
        <v>0</v>
      </c>
      <c r="E119" s="21">
        <v>276</v>
      </c>
      <c r="F119" s="35">
        <v>0</v>
      </c>
      <c r="G119" s="82">
        <f>SUM(IF(F119=0,0),IF(F119&gt;0,1),IF(F119&gt;10,1),IF(F119&gt;20,1),IF(F119&gt;40,1),IF(F119&gt;80,1),IF(F119&gt;160,1),IF(F119&gt;320,1),IF(F119&gt;640,1),IF(F119&gt;1280,1),IF(F119&gt;2560,1),IF(F119&gt;5120,1))</f>
        <v>0</v>
      </c>
      <c r="H119" s="23">
        <f t="shared" si="22"/>
        <v>276</v>
      </c>
      <c r="I119" s="21">
        <f t="shared" si="23"/>
        <v>0</v>
      </c>
    </row>
    <row r="120" spans="1:9" x14ac:dyDescent="0.2">
      <c r="A120" s="6">
        <v>998111</v>
      </c>
      <c r="B120" s="24" t="s">
        <v>163</v>
      </c>
      <c r="C120" s="26" t="s">
        <v>164</v>
      </c>
      <c r="D120" s="22">
        <v>0</v>
      </c>
      <c r="E120" s="21">
        <v>276</v>
      </c>
      <c r="F120" s="35">
        <v>0</v>
      </c>
      <c r="G120" s="82">
        <f>SUM(IF(F120=0,0),IF(F120&gt;0,1),IF(F120&gt;10,1),IF(F120&gt;20,1),IF(F120&gt;40,1),IF(F120&gt;80,1),IF(F120&gt;160,1),IF(F120&gt;320,1),IF(F120&gt;640,1),IF(F120&gt;1280,1),IF(F120&gt;2560,1),IF(F120&gt;5120,1))</f>
        <v>0</v>
      </c>
      <c r="H120" s="23">
        <f t="shared" si="22"/>
        <v>276</v>
      </c>
      <c r="I120" s="21">
        <f t="shared" si="23"/>
        <v>0</v>
      </c>
    </row>
    <row r="121" spans="1:9" x14ac:dyDescent="0.2">
      <c r="A121" s="6">
        <v>998115</v>
      </c>
      <c r="B121" s="24" t="s">
        <v>165</v>
      </c>
      <c r="C121" s="32" t="s">
        <v>166</v>
      </c>
      <c r="D121" s="22">
        <v>0</v>
      </c>
      <c r="E121" s="21">
        <v>276</v>
      </c>
      <c r="F121" s="35">
        <v>0</v>
      </c>
      <c r="G121" s="82">
        <f>SUM(IF(F121=0,0),IF(F121&gt;0,1),IF(F121&gt;10,1),IF(F121&gt;20,1),IF(F121&gt;40,1),IF(F121&gt;80,1),IF(F121&gt;160,1),IF(F121&gt;320,1),IF(F121&gt;640,1),IF(F121&gt;1280,1),IF(F121&gt;2560,1),IF(F121&gt;5120,1))</f>
        <v>0</v>
      </c>
      <c r="H121" s="23">
        <f t="shared" si="22"/>
        <v>276</v>
      </c>
      <c r="I121" s="21">
        <f t="shared" si="23"/>
        <v>0</v>
      </c>
    </row>
    <row r="122" spans="1:9" x14ac:dyDescent="0.2">
      <c r="A122" s="6">
        <v>998183</v>
      </c>
      <c r="B122" s="58" t="s">
        <v>167</v>
      </c>
      <c r="C122" s="62" t="s">
        <v>168</v>
      </c>
      <c r="D122" s="44">
        <v>0</v>
      </c>
      <c r="E122" s="30">
        <v>276</v>
      </c>
      <c r="F122" s="35">
        <v>0</v>
      </c>
      <c r="G122" s="82">
        <f>SUM(IF(F122=0,0),IF(F122&gt;0,1),IF(F122&gt;10,1),IF(F122&gt;20,1),IF(F122&gt;40,1),IF(F122&gt;80,1),IF(F122&gt;160,1),IF(F122&gt;320,1),IF(F122&gt;640,1),IF(F122&gt;1280,1),IF(F122&gt;2560,1),IF(F122&gt;5120,1))</f>
        <v>0</v>
      </c>
      <c r="H122" s="23">
        <f t="shared" si="22"/>
        <v>276</v>
      </c>
      <c r="I122" s="21">
        <f t="shared" si="23"/>
        <v>0</v>
      </c>
    </row>
    <row r="123" spans="1:9" x14ac:dyDescent="0.2">
      <c r="A123" s="6">
        <v>998245</v>
      </c>
      <c r="B123" s="24" t="s">
        <v>169</v>
      </c>
      <c r="C123" s="78" t="s">
        <v>170</v>
      </c>
      <c r="D123" s="22" t="s">
        <v>55</v>
      </c>
      <c r="E123" s="21">
        <v>529</v>
      </c>
      <c r="F123" s="35">
        <v>0</v>
      </c>
      <c r="G123" s="22" t="s">
        <v>56</v>
      </c>
      <c r="H123" s="23">
        <v>276</v>
      </c>
      <c r="I123" s="21">
        <f t="shared" si="23"/>
        <v>-253</v>
      </c>
    </row>
    <row r="124" spans="1:9" x14ac:dyDescent="0.2">
      <c r="A124" s="6">
        <v>998185</v>
      </c>
      <c r="B124" s="24" t="s">
        <v>171</v>
      </c>
      <c r="C124" s="26" t="s">
        <v>172</v>
      </c>
      <c r="D124" s="22">
        <v>0</v>
      </c>
      <c r="E124" s="21">
        <v>276</v>
      </c>
      <c r="F124" s="35">
        <v>0</v>
      </c>
      <c r="G124" s="82">
        <f t="shared" ref="G124:G130" si="29">SUM(IF(F124=0,0),IF(F124&gt;0,1),IF(F124&gt;10,1),IF(F124&gt;20,1),IF(F124&gt;40,1),IF(F124&gt;80,1),IF(F124&gt;160,1),IF(F124&gt;320,1),IF(F124&gt;640,1),IF(F124&gt;1280,1),IF(F124&gt;2560,1),IF(F124&gt;5120,1))</f>
        <v>0</v>
      </c>
      <c r="H124" s="23">
        <f t="shared" si="22"/>
        <v>276</v>
      </c>
      <c r="I124" s="21">
        <f t="shared" si="23"/>
        <v>0</v>
      </c>
    </row>
    <row r="125" spans="1:9" s="7" customFormat="1" x14ac:dyDescent="0.2">
      <c r="A125" s="6">
        <v>999738</v>
      </c>
      <c r="B125" s="38" t="s">
        <v>226</v>
      </c>
      <c r="C125" s="91" t="s">
        <v>227</v>
      </c>
      <c r="D125" s="22" t="s">
        <v>31</v>
      </c>
      <c r="E125" s="21">
        <v>23</v>
      </c>
      <c r="F125" s="35">
        <f>1.425+1.82</f>
        <v>3.2450000000000001</v>
      </c>
      <c r="G125" s="33" t="s">
        <v>31</v>
      </c>
      <c r="H125" s="23">
        <f>276-245</f>
        <v>31</v>
      </c>
      <c r="I125" s="21">
        <f t="shared" si="23"/>
        <v>8</v>
      </c>
    </row>
    <row r="126" spans="1:9" s="7" customFormat="1" x14ac:dyDescent="0.2">
      <c r="A126" s="6">
        <v>999258</v>
      </c>
      <c r="B126" s="38" t="s">
        <v>199</v>
      </c>
      <c r="C126" s="39" t="s">
        <v>200</v>
      </c>
      <c r="D126" s="22">
        <v>0</v>
      </c>
      <c r="E126" s="21">
        <v>276</v>
      </c>
      <c r="F126" s="35">
        <v>0</v>
      </c>
      <c r="G126" s="82">
        <f t="shared" si="29"/>
        <v>0</v>
      </c>
      <c r="H126" s="23">
        <f t="shared" si="22"/>
        <v>276</v>
      </c>
      <c r="I126" s="21">
        <f t="shared" si="23"/>
        <v>0</v>
      </c>
    </row>
    <row r="127" spans="1:9" s="7" customFormat="1" x14ac:dyDescent="0.2">
      <c r="A127" s="6">
        <v>998106</v>
      </c>
      <c r="B127" s="38" t="s">
        <v>173</v>
      </c>
      <c r="C127" s="39" t="s">
        <v>174</v>
      </c>
      <c r="D127" s="22">
        <v>0</v>
      </c>
      <c r="E127" s="21">
        <v>276</v>
      </c>
      <c r="F127" s="35">
        <v>21.04</v>
      </c>
      <c r="G127" s="82">
        <f t="shared" si="29"/>
        <v>3</v>
      </c>
      <c r="H127" s="23">
        <f t="shared" si="22"/>
        <v>1947</v>
      </c>
      <c r="I127" s="21">
        <f t="shared" si="23"/>
        <v>1671</v>
      </c>
    </row>
    <row r="128" spans="1:9" s="7" customFormat="1" x14ac:dyDescent="0.2">
      <c r="A128" s="6">
        <v>998250</v>
      </c>
      <c r="B128" s="24" t="s">
        <v>276</v>
      </c>
      <c r="C128" s="26" t="s">
        <v>277</v>
      </c>
      <c r="D128" s="22">
        <v>1</v>
      </c>
      <c r="E128" s="21">
        <v>528</v>
      </c>
      <c r="F128" s="35">
        <v>3.17</v>
      </c>
      <c r="G128" s="82">
        <f t="shared" ref="G128" si="30">SUM(IF(F128=0,0),IF(F128&gt;0,1),IF(F128&gt;10,1),IF(F128&gt;20,1),IF(F128&gt;40,1),IF(F128&gt;80,1),IF(F128&gt;160,1),IF(F128&gt;320,1),IF(F128&gt;640,1),IF(F128&gt;1280,1),IF(F128&gt;2560,1),IF(F128&gt;5120,1))</f>
        <v>1</v>
      </c>
      <c r="H128" s="23">
        <f t="shared" ref="H128" si="31">SUM(IF(G128=0,276),IF(G128=1,528),IF(G128=2,1015),IF(G128=3,1947),IF(G128=4,3738),IF(G128=5,7179),IF(G128=6,13769),IF(G128=7,26438),IF(G128=8,50754),IF(G128=9,97446),IF(G128=10,139445),IF(G128=11,139445))</f>
        <v>528</v>
      </c>
      <c r="I128" s="21">
        <f t="shared" ref="I128" si="32">H128-E128</f>
        <v>0</v>
      </c>
    </row>
    <row r="129" spans="1:9" s="7" customFormat="1" x14ac:dyDescent="0.2">
      <c r="A129" s="6">
        <v>938100</v>
      </c>
      <c r="B129" s="58" t="s">
        <v>175</v>
      </c>
      <c r="C129" s="59" t="s">
        <v>176</v>
      </c>
      <c r="D129" s="22">
        <v>1</v>
      </c>
      <c r="E129" s="21">
        <v>529</v>
      </c>
      <c r="F129" s="35">
        <v>0</v>
      </c>
      <c r="G129" s="82">
        <f t="shared" si="29"/>
        <v>0</v>
      </c>
      <c r="H129" s="23">
        <f t="shared" si="22"/>
        <v>276</v>
      </c>
      <c r="I129" s="21">
        <f t="shared" si="23"/>
        <v>-253</v>
      </c>
    </row>
    <row r="130" spans="1:9" s="7" customFormat="1" x14ac:dyDescent="0.2">
      <c r="A130" s="6">
        <v>999093</v>
      </c>
      <c r="B130" s="24" t="s">
        <v>201</v>
      </c>
      <c r="C130" s="31" t="s">
        <v>202</v>
      </c>
      <c r="D130" s="22">
        <v>2</v>
      </c>
      <c r="E130" s="21">
        <v>1016</v>
      </c>
      <c r="F130" s="35">
        <v>0</v>
      </c>
      <c r="G130" s="82">
        <f t="shared" si="29"/>
        <v>0</v>
      </c>
      <c r="H130" s="23">
        <f t="shared" si="22"/>
        <v>276</v>
      </c>
      <c r="I130" s="21">
        <f t="shared" si="23"/>
        <v>-740</v>
      </c>
    </row>
    <row r="131" spans="1:9" s="7" customFormat="1" x14ac:dyDescent="0.2">
      <c r="A131" s="6">
        <v>999729</v>
      </c>
      <c r="B131" s="43" t="s">
        <v>228</v>
      </c>
      <c r="C131" s="80" t="s">
        <v>229</v>
      </c>
      <c r="D131" s="33" t="s">
        <v>31</v>
      </c>
      <c r="E131" s="34">
        <v>276</v>
      </c>
      <c r="F131" s="35">
        <v>0.03</v>
      </c>
      <c r="G131" s="33" t="s">
        <v>31</v>
      </c>
      <c r="H131" s="23">
        <v>276</v>
      </c>
      <c r="I131" s="21">
        <f t="shared" si="23"/>
        <v>0</v>
      </c>
    </row>
    <row r="132" spans="1:9" s="7" customFormat="1" x14ac:dyDescent="0.2">
      <c r="A132" s="6">
        <v>999735</v>
      </c>
      <c r="B132" s="24" t="s">
        <v>230</v>
      </c>
      <c r="C132" s="26" t="s">
        <v>231</v>
      </c>
      <c r="D132" s="87" t="s">
        <v>238</v>
      </c>
      <c r="E132" s="21"/>
      <c r="F132" s="35">
        <v>1.9</v>
      </c>
      <c r="G132" s="88" t="s">
        <v>239</v>
      </c>
      <c r="H132" s="23"/>
      <c r="I132" s="21"/>
    </row>
    <row r="133" spans="1:9" s="7" customFormat="1" x14ac:dyDescent="0.2">
      <c r="A133" s="6">
        <v>999224</v>
      </c>
      <c r="B133" s="24" t="s">
        <v>278</v>
      </c>
      <c r="C133" s="85" t="s">
        <v>279</v>
      </c>
      <c r="D133" s="22">
        <v>1</v>
      </c>
      <c r="E133" s="21">
        <v>528</v>
      </c>
      <c r="F133" s="35">
        <v>0.05</v>
      </c>
      <c r="G133" s="82">
        <f t="shared" ref="G133" si="33">SUM(IF(F133=0,0),IF(F133&gt;0,1),IF(F133&gt;10,1),IF(F133&gt;20,1),IF(F133&gt;40,1),IF(F133&gt;80,1),IF(F133&gt;160,1),IF(F133&gt;320,1),IF(F133&gt;640,1),IF(F133&gt;1280,1),IF(F133&gt;2560,1),IF(F133&gt;5120,1))</f>
        <v>1</v>
      </c>
      <c r="H133" s="23">
        <f t="shared" ref="H133" si="34">SUM(IF(G133=0,276),IF(G133=1,528),IF(G133=2,1015),IF(G133=3,1947),IF(G133=4,3738),IF(G133=5,7179),IF(G133=6,13769),IF(G133=7,26438),IF(G133=8,50754),IF(G133=9,97446),IF(G133=10,139445),IF(G133=11,139445))</f>
        <v>528</v>
      </c>
      <c r="I133" s="21">
        <f t="shared" ref="I133" si="35">H133-E133</f>
        <v>0</v>
      </c>
    </row>
    <row r="134" spans="1:9" s="7" customFormat="1" ht="13.5" thickBot="1" x14ac:dyDescent="0.25">
      <c r="A134" s="6"/>
      <c r="B134" s="45"/>
      <c r="C134" s="40"/>
      <c r="D134" s="45"/>
      <c r="E134" s="47"/>
      <c r="F134" s="48"/>
      <c r="G134" s="82"/>
      <c r="H134" s="47"/>
      <c r="I134" s="47"/>
    </row>
    <row r="135" spans="1:9" s="7" customFormat="1" x14ac:dyDescent="0.2">
      <c r="A135" s="6"/>
      <c r="B135" s="8"/>
      <c r="C135" s="49"/>
      <c r="D135" s="50"/>
      <c r="E135" s="45"/>
      <c r="F135" s="51"/>
      <c r="G135" s="50"/>
      <c r="H135" s="45"/>
      <c r="I135" s="45"/>
    </row>
    <row r="136" spans="1:9" s="7" customFormat="1" x14ac:dyDescent="0.2">
      <c r="A136" s="6"/>
      <c r="B136" s="8"/>
      <c r="C136" s="49"/>
      <c r="D136" s="50"/>
      <c r="E136" s="68">
        <f>SUM(E6:E134)</f>
        <v>806662</v>
      </c>
      <c r="F136" s="68">
        <f>SUM(F6:F134)</f>
        <v>25578.372000000018</v>
      </c>
      <c r="G136" s="83"/>
      <c r="H136" s="68">
        <f>SUM(H6:H134)</f>
        <v>731216</v>
      </c>
      <c r="I136" s="64">
        <f>SUM(I6:I134)</f>
        <v>-75446</v>
      </c>
    </row>
    <row r="137" spans="1:9" s="7" customFormat="1" x14ac:dyDescent="0.2">
      <c r="A137" s="6"/>
      <c r="B137" s="8"/>
      <c r="C137" s="49"/>
      <c r="D137" s="50"/>
      <c r="E137" s="45"/>
      <c r="F137" s="51"/>
      <c r="G137" s="67" t="s">
        <v>177</v>
      </c>
      <c r="H137" s="69">
        <v>-742934</v>
      </c>
      <c r="I137" s="45"/>
    </row>
    <row r="138" spans="1:9" s="7" customFormat="1" x14ac:dyDescent="0.2">
      <c r="A138" s="6"/>
      <c r="B138" s="62"/>
      <c r="C138" s="49"/>
      <c r="D138" s="52"/>
      <c r="E138" s="70"/>
      <c r="F138" s="71"/>
      <c r="G138" s="70" t="s">
        <v>192</v>
      </c>
      <c r="H138" s="63">
        <f>SUM(H136:H137)</f>
        <v>-11718</v>
      </c>
      <c r="I138" s="3"/>
    </row>
    <row r="139" spans="1:9" x14ac:dyDescent="0.2">
      <c r="B139" s="8"/>
      <c r="C139" s="53"/>
      <c r="G139" s="4"/>
    </row>
    <row r="140" spans="1:9" x14ac:dyDescent="0.2">
      <c r="B140" s="24"/>
      <c r="C140" s="26"/>
      <c r="D140" s="6"/>
      <c r="E140" s="7"/>
      <c r="F140" s="55"/>
      <c r="G140" s="7"/>
      <c r="H140" s="65"/>
      <c r="I140" s="64"/>
    </row>
    <row r="141" spans="1:9" x14ac:dyDescent="0.2">
      <c r="B141" s="24"/>
      <c r="C141" s="62"/>
      <c r="D141" s="54"/>
      <c r="I141" s="73"/>
    </row>
    <row r="142" spans="1:9" x14ac:dyDescent="0.2">
      <c r="B142" s="24"/>
      <c r="C142" s="62"/>
      <c r="D142" s="6"/>
      <c r="I142" s="73"/>
    </row>
    <row r="143" spans="1:9" x14ac:dyDescent="0.2">
      <c r="B143" s="38"/>
      <c r="C143" s="32"/>
      <c r="D143" s="54"/>
      <c r="E143" s="7"/>
      <c r="F143" s="55"/>
      <c r="G143" s="7"/>
      <c r="I143" s="72"/>
    </row>
    <row r="144" spans="1:9" x14ac:dyDescent="0.2">
      <c r="B144" s="38"/>
      <c r="C144" s="32"/>
      <c r="D144" s="6"/>
      <c r="E144" s="7"/>
      <c r="F144" s="55"/>
      <c r="G144" s="7"/>
    </row>
    <row r="145" spans="1:9" x14ac:dyDescent="0.2">
      <c r="B145" s="24"/>
      <c r="C145" s="32"/>
      <c r="D145" s="6"/>
      <c r="E145" s="7"/>
      <c r="F145" s="55"/>
      <c r="G145" s="7"/>
    </row>
    <row r="146" spans="1:9" s="7" customFormat="1" x14ac:dyDescent="0.2">
      <c r="A146" s="6"/>
      <c r="B146" s="24"/>
      <c r="C146" s="26"/>
      <c r="D146" s="6"/>
      <c r="F146" s="55"/>
      <c r="H146" s="3"/>
      <c r="I146" s="3"/>
    </row>
    <row r="147" spans="1:9" x14ac:dyDescent="0.2">
      <c r="B147" s="58"/>
      <c r="C147" s="32"/>
      <c r="D147" s="6"/>
      <c r="E147" s="7"/>
      <c r="F147" s="55"/>
      <c r="G147" s="7"/>
    </row>
    <row r="148" spans="1:9" x14ac:dyDescent="0.2">
      <c r="D148" s="6"/>
      <c r="E148" s="7"/>
      <c r="F148" s="55"/>
      <c r="G148" s="7"/>
    </row>
    <row r="149" spans="1:9" x14ac:dyDescent="0.2">
      <c r="D149" s="6"/>
      <c r="E149" s="7"/>
      <c r="F149" s="55"/>
      <c r="G149" s="7"/>
    </row>
    <row r="150" spans="1:9" x14ac:dyDescent="0.2">
      <c r="D150" s="6"/>
      <c r="E150" s="7"/>
      <c r="F150" s="55"/>
      <c r="G150" s="7"/>
    </row>
    <row r="151" spans="1:9" x14ac:dyDescent="0.2">
      <c r="D151" s="6"/>
      <c r="E151" s="7"/>
      <c r="F151" s="55"/>
      <c r="G151" s="7"/>
    </row>
    <row r="152" spans="1:9" x14ac:dyDescent="0.2">
      <c r="D152" s="6"/>
      <c r="E152" s="7"/>
      <c r="F152" s="55"/>
      <c r="G152" s="7"/>
    </row>
    <row r="153" spans="1:9" s="45" customFormat="1" x14ac:dyDescent="0.2">
      <c r="A153" s="6"/>
      <c r="B153" s="6"/>
      <c r="C153" s="53"/>
      <c r="D153" s="6"/>
      <c r="E153" s="7"/>
      <c r="F153" s="55"/>
      <c r="G153" s="7"/>
      <c r="H153" s="3"/>
      <c r="I153" s="3"/>
    </row>
    <row r="154" spans="1:9" s="7" customFormat="1" x14ac:dyDescent="0.2">
      <c r="A154" s="6"/>
      <c r="B154" s="8"/>
      <c r="C154" s="53"/>
      <c r="D154" s="4"/>
      <c r="E154" s="3"/>
      <c r="F154" s="5"/>
      <c r="G154" s="3"/>
      <c r="H154" s="3"/>
      <c r="I154" s="3"/>
    </row>
    <row r="155" spans="1:9" s="7" customFormat="1" x14ac:dyDescent="0.2">
      <c r="A155" s="6"/>
      <c r="B155" s="8"/>
      <c r="C155" s="53"/>
      <c r="D155" s="4"/>
      <c r="E155" s="3"/>
      <c r="F155" s="5"/>
      <c r="G155" s="3"/>
      <c r="H155" s="3"/>
      <c r="I155" s="3"/>
    </row>
    <row r="156" spans="1:9" s="7" customFormat="1" x14ac:dyDescent="0.2">
      <c r="A156" s="6"/>
      <c r="B156" s="8"/>
      <c r="C156" s="53"/>
      <c r="D156" s="4"/>
      <c r="E156" s="3"/>
      <c r="F156" s="5"/>
      <c r="G156" s="3"/>
      <c r="H156" s="3"/>
      <c r="I156" s="3"/>
    </row>
    <row r="157" spans="1:9" s="7" customFormat="1" x14ac:dyDescent="0.2">
      <c r="A157" s="6"/>
      <c r="B157" s="8"/>
      <c r="C157" s="53"/>
      <c r="D157" s="4"/>
      <c r="E157" s="3"/>
      <c r="F157" s="5"/>
      <c r="G157" s="3"/>
      <c r="H157" s="3"/>
      <c r="I157" s="3"/>
    </row>
    <row r="158" spans="1:9" s="7" customFormat="1" x14ac:dyDescent="0.2">
      <c r="A158" s="6"/>
      <c r="B158" s="8"/>
      <c r="C158" s="53"/>
      <c r="D158" s="4"/>
      <c r="E158" s="3"/>
      <c r="F158" s="5"/>
      <c r="G158" s="3"/>
      <c r="H158" s="3"/>
      <c r="I158" s="3"/>
    </row>
    <row r="159" spans="1:9" s="7" customFormat="1" x14ac:dyDescent="0.2">
      <c r="A159" s="6"/>
      <c r="B159" s="8"/>
      <c r="C159" s="53"/>
      <c r="D159" s="4"/>
      <c r="E159" s="3"/>
      <c r="F159" s="5"/>
      <c r="G159" s="3"/>
      <c r="H159" s="3"/>
      <c r="I159" s="3"/>
    </row>
    <row r="160" spans="1:9" s="7" customFormat="1" x14ac:dyDescent="0.2">
      <c r="A160" s="6"/>
      <c r="B160" s="8"/>
      <c r="C160" s="53"/>
      <c r="D160" s="4"/>
      <c r="E160" s="3"/>
      <c r="F160" s="5"/>
      <c r="G160" s="3"/>
      <c r="H160" s="3"/>
      <c r="I160" s="3"/>
    </row>
    <row r="161" spans="1:9" s="7" customFormat="1" x14ac:dyDescent="0.2">
      <c r="A161" s="6"/>
      <c r="B161" s="8"/>
      <c r="C161" s="53"/>
      <c r="D161" s="4"/>
      <c r="E161" s="3"/>
      <c r="F161" s="5"/>
      <c r="G161" s="3"/>
      <c r="H161" s="3"/>
      <c r="I161" s="3"/>
    </row>
    <row r="162" spans="1:9" s="7" customFormat="1" x14ac:dyDescent="0.2">
      <c r="A162" s="6"/>
      <c r="B162" s="8"/>
      <c r="C162" s="53"/>
      <c r="D162" s="4"/>
      <c r="E162" s="3"/>
      <c r="F162" s="5"/>
      <c r="G162" s="3"/>
      <c r="H162" s="3"/>
      <c r="I162" s="3"/>
    </row>
    <row r="163" spans="1:9" s="7" customFormat="1" x14ac:dyDescent="0.2">
      <c r="A163" s="6"/>
      <c r="B163" s="8"/>
      <c r="C163" s="53"/>
      <c r="D163" s="4"/>
      <c r="E163" s="3"/>
      <c r="F163" s="5"/>
      <c r="G163" s="3"/>
      <c r="H163" s="3"/>
      <c r="I163" s="3"/>
    </row>
    <row r="164" spans="1:9" s="7" customFormat="1" x14ac:dyDescent="0.2">
      <c r="A164" s="6"/>
      <c r="B164" s="8"/>
      <c r="C164" s="53"/>
      <c r="D164" s="4"/>
      <c r="E164" s="3"/>
      <c r="F164" s="5"/>
      <c r="G164" s="3"/>
      <c r="H164" s="3"/>
      <c r="I164" s="3"/>
    </row>
    <row r="165" spans="1:9" s="7" customFormat="1" x14ac:dyDescent="0.2">
      <c r="A165" s="6"/>
      <c r="B165" s="8"/>
      <c r="C165" s="53"/>
      <c r="D165" s="4"/>
      <c r="E165" s="3"/>
      <c r="F165" s="5"/>
      <c r="G165" s="3"/>
      <c r="H165" s="3"/>
      <c r="I165" s="3"/>
    </row>
    <row r="166" spans="1:9" s="7" customFormat="1" x14ac:dyDescent="0.2">
      <c r="A166" s="6"/>
      <c r="B166" s="8"/>
      <c r="C166" s="53"/>
      <c r="D166" s="4"/>
      <c r="E166" s="3"/>
      <c r="F166" s="5"/>
      <c r="G166" s="3"/>
      <c r="H166" s="3"/>
      <c r="I166" s="3"/>
    </row>
    <row r="167" spans="1:9" s="7" customFormat="1" x14ac:dyDescent="0.2">
      <c r="A167" s="6"/>
      <c r="B167" s="8"/>
      <c r="C167" s="53"/>
      <c r="D167" s="4"/>
      <c r="E167" s="3"/>
      <c r="F167" s="5"/>
      <c r="G167" s="3"/>
      <c r="H167" s="3"/>
      <c r="I167" s="3"/>
    </row>
    <row r="168" spans="1:9" s="7" customFormat="1" x14ac:dyDescent="0.2">
      <c r="A168" s="6"/>
      <c r="B168" s="8"/>
      <c r="C168" s="53"/>
      <c r="D168" s="4"/>
      <c r="E168" s="3"/>
      <c r="F168" s="5"/>
      <c r="G168" s="3"/>
      <c r="H168" s="3"/>
      <c r="I168" s="3"/>
    </row>
    <row r="169" spans="1:9" s="45" customFormat="1" x14ac:dyDescent="0.2">
      <c r="A169" s="6"/>
      <c r="B169" s="8"/>
      <c r="C169" s="53"/>
      <c r="D169" s="4"/>
      <c r="E169" s="3"/>
      <c r="F169" s="5"/>
      <c r="G169" s="3"/>
      <c r="H169" s="3"/>
      <c r="I169" s="3"/>
    </row>
    <row r="170" spans="1:9" s="45" customFormat="1" x14ac:dyDescent="0.2">
      <c r="A170" s="6"/>
      <c r="B170" s="6"/>
      <c r="C170" s="3"/>
      <c r="D170" s="4"/>
      <c r="E170" s="3"/>
      <c r="F170" s="5"/>
      <c r="G170" s="3"/>
      <c r="H170" s="3"/>
      <c r="I170" s="3"/>
    </row>
    <row r="171" spans="1:9" s="45" customFormat="1" x14ac:dyDescent="0.2">
      <c r="A171" s="6"/>
      <c r="B171" s="6"/>
      <c r="C171" s="3"/>
      <c r="D171" s="4"/>
      <c r="E171" s="3"/>
      <c r="F171" s="5"/>
      <c r="G171" s="3"/>
      <c r="H171" s="3"/>
      <c r="I171" s="3"/>
    </row>
    <row r="172" spans="1:9" s="45" customFormat="1" x14ac:dyDescent="0.2">
      <c r="A172" s="6"/>
      <c r="B172" s="8"/>
      <c r="C172" s="53"/>
      <c r="D172" s="4"/>
      <c r="E172" s="3"/>
      <c r="F172" s="5"/>
      <c r="G172" s="3"/>
      <c r="H172" s="3"/>
      <c r="I172" s="3"/>
    </row>
    <row r="174" spans="1:9" x14ac:dyDescent="0.2">
      <c r="B174" s="8"/>
      <c r="C174" s="53"/>
    </row>
    <row r="175" spans="1:9" x14ac:dyDescent="0.2">
      <c r="B175" s="8"/>
      <c r="C175" s="53"/>
    </row>
    <row r="176" spans="1:9" x14ac:dyDescent="0.2">
      <c r="B176" s="8"/>
      <c r="C176" s="53"/>
    </row>
    <row r="177" spans="2:3" x14ac:dyDescent="0.2">
      <c r="B177" s="8"/>
      <c r="C177" s="53"/>
    </row>
    <row r="178" spans="2:3" x14ac:dyDescent="0.2">
      <c r="B178" s="8"/>
      <c r="C178" s="53"/>
    </row>
    <row r="179" spans="2:3" x14ac:dyDescent="0.2">
      <c r="B179" s="8"/>
      <c r="C179" s="53"/>
    </row>
    <row r="180" spans="2:3" x14ac:dyDescent="0.2">
      <c r="B180" s="8"/>
      <c r="C180" s="53"/>
    </row>
    <row r="183" spans="2:3" x14ac:dyDescent="0.2">
      <c r="B183" s="8"/>
      <c r="C183" s="53"/>
    </row>
    <row r="184" spans="2:3" x14ac:dyDescent="0.2">
      <c r="B184" s="8"/>
      <c r="C184" s="53"/>
    </row>
    <row r="185" spans="2:3" x14ac:dyDescent="0.2">
      <c r="B185" s="8"/>
      <c r="C185" s="53"/>
    </row>
    <row r="186" spans="2:3" x14ac:dyDescent="0.2">
      <c r="B186" s="8"/>
      <c r="C186" s="53"/>
    </row>
    <row r="187" spans="2:3" x14ac:dyDescent="0.2">
      <c r="B187" s="8"/>
      <c r="C187" s="53"/>
    </row>
    <row r="188" spans="2:3" x14ac:dyDescent="0.2">
      <c r="B188" s="8"/>
      <c r="C188" s="53"/>
    </row>
    <row r="190" spans="2:3" x14ac:dyDescent="0.2">
      <c r="B190" s="8"/>
      <c r="C190" s="53"/>
    </row>
    <row r="191" spans="2:3" x14ac:dyDescent="0.2">
      <c r="B191" s="8"/>
      <c r="C191" s="53"/>
    </row>
    <row r="192" spans="2:3" x14ac:dyDescent="0.2">
      <c r="B192" s="8"/>
      <c r="C192" s="53"/>
    </row>
    <row r="193" spans="2:3" x14ac:dyDescent="0.2">
      <c r="B193" s="8"/>
      <c r="C193" s="53"/>
    </row>
    <row r="194" spans="2:3" x14ac:dyDescent="0.2">
      <c r="B194" s="8"/>
      <c r="C194" s="53"/>
    </row>
    <row r="195" spans="2:3" ht="14.25" customHeight="1" x14ac:dyDescent="0.2"/>
    <row r="196" spans="2:3" ht="14.25" customHeight="1" x14ac:dyDescent="0.2">
      <c r="B196" s="8"/>
      <c r="C196" s="53"/>
    </row>
    <row r="197" spans="2:3" ht="14.25" customHeight="1" x14ac:dyDescent="0.2">
      <c r="B197" s="8"/>
      <c r="C197" s="53"/>
    </row>
    <row r="198" spans="2:3" ht="14.25" customHeight="1" x14ac:dyDescent="0.2">
      <c r="B198" s="8"/>
      <c r="C198" s="53"/>
    </row>
    <row r="199" spans="2:3" ht="14.25" customHeight="1" x14ac:dyDescent="0.2">
      <c r="B199" s="8"/>
      <c r="C199" s="53"/>
    </row>
    <row r="200" spans="2:3" x14ac:dyDescent="0.2">
      <c r="B200" s="8"/>
      <c r="C200" s="53"/>
    </row>
    <row r="204" spans="2:3" x14ac:dyDescent="0.2">
      <c r="B204" s="8"/>
      <c r="C204" s="53"/>
    </row>
    <row r="205" spans="2:3" x14ac:dyDescent="0.2">
      <c r="B205" s="8"/>
      <c r="C205" s="53"/>
    </row>
    <row r="206" spans="2:3" x14ac:dyDescent="0.2">
      <c r="B206" s="8"/>
      <c r="C206" s="53"/>
    </row>
    <row r="208" spans="2:3" x14ac:dyDescent="0.2">
      <c r="B208" s="8"/>
      <c r="C208" s="53"/>
    </row>
    <row r="209" spans="2:3" x14ac:dyDescent="0.2">
      <c r="B209" s="8"/>
      <c r="C209" s="53"/>
    </row>
    <row r="211" spans="2:3" x14ac:dyDescent="0.2">
      <c r="B211" s="8"/>
      <c r="C211" s="53"/>
    </row>
    <row r="212" spans="2:3" x14ac:dyDescent="0.2">
      <c r="B212" s="8"/>
      <c r="C212" s="53"/>
    </row>
    <row r="213" spans="2:3" x14ac:dyDescent="0.2">
      <c r="B213" s="8"/>
      <c r="C213" s="53"/>
    </row>
    <row r="214" spans="2:3" x14ac:dyDescent="0.2">
      <c r="B214" s="8"/>
      <c r="C214" s="53"/>
    </row>
    <row r="215" spans="2:3" x14ac:dyDescent="0.2">
      <c r="B215" s="8"/>
      <c r="C215" s="53"/>
    </row>
    <row r="216" spans="2:3" x14ac:dyDescent="0.2">
      <c r="B216" s="8"/>
      <c r="C216" s="53"/>
    </row>
    <row r="217" spans="2:3" x14ac:dyDescent="0.2">
      <c r="B217" s="8"/>
      <c r="C217" s="53"/>
    </row>
    <row r="218" spans="2:3" x14ac:dyDescent="0.2">
      <c r="B218" s="8"/>
      <c r="C218" s="53"/>
    </row>
    <row r="219" spans="2:3" x14ac:dyDescent="0.2">
      <c r="B219" s="8"/>
      <c r="C219" s="53"/>
    </row>
    <row r="220" spans="2:3" x14ac:dyDescent="0.2">
      <c r="B220" s="8"/>
      <c r="C220" s="53"/>
    </row>
    <row r="221" spans="2:3" x14ac:dyDescent="0.2">
      <c r="B221" s="8"/>
      <c r="C221" s="53"/>
    </row>
    <row r="222" spans="2:3" x14ac:dyDescent="0.2">
      <c r="B222" s="8"/>
      <c r="C222" s="53"/>
    </row>
    <row r="223" spans="2:3" x14ac:dyDescent="0.2">
      <c r="B223" s="8"/>
      <c r="C223" s="53"/>
    </row>
    <row r="226" spans="2:3" x14ac:dyDescent="0.2">
      <c r="B226" s="8"/>
      <c r="C226" s="53"/>
    </row>
    <row r="227" spans="2:3" x14ac:dyDescent="0.2">
      <c r="B227" s="8"/>
      <c r="C227" s="53"/>
    </row>
    <row r="228" spans="2:3" x14ac:dyDescent="0.2">
      <c r="B228" s="8"/>
      <c r="C228" s="53"/>
    </row>
    <row r="229" spans="2:3" x14ac:dyDescent="0.2">
      <c r="B229" s="8"/>
      <c r="C229" s="53"/>
    </row>
    <row r="230" spans="2:3" x14ac:dyDescent="0.2">
      <c r="B230" s="8"/>
      <c r="C230" s="53"/>
    </row>
    <row r="231" spans="2:3" x14ac:dyDescent="0.2">
      <c r="B231" s="8"/>
      <c r="C231" s="53"/>
    </row>
    <row r="232" spans="2:3" x14ac:dyDescent="0.2">
      <c r="B232" s="8"/>
      <c r="C232" s="53"/>
    </row>
    <row r="236" spans="2:3" x14ac:dyDescent="0.2">
      <c r="B236" s="8"/>
      <c r="C236" s="53"/>
    </row>
    <row r="237" spans="2:3" x14ac:dyDescent="0.2">
      <c r="B237" s="8"/>
      <c r="C237" s="53"/>
    </row>
    <row r="239" spans="2:3" x14ac:dyDescent="0.2">
      <c r="B239" s="8"/>
      <c r="C239" s="53"/>
    </row>
    <row r="240" spans="2:3" x14ac:dyDescent="0.2">
      <c r="B240" s="8"/>
      <c r="C240" s="53"/>
    </row>
    <row r="241" spans="2:3" x14ac:dyDescent="0.2">
      <c r="B241" s="8"/>
      <c r="C241" s="53"/>
    </row>
    <row r="244" spans="2:3" x14ac:dyDescent="0.2">
      <c r="B244" s="8"/>
      <c r="C244" s="53"/>
    </row>
    <row r="245" spans="2:3" x14ac:dyDescent="0.2">
      <c r="B245" s="8"/>
      <c r="C245" s="53"/>
    </row>
    <row r="249" spans="2:3" x14ac:dyDescent="0.2">
      <c r="B249" s="8"/>
      <c r="C249" s="53"/>
    </row>
    <row r="251" spans="2:3" x14ac:dyDescent="0.2">
      <c r="B251" s="8"/>
      <c r="C251" s="53"/>
    </row>
    <row r="252" spans="2:3" x14ac:dyDescent="0.2">
      <c r="B252" s="8"/>
      <c r="C252" s="53"/>
    </row>
    <row r="259" spans="2:3" x14ac:dyDescent="0.2">
      <c r="B259" s="8"/>
      <c r="C259" s="53"/>
    </row>
    <row r="260" spans="2:3" x14ac:dyDescent="0.2">
      <c r="B260" s="8"/>
      <c r="C260" s="53"/>
    </row>
    <row r="261" spans="2:3" x14ac:dyDescent="0.2">
      <c r="B261" s="8"/>
      <c r="C261" s="53"/>
    </row>
    <row r="262" spans="2:3" x14ac:dyDescent="0.2">
      <c r="B262" s="8"/>
      <c r="C262" s="53"/>
    </row>
    <row r="263" spans="2:3" x14ac:dyDescent="0.2">
      <c r="B263" s="8"/>
      <c r="C263" s="53"/>
    </row>
    <row r="264" spans="2:3" x14ac:dyDescent="0.2">
      <c r="B264" s="8"/>
      <c r="C264" s="53"/>
    </row>
    <row r="265" spans="2:3" x14ac:dyDescent="0.2">
      <c r="B265" s="8"/>
      <c r="C265" s="53"/>
    </row>
    <row r="266" spans="2:3" x14ac:dyDescent="0.2">
      <c r="B266" s="8"/>
      <c r="C266" s="53"/>
    </row>
    <row r="268" spans="2:3" x14ac:dyDescent="0.2">
      <c r="B268" s="8"/>
    </row>
    <row r="269" spans="2:3" x14ac:dyDescent="0.2">
      <c r="B269" s="8"/>
      <c r="C269" s="53"/>
    </row>
    <row r="270" spans="2:3" x14ac:dyDescent="0.2">
      <c r="B270" s="8"/>
      <c r="C270" s="53"/>
    </row>
    <row r="271" spans="2:3" x14ac:dyDescent="0.2">
      <c r="B271" s="8"/>
      <c r="C271" s="53"/>
    </row>
    <row r="272" spans="2:3" x14ac:dyDescent="0.2">
      <c r="B272" s="8"/>
      <c r="C272" s="53"/>
    </row>
    <row r="273" spans="2:3" x14ac:dyDescent="0.2">
      <c r="B273" s="8"/>
      <c r="C273" s="53"/>
    </row>
    <row r="274" spans="2:3" x14ac:dyDescent="0.2">
      <c r="B274" s="8"/>
      <c r="C274" s="53"/>
    </row>
    <row r="281" spans="2:3" x14ac:dyDescent="0.2">
      <c r="B281" s="8"/>
    </row>
    <row r="283" spans="2:3" x14ac:dyDescent="0.2">
      <c r="B283" s="8"/>
    </row>
    <row r="285" spans="2:3" x14ac:dyDescent="0.2">
      <c r="B285" s="8"/>
    </row>
    <row r="289" spans="2:2" x14ac:dyDescent="0.2">
      <c r="B289" s="8"/>
    </row>
    <row r="290" spans="2:2" x14ac:dyDescent="0.2">
      <c r="B290" s="8"/>
    </row>
    <row r="291" spans="2:2" x14ac:dyDescent="0.2">
      <c r="B291" s="8"/>
    </row>
    <row r="292" spans="2:2" x14ac:dyDescent="0.2">
      <c r="B292" s="8"/>
    </row>
    <row r="293" spans="2:2" x14ac:dyDescent="0.2">
      <c r="B293" s="8"/>
    </row>
    <row r="294" spans="2:2" x14ac:dyDescent="0.2">
      <c r="B294" s="8"/>
    </row>
    <row r="295" spans="2:2" x14ac:dyDescent="0.2">
      <c r="B295" s="8"/>
    </row>
    <row r="296" spans="2:2" x14ac:dyDescent="0.2">
      <c r="B296" s="8"/>
    </row>
    <row r="297" spans="2:2" x14ac:dyDescent="0.2">
      <c r="B297" s="8"/>
    </row>
    <row r="298" spans="2:2" x14ac:dyDescent="0.2">
      <c r="B298" s="8"/>
    </row>
    <row r="299" spans="2:2" x14ac:dyDescent="0.2">
      <c r="B299" s="8"/>
    </row>
    <row r="300" spans="2:2" x14ac:dyDescent="0.2">
      <c r="B300" s="8"/>
    </row>
    <row r="301" spans="2:2" x14ac:dyDescent="0.2">
      <c r="B301" s="8"/>
    </row>
    <row r="302" spans="2:2" x14ac:dyDescent="0.2">
      <c r="B302" s="8"/>
    </row>
    <row r="303" spans="2:2" x14ac:dyDescent="0.2">
      <c r="B303" s="8"/>
    </row>
    <row r="304" spans="2:2" x14ac:dyDescent="0.2">
      <c r="B304" s="8"/>
    </row>
    <row r="305" spans="2:2" x14ac:dyDescent="0.2">
      <c r="B305" s="8"/>
    </row>
    <row r="306" spans="2:2" x14ac:dyDescent="0.2">
      <c r="B306" s="8"/>
    </row>
    <row r="307" spans="2:2" x14ac:dyDescent="0.2">
      <c r="B307" s="8"/>
    </row>
    <row r="308" spans="2:2" x14ac:dyDescent="0.2">
      <c r="B308" s="8"/>
    </row>
    <row r="309" spans="2:2" x14ac:dyDescent="0.2">
      <c r="B309" s="8"/>
    </row>
    <row r="310" spans="2:2" x14ac:dyDescent="0.2">
      <c r="B310" s="8"/>
    </row>
    <row r="311" spans="2:2" x14ac:dyDescent="0.2">
      <c r="B311" s="8"/>
    </row>
    <row r="312" spans="2:2" x14ac:dyDescent="0.2">
      <c r="B312" s="8"/>
    </row>
    <row r="313" spans="2:2" x14ac:dyDescent="0.2">
      <c r="B313" s="8"/>
    </row>
    <row r="314" spans="2:2" x14ac:dyDescent="0.2">
      <c r="B314" s="8"/>
    </row>
    <row r="315" spans="2:2" x14ac:dyDescent="0.2">
      <c r="B315" s="8"/>
    </row>
    <row r="316" spans="2:2" x14ac:dyDescent="0.2">
      <c r="B316" s="8"/>
    </row>
    <row r="317" spans="2:2" x14ac:dyDescent="0.2">
      <c r="B317" s="8"/>
    </row>
    <row r="318" spans="2:2" x14ac:dyDescent="0.2">
      <c r="B318" s="8"/>
    </row>
    <row r="319" spans="2:2" x14ac:dyDescent="0.2">
      <c r="B319" s="8"/>
    </row>
    <row r="320" spans="2:2" x14ac:dyDescent="0.2">
      <c r="B320" s="8"/>
    </row>
    <row r="321" spans="2:2" x14ac:dyDescent="0.2">
      <c r="B321" s="8"/>
    </row>
    <row r="322" spans="2:2" x14ac:dyDescent="0.2">
      <c r="B322" s="8"/>
    </row>
    <row r="323" spans="2:2" x14ac:dyDescent="0.2">
      <c r="B323" s="8"/>
    </row>
    <row r="324" spans="2:2" x14ac:dyDescent="0.2">
      <c r="B324" s="8"/>
    </row>
    <row r="325" spans="2:2" x14ac:dyDescent="0.2">
      <c r="B325" s="8"/>
    </row>
    <row r="326" spans="2:2" x14ac:dyDescent="0.2">
      <c r="B326" s="8"/>
    </row>
    <row r="327" spans="2:2" x14ac:dyDescent="0.2">
      <c r="B327" s="8"/>
    </row>
    <row r="328" spans="2:2" x14ac:dyDescent="0.2">
      <c r="B328" s="8"/>
    </row>
    <row r="329" spans="2:2" x14ac:dyDescent="0.2">
      <c r="B329" s="8"/>
    </row>
    <row r="330" spans="2:2" x14ac:dyDescent="0.2">
      <c r="B330" s="8"/>
    </row>
    <row r="331" spans="2:2" x14ac:dyDescent="0.2">
      <c r="B331" s="8"/>
    </row>
    <row r="332" spans="2:2" x14ac:dyDescent="0.2">
      <c r="B332" s="8"/>
    </row>
    <row r="333" spans="2:2" x14ac:dyDescent="0.2">
      <c r="B333" s="8"/>
    </row>
    <row r="334" spans="2:2" x14ac:dyDescent="0.2">
      <c r="B334" s="8"/>
    </row>
    <row r="335" spans="2:2" x14ac:dyDescent="0.2">
      <c r="B335" s="8"/>
    </row>
    <row r="336" spans="2:2" x14ac:dyDescent="0.2">
      <c r="B336" s="8"/>
    </row>
    <row r="337" spans="2:2" x14ac:dyDescent="0.2">
      <c r="B337" s="8"/>
    </row>
    <row r="338" spans="2:2" x14ac:dyDescent="0.2">
      <c r="B338" s="8"/>
    </row>
    <row r="339" spans="2:2" x14ac:dyDescent="0.2">
      <c r="B339" s="8"/>
    </row>
    <row r="340" spans="2:2" x14ac:dyDescent="0.2">
      <c r="B340" s="8"/>
    </row>
    <row r="341" spans="2:2" x14ac:dyDescent="0.2">
      <c r="B341" s="8"/>
    </row>
    <row r="342" spans="2:2" x14ac:dyDescent="0.2">
      <c r="B342" s="8"/>
    </row>
    <row r="343" spans="2:2" x14ac:dyDescent="0.2">
      <c r="B343" s="8"/>
    </row>
    <row r="344" spans="2:2" x14ac:dyDescent="0.2">
      <c r="B344" s="8"/>
    </row>
    <row r="345" spans="2:2" x14ac:dyDescent="0.2">
      <c r="B345" s="8"/>
    </row>
    <row r="346" spans="2:2" x14ac:dyDescent="0.2">
      <c r="B346" s="8"/>
    </row>
    <row r="347" spans="2:2" x14ac:dyDescent="0.2">
      <c r="B347" s="8"/>
    </row>
    <row r="348" spans="2:2" x14ac:dyDescent="0.2">
      <c r="B348" s="8"/>
    </row>
    <row r="349" spans="2:2" x14ac:dyDescent="0.2">
      <c r="B349" s="8"/>
    </row>
    <row r="350" spans="2:2" x14ac:dyDescent="0.2">
      <c r="B350" s="8"/>
    </row>
    <row r="351" spans="2:2" x14ac:dyDescent="0.2">
      <c r="B351" s="8"/>
    </row>
    <row r="352" spans="2:2" x14ac:dyDescent="0.2">
      <c r="B352" s="8"/>
    </row>
    <row r="353" spans="2:2" x14ac:dyDescent="0.2">
      <c r="B353" s="8"/>
    </row>
    <row r="354" spans="2:2" x14ac:dyDescent="0.2">
      <c r="B354" s="8"/>
    </row>
    <row r="355" spans="2:2" x14ac:dyDescent="0.2">
      <c r="B355" s="8"/>
    </row>
    <row r="356" spans="2:2" x14ac:dyDescent="0.2">
      <c r="B356" s="8"/>
    </row>
    <row r="357" spans="2:2" x14ac:dyDescent="0.2">
      <c r="B357" s="8"/>
    </row>
    <row r="358" spans="2:2" x14ac:dyDescent="0.2">
      <c r="B358" s="8"/>
    </row>
    <row r="359" spans="2:2" x14ac:dyDescent="0.2">
      <c r="B359" s="8"/>
    </row>
    <row r="360" spans="2:2" x14ac:dyDescent="0.2">
      <c r="B360" s="8"/>
    </row>
    <row r="361" spans="2:2" x14ac:dyDescent="0.2">
      <c r="B361" s="8"/>
    </row>
    <row r="362" spans="2:2" x14ac:dyDescent="0.2">
      <c r="B362" s="8"/>
    </row>
    <row r="363" spans="2:2" x14ac:dyDescent="0.2">
      <c r="B363" s="8"/>
    </row>
    <row r="364" spans="2:2" x14ac:dyDescent="0.2">
      <c r="B364" s="8"/>
    </row>
    <row r="365" spans="2:2" x14ac:dyDescent="0.2">
      <c r="B365" s="8"/>
    </row>
    <row r="366" spans="2:2" x14ac:dyDescent="0.2">
      <c r="B366" s="8"/>
    </row>
    <row r="367" spans="2:2" x14ac:dyDescent="0.2">
      <c r="B367" s="8"/>
    </row>
    <row r="368" spans="2:2" x14ac:dyDescent="0.2">
      <c r="B368" s="8"/>
    </row>
    <row r="369" spans="2:2" x14ac:dyDescent="0.2">
      <c r="B369" s="8"/>
    </row>
    <row r="370" spans="2:2" x14ac:dyDescent="0.2">
      <c r="B370" s="8"/>
    </row>
    <row r="371" spans="2:2" x14ac:dyDescent="0.2">
      <c r="B371" s="8"/>
    </row>
    <row r="372" spans="2:2" x14ac:dyDescent="0.2">
      <c r="B372" s="8"/>
    </row>
    <row r="373" spans="2:2" x14ac:dyDescent="0.2">
      <c r="B373" s="8"/>
    </row>
    <row r="374" spans="2:2" x14ac:dyDescent="0.2">
      <c r="B374" s="8"/>
    </row>
    <row r="375" spans="2:2" x14ac:dyDescent="0.2">
      <c r="B375" s="8"/>
    </row>
    <row r="376" spans="2:2" x14ac:dyDescent="0.2">
      <c r="B376" s="8"/>
    </row>
    <row r="377" spans="2:2" x14ac:dyDescent="0.2">
      <c r="B377" s="8"/>
    </row>
    <row r="378" spans="2:2" x14ac:dyDescent="0.2">
      <c r="B378" s="8"/>
    </row>
    <row r="379" spans="2:2" x14ac:dyDescent="0.2">
      <c r="B379" s="8"/>
    </row>
    <row r="380" spans="2:2" x14ac:dyDescent="0.2">
      <c r="B380" s="8"/>
    </row>
    <row r="381" spans="2:2" x14ac:dyDescent="0.2">
      <c r="B381" s="8"/>
    </row>
    <row r="382" spans="2:2" x14ac:dyDescent="0.2">
      <c r="B382" s="8"/>
    </row>
    <row r="383" spans="2:2" x14ac:dyDescent="0.2">
      <c r="B383" s="8"/>
    </row>
    <row r="384" spans="2:2" x14ac:dyDescent="0.2">
      <c r="B384" s="8"/>
    </row>
    <row r="385" spans="2:2" x14ac:dyDescent="0.2">
      <c r="B385" s="8"/>
    </row>
    <row r="386" spans="2:2" x14ac:dyDescent="0.2">
      <c r="B386" s="8"/>
    </row>
    <row r="387" spans="2:2" x14ac:dyDescent="0.2">
      <c r="B387" s="8"/>
    </row>
    <row r="388" spans="2:2" x14ac:dyDescent="0.2">
      <c r="B388" s="8"/>
    </row>
    <row r="389" spans="2:2" x14ac:dyDescent="0.2">
      <c r="B389" s="8"/>
    </row>
    <row r="390" spans="2:2" x14ac:dyDescent="0.2">
      <c r="B390" s="8"/>
    </row>
    <row r="391" spans="2:2" x14ac:dyDescent="0.2">
      <c r="B391" s="8"/>
    </row>
    <row r="392" spans="2:2" x14ac:dyDescent="0.2">
      <c r="B392" s="8"/>
    </row>
    <row r="393" spans="2:2" x14ac:dyDescent="0.2">
      <c r="B393" s="8"/>
    </row>
    <row r="394" spans="2:2" x14ac:dyDescent="0.2">
      <c r="B394" s="8"/>
    </row>
    <row r="395" spans="2:2" x14ac:dyDescent="0.2">
      <c r="B395" s="8"/>
    </row>
    <row r="396" spans="2:2" x14ac:dyDescent="0.2">
      <c r="B396" s="8"/>
    </row>
    <row r="397" spans="2:2" x14ac:dyDescent="0.2">
      <c r="B397" s="8"/>
    </row>
    <row r="398" spans="2:2" x14ac:dyDescent="0.2">
      <c r="B398" s="8"/>
    </row>
    <row r="399" spans="2:2" x14ac:dyDescent="0.2">
      <c r="B399" s="8"/>
    </row>
    <row r="400" spans="2:2" x14ac:dyDescent="0.2">
      <c r="B400" s="8"/>
    </row>
    <row r="401" spans="2:2" ht="12" customHeight="1" x14ac:dyDescent="0.2">
      <c r="B401" s="8"/>
    </row>
    <row r="402" spans="2:2" ht="12" customHeight="1" x14ac:dyDescent="0.2">
      <c r="B402" s="8"/>
    </row>
    <row r="403" spans="2:2" ht="12" customHeight="1" x14ac:dyDescent="0.2">
      <c r="B403" s="8"/>
    </row>
    <row r="404" spans="2:2" x14ac:dyDescent="0.2">
      <c r="B404" s="8"/>
    </row>
    <row r="405" spans="2:2" x14ac:dyDescent="0.2">
      <c r="B405" s="8"/>
    </row>
    <row r="406" spans="2:2" x14ac:dyDescent="0.2">
      <c r="B406" s="8"/>
    </row>
    <row r="407" spans="2:2" x14ac:dyDescent="0.2">
      <c r="B407" s="8"/>
    </row>
    <row r="408" spans="2:2" x14ac:dyDescent="0.2">
      <c r="B408" s="8"/>
    </row>
    <row r="409" spans="2:2" x14ac:dyDescent="0.2">
      <c r="B409" s="8"/>
    </row>
    <row r="410" spans="2:2" x14ac:dyDescent="0.2">
      <c r="B410" s="8"/>
    </row>
    <row r="411" spans="2:2" x14ac:dyDescent="0.2">
      <c r="B411" s="8"/>
    </row>
    <row r="412" spans="2:2" x14ac:dyDescent="0.2">
      <c r="B412" s="8"/>
    </row>
    <row r="413" spans="2:2" x14ac:dyDescent="0.2">
      <c r="B413" s="8"/>
    </row>
    <row r="414" spans="2:2" x14ac:dyDescent="0.2">
      <c r="B414" s="8"/>
    </row>
    <row r="415" spans="2:2" x14ac:dyDescent="0.2">
      <c r="B415" s="8"/>
    </row>
    <row r="416" spans="2:2" x14ac:dyDescent="0.2">
      <c r="B416" s="8"/>
    </row>
    <row r="417" spans="2:2" x14ac:dyDescent="0.2">
      <c r="B417" s="8"/>
    </row>
    <row r="418" spans="2:2" x14ac:dyDescent="0.2">
      <c r="B418" s="8"/>
    </row>
    <row r="419" spans="2:2" x14ac:dyDescent="0.2">
      <c r="B419" s="8"/>
    </row>
    <row r="420" spans="2:2" x14ac:dyDescent="0.2">
      <c r="B420" s="8"/>
    </row>
    <row r="421" spans="2:2" x14ac:dyDescent="0.2">
      <c r="B421" s="8"/>
    </row>
    <row r="422" spans="2:2" x14ac:dyDescent="0.2">
      <c r="B422" s="8"/>
    </row>
    <row r="423" spans="2:2" x14ac:dyDescent="0.2">
      <c r="B423" s="8"/>
    </row>
    <row r="424" spans="2:2" x14ac:dyDescent="0.2">
      <c r="B424" s="8"/>
    </row>
    <row r="425" spans="2:2" x14ac:dyDescent="0.2">
      <c r="B425" s="8"/>
    </row>
    <row r="426" spans="2:2" x14ac:dyDescent="0.2">
      <c r="B426" s="8"/>
    </row>
    <row r="427" spans="2:2" x14ac:dyDescent="0.2">
      <c r="B427" s="8"/>
    </row>
    <row r="428" spans="2:2" x14ac:dyDescent="0.2">
      <c r="B428" s="8"/>
    </row>
    <row r="429" spans="2:2" x14ac:dyDescent="0.2">
      <c r="B429" s="8"/>
    </row>
    <row r="430" spans="2:2" x14ac:dyDescent="0.2">
      <c r="B430" s="8"/>
    </row>
    <row r="431" spans="2:2" x14ac:dyDescent="0.2">
      <c r="B431" s="8"/>
    </row>
    <row r="432" spans="2:2" x14ac:dyDescent="0.2">
      <c r="B432" s="8"/>
    </row>
    <row r="433" spans="2:2" x14ac:dyDescent="0.2">
      <c r="B433" s="8"/>
    </row>
    <row r="434" spans="2:2" x14ac:dyDescent="0.2">
      <c r="B434" s="8"/>
    </row>
    <row r="435" spans="2:2" x14ac:dyDescent="0.2">
      <c r="B435" s="8"/>
    </row>
    <row r="436" spans="2:2" x14ac:dyDescent="0.2">
      <c r="B436" s="8"/>
    </row>
    <row r="437" spans="2:2" x14ac:dyDescent="0.2">
      <c r="B437" s="8"/>
    </row>
    <row r="438" spans="2:2" x14ac:dyDescent="0.2">
      <c r="B438" s="8"/>
    </row>
    <row r="439" spans="2:2" x14ac:dyDescent="0.2">
      <c r="B439" s="8"/>
    </row>
    <row r="440" spans="2:2" x14ac:dyDescent="0.2">
      <c r="B440" s="8"/>
    </row>
    <row r="441" spans="2:2" x14ac:dyDescent="0.2">
      <c r="B441" s="8"/>
    </row>
    <row r="442" spans="2:2" x14ac:dyDescent="0.2">
      <c r="B442" s="8"/>
    </row>
    <row r="443" spans="2:2" x14ac:dyDescent="0.2">
      <c r="B443" s="8"/>
    </row>
    <row r="444" spans="2:2" x14ac:dyDescent="0.2">
      <c r="B444" s="8"/>
    </row>
    <row r="445" spans="2:2" x14ac:dyDescent="0.2">
      <c r="B445" s="8"/>
    </row>
    <row r="446" spans="2:2" x14ac:dyDescent="0.2">
      <c r="B446" s="8"/>
    </row>
    <row r="447" spans="2:2" x14ac:dyDescent="0.2">
      <c r="B447" s="8"/>
    </row>
    <row r="448" spans="2:2" x14ac:dyDescent="0.2">
      <c r="B448" s="8"/>
    </row>
    <row r="449" spans="2:2" x14ac:dyDescent="0.2">
      <c r="B449" s="8"/>
    </row>
    <row r="450" spans="2:2" x14ac:dyDescent="0.2">
      <c r="B450" s="8"/>
    </row>
    <row r="451" spans="2:2" x14ac:dyDescent="0.2">
      <c r="B451" s="8"/>
    </row>
    <row r="452" spans="2:2" x14ac:dyDescent="0.2">
      <c r="B452" s="8"/>
    </row>
    <row r="453" spans="2:2" x14ac:dyDescent="0.2">
      <c r="B453" s="8"/>
    </row>
    <row r="454" spans="2:2" x14ac:dyDescent="0.2">
      <c r="B454" s="8"/>
    </row>
    <row r="455" spans="2:2" x14ac:dyDescent="0.2">
      <c r="B455" s="8"/>
    </row>
    <row r="456" spans="2:2" x14ac:dyDescent="0.2">
      <c r="B456" s="8"/>
    </row>
    <row r="457" spans="2:2" x14ac:dyDescent="0.2">
      <c r="B457" s="8"/>
    </row>
    <row r="458" spans="2:2" x14ac:dyDescent="0.2">
      <c r="B458" s="8"/>
    </row>
    <row r="459" spans="2:2" x14ac:dyDescent="0.2">
      <c r="B459" s="8"/>
    </row>
    <row r="460" spans="2:2" x14ac:dyDescent="0.2">
      <c r="B460" s="8"/>
    </row>
    <row r="461" spans="2:2" x14ac:dyDescent="0.2">
      <c r="B461" s="8"/>
    </row>
    <row r="462" spans="2:2" x14ac:dyDescent="0.2">
      <c r="B462" s="8"/>
    </row>
    <row r="463" spans="2:2" x14ac:dyDescent="0.2">
      <c r="B463" s="8"/>
    </row>
    <row r="464" spans="2:2" x14ac:dyDescent="0.2">
      <c r="B464" s="8"/>
    </row>
    <row r="465" spans="2:2" x14ac:dyDescent="0.2">
      <c r="B465" s="8"/>
    </row>
    <row r="466" spans="2:2" x14ac:dyDescent="0.2">
      <c r="B466" s="8"/>
    </row>
    <row r="467" spans="2:2" x14ac:dyDescent="0.2">
      <c r="B467" s="8"/>
    </row>
    <row r="468" spans="2:2" x14ac:dyDescent="0.2">
      <c r="B468" s="8"/>
    </row>
    <row r="469" spans="2:2" x14ac:dyDescent="0.2">
      <c r="B469" s="8"/>
    </row>
    <row r="470" spans="2:2" x14ac:dyDescent="0.2">
      <c r="B470" s="8"/>
    </row>
    <row r="471" spans="2:2" x14ac:dyDescent="0.2">
      <c r="B471" s="8"/>
    </row>
    <row r="472" spans="2:2" x14ac:dyDescent="0.2">
      <c r="B472" s="8"/>
    </row>
    <row r="473" spans="2:2" x14ac:dyDescent="0.2">
      <c r="B473" s="8"/>
    </row>
    <row r="474" spans="2:2" x14ac:dyDescent="0.2">
      <c r="B474" s="8"/>
    </row>
    <row r="475" spans="2:2" x14ac:dyDescent="0.2">
      <c r="B475" s="8"/>
    </row>
    <row r="476" spans="2:2" x14ac:dyDescent="0.2">
      <c r="B476" s="8"/>
    </row>
    <row r="477" spans="2:2" x14ac:dyDescent="0.2">
      <c r="B477" s="8"/>
    </row>
    <row r="478" spans="2:2" x14ac:dyDescent="0.2">
      <c r="B478" s="8"/>
    </row>
    <row r="479" spans="2:2" x14ac:dyDescent="0.2">
      <c r="B479" s="8"/>
    </row>
    <row r="480" spans="2:2" x14ac:dyDescent="0.2">
      <c r="B480" s="8"/>
    </row>
    <row r="481" spans="2:2" x14ac:dyDescent="0.2">
      <c r="B481" s="8"/>
    </row>
    <row r="482" spans="2:2" x14ac:dyDescent="0.2">
      <c r="B482" s="8"/>
    </row>
    <row r="483" spans="2:2" x14ac:dyDescent="0.2">
      <c r="B483" s="8"/>
    </row>
    <row r="484" spans="2:2" x14ac:dyDescent="0.2">
      <c r="B484" s="8"/>
    </row>
    <row r="485" spans="2:2" x14ac:dyDescent="0.2">
      <c r="B485" s="8"/>
    </row>
    <row r="486" spans="2:2" x14ac:dyDescent="0.2">
      <c r="B486" s="8"/>
    </row>
    <row r="487" spans="2:2" x14ac:dyDescent="0.2">
      <c r="B487" s="8"/>
    </row>
    <row r="488" spans="2:2" x14ac:dyDescent="0.2">
      <c r="B488" s="8"/>
    </row>
    <row r="489" spans="2:2" x14ac:dyDescent="0.2">
      <c r="B489" s="8"/>
    </row>
    <row r="490" spans="2:2" x14ac:dyDescent="0.2">
      <c r="B490" s="8"/>
    </row>
    <row r="491" spans="2:2" x14ac:dyDescent="0.2">
      <c r="B491" s="8"/>
    </row>
    <row r="492" spans="2:2" x14ac:dyDescent="0.2">
      <c r="B492" s="8"/>
    </row>
    <row r="493" spans="2:2" x14ac:dyDescent="0.2">
      <c r="B493" s="8"/>
    </row>
    <row r="494" spans="2:2" x14ac:dyDescent="0.2">
      <c r="B494" s="8"/>
    </row>
    <row r="495" spans="2:2" x14ac:dyDescent="0.2">
      <c r="B495" s="8"/>
    </row>
    <row r="496" spans="2:2" x14ac:dyDescent="0.2">
      <c r="B496" s="8"/>
    </row>
    <row r="497" spans="1:3" x14ac:dyDescent="0.2">
      <c r="B497" s="8"/>
    </row>
    <row r="498" spans="1:3" x14ac:dyDescent="0.2">
      <c r="B498" s="8"/>
    </row>
    <row r="499" spans="1:3" x14ac:dyDescent="0.2">
      <c r="B499" s="8"/>
    </row>
    <row r="500" spans="1:3" x14ac:dyDescent="0.2">
      <c r="B500" s="8"/>
    </row>
    <row r="501" spans="1:3" x14ac:dyDescent="0.2">
      <c r="B501" s="8"/>
    </row>
    <row r="502" spans="1:3" x14ac:dyDescent="0.2">
      <c r="B502" s="8"/>
    </row>
    <row r="503" spans="1:3" x14ac:dyDescent="0.2">
      <c r="B503" s="8"/>
    </row>
    <row r="504" spans="1:3" x14ac:dyDescent="0.2">
      <c r="B504" s="8"/>
    </row>
    <row r="505" spans="1:3" x14ac:dyDescent="0.2">
      <c r="B505" s="8"/>
    </row>
    <row r="506" spans="1:3" x14ac:dyDescent="0.2">
      <c r="B506" s="8"/>
    </row>
    <row r="507" spans="1:3" x14ac:dyDescent="0.2">
      <c r="B507" s="8"/>
    </row>
    <row r="508" spans="1:3" x14ac:dyDescent="0.2">
      <c r="A508" s="8"/>
      <c r="B508" s="8"/>
      <c r="C508" s="53"/>
    </row>
    <row r="509" spans="1:3" x14ac:dyDescent="0.2">
      <c r="A509" s="8"/>
      <c r="B509" s="8"/>
      <c r="C509" s="53"/>
    </row>
    <row r="510" spans="1:3" x14ac:dyDescent="0.2">
      <c r="A510" s="8"/>
      <c r="B510" s="8"/>
      <c r="C510" s="53"/>
    </row>
    <row r="511" spans="1:3" x14ac:dyDescent="0.2">
      <c r="A511" s="8"/>
      <c r="B511" s="8"/>
      <c r="C511" s="53"/>
    </row>
    <row r="512" spans="1:3" x14ac:dyDescent="0.2">
      <c r="A512" s="8"/>
      <c r="B512" s="8"/>
      <c r="C512" s="53"/>
    </row>
    <row r="513" spans="1:9" x14ac:dyDescent="0.2">
      <c r="A513" s="8"/>
      <c r="B513" s="8"/>
      <c r="C513" s="53"/>
    </row>
    <row r="514" spans="1:9" x14ac:dyDescent="0.2">
      <c r="A514" s="8"/>
      <c r="B514" s="8"/>
      <c r="C514" s="53"/>
      <c r="D514" s="56"/>
      <c r="E514" s="53"/>
      <c r="F514" s="57"/>
      <c r="G514" s="53"/>
      <c r="H514" s="53"/>
      <c r="I514" s="53"/>
    </row>
    <row r="515" spans="1:9" x14ac:dyDescent="0.2">
      <c r="A515" s="8"/>
      <c r="B515" s="8"/>
      <c r="C515" s="53"/>
      <c r="D515" s="56"/>
      <c r="E515" s="53"/>
      <c r="F515" s="57"/>
      <c r="G515" s="53"/>
      <c r="H515" s="53"/>
      <c r="I515" s="53"/>
    </row>
    <row r="516" spans="1:9" x14ac:dyDescent="0.2">
      <c r="A516" s="8"/>
      <c r="B516" s="8"/>
      <c r="C516" s="53"/>
      <c r="D516" s="56"/>
      <c r="E516" s="53"/>
      <c r="F516" s="57"/>
      <c r="G516" s="53"/>
      <c r="H516" s="53"/>
      <c r="I516" s="53"/>
    </row>
    <row r="517" spans="1:9" x14ac:dyDescent="0.2">
      <c r="A517" s="8"/>
      <c r="B517" s="8"/>
      <c r="C517" s="53"/>
      <c r="D517" s="56"/>
      <c r="E517" s="53"/>
      <c r="F517" s="57"/>
      <c r="G517" s="53"/>
      <c r="H517" s="53"/>
      <c r="I517" s="53"/>
    </row>
    <row r="518" spans="1:9" x14ac:dyDescent="0.2">
      <c r="A518" s="8"/>
      <c r="B518" s="8"/>
      <c r="C518" s="53"/>
      <c r="D518" s="56"/>
      <c r="E518" s="53"/>
      <c r="F518" s="57"/>
      <c r="G518" s="53"/>
      <c r="H518" s="53"/>
      <c r="I518" s="53"/>
    </row>
    <row r="519" spans="1:9" x14ac:dyDescent="0.2">
      <c r="A519" s="8"/>
      <c r="B519" s="8"/>
      <c r="C519" s="53"/>
      <c r="D519" s="56"/>
      <c r="E519" s="53"/>
      <c r="F519" s="57"/>
      <c r="G519" s="53"/>
      <c r="H519" s="53"/>
      <c r="I519" s="53"/>
    </row>
    <row r="520" spans="1:9" x14ac:dyDescent="0.2">
      <c r="A520" s="8"/>
      <c r="B520" s="8"/>
      <c r="C520" s="53"/>
      <c r="D520" s="56"/>
      <c r="E520" s="53"/>
      <c r="F520" s="57"/>
      <c r="G520" s="53"/>
      <c r="H520" s="53"/>
      <c r="I520" s="53"/>
    </row>
    <row r="521" spans="1:9" x14ac:dyDescent="0.2">
      <c r="A521" s="8"/>
      <c r="B521" s="8"/>
      <c r="C521" s="53"/>
      <c r="D521" s="56"/>
      <c r="E521" s="53"/>
      <c r="F521" s="57"/>
      <c r="G521" s="53"/>
      <c r="H521" s="53"/>
      <c r="I521" s="53"/>
    </row>
    <row r="522" spans="1:9" x14ac:dyDescent="0.2">
      <c r="A522" s="8"/>
      <c r="B522" s="8"/>
      <c r="C522" s="53"/>
      <c r="D522" s="56"/>
      <c r="E522" s="53"/>
      <c r="F522" s="57"/>
      <c r="G522" s="53"/>
      <c r="H522" s="53"/>
      <c r="I522" s="53"/>
    </row>
    <row r="523" spans="1:9" x14ac:dyDescent="0.2">
      <c r="A523" s="8"/>
      <c r="B523" s="8"/>
      <c r="C523" s="53"/>
      <c r="D523" s="56"/>
      <c r="E523" s="53"/>
      <c r="F523" s="57"/>
      <c r="G523" s="53"/>
      <c r="H523" s="53"/>
      <c r="I523" s="53"/>
    </row>
    <row r="524" spans="1:9" x14ac:dyDescent="0.2">
      <c r="A524" s="8"/>
      <c r="B524" s="8"/>
      <c r="C524" s="53"/>
      <c r="D524" s="56"/>
      <c r="E524" s="53"/>
      <c r="F524" s="57"/>
      <c r="G524" s="53"/>
      <c r="H524" s="53"/>
      <c r="I524" s="53"/>
    </row>
    <row r="525" spans="1:9" x14ac:dyDescent="0.2">
      <c r="A525" s="8"/>
      <c r="B525" s="8"/>
      <c r="C525" s="53"/>
      <c r="D525" s="56"/>
      <c r="E525" s="53"/>
      <c r="F525" s="57"/>
      <c r="G525" s="53"/>
      <c r="H525" s="53"/>
      <c r="I525" s="53"/>
    </row>
    <row r="526" spans="1:9" x14ac:dyDescent="0.2">
      <c r="A526" s="8"/>
      <c r="B526" s="8"/>
      <c r="C526" s="53"/>
      <c r="D526" s="56"/>
      <c r="E526" s="53"/>
      <c r="F526" s="57"/>
      <c r="G526" s="53"/>
      <c r="H526" s="53"/>
      <c r="I526" s="53"/>
    </row>
    <row r="527" spans="1:9" x14ac:dyDescent="0.2">
      <c r="A527" s="8"/>
      <c r="B527" s="8"/>
      <c r="C527" s="53"/>
      <c r="D527" s="56"/>
      <c r="E527" s="53"/>
      <c r="F527" s="57"/>
      <c r="G527" s="53"/>
      <c r="H527" s="53"/>
      <c r="I527" s="53"/>
    </row>
    <row r="528" spans="1:9" x14ac:dyDescent="0.2">
      <c r="A528" s="8"/>
      <c r="B528" s="8"/>
      <c r="C528" s="53"/>
      <c r="D528" s="56"/>
      <c r="E528" s="53"/>
      <c r="F528" s="57"/>
      <c r="G528" s="53"/>
      <c r="H528" s="53"/>
      <c r="I528" s="53"/>
    </row>
    <row r="529" spans="1:9" x14ac:dyDescent="0.2">
      <c r="A529" s="8"/>
      <c r="B529" s="8"/>
      <c r="C529" s="53"/>
      <c r="D529" s="56"/>
      <c r="E529" s="53"/>
      <c r="F529" s="57"/>
      <c r="G529" s="53"/>
      <c r="H529" s="53"/>
      <c r="I529" s="53"/>
    </row>
    <row r="530" spans="1:9" x14ac:dyDescent="0.2">
      <c r="A530" s="8"/>
      <c r="B530" s="8"/>
      <c r="C530" s="53"/>
      <c r="D530" s="56"/>
      <c r="E530" s="53"/>
      <c r="F530" s="57"/>
      <c r="G530" s="53"/>
      <c r="H530" s="53"/>
      <c r="I530" s="53"/>
    </row>
    <row r="531" spans="1:9" x14ac:dyDescent="0.2">
      <c r="A531" s="8"/>
      <c r="B531" s="8"/>
      <c r="C531" s="53"/>
      <c r="D531" s="56"/>
      <c r="E531" s="53"/>
      <c r="F531" s="57"/>
      <c r="G531" s="53"/>
      <c r="H531" s="53"/>
      <c r="I531" s="53"/>
    </row>
    <row r="532" spans="1:9" x14ac:dyDescent="0.2">
      <c r="A532" s="8"/>
      <c r="B532" s="8"/>
      <c r="C532" s="53"/>
      <c r="D532" s="56"/>
      <c r="E532" s="53"/>
      <c r="F532" s="57"/>
      <c r="G532" s="53"/>
      <c r="H532" s="53"/>
      <c r="I532" s="53"/>
    </row>
    <row r="533" spans="1:9" x14ac:dyDescent="0.2">
      <c r="A533" s="8"/>
      <c r="B533" s="8"/>
      <c r="C533" s="53"/>
      <c r="D533" s="56"/>
      <c r="E533" s="53"/>
      <c r="F533" s="57"/>
      <c r="G533" s="53"/>
      <c r="H533" s="53"/>
      <c r="I533" s="53"/>
    </row>
    <row r="534" spans="1:9" x14ac:dyDescent="0.2">
      <c r="A534" s="8"/>
      <c r="B534" s="8"/>
      <c r="C534" s="53"/>
      <c r="D534" s="56"/>
      <c r="E534" s="53"/>
      <c r="F534" s="57"/>
      <c r="G534" s="53"/>
      <c r="H534" s="53"/>
      <c r="I534" s="53"/>
    </row>
    <row r="535" spans="1:9" x14ac:dyDescent="0.2">
      <c r="A535" s="8"/>
      <c r="B535" s="8"/>
      <c r="C535" s="53"/>
      <c r="D535" s="56"/>
      <c r="E535" s="53"/>
      <c r="F535" s="57"/>
      <c r="G535" s="53"/>
      <c r="H535" s="53"/>
      <c r="I535" s="53"/>
    </row>
    <row r="536" spans="1:9" x14ac:dyDescent="0.2">
      <c r="A536" s="8"/>
      <c r="B536" s="8"/>
      <c r="C536" s="53"/>
      <c r="D536" s="56"/>
      <c r="E536" s="53"/>
      <c r="F536" s="57"/>
      <c r="G536" s="53"/>
      <c r="H536" s="53"/>
      <c r="I536" s="53"/>
    </row>
    <row r="537" spans="1:9" x14ac:dyDescent="0.2">
      <c r="A537" s="8"/>
      <c r="B537" s="8"/>
      <c r="C537" s="53"/>
      <c r="D537" s="56"/>
      <c r="E537" s="53"/>
      <c r="F537" s="57"/>
      <c r="G537" s="53"/>
      <c r="H537" s="53"/>
      <c r="I537" s="53"/>
    </row>
    <row r="538" spans="1:9" x14ac:dyDescent="0.2">
      <c r="A538" s="8"/>
      <c r="B538" s="8"/>
      <c r="C538" s="53"/>
      <c r="D538" s="56"/>
      <c r="E538" s="53"/>
      <c r="F538" s="57"/>
      <c r="G538" s="53"/>
      <c r="H538" s="53"/>
      <c r="I538" s="53"/>
    </row>
    <row r="539" spans="1:9" x14ac:dyDescent="0.2">
      <c r="A539" s="8"/>
      <c r="B539" s="8"/>
      <c r="C539" s="53"/>
      <c r="D539" s="56"/>
      <c r="E539" s="53"/>
      <c r="F539" s="57"/>
      <c r="G539" s="53"/>
      <c r="H539" s="53"/>
      <c r="I539" s="53"/>
    </row>
    <row r="540" spans="1:9" x14ac:dyDescent="0.2">
      <c r="A540" s="8"/>
      <c r="B540" s="8"/>
      <c r="C540" s="53"/>
      <c r="D540" s="56"/>
      <c r="E540" s="53"/>
      <c r="F540" s="57"/>
      <c r="G540" s="53"/>
      <c r="H540" s="53"/>
      <c r="I540" s="53"/>
    </row>
    <row r="541" spans="1:9" x14ac:dyDescent="0.2">
      <c r="A541" s="8"/>
      <c r="B541" s="8"/>
      <c r="C541" s="53"/>
      <c r="D541" s="56"/>
      <c r="E541" s="53"/>
      <c r="F541" s="57"/>
      <c r="G541" s="53"/>
      <c r="H541" s="53"/>
      <c r="I541" s="53"/>
    </row>
    <row r="542" spans="1:9" x14ac:dyDescent="0.2">
      <c r="A542" s="8"/>
      <c r="B542" s="8"/>
      <c r="C542" s="53"/>
      <c r="D542" s="56"/>
      <c r="E542" s="53"/>
      <c r="F542" s="57"/>
      <c r="G542" s="53"/>
      <c r="H542" s="53"/>
      <c r="I542" s="53"/>
    </row>
    <row r="543" spans="1:9" x14ac:dyDescent="0.2">
      <c r="A543" s="8"/>
      <c r="B543" s="8"/>
      <c r="C543" s="53"/>
      <c r="D543" s="56"/>
      <c r="E543" s="53"/>
      <c r="F543" s="57"/>
      <c r="G543" s="53"/>
      <c r="H543" s="53"/>
      <c r="I543" s="53"/>
    </row>
    <row r="544" spans="1:9" x14ac:dyDescent="0.2">
      <c r="A544" s="8"/>
      <c r="B544" s="8"/>
      <c r="C544" s="53"/>
      <c r="D544" s="56"/>
      <c r="E544" s="53"/>
      <c r="F544" s="57"/>
      <c r="G544" s="53"/>
      <c r="H544" s="53"/>
      <c r="I544" s="53"/>
    </row>
    <row r="545" spans="1:9" x14ac:dyDescent="0.2">
      <c r="A545" s="8"/>
      <c r="B545" s="8"/>
      <c r="C545" s="53"/>
      <c r="D545" s="56"/>
      <c r="E545" s="53"/>
      <c r="F545" s="57"/>
      <c r="G545" s="53"/>
      <c r="H545" s="53"/>
      <c r="I545" s="53"/>
    </row>
    <row r="546" spans="1:9" x14ac:dyDescent="0.2">
      <c r="A546" s="8"/>
      <c r="B546" s="8"/>
      <c r="C546" s="53"/>
      <c r="D546" s="56"/>
      <c r="E546" s="53"/>
      <c r="F546" s="57"/>
      <c r="G546" s="53"/>
      <c r="H546" s="53"/>
      <c r="I546" s="53"/>
    </row>
    <row r="547" spans="1:9" x14ac:dyDescent="0.2">
      <c r="A547" s="8"/>
      <c r="B547" s="8"/>
      <c r="C547" s="53"/>
      <c r="D547" s="56"/>
      <c r="E547" s="53"/>
      <c r="F547" s="57"/>
      <c r="G547" s="53"/>
      <c r="H547" s="53"/>
      <c r="I547" s="53"/>
    </row>
    <row r="548" spans="1:9" x14ac:dyDescent="0.2">
      <c r="A548" s="8"/>
      <c r="B548" s="8"/>
      <c r="C548" s="53"/>
      <c r="D548" s="56"/>
      <c r="E548" s="53"/>
      <c r="F548" s="57"/>
      <c r="G548" s="53"/>
      <c r="H548" s="53"/>
      <c r="I548" s="53"/>
    </row>
    <row r="549" spans="1:9" s="53" customFormat="1" x14ac:dyDescent="0.2">
      <c r="A549" s="8"/>
      <c r="B549" s="8"/>
      <c r="D549" s="56"/>
      <c r="F549" s="57"/>
    </row>
    <row r="550" spans="1:9" s="53" customFormat="1" x14ac:dyDescent="0.2">
      <c r="A550" s="8"/>
      <c r="B550" s="8"/>
      <c r="D550" s="56"/>
      <c r="F550" s="57"/>
    </row>
    <row r="551" spans="1:9" s="53" customFormat="1" x14ac:dyDescent="0.2">
      <c r="A551" s="8"/>
      <c r="B551" s="8"/>
      <c r="D551" s="56"/>
      <c r="F551" s="57"/>
    </row>
    <row r="552" spans="1:9" s="53" customFormat="1" x14ac:dyDescent="0.2">
      <c r="A552" s="8"/>
      <c r="B552" s="8"/>
      <c r="D552" s="56"/>
      <c r="F552" s="57"/>
    </row>
    <row r="553" spans="1:9" s="53" customFormat="1" x14ac:dyDescent="0.2">
      <c r="A553" s="8"/>
      <c r="B553" s="8"/>
      <c r="D553" s="56"/>
      <c r="F553" s="57"/>
    </row>
    <row r="554" spans="1:9" s="53" customFormat="1" x14ac:dyDescent="0.2">
      <c r="A554" s="8"/>
      <c r="B554" s="8"/>
      <c r="D554" s="56"/>
      <c r="F554" s="57"/>
    </row>
    <row r="555" spans="1:9" s="53" customFormat="1" x14ac:dyDescent="0.2">
      <c r="A555" s="8"/>
      <c r="B555" s="8"/>
      <c r="D555" s="56"/>
      <c r="F555" s="57"/>
    </row>
    <row r="556" spans="1:9" s="53" customFormat="1" x14ac:dyDescent="0.2">
      <c r="A556" s="8"/>
      <c r="B556" s="8"/>
      <c r="D556" s="56"/>
      <c r="F556" s="57"/>
    </row>
    <row r="557" spans="1:9" s="53" customFormat="1" x14ac:dyDescent="0.2">
      <c r="A557" s="8"/>
      <c r="B557" s="8"/>
      <c r="D557" s="56"/>
      <c r="F557" s="57"/>
    </row>
    <row r="558" spans="1:9" s="53" customFormat="1" x14ac:dyDescent="0.2">
      <c r="A558" s="8"/>
      <c r="B558" s="8"/>
      <c r="D558" s="56"/>
      <c r="F558" s="57"/>
    </row>
    <row r="559" spans="1:9" s="53" customFormat="1" x14ac:dyDescent="0.2">
      <c r="A559" s="8"/>
      <c r="B559" s="8"/>
      <c r="D559" s="56"/>
      <c r="F559" s="57"/>
    </row>
    <row r="560" spans="1:9" s="53" customFormat="1" x14ac:dyDescent="0.2">
      <c r="A560" s="8"/>
      <c r="B560" s="8"/>
      <c r="D560" s="56"/>
      <c r="F560" s="57"/>
    </row>
    <row r="561" spans="1:9" s="53" customFormat="1" x14ac:dyDescent="0.2">
      <c r="A561" s="6"/>
      <c r="B561" s="6"/>
      <c r="C561" s="3"/>
      <c r="D561" s="56"/>
      <c r="F561" s="57"/>
    </row>
    <row r="562" spans="1:9" s="53" customFormat="1" x14ac:dyDescent="0.2">
      <c r="A562" s="6"/>
      <c r="B562" s="6"/>
      <c r="C562" s="4"/>
      <c r="D562" s="56"/>
      <c r="F562" s="57"/>
    </row>
    <row r="563" spans="1:9" s="53" customFormat="1" x14ac:dyDescent="0.2">
      <c r="A563" s="6"/>
      <c r="B563" s="6"/>
      <c r="C563" s="3"/>
      <c r="D563" s="56"/>
      <c r="F563" s="57"/>
    </row>
    <row r="564" spans="1:9" s="53" customFormat="1" x14ac:dyDescent="0.2">
      <c r="A564" s="6"/>
      <c r="B564" s="6"/>
      <c r="C564" s="3"/>
      <c r="D564" s="56"/>
      <c r="F564" s="57"/>
    </row>
    <row r="565" spans="1:9" s="53" customFormat="1" x14ac:dyDescent="0.2">
      <c r="A565" s="6"/>
      <c r="B565" s="6"/>
      <c r="C565" s="52"/>
      <c r="D565" s="56"/>
      <c r="F565" s="57"/>
    </row>
    <row r="566" spans="1:9" s="53" customFormat="1" x14ac:dyDescent="0.2">
      <c r="A566" s="6"/>
      <c r="B566" s="6"/>
      <c r="C566" s="52"/>
      <c r="D566" s="56"/>
      <c r="F566" s="57"/>
    </row>
    <row r="567" spans="1:9" s="53" customFormat="1" x14ac:dyDescent="0.2">
      <c r="A567" s="6"/>
      <c r="B567" s="6"/>
      <c r="C567" s="3"/>
      <c r="D567" s="4"/>
      <c r="E567" s="3"/>
      <c r="F567" s="5"/>
      <c r="G567" s="3"/>
      <c r="H567" s="3"/>
      <c r="I567" s="3"/>
    </row>
    <row r="568" spans="1:9" s="53" customFormat="1" x14ac:dyDescent="0.2">
      <c r="A568" s="6"/>
      <c r="B568" s="6"/>
      <c r="C568" s="52"/>
      <c r="D568" s="4"/>
      <c r="E568" s="3"/>
      <c r="F568" s="5"/>
      <c r="G568" s="3"/>
      <c r="H568" s="3"/>
      <c r="I568" s="3"/>
    </row>
    <row r="569" spans="1:9" s="53" customFormat="1" x14ac:dyDescent="0.2">
      <c r="A569" s="6"/>
      <c r="B569" s="6"/>
      <c r="C569" s="3"/>
      <c r="D569" s="4"/>
      <c r="E569" s="3"/>
      <c r="F569" s="5"/>
      <c r="G569" s="3"/>
      <c r="H569" s="3"/>
      <c r="I569" s="3"/>
    </row>
    <row r="570" spans="1:9" s="53" customFormat="1" x14ac:dyDescent="0.2">
      <c r="A570" s="6"/>
      <c r="B570" s="6"/>
      <c r="C570" s="3"/>
      <c r="D570" s="4"/>
      <c r="E570" s="3"/>
      <c r="F570" s="5"/>
      <c r="G570" s="3"/>
      <c r="H570" s="3"/>
      <c r="I570" s="3"/>
    </row>
    <row r="571" spans="1:9" s="53" customFormat="1" x14ac:dyDescent="0.2">
      <c r="A571" s="6"/>
      <c r="B571" s="6"/>
      <c r="C571" s="52"/>
      <c r="D571" s="4"/>
      <c r="E571" s="3"/>
      <c r="F571" s="5"/>
      <c r="G571" s="3"/>
      <c r="H571" s="3"/>
      <c r="I571" s="3"/>
    </row>
    <row r="572" spans="1:9" s="53" customFormat="1" x14ac:dyDescent="0.2">
      <c r="A572" s="6"/>
      <c r="B572" s="6"/>
      <c r="C572" s="52"/>
      <c r="D572" s="4"/>
      <c r="E572" s="3"/>
      <c r="F572" s="5"/>
      <c r="G572" s="3"/>
      <c r="H572" s="3"/>
      <c r="I572" s="3"/>
    </row>
    <row r="573" spans="1:9" s="53" customFormat="1" x14ac:dyDescent="0.2">
      <c r="A573" s="6"/>
      <c r="B573" s="6"/>
      <c r="C573" s="52"/>
      <c r="D573" s="4"/>
      <c r="E573" s="3"/>
      <c r="F573" s="5"/>
      <c r="G573" s="3"/>
      <c r="H573" s="3"/>
      <c r="I573" s="3"/>
    </row>
    <row r="574" spans="1:9" s="53" customFormat="1" x14ac:dyDescent="0.2">
      <c r="A574" s="6"/>
      <c r="B574" s="6"/>
      <c r="C574" s="3"/>
      <c r="D574" s="4"/>
      <c r="E574" s="3"/>
      <c r="F574" s="5"/>
      <c r="G574" s="3"/>
      <c r="H574" s="3"/>
      <c r="I574" s="3"/>
    </row>
    <row r="575" spans="1:9" s="53" customFormat="1" x14ac:dyDescent="0.2">
      <c r="A575" s="6"/>
      <c r="B575" s="6"/>
      <c r="C575" s="52"/>
      <c r="D575" s="4"/>
      <c r="E575" s="3"/>
      <c r="F575" s="5"/>
      <c r="G575" s="3"/>
      <c r="H575" s="3"/>
      <c r="I575" s="3"/>
    </row>
    <row r="576" spans="1:9" s="53" customFormat="1" x14ac:dyDescent="0.2">
      <c r="A576" s="6"/>
      <c r="B576" s="6"/>
      <c r="C576" s="52"/>
      <c r="D576" s="4"/>
      <c r="E576" s="3"/>
      <c r="F576" s="5"/>
      <c r="G576" s="3"/>
      <c r="H576" s="3"/>
      <c r="I576" s="3"/>
    </row>
    <row r="577" spans="1:9" s="53" customFormat="1" x14ac:dyDescent="0.2">
      <c r="A577" s="6"/>
      <c r="B577" s="6"/>
      <c r="C577" s="52"/>
      <c r="D577" s="4"/>
      <c r="E577" s="3"/>
      <c r="F577" s="5"/>
      <c r="G577" s="3"/>
      <c r="H577" s="3"/>
      <c r="I577" s="3"/>
    </row>
    <row r="578" spans="1:9" s="53" customFormat="1" x14ac:dyDescent="0.2">
      <c r="A578" s="6"/>
      <c r="B578" s="6"/>
      <c r="C578" s="52"/>
      <c r="D578" s="4"/>
      <c r="E578" s="3"/>
      <c r="F578" s="5"/>
      <c r="G578" s="3"/>
      <c r="H578" s="3"/>
      <c r="I578" s="3"/>
    </row>
    <row r="579" spans="1:9" s="53" customFormat="1" x14ac:dyDescent="0.2">
      <c r="A579" s="6"/>
      <c r="B579" s="6"/>
      <c r="C579" s="52"/>
      <c r="D579" s="4"/>
      <c r="E579" s="3"/>
      <c r="F579" s="5"/>
      <c r="G579" s="3"/>
      <c r="H579" s="3"/>
      <c r="I579" s="3"/>
    </row>
    <row r="580" spans="1:9" s="53" customFormat="1" x14ac:dyDescent="0.2">
      <c r="A580" s="6"/>
      <c r="B580" s="6"/>
      <c r="C580" s="3"/>
      <c r="D580" s="4"/>
      <c r="E580" s="3"/>
      <c r="F580" s="5"/>
      <c r="G580" s="3"/>
      <c r="H580" s="3"/>
      <c r="I580" s="3"/>
    </row>
    <row r="581" spans="1:9" s="53" customFormat="1" x14ac:dyDescent="0.2">
      <c r="A581" s="6"/>
      <c r="B581" s="6"/>
      <c r="C581" s="3"/>
      <c r="D581" s="4"/>
      <c r="E581" s="3"/>
      <c r="F581" s="5"/>
      <c r="G581" s="3"/>
      <c r="H581" s="3"/>
      <c r="I581" s="3"/>
    </row>
    <row r="582" spans="1:9" s="53" customFormat="1" x14ac:dyDescent="0.2">
      <c r="A582" s="6"/>
      <c r="B582" s="6"/>
      <c r="C582" s="3"/>
      <c r="D582" s="4"/>
      <c r="E582" s="3"/>
      <c r="F582" s="5"/>
      <c r="G582" s="3"/>
      <c r="H582" s="3"/>
      <c r="I582" s="3"/>
    </row>
    <row r="583" spans="1:9" s="53" customFormat="1" x14ac:dyDescent="0.2">
      <c r="A583" s="6"/>
      <c r="B583" s="6"/>
      <c r="C583" s="3"/>
      <c r="D583" s="4"/>
      <c r="E583" s="3"/>
      <c r="F583" s="5"/>
      <c r="G583" s="3"/>
      <c r="H583" s="3"/>
      <c r="I583" s="3"/>
    </row>
    <row r="584" spans="1:9" s="53" customFormat="1" x14ac:dyDescent="0.2">
      <c r="A584" s="6"/>
      <c r="B584" s="6"/>
      <c r="C584" s="3"/>
      <c r="D584" s="4"/>
      <c r="E584" s="3"/>
      <c r="F584" s="5"/>
      <c r="G584" s="3"/>
      <c r="H584" s="3"/>
      <c r="I584" s="3"/>
    </row>
    <row r="585" spans="1:9" s="53" customFormat="1" x14ac:dyDescent="0.2">
      <c r="A585" s="6"/>
      <c r="B585" s="6"/>
      <c r="C585" s="3"/>
      <c r="D585" s="4"/>
      <c r="E585" s="3"/>
      <c r="F585" s="5"/>
      <c r="G585" s="3"/>
      <c r="H585" s="3"/>
      <c r="I585" s="3"/>
    </row>
    <row r="586" spans="1:9" s="53" customFormat="1" x14ac:dyDescent="0.2">
      <c r="A586" s="6"/>
      <c r="B586" s="6"/>
      <c r="C586" s="3"/>
      <c r="D586" s="4"/>
      <c r="E586" s="3"/>
      <c r="F586" s="5"/>
      <c r="G586" s="3"/>
      <c r="H586" s="3"/>
      <c r="I586" s="3"/>
    </row>
    <row r="587" spans="1:9" s="53" customFormat="1" x14ac:dyDescent="0.2">
      <c r="A587" s="6"/>
      <c r="B587" s="6"/>
      <c r="C587" s="3"/>
      <c r="D587" s="4"/>
      <c r="E587" s="3"/>
      <c r="F587" s="5"/>
      <c r="G587" s="3"/>
      <c r="H587" s="3"/>
      <c r="I587" s="3"/>
    </row>
    <row r="588" spans="1:9" s="53" customFormat="1" x14ac:dyDescent="0.2">
      <c r="A588" s="6"/>
      <c r="B588" s="6"/>
      <c r="C588" s="3"/>
      <c r="D588" s="4"/>
      <c r="E588" s="3"/>
      <c r="F588" s="5"/>
      <c r="G588" s="3"/>
      <c r="H588" s="3"/>
      <c r="I588" s="3"/>
    </row>
    <row r="589" spans="1:9" s="53" customFormat="1" x14ac:dyDescent="0.2">
      <c r="A589" s="6"/>
      <c r="B589" s="6"/>
      <c r="C589" s="3"/>
      <c r="D589" s="4"/>
      <c r="E589" s="3"/>
      <c r="F589" s="5"/>
      <c r="G589" s="3"/>
      <c r="H589" s="3"/>
      <c r="I589" s="3"/>
    </row>
    <row r="590" spans="1:9" s="53" customFormat="1" x14ac:dyDescent="0.2">
      <c r="A590" s="6"/>
      <c r="B590" s="6"/>
      <c r="C590" s="3"/>
      <c r="D590" s="4"/>
      <c r="E590" s="3"/>
      <c r="F590" s="5"/>
      <c r="G590" s="3"/>
      <c r="H590" s="3"/>
      <c r="I590" s="3"/>
    </row>
    <row r="591" spans="1:9" s="53" customFormat="1" x14ac:dyDescent="0.2">
      <c r="A591" s="6"/>
      <c r="B591" s="6"/>
      <c r="C591" s="3"/>
      <c r="D591" s="4"/>
      <c r="E591" s="3"/>
      <c r="F591" s="5"/>
      <c r="G591" s="3"/>
      <c r="H591" s="3"/>
      <c r="I591" s="3"/>
    </row>
    <row r="592" spans="1:9" s="53" customFormat="1" x14ac:dyDescent="0.2">
      <c r="A592" s="6"/>
      <c r="B592" s="6"/>
      <c r="C592" s="3"/>
      <c r="D592" s="4"/>
      <c r="E592" s="3"/>
      <c r="F592" s="5"/>
      <c r="G592" s="3"/>
      <c r="H592" s="3"/>
      <c r="I592" s="3"/>
    </row>
    <row r="593" spans="1:9" s="53" customFormat="1" x14ac:dyDescent="0.2">
      <c r="A593" s="6"/>
      <c r="B593" s="6"/>
      <c r="C593" s="3"/>
      <c r="D593" s="4"/>
      <c r="E593" s="3"/>
      <c r="F593" s="5"/>
      <c r="G593" s="3"/>
      <c r="H593" s="3"/>
      <c r="I593" s="3"/>
    </row>
    <row r="594" spans="1:9" s="53" customFormat="1" x14ac:dyDescent="0.2">
      <c r="A594" s="6"/>
      <c r="B594" s="6"/>
      <c r="C594" s="3"/>
      <c r="D594" s="4"/>
      <c r="E594" s="3"/>
      <c r="F594" s="5"/>
      <c r="G594" s="3"/>
      <c r="H594" s="3"/>
      <c r="I594" s="3"/>
    </row>
    <row r="595" spans="1:9" s="53" customFormat="1" x14ac:dyDescent="0.2">
      <c r="A595" s="6"/>
      <c r="B595" s="6"/>
      <c r="C595" s="3"/>
      <c r="D595" s="4"/>
      <c r="E595" s="3"/>
      <c r="F595" s="5"/>
      <c r="G595" s="3"/>
      <c r="H595" s="3"/>
      <c r="I595" s="3"/>
    </row>
    <row r="596" spans="1:9" s="53" customFormat="1" x14ac:dyDescent="0.2">
      <c r="A596" s="6"/>
      <c r="B596" s="6"/>
      <c r="C596" s="3"/>
      <c r="D596" s="4"/>
      <c r="E596" s="3"/>
      <c r="F596" s="5"/>
      <c r="G596" s="3"/>
      <c r="H596" s="3"/>
      <c r="I596" s="3"/>
    </row>
    <row r="597" spans="1:9" s="53" customFormat="1" x14ac:dyDescent="0.2">
      <c r="A597" s="6"/>
      <c r="B597" s="6"/>
      <c r="C597" s="3"/>
      <c r="D597" s="4"/>
      <c r="E597" s="3"/>
      <c r="F597" s="5"/>
      <c r="G597" s="3"/>
      <c r="H597" s="3"/>
      <c r="I597" s="3"/>
    </row>
    <row r="598" spans="1:9" s="53" customFormat="1" x14ac:dyDescent="0.2">
      <c r="A598" s="6"/>
      <c r="B598" s="6"/>
      <c r="C598" s="3"/>
      <c r="D598" s="4"/>
      <c r="E598" s="3"/>
      <c r="F598" s="5"/>
      <c r="G598" s="3"/>
      <c r="H598" s="3"/>
      <c r="I598" s="3"/>
    </row>
    <row r="599" spans="1:9" s="53" customFormat="1" x14ac:dyDescent="0.2">
      <c r="A599" s="6"/>
      <c r="B599" s="6"/>
      <c r="C599" s="3"/>
      <c r="D599" s="4"/>
      <c r="E599" s="3"/>
      <c r="F599" s="5"/>
      <c r="G599" s="3"/>
      <c r="H599" s="3"/>
      <c r="I599" s="3"/>
    </row>
    <row r="600" spans="1:9" s="53" customFormat="1" x14ac:dyDescent="0.2">
      <c r="A600" s="6"/>
      <c r="B600" s="6"/>
      <c r="C600" s="3"/>
      <c r="D600" s="4"/>
      <c r="E600" s="3"/>
      <c r="F600" s="5"/>
      <c r="G600" s="3"/>
      <c r="H600" s="3"/>
      <c r="I600" s="3"/>
    </row>
    <row r="601" spans="1:9" s="53" customFormat="1" x14ac:dyDescent="0.2">
      <c r="A601" s="6"/>
      <c r="B601" s="6"/>
      <c r="C601" s="3"/>
      <c r="D601" s="4"/>
      <c r="E601" s="3"/>
      <c r="F601" s="5"/>
      <c r="G601" s="3"/>
      <c r="H601" s="3"/>
      <c r="I601" s="3"/>
    </row>
  </sheetData>
  <mergeCells count="1">
    <mergeCell ref="D3:I3"/>
  </mergeCells>
  <phoneticPr fontId="1" type="noConversion"/>
  <printOptions horizontalCentered="1" gridLines="1" gridLinesSet="0"/>
  <pageMargins left="0.75" right="0.75" top="1" bottom="1.25" header="0.5" footer="0.5"/>
  <pageSetup scale="80" fitToHeight="4" pageOrder="overThenDown" orientation="landscape" r:id="rId1"/>
  <headerFooter alignWithMargins="0">
    <oddHeader>&amp;L&amp;"MS Sans Serif,Bold"US ECOLOGY WASHINGTON, INC.
2015 Site Availability Charge True-up</oddHeader>
    <oddFooter>&amp;L&amp;"MS Sans Serif,Bold"US ECOLOGY WASHINGTON, INC.
2016 FINAL RATES
EXHIBIT 2
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2016-03-31T07:00:00+00:00</OpenedDate>
    <Date1 xmlns="dc463f71-b30c-4ab2-9473-d307f9d35888">2016-03-31T07:00:00+00:00</Date1>
    <IsDocumentOrder xmlns="dc463f71-b30c-4ab2-9473-d307f9d35888" xsi:nil="true"/>
    <IsHighlyConfidential xmlns="dc463f71-b30c-4ab2-9473-d307f9d35888">false</IsHighlyConfidential>
    <CaseCompanyNames xmlns="dc463f71-b30c-4ab2-9473-d307f9d35888">US Ecology Washington, Inc.</CaseCompanyNames>
    <DocketNumber xmlns="dc463f71-b30c-4ab2-9473-d307f9d35888">160385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2F8612139942B45B31624C3EE187EE1" ma:contentTypeVersion="96" ma:contentTypeDescription="" ma:contentTypeScope="" ma:versionID="f9ea50c30a87ffb9dc1e48ba30376b9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32AF8FE-D29A-4F16-9CE4-D76D1F2115E1}"/>
</file>

<file path=customXml/itemProps2.xml><?xml version="1.0" encoding="utf-8"?>
<ds:datastoreItem xmlns:ds="http://schemas.openxmlformats.org/officeDocument/2006/customXml" ds:itemID="{C6AD8918-113C-4CD3-8D72-F0B7B668B2D5}"/>
</file>

<file path=customXml/itemProps3.xml><?xml version="1.0" encoding="utf-8"?>
<ds:datastoreItem xmlns:ds="http://schemas.openxmlformats.org/officeDocument/2006/customXml" ds:itemID="{31485AED-5787-4852-AB5F-EFDC60174EEE}"/>
</file>

<file path=customXml/itemProps4.xml><?xml version="1.0" encoding="utf-8"?>
<ds:datastoreItem xmlns:ds="http://schemas.openxmlformats.org/officeDocument/2006/customXml" ds:itemID="{AE1BE2EA-868E-4739-BB6A-C7CA94FA8D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SAC True-Up</vt:lpstr>
      <vt:lpstr>'2015 SAC True-Up'!Print_Titles</vt:lpstr>
    </vt:vector>
  </TitlesOfParts>
  <Company>American Ecology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Tray Caldwell</cp:lastModifiedBy>
  <cp:lastPrinted>2015-12-18T23:39:15Z</cp:lastPrinted>
  <dcterms:created xsi:type="dcterms:W3CDTF">2010-01-15T16:20:20Z</dcterms:created>
  <dcterms:modified xsi:type="dcterms:W3CDTF">2016-01-07T20:02:05Z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0x0101006E56B4D1795A2E4DB2F0B01679ED314A0032F8612139942B45B31624C3EE187EE1</vt:lpwstr>
  </property>
  <property fmtid="{D5CDD505-2E9C-101B-9397-08002B2CF9AE}" pid="3" name="_docset_NoMedatataSyncRequired">
    <vt:lpwstr>False</vt:lpwstr>
  </property>
</Properties>
</file>