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activeX/activeX2.xml" ContentType="application/vnd.ms-office.activeX+xml"/>
  <Override PartName="/xl/activeX/activeX2.bin" ContentType="application/vnd.ms-office.activeX"/>
  <Override PartName="/xl/activeX/activeX1.bin" ContentType="application/vnd.ms-office.activeX"/>
  <Override PartName="/xl/calcChain.xml" ContentType="application/vnd.openxmlformats-officedocument.spreadsheetml.calcChain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80" windowWidth="16260" windowHeight="9330"/>
  </bookViews>
  <sheets>
    <sheet name="Sheet1" sheetId="1" r:id="rId1"/>
  </sheets>
  <definedNames>
    <definedName name="_xlnm.Print_Area" localSheetId="0">Sheet1!$A$1:$U$37</definedName>
    <definedName name="_xlnm.Print_Titles" localSheetId="0">Sheet1!$A:$G,Sheet1!$1:$1</definedName>
    <definedName name="QB_COLUMN_2921" localSheetId="0" hidden="1">Sheet1!$H$1</definedName>
    <definedName name="QB_COLUMN_2922" localSheetId="0" hidden="1">Sheet1!$J$1</definedName>
    <definedName name="QB_COLUMN_2923" localSheetId="0" hidden="1">Sheet1!$L$1</definedName>
    <definedName name="QB_COLUMN_2924" localSheetId="0" hidden="1">Sheet1!$N$1</definedName>
    <definedName name="QB_COLUMN_2925" localSheetId="0" hidden="1">Sheet1!$P$1</definedName>
    <definedName name="QB_COLUMN_2930" localSheetId="0" hidden="1">Sheet1!$R$1</definedName>
    <definedName name="QB_DATA_0" localSheetId="0" hidden="1">Sheet1!#REF!,Sheet1!#REF!,Sheet1!#REF!,Sheet1!$5:$5,Sheet1!#REF!,Sheet1!#REF!,Sheet1!#REF!,Sheet1!#REF!,Sheet1!$10:$10,Sheet1!#REF!,Sheet1!#REF!,Sheet1!#REF!,Sheet1!#REF!,Sheet1!#REF!,Sheet1!#REF!,Sheet1!#REF!</definedName>
    <definedName name="QB_DATA_1" localSheetId="0" hidden="1">Sheet1!#REF!,Sheet1!#REF!,Sheet1!#REF!,Sheet1!#REF!,Sheet1!$21:$21,Sheet1!#REF!,Sheet1!#REF!,Sheet1!#REF!,Sheet1!#REF!,Sheet1!#REF!,Sheet1!#REF!,Sheet1!#REF!,Sheet1!#REF!,Sheet1!#REF!,Sheet1!#REF!,Sheet1!#REF!</definedName>
    <definedName name="QB_DATA_2" localSheetId="0" hidden="1">Sheet1!$15:$15,Sheet1!#REF!,Sheet1!$16:$16,Sheet1!#REF!,Sheet1!$17:$17,Sheet1!#REF!,Sheet1!#REF!,Sheet1!$19:$19,Sheet1!$20:$20,Sheet1!#REF!,Sheet1!$23:$23,Sheet1!#REF!,Sheet1!#REF!,Sheet1!#REF!,Sheet1!#REF!,Sheet1!#REF!</definedName>
    <definedName name="QB_DATA_3" localSheetId="0" hidden="1">Sheet1!#REF!,Sheet1!#REF!,Sheet1!#REF!,Sheet1!#REF!,Sheet1!#REF!,Sheet1!#REF!,Sheet1!#REF!,Sheet1!#REF!,Sheet1!#REF!,Sheet1!#REF!,Sheet1!#REF!,Sheet1!#REF!,Sheet1!#REF!,Sheet1!$26:$26,Sheet1!#REF!,Sheet1!#REF!</definedName>
    <definedName name="QB_DATA_4" localSheetId="0" hidden="1">Sheet1!#REF!,Sheet1!#REF!,Sheet1!$28:$28,Sheet1!$29:$29,Sheet1!#REF!,Sheet1!#REF!,Sheet1!#REF!,Sheet1!#REF!,Sheet1!#REF!,Sheet1!#REF!,Sheet1!#REF!,Sheet1!$22:$22,Sheet1!#REF!,Sheet1!#REF!,Sheet1!#REF!,Sheet1!#REF!</definedName>
    <definedName name="QB_DATA_5" localSheetId="0" hidden="1">Sheet1!#REF!,Sheet1!#REF!,Sheet1!#REF!,Sheet1!#REF!,Sheet1!#REF!,Sheet1!#REF!,Sheet1!#REF!,Sheet1!$13:$13,Sheet1!$18:$18,Sheet1!#REF!,Sheet1!#REF!,Sheet1!#REF!,Sheet1!$34:$34,Sheet1!#REF!</definedName>
    <definedName name="QB_FORMULA_0" localSheetId="0" hidden="1">Sheet1!#REF!,Sheet1!#REF!,Sheet1!#REF!,Sheet1!#REF!,Sheet1!#REF!,Sheet1!#REF!,Sheet1!#REF!,Sheet1!#REF!,Sheet1!#REF!,Sheet1!$R$5,Sheet1!#REF!,Sheet1!#REF!,Sheet1!#REF!,Sheet1!#REF!,Sheet1!#REF!,Sheet1!#REF!</definedName>
    <definedName name="QB_FORMULA_1" localSheetId="0" hidden="1">Sheet1!#REF!,Sheet1!#REF!,Sheet1!#REF!,Sheet1!#REF!,Sheet1!$H$7,Sheet1!$J$7,Sheet1!$L$7,Sheet1!$N$7,Sheet1!$P$7,Sheet1!$R$7,Sheet1!$H$8,Sheet1!$J$8,Sheet1!$L$8,Sheet1!$N$8,Sheet1!$P$8,Sheet1!$R$8</definedName>
    <definedName name="QB_FORMULA_1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1" localSheetId="0" hidden="1">Sheet1!#REF!,Sheet1!#REF!,Sheet1!#REF!,Sheet1!#REF!,Sheet1!#REF!,Sheet1!#REF!,Sheet1!#REF!,Sheet1!#REF!,Sheet1!#REF!,Sheet1!#REF!,Sheet1!#REF!,Sheet1!#REF!,Sheet1!#REF!,Sheet1!$R$13,Sheet1!$R$18,Sheet1!#REF!</definedName>
    <definedName name="QB_FORMULA_12" localSheetId="0" hidden="1">Sheet1!#REF!,Sheet1!#REF!,Sheet1!#REF!,Sheet1!#REF!,Sheet1!#REF!,Sheet1!#REF!,Sheet1!#REF!,Sheet1!#REF!,Sheet1!$R$34,Sheet1!#REF!,Sheet1!$H$35,Sheet1!$J$35,Sheet1!$L$35,Sheet1!$N$35,Sheet1!$P$35,Sheet1!$R$35</definedName>
    <definedName name="QB_FORMULA_13" localSheetId="0" hidden="1">Sheet1!$H$36,Sheet1!$J$36,Sheet1!$L$36,Sheet1!$N$36,Sheet1!$P$36,Sheet1!$R$36,Sheet1!$H$37,Sheet1!$J$37,Sheet1!$L$37,Sheet1!$N$37,Sheet1!$P$37,Sheet1!$R$37</definedName>
    <definedName name="QB_FORMULA_2" localSheetId="0" hidden="1">Sheet1!$R$10,Sheet1!#REF!,Sheet1!#REF!,Sheet1!#REF!,Sheet1!#REF!,Sheet1!#REF!,Sheet1!#REF!,Sheet1!#REF!,Sheet1!#REF!,Sheet1!#REF!,Sheet1!#REF!,Sheet1!#REF!,Sheet1!#REF!,Sheet1!#REF!,Sheet1!#REF!,Sheet1!#REF!</definedName>
    <definedName name="QB_FORMULA_3" localSheetId="0" hidden="1">Sheet1!#REF!,Sheet1!#REF!,Sheet1!$R$21,Sheet1!#REF!,Sheet1!#REF!,Sheet1!#REF!,Sheet1!#REF!,Sheet1!#REF!,Sheet1!#REF!,Sheet1!#REF!,Sheet1!#REF!,Sheet1!#REF!,Sheet1!#REF!,Sheet1!#REF!,Sheet1!#REF!,Sheet1!#REF!</definedName>
    <definedName name="QB_FORMULA_4" localSheetId="0" hidden="1">Sheet1!#REF!,Sheet1!#REF!,Sheet1!#REF!,Sheet1!#REF!,Sheet1!#REF!,Sheet1!#REF!,Sheet1!#REF!,Sheet1!#REF!,Sheet1!#REF!,Sheet1!#REF!,Sheet1!$R$15,Sheet1!#REF!,Sheet1!$R$16,Sheet1!#REF!,Sheet1!$R$17,Sheet1!#REF!</definedName>
    <definedName name="QB_FORMULA_5" localSheetId="0" hidden="1">Sheet1!#REF!,Sheet1!$R$19,Sheet1!$R$20,Sheet1!#REF!,Sheet1!$R$23,Sheet1!#REF!,Sheet1!#REF!,Sheet1!#REF!,Sheet1!#REF!,Sheet1!#REF!,Sheet1!#REF!,Sheet1!#REF!,Sheet1!#REF!,Sheet1!#REF!,Sheet1!#REF!,Sheet1!#REF!</definedName>
    <definedName name="QB_FORMULA_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0" hidden="1">Sheet1!#REF!,Sheet1!#REF!,Sheet1!#REF!,Sheet1!$R$26,Sheet1!#REF!,Sheet1!#REF!,Sheet1!#REF!,Sheet1!#REF!,Sheet1!#REF!,Sheet1!#REF!,Sheet1!#REF!,Sheet1!#REF!,Sheet1!#REF!,Sheet1!#REF!,Sheet1!$R$28,Sheet1!$R$29</definedName>
    <definedName name="QB_FORMULA_8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0" hidden="1">Sheet1!#REF!,Sheet1!#REF!,Sheet1!#REF!,Sheet1!#REF!,Sheet1!#REF!,Sheet1!#REF!,Sheet1!#REF!,Sheet1!#REF!,Sheet1!#REF!,Sheet1!$R$22,Sheet1!#REF!,Sheet1!#REF!,Sheet1!#REF!,Sheet1!#REF!,Sheet1!#REF!,Sheet1!#REF!</definedName>
    <definedName name="QB_ROW_101040" localSheetId="0" hidden="1">Sheet1!$E$24</definedName>
    <definedName name="QB_ROW_101340" localSheetId="0" hidden="1">Sheet1!#REF!</definedName>
    <definedName name="QB_ROW_102250" localSheetId="0" hidden="1">Sheet1!#REF!</definedName>
    <definedName name="QB_ROW_104250" localSheetId="0" hidden="1">Sheet1!#REF!</definedName>
    <definedName name="QB_ROW_107250" localSheetId="0" hidden="1">Sheet1!#REF!</definedName>
    <definedName name="QB_ROW_108250" localSheetId="0" hidden="1">Sheet1!#REF!</definedName>
    <definedName name="QB_ROW_111250" localSheetId="0" hidden="1">Sheet1!#REF!</definedName>
    <definedName name="QB_ROW_115250" localSheetId="0" hidden="1">Sheet1!#REF!</definedName>
    <definedName name="QB_ROW_116240" localSheetId="0" hidden="1">Sheet1!$E$23</definedName>
    <definedName name="QB_ROW_117250" localSheetId="0" hidden="1">Sheet1!#REF!</definedName>
    <definedName name="QB_ROW_118250" localSheetId="0" hidden="1">Sheet1!#REF!</definedName>
    <definedName name="QB_ROW_119250" localSheetId="0" hidden="1">Sheet1!#REF!</definedName>
    <definedName name="QB_ROW_13250" localSheetId="0" hidden="1">Sheet1!#REF!</definedName>
    <definedName name="QB_ROW_142250" localSheetId="0" hidden="1">Sheet1!#REF!</definedName>
    <definedName name="QB_ROW_143040" localSheetId="0" hidden="1">Sheet1!#REF!</definedName>
    <definedName name="QB_ROW_143340" localSheetId="0" hidden="1">Sheet1!#REF!</definedName>
    <definedName name="QB_ROW_144250" localSheetId="0" hidden="1">Sheet1!$E$22</definedName>
    <definedName name="QB_ROW_145250" localSheetId="0" hidden="1">Sheet1!$E$13</definedName>
    <definedName name="QB_ROW_147040" localSheetId="0" hidden="1">Sheet1!$E$4</definedName>
    <definedName name="QB_ROW_147340" localSheetId="0" hidden="1">Sheet1!#REF!</definedName>
    <definedName name="QB_ROW_152240" localSheetId="0" hidden="1">Sheet1!#REF!</definedName>
    <definedName name="QB_ROW_15250" localSheetId="0" hidden="1">Sheet1!#REF!</definedName>
    <definedName name="QB_ROW_157260" localSheetId="0" hidden="1">Sheet1!#REF!</definedName>
    <definedName name="QB_ROW_158240" localSheetId="0" hidden="1">Sheet1!#REF!</definedName>
    <definedName name="QB_ROW_16250" localSheetId="0" hidden="1">Sheet1!#REF!</definedName>
    <definedName name="QB_ROW_163250" localSheetId="0" hidden="1">Sheet1!#REF!</definedName>
    <definedName name="QB_ROW_166050" localSheetId="0" hidden="1">Sheet1!$E$11</definedName>
    <definedName name="QB_ROW_166260" localSheetId="0" hidden="1">Sheet1!#REF!</definedName>
    <definedName name="QB_ROW_166350" localSheetId="0" hidden="1">Sheet1!#REF!</definedName>
    <definedName name="QB_ROW_167240" localSheetId="0" hidden="1">Sheet1!$E$15</definedName>
    <definedName name="QB_ROW_169250" localSheetId="0" hidden="1">Sheet1!#REF!</definedName>
    <definedName name="QB_ROW_172250" localSheetId="0" hidden="1">Sheet1!#REF!</definedName>
    <definedName name="QB_ROW_173050" localSheetId="0" hidden="1">Sheet1!#REF!</definedName>
    <definedName name="QB_ROW_173260" localSheetId="0" hidden="1">Sheet1!#REF!</definedName>
    <definedName name="QB_ROW_173350" localSheetId="0" hidden="1">Sheet1!#REF!</definedName>
    <definedName name="QB_ROW_174250" localSheetId="0" hidden="1">Sheet1!#REF!</definedName>
    <definedName name="QB_ROW_175050" localSheetId="0" hidden="1">Sheet1!#REF!</definedName>
    <definedName name="QB_ROW_175260" localSheetId="0" hidden="1">Sheet1!#REF!</definedName>
    <definedName name="QB_ROW_175350" localSheetId="0" hidden="1">Sheet1!#REF!</definedName>
    <definedName name="QB_ROW_18301" localSheetId="0" hidden="1">Sheet1!$A$37</definedName>
    <definedName name="QB_ROW_19011" localSheetId="0" hidden="1">Sheet1!$B$2</definedName>
    <definedName name="QB_ROW_19311" localSheetId="0" hidden="1">Sheet1!$B$36</definedName>
    <definedName name="QB_ROW_198240" localSheetId="0" hidden="1">Sheet1!$E$5</definedName>
    <definedName name="QB_ROW_20031" localSheetId="0" hidden="1">Sheet1!$D$3</definedName>
    <definedName name="QB_ROW_20240" localSheetId="0" hidden="1">Sheet1!$E$20</definedName>
    <definedName name="QB_ROW_20331" localSheetId="0" hidden="1">Sheet1!$D$7</definedName>
    <definedName name="QB_ROW_2040" localSheetId="0" hidden="1">Sheet1!$E$25</definedName>
    <definedName name="QB_ROW_205040" localSheetId="0" hidden="1">Sheet1!$E$6</definedName>
    <definedName name="QB_ROW_205250" localSheetId="0" hidden="1">Sheet1!#REF!</definedName>
    <definedName name="QB_ROW_205340" localSheetId="0" hidden="1">Sheet1!#REF!</definedName>
    <definedName name="QB_ROW_21031" localSheetId="0" hidden="1">Sheet1!$D$9</definedName>
    <definedName name="QB_ROW_21250" localSheetId="0" hidden="1">Sheet1!#REF!</definedName>
    <definedName name="QB_ROW_21331" localSheetId="0" hidden="1">Sheet1!$D$35</definedName>
    <definedName name="QB_ROW_214240" localSheetId="0" hidden="1">Sheet1!#REF!</definedName>
    <definedName name="QB_ROW_216250" localSheetId="0" hidden="1">Sheet1!#REF!</definedName>
    <definedName name="QB_ROW_217250" localSheetId="0" hidden="1">Sheet1!#REF!</definedName>
    <definedName name="QB_ROW_219250" localSheetId="0" hidden="1">Sheet1!#REF!</definedName>
    <definedName name="QB_ROW_220250" localSheetId="0" hidden="1">Sheet1!#REF!</definedName>
    <definedName name="QB_ROW_221240" localSheetId="0" hidden="1">Sheet1!#REF!</definedName>
    <definedName name="QB_ROW_222240" localSheetId="0" hidden="1">Sheet1!#REF!</definedName>
    <definedName name="QB_ROW_2250" localSheetId="0" hidden="1">Sheet1!#REF!</definedName>
    <definedName name="QB_ROW_23040" localSheetId="0" hidden="1">Sheet1!$E$27</definedName>
    <definedName name="QB_ROW_23250" localSheetId="0" hidden="1">Sheet1!#REF!</definedName>
    <definedName name="QB_ROW_233250" localSheetId="0" hidden="1">Sheet1!#REF!</definedName>
    <definedName name="QB_ROW_23340" localSheetId="0" hidden="1">Sheet1!#REF!</definedName>
    <definedName name="QB_ROW_2340" localSheetId="0" hidden="1">Sheet1!#REF!</definedName>
    <definedName name="QB_ROW_238040" localSheetId="0" hidden="1">Sheet1!#REF!</definedName>
    <definedName name="QB_ROW_238250" localSheetId="0" hidden="1">Sheet1!#REF!</definedName>
    <definedName name="QB_ROW_238340" localSheetId="0" hidden="1">Sheet1!#REF!</definedName>
    <definedName name="QB_ROW_239250" localSheetId="0" hidden="1">Sheet1!#REF!</definedName>
    <definedName name="QB_ROW_240240" localSheetId="0" hidden="1">Sheet1!#REF!</definedName>
    <definedName name="QB_ROW_242260" localSheetId="0" hidden="1">Sheet1!#REF!</definedName>
    <definedName name="QB_ROW_24250" localSheetId="0" hidden="1">Sheet1!#REF!</definedName>
    <definedName name="QB_ROW_243260" localSheetId="0" hidden="1">Sheet1!#REF!</definedName>
    <definedName name="QB_ROW_244240" localSheetId="0" hidden="1">Sheet1!$E$28</definedName>
    <definedName name="QB_ROW_246240" localSheetId="0" hidden="1">Sheet1!#REF!</definedName>
    <definedName name="QB_ROW_247250" localSheetId="0" hidden="1">Sheet1!#REF!</definedName>
    <definedName name="QB_ROW_248250" localSheetId="0" hidden="1">Sheet1!#REF!</definedName>
    <definedName name="QB_ROW_249250" localSheetId="0" hidden="1">Sheet1!#REF!</definedName>
    <definedName name="QB_ROW_250250" localSheetId="0" hidden="1">Sheet1!#REF!</definedName>
    <definedName name="QB_ROW_260250" localSheetId="0" hidden="1">Sheet1!#REF!</definedName>
    <definedName name="QB_ROW_26040" localSheetId="0" hidden="1">Sheet1!$E$30</definedName>
    <definedName name="QB_ROW_261250" localSheetId="0" hidden="1">Sheet1!#REF!</definedName>
    <definedName name="QB_ROW_26250" localSheetId="0" hidden="1">Sheet1!#REF!</definedName>
    <definedName name="QB_ROW_26340" localSheetId="0" hidden="1">Sheet1!#REF!</definedName>
    <definedName name="QB_ROW_28040" localSheetId="0" hidden="1">Sheet1!$E$31</definedName>
    <definedName name="QB_ROW_28340" localSheetId="0" hidden="1">Sheet1!#REF!</definedName>
    <definedName name="QB_ROW_31250" localSheetId="0" hidden="1">Sheet1!#REF!</definedName>
    <definedName name="QB_ROW_32250" localSheetId="0" hidden="1">Sheet1!#REF!</definedName>
    <definedName name="QB_ROW_34250" localSheetId="0" hidden="1">Sheet1!#REF!</definedName>
    <definedName name="QB_ROW_36250" localSheetId="0" hidden="1">Sheet1!$E$21</definedName>
    <definedName name="QB_ROW_37040" localSheetId="0" hidden="1">Sheet1!$E$12</definedName>
    <definedName name="QB_ROW_37250" localSheetId="0" hidden="1">Sheet1!#REF!</definedName>
    <definedName name="QB_ROW_37340" localSheetId="0" hidden="1">Sheet1!#REF!</definedName>
    <definedName name="QB_ROW_38040" localSheetId="0" hidden="1">Sheet1!$E$14</definedName>
    <definedName name="QB_ROW_38250" localSheetId="0" hidden="1">Sheet1!#REF!</definedName>
    <definedName name="QB_ROW_38340" localSheetId="0" hidden="1">Sheet1!#REF!</definedName>
    <definedName name="QB_ROW_39250" localSheetId="0" hidden="1">Sheet1!#REF!</definedName>
    <definedName name="QB_ROW_40240" localSheetId="0" hidden="1">Sheet1!#REF!</definedName>
    <definedName name="QB_ROW_41240" localSheetId="0" hidden="1">Sheet1!$E$16</definedName>
    <definedName name="QB_ROW_42240" localSheetId="0" hidden="1">Sheet1!$E$17</definedName>
    <definedName name="QB_ROW_44240" localSheetId="0" hidden="1">Sheet1!$E$34</definedName>
    <definedName name="QB_ROW_45340" localSheetId="0" hidden="1">Sheet1!$E$19</definedName>
    <definedName name="QB_ROW_47240" localSheetId="0" hidden="1">Sheet1!#REF!</definedName>
    <definedName name="QB_ROW_49240" localSheetId="0" hidden="1">Sheet1!#REF!</definedName>
    <definedName name="QB_ROW_50240" localSheetId="0" hidden="1">Sheet1!#REF!</definedName>
    <definedName name="QB_ROW_51240" localSheetId="0" hidden="1">Sheet1!$E$26</definedName>
    <definedName name="QB_ROW_53250" localSheetId="0" hidden="1">Sheet1!#REF!</definedName>
    <definedName name="QB_ROW_54240" localSheetId="0" hidden="1">Sheet1!$E$29</definedName>
    <definedName name="QB_ROW_55250" localSheetId="0" hidden="1">Sheet1!#REF!</definedName>
    <definedName name="QB_ROW_56250" localSheetId="0" hidden="1">Sheet1!#REF!</definedName>
    <definedName name="QB_ROW_58040" localSheetId="0" hidden="1">Sheet1!$E$32</definedName>
    <definedName name="QB_ROW_58340" localSheetId="0" hidden="1">Sheet1!#REF!</definedName>
    <definedName name="QB_ROW_59040" localSheetId="0" hidden="1">Sheet1!$E$33</definedName>
    <definedName name="QB_ROW_59340" localSheetId="0" hidden="1">Sheet1!#REF!</definedName>
    <definedName name="QB_ROW_61250" localSheetId="0" hidden="1">Sheet1!#REF!</definedName>
    <definedName name="QB_ROW_62250" localSheetId="0" hidden="1">Sheet1!#REF!</definedName>
    <definedName name="QB_ROW_67250" localSheetId="0" hidden="1">Sheet1!#REF!</definedName>
    <definedName name="QB_ROW_69250" localSheetId="0" hidden="1">Sheet1!#REF!</definedName>
    <definedName name="QB_ROW_71250" localSheetId="0" hidden="1">Sheet1!#REF!</definedName>
    <definedName name="QB_ROW_73250" localSheetId="0" hidden="1">Sheet1!#REF!</definedName>
    <definedName name="QB_ROW_76250" localSheetId="0" hidden="1">Sheet1!#REF!</definedName>
    <definedName name="QB_ROW_78250" localSheetId="0" hidden="1">Sheet1!#REF!</definedName>
    <definedName name="QB_ROW_80250" localSheetId="0" hidden="1">Sheet1!$E$18</definedName>
    <definedName name="QB_ROW_81250" localSheetId="0" hidden="1">Sheet1!#REF!</definedName>
    <definedName name="QB_ROW_86321" localSheetId="0" hidden="1">Sheet1!$C$8</definedName>
    <definedName name="QB_ROW_89240" localSheetId="0" hidden="1">Sheet1!#REF!</definedName>
    <definedName name="QB_ROW_90250" localSheetId="0" hidden="1">Sheet1!#REF!</definedName>
    <definedName name="QB_ROW_92250" localSheetId="0" hidden="1">Sheet1!#REF!</definedName>
    <definedName name="QB_ROW_94240" localSheetId="0" hidden="1">Sheet1!#REF!</definedName>
    <definedName name="QB_ROW_95250" localSheetId="0" hidden="1">Sheet1!#REF!</definedName>
    <definedName name="QB_ROW_96240" localSheetId="0" hidden="1">Sheet1!$E$10</definedName>
    <definedName name="QB_ROW_97250" localSheetId="0" hidden="1">Sheet1!#REF!</definedName>
    <definedName name="QB_ROW_98250" localSheetId="0" hidden="1">Sheet1!#REF!</definedName>
    <definedName name="QBCANSUPPORTUPDATE" localSheetId="0">TRUE</definedName>
    <definedName name="QBCOMPANYFILENAME" localSheetId="0">"C:\Users\Rocket2\QuickBooks\Rocket Transportation 20130312.QBW"</definedName>
    <definedName name="QBENDDATE" localSheetId="0">20141231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"0792ac2afe9a4b6a972cd59ce6c314e6"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20100101</definedName>
  </definedNames>
  <calcPr calcId="125725"/>
</workbook>
</file>

<file path=xl/calcChain.xml><?xml version="1.0" encoding="utf-8"?>
<calcChain xmlns="http://schemas.openxmlformats.org/spreadsheetml/2006/main">
  <c r="H25" i="1"/>
  <c r="H7"/>
  <c r="U35"/>
  <c r="U36" s="1"/>
  <c r="U37" s="1"/>
  <c r="T35"/>
  <c r="T36" s="1"/>
  <c r="T37" s="1"/>
  <c r="U7"/>
  <c r="U8" s="1"/>
  <c r="S35"/>
  <c r="S36" s="1"/>
  <c r="S37" s="1"/>
  <c r="P21"/>
  <c r="N21"/>
  <c r="S8"/>
  <c r="T7"/>
  <c r="T8" s="1"/>
  <c r="S7"/>
  <c r="P7"/>
  <c r="N7"/>
  <c r="L7"/>
  <c r="J7"/>
  <c r="P25"/>
  <c r="J25"/>
  <c r="H22"/>
  <c r="J22"/>
  <c r="L22"/>
  <c r="N22"/>
  <c r="P22"/>
  <c r="P6"/>
  <c r="N6"/>
  <c r="L6"/>
  <c r="R31"/>
  <c r="R33"/>
  <c r="R32"/>
  <c r="R24"/>
  <c r="R12"/>
  <c r="R14"/>
  <c r="H20"/>
  <c r="R20" s="1"/>
  <c r="L21"/>
  <c r="L35" s="1"/>
  <c r="H21"/>
  <c r="R11"/>
  <c r="R30"/>
  <c r="R27"/>
  <c r="R25"/>
  <c r="R4"/>
  <c r="P29"/>
  <c r="N29"/>
  <c r="J10"/>
  <c r="H10"/>
  <c r="R34"/>
  <c r="R18"/>
  <c r="R13"/>
  <c r="R28"/>
  <c r="R26"/>
  <c r="R23"/>
  <c r="R19"/>
  <c r="R17"/>
  <c r="R16"/>
  <c r="R15"/>
  <c r="R5"/>
  <c r="J35" l="1"/>
  <c r="N35"/>
  <c r="P35"/>
  <c r="H35"/>
  <c r="R6"/>
  <c r="R21"/>
  <c r="P8"/>
  <c r="P36" s="1"/>
  <c r="R29"/>
  <c r="R22"/>
  <c r="R10"/>
  <c r="N8"/>
  <c r="N36" s="1"/>
  <c r="J8"/>
  <c r="H8"/>
  <c r="L8"/>
  <c r="L36" s="1"/>
  <c r="H36" l="1"/>
  <c r="J36"/>
  <c r="P37"/>
  <c r="J37"/>
  <c r="N37"/>
  <c r="L37"/>
  <c r="R7"/>
  <c r="R8"/>
  <c r="R35" l="1"/>
  <c r="R36"/>
  <c r="H37"/>
  <c r="R37" s="1"/>
</calcChain>
</file>

<file path=xl/sharedStrings.xml><?xml version="1.0" encoding="utf-8"?>
<sst xmlns="http://schemas.openxmlformats.org/spreadsheetml/2006/main" count="45" uniqueCount="44">
  <si>
    <t>Jan - Dec 10</t>
  </si>
  <si>
    <t>Jan - Dec 11</t>
  </si>
  <si>
    <t>Jan - Dec 12</t>
  </si>
  <si>
    <t>Jan - Dec 13</t>
  </si>
  <si>
    <t>Jan - Dec 14</t>
  </si>
  <si>
    <t>TOTAL</t>
  </si>
  <si>
    <t>Ordinary Income/Expense</t>
  </si>
  <si>
    <t>Income</t>
  </si>
  <si>
    <t>Shuttle Income</t>
  </si>
  <si>
    <t>Total Income</t>
  </si>
  <si>
    <t>Gross Profit</t>
  </si>
  <si>
    <t>Expense</t>
  </si>
  <si>
    <t>Advertising</t>
  </si>
  <si>
    <t>Automobile Expense</t>
  </si>
  <si>
    <t>Insurance</t>
  </si>
  <si>
    <t>Repairs</t>
  </si>
  <si>
    <t>Bank Service Charges</t>
  </si>
  <si>
    <t>Contracted Services</t>
  </si>
  <si>
    <t>Depreciation Expense</t>
  </si>
  <si>
    <t>Dues and Subscriptions</t>
  </si>
  <si>
    <t>Interest Expense</t>
  </si>
  <si>
    <t>Internet</t>
  </si>
  <si>
    <t>Maintainence</t>
  </si>
  <si>
    <t>Office</t>
  </si>
  <si>
    <t>Payroll Expenses</t>
  </si>
  <si>
    <t>Postage and Delivery</t>
  </si>
  <si>
    <t>Professional Fees</t>
  </si>
  <si>
    <t>Professional Liability Insuaran</t>
  </si>
  <si>
    <t>Rent</t>
  </si>
  <si>
    <t>Airporter Fees</t>
  </si>
  <si>
    <t>Licenses &amp; Permits</t>
  </si>
  <si>
    <t>Taxes</t>
  </si>
  <si>
    <t>Telephone</t>
  </si>
  <si>
    <t>Travel &amp; Ent</t>
  </si>
  <si>
    <t>Bridge Toll</t>
  </si>
  <si>
    <t>Ferry</t>
  </si>
  <si>
    <t>Uniforms</t>
  </si>
  <si>
    <t>Total Expense</t>
  </si>
  <si>
    <t>Net Ordinary Income</t>
  </si>
  <si>
    <t>Net Income</t>
  </si>
  <si>
    <t>Contract Income*</t>
  </si>
  <si>
    <t>Hired Auto</t>
  </si>
  <si>
    <t>Forecast 2015</t>
  </si>
  <si>
    <t>Forecast 2016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</si>
</sst>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" fontId="0" fillId="0" borderId="0" xfId="0" applyNumberFormat="1"/>
    <xf numFmtId="4" fontId="2" fillId="0" borderId="3" xfId="0" applyNumberFormat="1" applyFont="1" applyBorder="1"/>
    <xf numFmtId="4" fontId="2" fillId="0" borderId="0" xfId="0" applyNumberFormat="1" applyFont="1"/>
    <xf numFmtId="4" fontId="2" fillId="0" borderId="4" xfId="0" applyNumberFormat="1" applyFont="1" applyBorder="1"/>
    <xf numFmtId="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8"/>
  <sheetViews>
    <sheetView tabSelected="1" topLeftCell="G1" zoomScaleNormal="100" workbookViewId="0">
      <pane xSplit="3740" ySplit="350" topLeftCell="A14" activePane="topRight"/>
      <selection activeCell="G10" sqref="G10:U37"/>
      <selection pane="topRight" activeCell="G1" sqref="G1:Q1048576"/>
      <selection pane="bottomLeft" activeCell="A2" sqref="A2"/>
      <selection pane="bottomRight" sqref="A1:U37"/>
    </sheetView>
  </sheetViews>
  <sheetFormatPr defaultRowHeight="14.5"/>
  <cols>
    <col min="1" max="6" width="2.90625" style="13" customWidth="1"/>
    <col min="7" max="7" width="19" style="13" customWidth="1"/>
    <col min="8" max="8" width="11.36328125" style="14" customWidth="1"/>
    <col min="9" max="9" width="2.1796875" style="14" customWidth="1"/>
    <col min="10" max="10" width="9.26953125" style="14" customWidth="1"/>
    <col min="11" max="11" width="2.1796875" style="14" customWidth="1"/>
    <col min="12" max="12" width="9.26953125" style="14" customWidth="1"/>
    <col min="13" max="13" width="2.1796875" style="14" customWidth="1"/>
    <col min="14" max="14" width="11.36328125" style="14" customWidth="1"/>
    <col min="15" max="15" width="2.1796875" style="14" customWidth="1"/>
    <col min="16" max="16" width="11.36328125" style="14" customWidth="1"/>
    <col min="17" max="17" width="2.1796875" style="14" customWidth="1"/>
    <col min="18" max="18" width="10.54296875" style="14" hidden="1" customWidth="1"/>
    <col min="19" max="19" width="15.1796875" customWidth="1"/>
    <col min="20" max="20" width="12.6328125" customWidth="1"/>
    <col min="21" max="21" width="11.90625" customWidth="1"/>
  </cols>
  <sheetData>
    <row r="1" spans="1:21" s="12" customFormat="1" ht="14" customHeight="1" thickBot="1">
      <c r="A1" s="9"/>
      <c r="B1" s="9"/>
      <c r="C1" s="9"/>
      <c r="D1" s="9"/>
      <c r="E1" s="9"/>
      <c r="F1" s="9"/>
      <c r="G1" s="9"/>
      <c r="H1" s="10" t="s">
        <v>0</v>
      </c>
      <c r="I1" s="11"/>
      <c r="J1" s="10" t="s">
        <v>1</v>
      </c>
      <c r="K1" s="11"/>
      <c r="L1" s="10" t="s">
        <v>2</v>
      </c>
      <c r="M1" s="11"/>
      <c r="N1" s="10" t="s">
        <v>3</v>
      </c>
      <c r="O1" s="11"/>
      <c r="P1" s="10" t="s">
        <v>4</v>
      </c>
      <c r="Q1" s="11"/>
      <c r="R1" s="10" t="s">
        <v>5</v>
      </c>
      <c r="S1" s="12" t="s">
        <v>42</v>
      </c>
      <c r="T1" s="12" t="s">
        <v>43</v>
      </c>
      <c r="U1" s="12" t="s">
        <v>43</v>
      </c>
    </row>
    <row r="2" spans="1:21" ht="14" customHeight="1" thickTop="1">
      <c r="A2" s="1"/>
      <c r="B2" s="1" t="s">
        <v>6</v>
      </c>
      <c r="C2" s="1"/>
      <c r="D2" s="1"/>
      <c r="E2" s="1"/>
      <c r="F2" s="1"/>
      <c r="G2" s="1"/>
      <c r="H2" s="2"/>
      <c r="I2" s="3"/>
      <c r="J2" s="2"/>
      <c r="K2" s="3"/>
      <c r="L2" s="2"/>
      <c r="M2" s="3"/>
      <c r="N2" s="2"/>
      <c r="O2" s="3"/>
      <c r="P2" s="2"/>
      <c r="Q2" s="3"/>
      <c r="R2" s="2"/>
    </row>
    <row r="3" spans="1:21" ht="14" customHeight="1">
      <c r="A3" s="1"/>
      <c r="B3" s="1"/>
      <c r="C3" s="1"/>
      <c r="D3" s="1" t="s">
        <v>7</v>
      </c>
      <c r="E3" s="1"/>
      <c r="F3" s="1"/>
      <c r="G3" s="1"/>
      <c r="H3" s="2"/>
      <c r="I3" s="3"/>
      <c r="J3" s="2"/>
      <c r="K3" s="3"/>
      <c r="L3" s="2"/>
      <c r="M3" s="3"/>
      <c r="N3" s="2"/>
      <c r="O3" s="3"/>
      <c r="P3" s="2"/>
      <c r="Q3" s="3"/>
      <c r="R3" s="2"/>
    </row>
    <row r="4" spans="1:21" ht="14" customHeight="1">
      <c r="A4" s="1"/>
      <c r="B4" s="1"/>
      <c r="C4" s="1"/>
      <c r="D4" s="1"/>
      <c r="E4" s="1" t="s">
        <v>40</v>
      </c>
      <c r="F4" s="1"/>
      <c r="G4" s="1"/>
      <c r="H4" s="2">
        <v>211790.12</v>
      </c>
      <c r="I4" s="3"/>
      <c r="J4" s="2">
        <v>255467.29</v>
      </c>
      <c r="K4" s="3"/>
      <c r="L4" s="2">
        <v>187429.79</v>
      </c>
      <c r="M4" s="3"/>
      <c r="N4" s="2">
        <v>222200.89</v>
      </c>
      <c r="O4" s="3"/>
      <c r="P4" s="2">
        <v>93463.96</v>
      </c>
      <c r="Q4" s="3"/>
      <c r="R4" s="2">
        <f>ROUND(SUM(H4:P4),5)</f>
        <v>970352.05</v>
      </c>
      <c r="S4" s="15">
        <v>0</v>
      </c>
      <c r="T4" s="15">
        <v>0</v>
      </c>
      <c r="U4" s="15">
        <v>0</v>
      </c>
    </row>
    <row r="5" spans="1:21" ht="14" customHeight="1">
      <c r="A5" s="1"/>
      <c r="B5" s="1"/>
      <c r="C5" s="1"/>
      <c r="D5" s="1"/>
      <c r="E5" s="1" t="s">
        <v>41</v>
      </c>
      <c r="F5" s="1"/>
      <c r="G5" s="1"/>
      <c r="H5" s="2">
        <v>16301.27</v>
      </c>
      <c r="I5" s="3"/>
      <c r="J5" s="2">
        <v>7986.53</v>
      </c>
      <c r="K5" s="3"/>
      <c r="L5" s="2">
        <v>9625</v>
      </c>
      <c r="M5" s="3"/>
      <c r="N5" s="2">
        <v>6446</v>
      </c>
      <c r="O5" s="3"/>
      <c r="P5" s="2">
        <v>15355.9</v>
      </c>
      <c r="Q5" s="3"/>
      <c r="R5" s="2">
        <f>ROUND(SUM(H5:P5),5)</f>
        <v>55714.7</v>
      </c>
      <c r="S5" s="15">
        <v>0</v>
      </c>
      <c r="T5" s="15">
        <v>0</v>
      </c>
      <c r="U5" s="15">
        <v>0</v>
      </c>
    </row>
    <row r="6" spans="1:21" ht="14" customHeight="1" thickBot="1">
      <c r="A6" s="1"/>
      <c r="B6" s="1"/>
      <c r="C6" s="1"/>
      <c r="D6" s="1"/>
      <c r="E6" s="1" t="s">
        <v>8</v>
      </c>
      <c r="F6" s="1"/>
      <c r="G6" s="1"/>
      <c r="H6" s="4">
        <v>182906.05</v>
      </c>
      <c r="I6" s="3"/>
      <c r="J6" s="2">
        <v>276367.46999999997</v>
      </c>
      <c r="K6" s="3"/>
      <c r="L6" s="2">
        <f>359037.73+4307.6</f>
        <v>363345.32999999996</v>
      </c>
      <c r="M6" s="3"/>
      <c r="N6" s="2">
        <f>427531.78+1492</f>
        <v>429023.78</v>
      </c>
      <c r="O6" s="3"/>
      <c r="P6" s="2">
        <f>562569.96+233.66</f>
        <v>562803.62</v>
      </c>
      <c r="Q6" s="3"/>
      <c r="R6" s="4">
        <f>ROUND(SUM(H6:P6),5)</f>
        <v>1814446.25</v>
      </c>
      <c r="S6" s="15">
        <v>636694.5</v>
      </c>
      <c r="T6" s="15">
        <v>782527.41</v>
      </c>
      <c r="U6" s="15">
        <v>867187.41</v>
      </c>
    </row>
    <row r="7" spans="1:21" ht="14" customHeight="1" thickBot="1">
      <c r="A7" s="1"/>
      <c r="B7" s="1"/>
      <c r="C7" s="1"/>
      <c r="D7" s="1" t="s">
        <v>9</v>
      </c>
      <c r="E7" s="1"/>
      <c r="F7" s="1"/>
      <c r="G7" s="1"/>
      <c r="H7" s="6">
        <f>ROUND(SUM(H3:H6),5)</f>
        <v>410997.44</v>
      </c>
      <c r="I7" s="3"/>
      <c r="J7" s="6">
        <f>ROUND(SUM(J3:J6),5)</f>
        <v>539821.29</v>
      </c>
      <c r="K7" s="3"/>
      <c r="L7" s="6">
        <f>ROUND(SUM(L3:L6),5)</f>
        <v>560400.12</v>
      </c>
      <c r="M7" s="3"/>
      <c r="N7" s="6">
        <f>ROUND(SUM(N3:N6),5)</f>
        <v>657670.67000000004</v>
      </c>
      <c r="O7" s="3"/>
      <c r="P7" s="6">
        <f>ROUND(SUM(P3:P6),5)</f>
        <v>671623.48</v>
      </c>
      <c r="Q7" s="3"/>
      <c r="R7" s="6">
        <f>ROUND(SUM(H7:P7),5)</f>
        <v>2840513</v>
      </c>
      <c r="S7" s="16">
        <f>ROUND(SUM(S3:S6),5)</f>
        <v>636694.5</v>
      </c>
      <c r="T7" s="16">
        <f>ROUND(SUM(T3:T6),5)</f>
        <v>782527.41</v>
      </c>
      <c r="U7" s="16">
        <f>ROUND(SUM(U3:U6),5)</f>
        <v>867187.41</v>
      </c>
    </row>
    <row r="8" spans="1:21" ht="14" customHeight="1">
      <c r="A8" s="1"/>
      <c r="B8" s="1"/>
      <c r="C8" s="1" t="s">
        <v>10</v>
      </c>
      <c r="D8" s="1"/>
      <c r="E8" s="1"/>
      <c r="F8" s="1"/>
      <c r="G8" s="1"/>
      <c r="H8" s="2">
        <f>H7</f>
        <v>410997.44</v>
      </c>
      <c r="I8" s="3"/>
      <c r="J8" s="2">
        <f>J7</f>
        <v>539821.29</v>
      </c>
      <c r="K8" s="3"/>
      <c r="L8" s="2">
        <f>L7</f>
        <v>560400.12</v>
      </c>
      <c r="M8" s="3"/>
      <c r="N8" s="2">
        <f>N7</f>
        <v>657670.67000000004</v>
      </c>
      <c r="O8" s="3"/>
      <c r="P8" s="2">
        <f>P7</f>
        <v>671623.48</v>
      </c>
      <c r="Q8" s="3"/>
      <c r="R8" s="2">
        <f>ROUND(SUM(H8:P8),5)</f>
        <v>2840513</v>
      </c>
      <c r="S8" s="17">
        <f>S7</f>
        <v>636694.5</v>
      </c>
      <c r="T8" s="17">
        <f>T7</f>
        <v>782527.41</v>
      </c>
      <c r="U8" s="17">
        <f>U7</f>
        <v>867187.41</v>
      </c>
    </row>
    <row r="9" spans="1:21" ht="14" customHeight="1">
      <c r="A9" s="1"/>
      <c r="B9" s="1"/>
      <c r="C9" s="1"/>
      <c r="D9" s="1" t="s">
        <v>11</v>
      </c>
      <c r="E9" s="1"/>
      <c r="F9" s="1"/>
      <c r="G9" s="1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15"/>
      <c r="T9" s="15"/>
      <c r="U9" s="15"/>
    </row>
    <row r="10" spans="1:21" ht="14" customHeight="1">
      <c r="A10" s="1"/>
      <c r="B10" s="1"/>
      <c r="C10" s="1"/>
      <c r="D10" s="1"/>
      <c r="E10" s="1" t="s">
        <v>12</v>
      </c>
      <c r="F10" s="1"/>
      <c r="G10" s="1"/>
      <c r="H10" s="2">
        <f>2189.17+283</f>
        <v>2472.17</v>
      </c>
      <c r="I10" s="3"/>
      <c r="J10" s="2">
        <f>6301.3+37.33</f>
        <v>6338.63</v>
      </c>
      <c r="K10" s="3"/>
      <c r="L10" s="2">
        <v>3072.02</v>
      </c>
      <c r="M10" s="3"/>
      <c r="N10" s="2">
        <v>7402.99</v>
      </c>
      <c r="O10" s="3"/>
      <c r="P10" s="2">
        <v>4088.89</v>
      </c>
      <c r="Q10" s="3"/>
      <c r="R10" s="2">
        <f t="shared" ref="R10:R37" si="0">ROUND(SUM(H10:P10),5)</f>
        <v>23374.7</v>
      </c>
      <c r="S10" s="15">
        <v>1000</v>
      </c>
      <c r="T10" s="15">
        <v>4000</v>
      </c>
      <c r="U10" s="15">
        <v>4000</v>
      </c>
    </row>
    <row r="11" spans="1:21" ht="14" customHeight="1">
      <c r="A11" s="1"/>
      <c r="B11" s="1"/>
      <c r="C11" s="1"/>
      <c r="D11" s="1"/>
      <c r="E11" s="1" t="s">
        <v>29</v>
      </c>
      <c r="G11" s="1"/>
      <c r="H11" s="2">
        <v>1446.77</v>
      </c>
      <c r="I11" s="3"/>
      <c r="J11" s="2">
        <v>1932.13</v>
      </c>
      <c r="K11" s="3"/>
      <c r="L11" s="2">
        <v>2889.86</v>
      </c>
      <c r="M11" s="3"/>
      <c r="N11" s="2">
        <v>4583.58</v>
      </c>
      <c r="O11" s="3"/>
      <c r="P11" s="2">
        <v>6661.88</v>
      </c>
      <c r="Q11" s="3"/>
      <c r="R11" s="2">
        <f t="shared" si="0"/>
        <v>17514.22</v>
      </c>
      <c r="S11" s="15">
        <v>7000</v>
      </c>
      <c r="T11" s="15">
        <v>8000</v>
      </c>
      <c r="U11" s="15">
        <v>9000</v>
      </c>
    </row>
    <row r="12" spans="1:21" ht="14" customHeight="1">
      <c r="A12" s="1"/>
      <c r="B12" s="1"/>
      <c r="C12" s="1"/>
      <c r="D12" s="1"/>
      <c r="E12" s="1" t="s">
        <v>13</v>
      </c>
      <c r="F12" s="1"/>
      <c r="G12" s="1"/>
      <c r="H12" s="2">
        <v>85224.4</v>
      </c>
      <c r="I12" s="3"/>
      <c r="J12" s="2">
        <v>130340.9</v>
      </c>
      <c r="K12" s="3"/>
      <c r="L12" s="2">
        <v>126377.83</v>
      </c>
      <c r="M12" s="3"/>
      <c r="N12" s="2">
        <v>134010.64000000001</v>
      </c>
      <c r="O12" s="3"/>
      <c r="P12" s="2">
        <v>136956.85</v>
      </c>
      <c r="Q12" s="3"/>
      <c r="R12" s="2">
        <f t="shared" si="0"/>
        <v>612910.62</v>
      </c>
      <c r="S12" s="15">
        <v>140000</v>
      </c>
      <c r="T12" s="15">
        <v>200000</v>
      </c>
      <c r="U12" s="15">
        <v>230000</v>
      </c>
    </row>
    <row r="13" spans="1:21" ht="14" customHeight="1">
      <c r="A13" s="1"/>
      <c r="B13" s="1"/>
      <c r="C13" s="1"/>
      <c r="D13" s="1"/>
      <c r="E13" s="1" t="s">
        <v>34</v>
      </c>
      <c r="G13" s="1"/>
      <c r="H13" s="2">
        <v>3150.02</v>
      </c>
      <c r="I13" s="3"/>
      <c r="J13" s="2">
        <v>2600</v>
      </c>
      <c r="K13" s="3"/>
      <c r="L13" s="2">
        <v>3725</v>
      </c>
      <c r="M13" s="3"/>
      <c r="N13" s="2">
        <v>4970</v>
      </c>
      <c r="O13" s="3"/>
      <c r="P13" s="2">
        <v>6312</v>
      </c>
      <c r="Q13" s="3"/>
      <c r="R13" s="2">
        <f t="shared" si="0"/>
        <v>20757.02</v>
      </c>
      <c r="S13" s="15">
        <v>8000</v>
      </c>
      <c r="T13" s="15">
        <v>9000</v>
      </c>
      <c r="U13" s="15">
        <v>10000</v>
      </c>
    </row>
    <row r="14" spans="1:21" ht="14" customHeight="1">
      <c r="A14" s="1"/>
      <c r="B14" s="1"/>
      <c r="C14" s="1"/>
      <c r="D14" s="1"/>
      <c r="E14" s="1" t="s">
        <v>16</v>
      </c>
      <c r="F14" s="1"/>
      <c r="G14" s="1"/>
      <c r="H14" s="2">
        <v>10536.55</v>
      </c>
      <c r="I14" s="3"/>
      <c r="J14" s="2">
        <v>8962.32</v>
      </c>
      <c r="K14" s="3"/>
      <c r="L14" s="2">
        <v>13114.72</v>
      </c>
      <c r="M14" s="3"/>
      <c r="N14" s="2">
        <v>14163.25</v>
      </c>
      <c r="O14" s="3"/>
      <c r="P14" s="2">
        <v>16751.45</v>
      </c>
      <c r="Q14" s="3"/>
      <c r="R14" s="2">
        <f t="shared" si="0"/>
        <v>63528.29</v>
      </c>
      <c r="S14" s="15">
        <v>18000</v>
      </c>
      <c r="T14" s="15">
        <v>18000</v>
      </c>
      <c r="U14" s="15">
        <v>18000</v>
      </c>
    </row>
    <row r="15" spans="1:21" ht="14" customHeight="1">
      <c r="A15" s="1"/>
      <c r="B15" s="1"/>
      <c r="C15" s="1"/>
      <c r="D15" s="1"/>
      <c r="E15" s="1" t="s">
        <v>17</v>
      </c>
      <c r="F15" s="1"/>
      <c r="G15" s="1"/>
      <c r="H15" s="2">
        <v>0</v>
      </c>
      <c r="I15" s="3"/>
      <c r="J15" s="2">
        <v>0</v>
      </c>
      <c r="K15" s="3"/>
      <c r="L15" s="2">
        <v>279.95</v>
      </c>
      <c r="M15" s="3"/>
      <c r="N15" s="2">
        <v>252.5</v>
      </c>
      <c r="O15" s="3"/>
      <c r="P15" s="2">
        <v>49</v>
      </c>
      <c r="Q15" s="3"/>
      <c r="R15" s="2">
        <f t="shared" si="0"/>
        <v>581.45000000000005</v>
      </c>
      <c r="S15" s="15">
        <v>1800</v>
      </c>
      <c r="T15" s="15">
        <v>1800</v>
      </c>
      <c r="U15" s="15">
        <v>1800</v>
      </c>
    </row>
    <row r="16" spans="1:21" ht="14" customHeight="1">
      <c r="A16" s="1"/>
      <c r="B16" s="1"/>
      <c r="C16" s="1"/>
      <c r="D16" s="1"/>
      <c r="E16" s="1" t="s">
        <v>18</v>
      </c>
      <c r="F16" s="1"/>
      <c r="G16" s="1"/>
      <c r="H16" s="2">
        <v>0</v>
      </c>
      <c r="I16" s="3"/>
      <c r="J16" s="2">
        <v>14220</v>
      </c>
      <c r="K16" s="3"/>
      <c r="L16" s="2">
        <v>18353</v>
      </c>
      <c r="M16" s="3"/>
      <c r="N16" s="2">
        <v>47716</v>
      </c>
      <c r="O16" s="3"/>
      <c r="P16" s="2">
        <v>0</v>
      </c>
      <c r="Q16" s="3"/>
      <c r="R16" s="2">
        <f t="shared" si="0"/>
        <v>80289</v>
      </c>
      <c r="S16" s="15"/>
      <c r="T16" s="15"/>
      <c r="U16" s="15"/>
    </row>
    <row r="17" spans="1:21" ht="14" customHeight="1">
      <c r="A17" s="1"/>
      <c r="B17" s="1"/>
      <c r="C17" s="1"/>
      <c r="D17" s="1"/>
      <c r="E17" s="1" t="s">
        <v>19</v>
      </c>
      <c r="F17" s="1"/>
      <c r="G17" s="1"/>
      <c r="H17" s="2">
        <v>610</v>
      </c>
      <c r="I17" s="3"/>
      <c r="J17" s="2">
        <v>510</v>
      </c>
      <c r="K17" s="3"/>
      <c r="L17" s="2">
        <v>105</v>
      </c>
      <c r="M17" s="3"/>
      <c r="N17" s="2">
        <v>485</v>
      </c>
      <c r="O17" s="3"/>
      <c r="P17" s="2">
        <v>1350</v>
      </c>
      <c r="Q17" s="3"/>
      <c r="R17" s="2">
        <f t="shared" si="0"/>
        <v>3060</v>
      </c>
      <c r="S17" s="15">
        <v>1500</v>
      </c>
      <c r="T17" s="15">
        <v>1500</v>
      </c>
      <c r="U17" s="15">
        <v>1500</v>
      </c>
    </row>
    <row r="18" spans="1:21" ht="14" customHeight="1">
      <c r="A18" s="1"/>
      <c r="B18" s="1"/>
      <c r="C18" s="1"/>
      <c r="D18" s="1"/>
      <c r="E18" s="1" t="s">
        <v>35</v>
      </c>
      <c r="G18" s="1"/>
      <c r="H18" s="2">
        <v>12171.7</v>
      </c>
      <c r="I18" s="3"/>
      <c r="J18" s="2">
        <v>12741.3</v>
      </c>
      <c r="K18" s="3"/>
      <c r="L18" s="2">
        <v>10353.700000000001</v>
      </c>
      <c r="M18" s="3"/>
      <c r="N18" s="2">
        <v>13041.05</v>
      </c>
      <c r="O18" s="3"/>
      <c r="P18" s="2">
        <v>2727.9</v>
      </c>
      <c r="Q18" s="3"/>
      <c r="R18" s="2">
        <f t="shared" si="0"/>
        <v>51035.65</v>
      </c>
      <c r="S18" s="15">
        <v>500</v>
      </c>
      <c r="T18" s="15">
        <v>500</v>
      </c>
      <c r="U18" s="15">
        <v>500</v>
      </c>
    </row>
    <row r="19" spans="1:21" ht="14" customHeight="1">
      <c r="A19" s="1"/>
      <c r="B19" s="1"/>
      <c r="C19" s="1"/>
      <c r="D19" s="1"/>
      <c r="E19" s="1" t="s">
        <v>20</v>
      </c>
      <c r="F19" s="1"/>
      <c r="G19" s="1"/>
      <c r="H19" s="2">
        <v>1599.5</v>
      </c>
      <c r="I19" s="3"/>
      <c r="J19" s="2">
        <v>5768.84</v>
      </c>
      <c r="K19" s="3"/>
      <c r="L19" s="2">
        <v>3287.53</v>
      </c>
      <c r="M19" s="3"/>
      <c r="N19" s="2">
        <v>7394.26</v>
      </c>
      <c r="O19" s="3"/>
      <c r="P19" s="2">
        <v>0</v>
      </c>
      <c r="Q19" s="3"/>
      <c r="R19" s="2">
        <f t="shared" si="0"/>
        <v>18050.13</v>
      </c>
      <c r="S19" s="15"/>
      <c r="T19" s="15"/>
      <c r="U19" s="15"/>
    </row>
    <row r="20" spans="1:21" ht="14" customHeight="1">
      <c r="A20" s="1"/>
      <c r="B20" s="1"/>
      <c r="C20" s="1"/>
      <c r="D20" s="1"/>
      <c r="E20" s="1" t="s">
        <v>21</v>
      </c>
      <c r="F20" s="1"/>
      <c r="G20" s="1"/>
      <c r="H20" s="2">
        <f>1585.63+90</f>
        <v>1675.63</v>
      </c>
      <c r="I20" s="3"/>
      <c r="J20" s="2">
        <v>2303.9699999999998</v>
      </c>
      <c r="K20" s="3"/>
      <c r="L20" s="2">
        <v>4599.7</v>
      </c>
      <c r="M20" s="3"/>
      <c r="N20" s="2">
        <v>5177.95</v>
      </c>
      <c r="O20" s="3"/>
      <c r="P20" s="2">
        <v>4292.8500000000004</v>
      </c>
      <c r="Q20" s="3"/>
      <c r="R20" s="2">
        <f t="shared" si="0"/>
        <v>18050.099999999999</v>
      </c>
      <c r="S20" s="15">
        <v>4500</v>
      </c>
      <c r="T20" s="15">
        <v>4500</v>
      </c>
      <c r="U20" s="15">
        <v>4500</v>
      </c>
    </row>
    <row r="21" spans="1:21" ht="14" customHeight="1">
      <c r="A21" s="1"/>
      <c r="B21" s="1"/>
      <c r="C21" s="1"/>
      <c r="D21" s="1"/>
      <c r="E21" s="1" t="s">
        <v>14</v>
      </c>
      <c r="G21" s="1"/>
      <c r="H21" s="2">
        <f>30396.26+419.04</f>
        <v>30815.3</v>
      </c>
      <c r="I21" s="3"/>
      <c r="J21" s="2">
        <v>30483.32</v>
      </c>
      <c r="K21" s="3"/>
      <c r="L21" s="2">
        <f>23568.95+12186.96</f>
        <v>35755.910000000003</v>
      </c>
      <c r="M21" s="3"/>
      <c r="N21" s="2">
        <f>8558.09+37913.38</f>
        <v>46471.47</v>
      </c>
      <c r="O21" s="3"/>
      <c r="P21" s="2">
        <f>9736.25+997.15+566.06+33282.97</f>
        <v>44582.43</v>
      </c>
      <c r="Q21" s="3"/>
      <c r="R21" s="2">
        <f t="shared" si="0"/>
        <v>188108.43</v>
      </c>
      <c r="S21" s="15">
        <v>45000</v>
      </c>
      <c r="T21" s="15">
        <v>45000</v>
      </c>
      <c r="U21" s="15">
        <v>45000</v>
      </c>
    </row>
    <row r="22" spans="1:21" ht="14" customHeight="1">
      <c r="A22" s="1"/>
      <c r="B22" s="1"/>
      <c r="C22" s="1"/>
      <c r="D22" s="1"/>
      <c r="E22" s="1" t="s">
        <v>30</v>
      </c>
      <c r="G22" s="1"/>
      <c r="H22" s="2">
        <f>596.75+1207.02+17.75</f>
        <v>1821.52</v>
      </c>
      <c r="I22" s="3"/>
      <c r="J22" s="2">
        <f>1450.7+114</f>
        <v>1564.7</v>
      </c>
      <c r="K22" s="3"/>
      <c r="L22" s="2">
        <f>1736.58+360</f>
        <v>2096.58</v>
      </c>
      <c r="M22" s="3"/>
      <c r="N22" s="2">
        <f>1932.64+534</f>
        <v>2466.6400000000003</v>
      </c>
      <c r="O22" s="3"/>
      <c r="P22" s="2">
        <f>3050.83+771+397</f>
        <v>4218.83</v>
      </c>
      <c r="Q22" s="3"/>
      <c r="R22" s="2">
        <f t="shared" si="0"/>
        <v>12168.27</v>
      </c>
      <c r="S22" s="15">
        <v>5000</v>
      </c>
      <c r="T22" s="15">
        <v>5000</v>
      </c>
      <c r="U22" s="15">
        <v>5000</v>
      </c>
    </row>
    <row r="23" spans="1:21" ht="14" customHeight="1">
      <c r="A23" s="1"/>
      <c r="B23" s="1"/>
      <c r="C23" s="1"/>
      <c r="D23" s="1"/>
      <c r="E23" s="1" t="s">
        <v>22</v>
      </c>
      <c r="F23" s="1"/>
      <c r="G23" s="1"/>
      <c r="H23" s="2">
        <v>0</v>
      </c>
      <c r="I23" s="3"/>
      <c r="J23" s="2">
        <v>2847.96</v>
      </c>
      <c r="K23" s="3"/>
      <c r="L23" s="2">
        <v>324.04000000000002</v>
      </c>
      <c r="M23" s="3"/>
      <c r="N23" s="2">
        <v>1701.7</v>
      </c>
      <c r="O23" s="3"/>
      <c r="P23" s="2">
        <v>1749.38</v>
      </c>
      <c r="Q23" s="3"/>
      <c r="R23" s="2">
        <f t="shared" si="0"/>
        <v>6623.08</v>
      </c>
      <c r="S23" s="15">
        <v>500</v>
      </c>
      <c r="T23" s="15">
        <v>500</v>
      </c>
      <c r="U23" s="15">
        <v>500</v>
      </c>
    </row>
    <row r="24" spans="1:21" ht="14" customHeight="1">
      <c r="A24" s="1"/>
      <c r="B24" s="1"/>
      <c r="C24" s="1"/>
      <c r="D24" s="1"/>
      <c r="E24" s="1" t="s">
        <v>23</v>
      </c>
      <c r="F24" s="1"/>
      <c r="G24" s="1"/>
      <c r="H24" s="2">
        <v>6844.77</v>
      </c>
      <c r="I24" s="3"/>
      <c r="J24" s="2">
        <v>10117.540000000001</v>
      </c>
      <c r="K24" s="3"/>
      <c r="L24" s="2">
        <v>12789.09</v>
      </c>
      <c r="M24" s="3"/>
      <c r="N24" s="2">
        <v>13020.33</v>
      </c>
      <c r="O24" s="3"/>
      <c r="P24" s="2">
        <v>14066.98</v>
      </c>
      <c r="Q24" s="3"/>
      <c r="R24" s="2">
        <f t="shared" si="0"/>
        <v>56838.71</v>
      </c>
      <c r="S24" s="15">
        <v>14000</v>
      </c>
      <c r="T24" s="15">
        <v>14000</v>
      </c>
      <c r="U24" s="15">
        <v>14000</v>
      </c>
    </row>
    <row r="25" spans="1:21" ht="14" customHeight="1">
      <c r="A25" s="1"/>
      <c r="B25" s="1"/>
      <c r="C25" s="1"/>
      <c r="D25" s="1"/>
      <c r="E25" s="1" t="s">
        <v>24</v>
      </c>
      <c r="F25" s="1"/>
      <c r="G25" s="1"/>
      <c r="H25" s="2">
        <f>162242.62+55000</f>
        <v>217242.62</v>
      </c>
      <c r="I25" s="3"/>
      <c r="J25" s="2">
        <f>250956.94+30</f>
        <v>250986.94</v>
      </c>
      <c r="K25" s="3"/>
      <c r="L25" s="2">
        <v>259230.06</v>
      </c>
      <c r="M25" s="3"/>
      <c r="N25" s="2">
        <v>304843.64</v>
      </c>
      <c r="O25" s="3"/>
      <c r="P25" s="2">
        <f>321882.83+2296.31</f>
        <v>324179.14</v>
      </c>
      <c r="Q25" s="3"/>
      <c r="R25" s="2">
        <f t="shared" si="0"/>
        <v>1356482.4</v>
      </c>
      <c r="S25" s="15">
        <v>325000</v>
      </c>
      <c r="T25" s="15">
        <v>350000</v>
      </c>
      <c r="U25" s="15">
        <v>400000</v>
      </c>
    </row>
    <row r="26" spans="1:21" ht="14" customHeight="1">
      <c r="A26" s="1"/>
      <c r="B26" s="1"/>
      <c r="C26" s="1"/>
      <c r="D26" s="1"/>
      <c r="E26" s="1" t="s">
        <v>25</v>
      </c>
      <c r="F26" s="1"/>
      <c r="G26" s="1"/>
      <c r="H26" s="2">
        <v>225.46</v>
      </c>
      <c r="I26" s="3"/>
      <c r="J26" s="2">
        <v>78.56</v>
      </c>
      <c r="K26" s="3"/>
      <c r="L26" s="2">
        <v>269.25</v>
      </c>
      <c r="M26" s="3"/>
      <c r="N26" s="2">
        <v>412.93</v>
      </c>
      <c r="O26" s="3"/>
      <c r="P26" s="2">
        <v>201.74</v>
      </c>
      <c r="Q26" s="3"/>
      <c r="R26" s="2">
        <f t="shared" si="0"/>
        <v>1187.94</v>
      </c>
      <c r="S26" s="15">
        <v>200</v>
      </c>
      <c r="T26" s="15">
        <v>200</v>
      </c>
      <c r="U26" s="15">
        <v>200</v>
      </c>
    </row>
    <row r="27" spans="1:21" ht="14" customHeight="1">
      <c r="A27" s="1"/>
      <c r="B27" s="1"/>
      <c r="C27" s="1"/>
      <c r="D27" s="1"/>
      <c r="E27" s="1" t="s">
        <v>26</v>
      </c>
      <c r="F27" s="1"/>
      <c r="G27" s="1"/>
      <c r="H27" s="2">
        <v>6082.3</v>
      </c>
      <c r="I27" s="3"/>
      <c r="J27" s="2">
        <v>4766.38</v>
      </c>
      <c r="K27" s="3"/>
      <c r="L27" s="2">
        <v>4303.82</v>
      </c>
      <c r="M27" s="3"/>
      <c r="N27" s="2">
        <v>3943.78</v>
      </c>
      <c r="O27" s="3"/>
      <c r="P27" s="2">
        <v>4370.33</v>
      </c>
      <c r="Q27" s="3"/>
      <c r="R27" s="2">
        <f t="shared" si="0"/>
        <v>23466.61</v>
      </c>
      <c r="S27" s="15">
        <v>5000</v>
      </c>
      <c r="T27" s="15">
        <v>5000</v>
      </c>
      <c r="U27" s="15">
        <v>5000</v>
      </c>
    </row>
    <row r="28" spans="1:21" ht="14" customHeight="1">
      <c r="A28" s="1"/>
      <c r="B28" s="1"/>
      <c r="C28" s="1"/>
      <c r="D28" s="1"/>
      <c r="E28" s="1" t="s">
        <v>27</v>
      </c>
      <c r="F28" s="1"/>
      <c r="G28" s="1"/>
      <c r="H28" s="2">
        <v>0</v>
      </c>
      <c r="I28" s="3"/>
      <c r="J28" s="2">
        <v>0</v>
      </c>
      <c r="K28" s="3"/>
      <c r="L28" s="2">
        <v>0</v>
      </c>
      <c r="M28" s="3"/>
      <c r="N28" s="2">
        <v>2288.04</v>
      </c>
      <c r="O28" s="3"/>
      <c r="P28" s="2">
        <v>8803.24</v>
      </c>
      <c r="Q28" s="3"/>
      <c r="R28" s="2">
        <f t="shared" si="0"/>
        <v>11091.28</v>
      </c>
      <c r="S28" s="15">
        <v>9000</v>
      </c>
      <c r="T28" s="15">
        <v>9000</v>
      </c>
      <c r="U28" s="15">
        <v>9000</v>
      </c>
    </row>
    <row r="29" spans="1:21" ht="14" customHeight="1">
      <c r="A29" s="1"/>
      <c r="B29" s="1"/>
      <c r="C29" s="1"/>
      <c r="D29" s="1"/>
      <c r="E29" s="1" t="s">
        <v>28</v>
      </c>
      <c r="F29" s="1"/>
      <c r="G29" s="1"/>
      <c r="H29" s="2">
        <v>2326.16</v>
      </c>
      <c r="I29" s="3"/>
      <c r="J29" s="2">
        <v>6879.17</v>
      </c>
      <c r="K29" s="3"/>
      <c r="L29" s="2">
        <v>10074.32</v>
      </c>
      <c r="M29" s="3"/>
      <c r="N29" s="2">
        <f>11840+98.07</f>
        <v>11938.07</v>
      </c>
      <c r="O29" s="3"/>
      <c r="P29" s="2">
        <f>13267.5+407.93</f>
        <v>13675.43</v>
      </c>
      <c r="Q29" s="3"/>
      <c r="R29" s="2">
        <f t="shared" si="0"/>
        <v>44893.15</v>
      </c>
      <c r="S29" s="15">
        <v>13000</v>
      </c>
      <c r="T29" s="15">
        <v>13000</v>
      </c>
      <c r="U29" s="15">
        <v>13000</v>
      </c>
    </row>
    <row r="30" spans="1:21" ht="14" customHeight="1">
      <c r="A30" s="1"/>
      <c r="B30" s="1"/>
      <c r="C30" s="1"/>
      <c r="D30" s="1"/>
      <c r="E30" s="1" t="s">
        <v>15</v>
      </c>
      <c r="F30" s="1"/>
      <c r="G30" s="1"/>
      <c r="H30" s="2">
        <v>184.86</v>
      </c>
      <c r="I30" s="3"/>
      <c r="J30" s="2">
        <v>0</v>
      </c>
      <c r="L30" s="2">
        <v>368.57</v>
      </c>
      <c r="M30" s="3"/>
      <c r="N30" s="2">
        <v>699.81</v>
      </c>
      <c r="O30" s="3"/>
      <c r="P30" s="2">
        <v>3230.45</v>
      </c>
      <c r="Q30" s="3"/>
      <c r="R30" s="2">
        <f t="shared" si="0"/>
        <v>4483.6899999999996</v>
      </c>
      <c r="S30" s="15">
        <v>1000</v>
      </c>
      <c r="T30" s="15">
        <v>1000</v>
      </c>
      <c r="U30" s="15">
        <v>1000</v>
      </c>
    </row>
    <row r="31" spans="1:21" ht="14" customHeight="1">
      <c r="A31" s="1"/>
      <c r="B31" s="1"/>
      <c r="C31" s="1"/>
      <c r="D31" s="1"/>
      <c r="E31" s="1" t="s">
        <v>31</v>
      </c>
      <c r="F31" s="1"/>
      <c r="G31" s="1"/>
      <c r="H31" s="2">
        <v>8100.05</v>
      </c>
      <c r="I31" s="3"/>
      <c r="J31" s="2">
        <v>11192.75</v>
      </c>
      <c r="K31" s="3"/>
      <c r="L31" s="2">
        <v>10819.74</v>
      </c>
      <c r="M31" s="3"/>
      <c r="N31" s="2">
        <v>12854.95</v>
      </c>
      <c r="O31" s="3"/>
      <c r="P31" s="2">
        <v>11825.94</v>
      </c>
      <c r="Q31" s="3"/>
      <c r="R31" s="2">
        <f t="shared" si="0"/>
        <v>54793.43</v>
      </c>
      <c r="S31" s="15">
        <v>12000</v>
      </c>
      <c r="T31" s="15">
        <v>12000</v>
      </c>
      <c r="U31" s="15">
        <v>12000</v>
      </c>
    </row>
    <row r="32" spans="1:21" ht="14" customHeight="1">
      <c r="A32" s="1"/>
      <c r="B32" s="1"/>
      <c r="C32" s="1"/>
      <c r="D32" s="1"/>
      <c r="E32" s="1" t="s">
        <v>32</v>
      </c>
      <c r="F32" s="1"/>
      <c r="G32" s="1"/>
      <c r="H32" s="2">
        <v>13267.16</v>
      </c>
      <c r="I32" s="3"/>
      <c r="J32" s="2">
        <v>27488.66</v>
      </c>
      <c r="K32" s="3"/>
      <c r="L32" s="2">
        <v>10134.950000000001</v>
      </c>
      <c r="M32" s="3"/>
      <c r="N32" s="2">
        <v>13303.98</v>
      </c>
      <c r="O32" s="3"/>
      <c r="P32" s="2">
        <v>17203.22</v>
      </c>
      <c r="Q32" s="3"/>
      <c r="R32" s="2">
        <f t="shared" si="0"/>
        <v>81397.97</v>
      </c>
      <c r="S32" s="15">
        <v>17000</v>
      </c>
      <c r="T32" s="15">
        <v>17000</v>
      </c>
      <c r="U32" s="15">
        <v>17000</v>
      </c>
    </row>
    <row r="33" spans="1:21" ht="14" customHeight="1">
      <c r="A33" s="1"/>
      <c r="B33" s="1"/>
      <c r="C33" s="1"/>
      <c r="D33" s="1"/>
      <c r="E33" s="1" t="s">
        <v>33</v>
      </c>
      <c r="F33" s="1"/>
      <c r="G33" s="1"/>
      <c r="H33" s="2">
        <v>719.67</v>
      </c>
      <c r="I33" s="3"/>
      <c r="J33" s="2">
        <v>1750.83</v>
      </c>
      <c r="K33" s="3"/>
      <c r="L33" s="2">
        <v>2677.55</v>
      </c>
      <c r="M33" s="3"/>
      <c r="N33" s="2">
        <v>2174.2800000000002</v>
      </c>
      <c r="O33" s="3"/>
      <c r="P33" s="2">
        <v>1741.39</v>
      </c>
      <c r="Q33" s="3"/>
      <c r="R33" s="2">
        <f t="shared" si="0"/>
        <v>9063.7199999999993</v>
      </c>
      <c r="S33" s="15">
        <v>1000</v>
      </c>
      <c r="T33" s="15">
        <v>1000</v>
      </c>
      <c r="U33" s="15">
        <v>1000</v>
      </c>
    </row>
    <row r="34" spans="1:21" ht="14" customHeight="1" thickBot="1">
      <c r="A34" s="1"/>
      <c r="B34" s="1"/>
      <c r="C34" s="1"/>
      <c r="D34" s="1"/>
      <c r="E34" s="1" t="s">
        <v>36</v>
      </c>
      <c r="F34" s="1"/>
      <c r="G34" s="1"/>
      <c r="H34" s="2">
        <v>44.99</v>
      </c>
      <c r="I34" s="3"/>
      <c r="J34" s="2">
        <v>1419.63</v>
      </c>
      <c r="K34" s="3"/>
      <c r="L34" s="2">
        <v>348.02</v>
      </c>
      <c r="M34" s="3"/>
      <c r="N34" s="2">
        <v>250</v>
      </c>
      <c r="O34" s="3"/>
      <c r="P34" s="2">
        <v>363.83</v>
      </c>
      <c r="Q34" s="3"/>
      <c r="R34" s="2">
        <f t="shared" si="0"/>
        <v>2426.4699999999998</v>
      </c>
      <c r="S34" s="15">
        <v>1500</v>
      </c>
      <c r="T34" s="15">
        <v>1500</v>
      </c>
      <c r="U34" s="15">
        <v>1500</v>
      </c>
    </row>
    <row r="35" spans="1:21" ht="14" customHeight="1" thickBot="1">
      <c r="A35" s="1"/>
      <c r="B35" s="1"/>
      <c r="C35" s="1"/>
      <c r="D35" s="1" t="s">
        <v>37</v>
      </c>
      <c r="E35" s="1"/>
      <c r="F35" s="1"/>
      <c r="G35" s="1"/>
      <c r="H35" s="5">
        <f>ROUND(SUM(H10:H34),5)</f>
        <v>406561.6</v>
      </c>
      <c r="I35" s="3"/>
      <c r="J35" s="5">
        <f>ROUND(SUM(J10:J34),5)</f>
        <v>535294.53</v>
      </c>
      <c r="K35" s="3"/>
      <c r="L35" s="5">
        <f>ROUND(SUM(L10:L34),5)</f>
        <v>535350.21</v>
      </c>
      <c r="M35" s="3"/>
      <c r="N35" s="5">
        <f>ROUND(SUM(N10:N34),5)</f>
        <v>655566.84</v>
      </c>
      <c r="O35" s="3"/>
      <c r="P35" s="5">
        <f>ROUND(SUM(P10:P34),5)</f>
        <v>629403.15</v>
      </c>
      <c r="Q35" s="3"/>
      <c r="R35" s="5">
        <f t="shared" si="0"/>
        <v>2762176.33</v>
      </c>
      <c r="S35" s="18">
        <f>ROUND(SUM(S10:S34),5)</f>
        <v>631500</v>
      </c>
      <c r="T35" s="18">
        <f>ROUND(SUM(T10:T34),5)</f>
        <v>721500</v>
      </c>
      <c r="U35" s="18">
        <f>ROUND(SUM(U10:U34),5)</f>
        <v>803500</v>
      </c>
    </row>
    <row r="36" spans="1:21" ht="14" customHeight="1" thickBot="1">
      <c r="A36" s="1"/>
      <c r="B36" s="1" t="s">
        <v>38</v>
      </c>
      <c r="C36" s="1"/>
      <c r="D36" s="1"/>
      <c r="E36" s="1"/>
      <c r="F36" s="1"/>
      <c r="G36" s="1"/>
      <c r="H36" s="5">
        <f>ROUND(H8-H35,5)</f>
        <v>4435.84</v>
      </c>
      <c r="I36" s="3"/>
      <c r="J36" s="5">
        <f>ROUND(J8-J35,5)</f>
        <v>4526.76</v>
      </c>
      <c r="K36" s="3"/>
      <c r="L36" s="5">
        <f>ROUND(L8-L35,5)</f>
        <v>25049.91</v>
      </c>
      <c r="M36" s="3"/>
      <c r="N36" s="5">
        <f>ROUND(N8-N35,5)</f>
        <v>2103.83</v>
      </c>
      <c r="O36" s="3"/>
      <c r="P36" s="5">
        <f>ROUND(P8-P35,5)</f>
        <v>42220.33</v>
      </c>
      <c r="Q36" s="3"/>
      <c r="R36" s="5">
        <f t="shared" si="0"/>
        <v>78336.67</v>
      </c>
      <c r="S36" s="18">
        <f>ROUND(S8-S35,5)</f>
        <v>5194.5</v>
      </c>
      <c r="T36" s="18">
        <f>ROUND(T8-T35,5)</f>
        <v>61027.41</v>
      </c>
      <c r="U36" s="18">
        <f>ROUND(U8-U35,5)</f>
        <v>63687.41</v>
      </c>
    </row>
    <row r="37" spans="1:21" s="8" customFormat="1" ht="14" customHeight="1" thickBot="1">
      <c r="A37" s="1" t="s">
        <v>39</v>
      </c>
      <c r="B37" s="1"/>
      <c r="C37" s="1"/>
      <c r="D37" s="1"/>
      <c r="E37" s="1"/>
      <c r="F37" s="1"/>
      <c r="G37" s="1"/>
      <c r="H37" s="7">
        <f>H36</f>
        <v>4435.84</v>
      </c>
      <c r="I37" s="1"/>
      <c r="J37" s="7">
        <f>J36</f>
        <v>4526.76</v>
      </c>
      <c r="K37" s="1"/>
      <c r="L37" s="7">
        <f>L36</f>
        <v>25049.91</v>
      </c>
      <c r="M37" s="1"/>
      <c r="N37" s="7">
        <f>N36</f>
        <v>2103.83</v>
      </c>
      <c r="O37" s="1"/>
      <c r="P37" s="7">
        <f>P36</f>
        <v>42220.33</v>
      </c>
      <c r="Q37" s="1"/>
      <c r="R37" s="7">
        <f t="shared" si="0"/>
        <v>78336.67</v>
      </c>
      <c r="S37" s="19">
        <f>S36</f>
        <v>5194.5</v>
      </c>
      <c r="T37" s="19">
        <f>T36</f>
        <v>61027.41</v>
      </c>
      <c r="U37" s="19">
        <f>U36</f>
        <v>63687.41</v>
      </c>
    </row>
    <row r="38" spans="1:21" ht="15" thickTop="1"/>
  </sheetData>
  <pageMargins left="0.7" right="0.7" top="2" bottom="0.75" header="1" footer="0.3"/>
  <pageSetup scale="95" orientation="portrait" horizontalDpi="1200" r:id="rId1"/>
  <headerFooter>
    <oddHeader>&amp;L&amp;"Arial,Bold"&amp;8 6:55 PM
 03/16/15
 Cash Basis&amp;C&amp;"Arial,Bold"&amp;12 Rocket Transportation
&amp;14 Profit &amp;&amp; Loss
&amp;10 January 2010 through December 2014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230</IndustryCode>
    <CaseStatus xmlns="dc463f71-b30c-4ab2-9473-d307f9d35888">Closed</CaseStatus>
    <OpenedDate xmlns="dc463f71-b30c-4ab2-9473-d307f9d35888">2015-04-29T07:00:00+00:00</OpenedDate>
    <Date1 xmlns="dc463f71-b30c-4ab2-9473-d307f9d35888">2015-04-29T07:00:00+00:00</Date1>
    <IsDocumentOrder xmlns="dc463f71-b30c-4ab2-9473-d307f9d35888" xsi:nil="true"/>
    <IsHighlyConfidential xmlns="dc463f71-b30c-4ab2-9473-d307f9d35888">false</IsHighlyConfidential>
    <CaseCompanyNames xmlns="dc463f71-b30c-4ab2-9473-d307f9d35888">Rocket Transportation LLC</CaseCompanyNames>
    <DocketNumber xmlns="dc463f71-b30c-4ab2-9473-d307f9d35888">150684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1850D67D526D4CBCA275863846A46E" ma:contentTypeVersion="111" ma:contentTypeDescription="" ma:contentTypeScope="" ma:versionID="9b2255b0a5d9ce64a6984c2a7a1470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3E9B802-33AB-464C-96A4-4D141CEFAA83}"/>
</file>

<file path=customXml/itemProps2.xml><?xml version="1.0" encoding="utf-8"?>
<ds:datastoreItem xmlns:ds="http://schemas.openxmlformats.org/officeDocument/2006/customXml" ds:itemID="{879D7185-1778-4CDC-8FF1-0A0F57B0B231}"/>
</file>

<file path=customXml/itemProps3.xml><?xml version="1.0" encoding="utf-8"?>
<ds:datastoreItem xmlns:ds="http://schemas.openxmlformats.org/officeDocument/2006/customXml" ds:itemID="{286605AE-196F-4D7F-BCB8-4D89B8929766}"/>
</file>

<file path=customXml/itemProps4.xml><?xml version="1.0" encoding="utf-8"?>
<ds:datastoreItem xmlns:ds="http://schemas.openxmlformats.org/officeDocument/2006/customXml" ds:itemID="{3CC347F8-67BE-4A43-91F3-C86169A3E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Rocket 5</dc:creator>
  <cp:lastModifiedBy>Rocket 5</cp:lastModifiedBy>
  <cp:lastPrinted>2015-03-27T20:08:22Z</cp:lastPrinted>
  <dcterms:created xsi:type="dcterms:W3CDTF">2015-03-17T01:55:20Z</dcterms:created>
  <dcterms:modified xsi:type="dcterms:W3CDTF">2015-04-09T23:08:59Z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0x0101006E56B4D1795A2E4DB2F0B01679ED314A00CA1850D67D526D4CBCA275863846A46E</vt:lpwstr>
  </property>
  <property fmtid="{D5CDD505-2E9C-101B-9397-08002B2CF9AE}" pid="3" name="_docset_NoMedatataSyncRequired">
    <vt:lpwstr>False</vt:lpwstr>
  </property>
</Properties>
</file>