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55" yWindow="65521" windowWidth="15480" windowHeight="11640" tabRatio="253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'Sheet1'!$A$1:$X$46</definedName>
  </definedNames>
  <calcPr fullCalcOnLoad="1"/>
</workbook>
</file>

<file path=xl/sharedStrings.xml><?xml version="1.0" encoding="utf-8"?>
<sst xmlns="http://schemas.openxmlformats.org/spreadsheetml/2006/main" count="77" uniqueCount="57">
  <si>
    <t xml:space="preserve"> </t>
  </si>
  <si>
    <t>Total:</t>
  </si>
  <si>
    <t>Under .50</t>
  </si>
  <si>
    <t>.50 to .74</t>
  </si>
  <si>
    <t>.75 to .99</t>
  </si>
  <si>
    <t>Cumulative&lt;1.00</t>
  </si>
  <si>
    <t>1.00 to 1.24</t>
  </si>
  <si>
    <t>County</t>
  </si>
  <si>
    <t>#</t>
  </si>
  <si>
    <t>%</t>
  </si>
  <si>
    <t xml:space="preserve">Adams </t>
  </si>
  <si>
    <t xml:space="preserve">Asotin </t>
  </si>
  <si>
    <t xml:space="preserve">Benton </t>
  </si>
  <si>
    <t xml:space="preserve">Chelan </t>
  </si>
  <si>
    <t xml:space="preserve">Clallam </t>
  </si>
  <si>
    <t xml:space="preserve">Clark </t>
  </si>
  <si>
    <t xml:space="preserve">Columbia </t>
  </si>
  <si>
    <t xml:space="preserve">Cowlitz </t>
  </si>
  <si>
    <t xml:space="preserve">Douglas </t>
  </si>
  <si>
    <t xml:space="preserve">Ferry </t>
  </si>
  <si>
    <t xml:space="preserve">Franklin </t>
  </si>
  <si>
    <t xml:space="preserve">Garfield </t>
  </si>
  <si>
    <t xml:space="preserve">Grant </t>
  </si>
  <si>
    <t xml:space="preserve">Grays Harbor </t>
  </si>
  <si>
    <t xml:space="preserve">Island </t>
  </si>
  <si>
    <t xml:space="preserve">Jefferson </t>
  </si>
  <si>
    <t xml:space="preserve">King </t>
  </si>
  <si>
    <t xml:space="preserve">Kitsap </t>
  </si>
  <si>
    <t xml:space="preserve">Kittitas </t>
  </si>
  <si>
    <t xml:space="preserve">Klickitat </t>
  </si>
  <si>
    <t xml:space="preserve">Lewis </t>
  </si>
  <si>
    <t xml:space="preserve">Lincoln </t>
  </si>
  <si>
    <t xml:space="preserve">Mason </t>
  </si>
  <si>
    <t xml:space="preserve">Okanogan </t>
  </si>
  <si>
    <t xml:space="preserve">Pacific </t>
  </si>
  <si>
    <t xml:space="preserve">Pend Oreille </t>
  </si>
  <si>
    <t xml:space="preserve">Pierce </t>
  </si>
  <si>
    <t xml:space="preserve">San Juan </t>
  </si>
  <si>
    <t xml:space="preserve">Skagit </t>
  </si>
  <si>
    <t xml:space="preserve">Skamania </t>
  </si>
  <si>
    <t xml:space="preserve">Snohomish </t>
  </si>
  <si>
    <t xml:space="preserve">Spokane </t>
  </si>
  <si>
    <t xml:space="preserve">Stevens </t>
  </si>
  <si>
    <t xml:space="preserve">Thurston </t>
  </si>
  <si>
    <t xml:space="preserve">Wahkiakum </t>
  </si>
  <si>
    <t xml:space="preserve">Walla Walla </t>
  </si>
  <si>
    <t xml:space="preserve">Whatcom </t>
  </si>
  <si>
    <t xml:space="preserve">Whitman </t>
  </si>
  <si>
    <t xml:space="preserve">Yakima </t>
  </si>
  <si>
    <t>TOTAL</t>
  </si>
  <si>
    <t>Cumulative ≤125% FPL</t>
  </si>
  <si>
    <t>1.25 to 1.49</t>
  </si>
  <si>
    <t>1.50 to 1.74</t>
  </si>
  <si>
    <t>1.75 to 1.99</t>
  </si>
  <si>
    <t>2.00 and over</t>
  </si>
  <si>
    <t xml:space="preserve"> &gt;/=1.00&lt;2.00</t>
  </si>
  <si>
    <t>Cumulative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</si>
</sst>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Times New Roman"/>
      <family val="1"/>
    </font>
    <font>
      <sz val="8"/>
      <name val="Verdana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21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64" fontId="7" fillId="0" borderId="0" xfId="21" applyNumberFormat="1" applyFont="1" applyAlignment="1">
      <alignment/>
    </xf>
    <xf numFmtId="164" fontId="7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164" fontId="6" fillId="0" borderId="0" xfId="21" applyNumberFormat="1" applyFont="1" applyFill="1" applyAlignment="1">
      <alignment horizontal="center"/>
    </xf>
    <xf numFmtId="1" fontId="7" fillId="0" borderId="0" xfId="21" applyNumberFormat="1" applyFont="1" applyFill="1" applyAlignment="1">
      <alignment/>
    </xf>
    <xf numFmtId="164" fontId="7" fillId="0" borderId="0" xfId="21" applyNumberFormat="1" applyFont="1" applyFill="1" applyAlignment="1">
      <alignment/>
    </xf>
    <xf numFmtId="10" fontId="7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/>
    </xf>
    <xf numFmtId="164" fontId="7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64" fontId="4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1" fontId="7" fillId="2" borderId="0" xfId="21" applyNumberFormat="1" applyFont="1" applyFill="1" applyAlignment="1">
      <alignment/>
    </xf>
    <xf numFmtId="164" fontId="0" fillId="2" borderId="0" xfId="0" applyNumberFormat="1" applyFill="1" applyAlignment="1">
      <alignment/>
    </xf>
    <xf numFmtId="164" fontId="7" fillId="0" borderId="0" xfId="21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0" fontId="7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uckeberdt\Desktop\A%20Packrat\%20%20Powermongers\PacifiCorp\%202005\050684-Rate%20case\Testimony\County%20RIP%201990,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 Counties RIP 1990"/>
      <sheetName val="WA Counties RIP 2000"/>
      <sheetName val="Rankings"/>
    </sheetNames>
    <sheetDataSet>
      <sheetData sheetId="1">
        <row r="6">
          <cell r="B6">
            <v>16217</v>
          </cell>
          <cell r="G6">
            <v>1006</v>
          </cell>
          <cell r="I6">
            <v>2951</v>
          </cell>
        </row>
        <row r="7">
          <cell r="B7">
            <v>20293</v>
          </cell>
          <cell r="G7">
            <v>1157</v>
          </cell>
          <cell r="I7">
            <v>3132</v>
          </cell>
        </row>
        <row r="8">
          <cell r="B8">
            <v>141232</v>
          </cell>
          <cell r="G8">
            <v>4872</v>
          </cell>
          <cell r="I8">
            <v>14517</v>
          </cell>
        </row>
        <row r="9">
          <cell r="B9">
            <v>65564</v>
          </cell>
          <cell r="G9">
            <v>2757</v>
          </cell>
          <cell r="I9">
            <v>8147</v>
          </cell>
        </row>
        <row r="10">
          <cell r="B10">
            <v>62602</v>
          </cell>
          <cell r="G10">
            <v>2445</v>
          </cell>
          <cell r="I10">
            <v>7825</v>
          </cell>
        </row>
        <row r="11">
          <cell r="B11">
            <v>341464</v>
          </cell>
          <cell r="G11">
            <v>9698</v>
          </cell>
          <cell r="I11">
            <v>31027</v>
          </cell>
        </row>
        <row r="12">
          <cell r="B12">
            <v>4008</v>
          </cell>
          <cell r="G12">
            <v>171</v>
          </cell>
          <cell r="I12">
            <v>507</v>
          </cell>
        </row>
        <row r="13">
          <cell r="B13">
            <v>91364</v>
          </cell>
          <cell r="G13">
            <v>4062</v>
          </cell>
          <cell r="I13">
            <v>12765</v>
          </cell>
        </row>
        <row r="14">
          <cell r="B14">
            <v>32179</v>
          </cell>
          <cell r="G14">
            <v>1471</v>
          </cell>
          <cell r="I14">
            <v>4640</v>
          </cell>
        </row>
        <row r="15">
          <cell r="B15">
            <v>7185</v>
          </cell>
          <cell r="G15">
            <v>363</v>
          </cell>
          <cell r="I15">
            <v>1368</v>
          </cell>
        </row>
        <row r="16">
          <cell r="B16">
            <v>48307</v>
          </cell>
          <cell r="G16">
            <v>2741</v>
          </cell>
          <cell r="I16">
            <v>9280</v>
          </cell>
        </row>
        <row r="17">
          <cell r="B17">
            <v>2348</v>
          </cell>
          <cell r="G17">
            <v>89</v>
          </cell>
          <cell r="I17">
            <v>334</v>
          </cell>
        </row>
        <row r="18">
          <cell r="B18">
            <v>73591</v>
          </cell>
          <cell r="G18">
            <v>4349</v>
          </cell>
          <cell r="I18">
            <v>12809</v>
          </cell>
        </row>
        <row r="19">
          <cell r="B19">
            <v>66251</v>
          </cell>
          <cell r="G19">
            <v>2813</v>
          </cell>
          <cell r="I19">
            <v>10668</v>
          </cell>
        </row>
        <row r="20">
          <cell r="B20">
            <v>69924</v>
          </cell>
          <cell r="G20">
            <v>1454</v>
          </cell>
          <cell r="I20">
            <v>4895</v>
          </cell>
        </row>
        <row r="21">
          <cell r="B21">
            <v>25751</v>
          </cell>
          <cell r="G21">
            <v>969</v>
          </cell>
          <cell r="I21">
            <v>2899</v>
          </cell>
        </row>
        <row r="22">
          <cell r="B22">
            <v>1706305</v>
          </cell>
          <cell r="G22">
            <v>39455</v>
          </cell>
          <cell r="I22">
            <v>142546</v>
          </cell>
        </row>
        <row r="23">
          <cell r="B23">
            <v>224006</v>
          </cell>
          <cell r="G23">
            <v>6063</v>
          </cell>
          <cell r="I23">
            <v>19601</v>
          </cell>
        </row>
        <row r="24">
          <cell r="B24">
            <v>31177</v>
          </cell>
          <cell r="G24">
            <v>1745</v>
          </cell>
          <cell r="I24">
            <v>6122</v>
          </cell>
        </row>
        <row r="25">
          <cell r="B25">
            <v>18983</v>
          </cell>
          <cell r="G25">
            <v>1048</v>
          </cell>
          <cell r="I25">
            <v>3236</v>
          </cell>
        </row>
        <row r="26">
          <cell r="B26">
            <v>67520</v>
          </cell>
          <cell r="G26">
            <v>2996</v>
          </cell>
          <cell r="I26">
            <v>9460</v>
          </cell>
        </row>
        <row r="27">
          <cell r="B27">
            <v>10026</v>
          </cell>
          <cell r="G27">
            <v>503</v>
          </cell>
          <cell r="I27">
            <v>1260</v>
          </cell>
        </row>
        <row r="28">
          <cell r="B28">
            <v>46978</v>
          </cell>
          <cell r="G28">
            <v>1543</v>
          </cell>
          <cell r="I28">
            <v>5716</v>
          </cell>
        </row>
        <row r="29">
          <cell r="B29">
            <v>38943</v>
          </cell>
          <cell r="G29">
            <v>2626</v>
          </cell>
          <cell r="I29">
            <v>8311</v>
          </cell>
        </row>
        <row r="30">
          <cell r="B30">
            <v>20666</v>
          </cell>
          <cell r="G30">
            <v>1004</v>
          </cell>
          <cell r="I30">
            <v>2973</v>
          </cell>
        </row>
        <row r="31">
          <cell r="B31">
            <v>11559</v>
          </cell>
          <cell r="G31">
            <v>576</v>
          </cell>
          <cell r="I31">
            <v>2095</v>
          </cell>
        </row>
        <row r="32">
          <cell r="B32">
            <v>680056</v>
          </cell>
          <cell r="G32">
            <v>21845</v>
          </cell>
          <cell r="I32">
            <v>71316</v>
          </cell>
        </row>
        <row r="33">
          <cell r="B33">
            <v>13920</v>
          </cell>
          <cell r="G33">
            <v>362</v>
          </cell>
          <cell r="I33">
            <v>1286</v>
          </cell>
        </row>
        <row r="34">
          <cell r="B34">
            <v>101170</v>
          </cell>
          <cell r="G34">
            <v>3891</v>
          </cell>
          <cell r="I34">
            <v>11244</v>
          </cell>
        </row>
        <row r="35">
          <cell r="B35">
            <v>9763</v>
          </cell>
          <cell r="G35">
            <v>362</v>
          </cell>
          <cell r="I35">
            <v>1281</v>
          </cell>
        </row>
        <row r="36">
          <cell r="B36">
            <v>597813</v>
          </cell>
          <cell r="G36">
            <v>11650</v>
          </cell>
          <cell r="I36">
            <v>41024</v>
          </cell>
        </row>
        <row r="37">
          <cell r="B37">
            <v>404764</v>
          </cell>
          <cell r="G37">
            <v>16229</v>
          </cell>
          <cell r="I37">
            <v>49859</v>
          </cell>
        </row>
        <row r="38">
          <cell r="B38">
            <v>39610</v>
          </cell>
          <cell r="G38">
            <v>1856</v>
          </cell>
          <cell r="I38">
            <v>6316</v>
          </cell>
        </row>
        <row r="39">
          <cell r="B39">
            <v>203619</v>
          </cell>
          <cell r="G39">
            <v>5191</v>
          </cell>
          <cell r="I39">
            <v>17992</v>
          </cell>
        </row>
        <row r="40">
          <cell r="B40">
            <v>3735</v>
          </cell>
          <cell r="G40">
            <v>65</v>
          </cell>
          <cell r="I40">
            <v>301</v>
          </cell>
        </row>
        <row r="41">
          <cell r="B41">
            <v>50245</v>
          </cell>
          <cell r="G41">
            <v>2335</v>
          </cell>
          <cell r="I41">
            <v>7567</v>
          </cell>
        </row>
        <row r="42">
          <cell r="B42">
            <v>161817</v>
          </cell>
          <cell r="G42">
            <v>7149</v>
          </cell>
          <cell r="I42">
            <v>23003</v>
          </cell>
        </row>
        <row r="43">
          <cell r="B43">
            <v>35280</v>
          </cell>
          <cell r="G43">
            <v>2142</v>
          </cell>
          <cell r="I43">
            <v>9027</v>
          </cell>
        </row>
        <row r="44">
          <cell r="B44">
            <v>218966</v>
          </cell>
          <cell r="G44">
            <v>14958</v>
          </cell>
          <cell r="I44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6"/>
  <sheetViews>
    <sheetView tabSelected="1" workbookViewId="0" topLeftCell="O1">
      <selection activeCell="S15" sqref="S15"/>
    </sheetView>
  </sheetViews>
  <sheetFormatPr defaultColWidth="9.00390625" defaultRowHeight="12.75"/>
  <cols>
    <col min="1" max="1" width="11.00390625" style="0" customWidth="1"/>
    <col min="2" max="13" width="6.875" style="0" customWidth="1"/>
    <col min="14" max="14" width="7.25390625" style="0" customWidth="1"/>
    <col min="15" max="23" width="6.875" style="0" customWidth="1"/>
    <col min="24" max="24" width="6.25390625" style="0" customWidth="1"/>
    <col min="25" max="16384" width="11.00390625" style="0" customWidth="1"/>
  </cols>
  <sheetData>
    <row r="2" spans="21:22" ht="12.75">
      <c r="U2" s="23" t="s">
        <v>56</v>
      </c>
      <c r="V2" s="23"/>
    </row>
    <row r="3" spans="1:24" ht="12.75">
      <c r="A3" s="1" t="s">
        <v>0</v>
      </c>
      <c r="B3" s="1" t="s">
        <v>1</v>
      </c>
      <c r="C3" s="24" t="s">
        <v>2</v>
      </c>
      <c r="D3" s="24"/>
      <c r="E3" s="24" t="s">
        <v>3</v>
      </c>
      <c r="F3" s="24"/>
      <c r="G3" s="24" t="s">
        <v>4</v>
      </c>
      <c r="H3" s="24"/>
      <c r="I3" s="25" t="s">
        <v>5</v>
      </c>
      <c r="J3" s="25"/>
      <c r="K3" s="24" t="s">
        <v>6</v>
      </c>
      <c r="L3" s="24"/>
      <c r="M3" s="26" t="s">
        <v>50</v>
      </c>
      <c r="N3" s="27"/>
      <c r="O3" s="24" t="s">
        <v>51</v>
      </c>
      <c r="P3" s="24"/>
      <c r="Q3" s="24" t="s">
        <v>52</v>
      </c>
      <c r="R3" s="24"/>
      <c r="S3" s="24" t="s">
        <v>53</v>
      </c>
      <c r="T3" s="24"/>
      <c r="U3" s="25" t="s">
        <v>55</v>
      </c>
      <c r="V3" s="25"/>
      <c r="W3" s="24" t="s">
        <v>54</v>
      </c>
      <c r="X3" s="24"/>
    </row>
    <row r="4" spans="1:24" ht="13.5">
      <c r="A4" s="1" t="s">
        <v>7</v>
      </c>
      <c r="B4" s="2"/>
      <c r="C4" s="3" t="s">
        <v>8</v>
      </c>
      <c r="D4" s="4" t="s">
        <v>9</v>
      </c>
      <c r="E4" s="3" t="s">
        <v>8</v>
      </c>
      <c r="F4" s="4" t="s">
        <v>9</v>
      </c>
      <c r="G4" s="3" t="s">
        <v>8</v>
      </c>
      <c r="H4" s="4" t="s">
        <v>9</v>
      </c>
      <c r="I4" s="9" t="s">
        <v>8</v>
      </c>
      <c r="J4" s="10" t="s">
        <v>9</v>
      </c>
      <c r="K4" s="3" t="s">
        <v>8</v>
      </c>
      <c r="L4" s="4" t="s">
        <v>9</v>
      </c>
      <c r="M4" s="14" t="s">
        <v>8</v>
      </c>
      <c r="N4" s="13" t="s">
        <v>9</v>
      </c>
      <c r="O4" s="3" t="s">
        <v>8</v>
      </c>
      <c r="P4" s="4" t="s">
        <v>9</v>
      </c>
      <c r="Q4" s="3" t="s">
        <v>8</v>
      </c>
      <c r="R4" s="4" t="s">
        <v>9</v>
      </c>
      <c r="S4" s="3" t="s">
        <v>8</v>
      </c>
      <c r="T4" s="4" t="s">
        <v>9</v>
      </c>
      <c r="U4" s="9" t="s">
        <v>8</v>
      </c>
      <c r="V4" s="10" t="s">
        <v>9</v>
      </c>
      <c r="W4" s="3" t="s">
        <v>8</v>
      </c>
      <c r="X4" s="4" t="s">
        <v>9</v>
      </c>
    </row>
    <row r="5" spans="1:24" ht="12.75">
      <c r="A5" s="5" t="s">
        <v>10</v>
      </c>
      <c r="B5" s="6">
        <v>16217</v>
      </c>
      <c r="C5" s="6">
        <v>1128</v>
      </c>
      <c r="D5" s="7">
        <f aca="true" t="shared" si="0" ref="D5:D43">+C5/B5</f>
        <v>0.06955663809582537</v>
      </c>
      <c r="E5" s="5">
        <v>817</v>
      </c>
      <c r="F5" s="7">
        <f aca="true" t="shared" si="1" ref="F5:F43">+E5/B5</f>
        <v>0.05037923167046926</v>
      </c>
      <c r="G5" s="6">
        <v>1006</v>
      </c>
      <c r="H5" s="7">
        <f aca="true" t="shared" si="2" ref="H5:H43">+G5/B5</f>
        <v>0.06203366837269532</v>
      </c>
      <c r="I5" s="11">
        <f aca="true" t="shared" si="3" ref="I5:J43">+SUM(G5,E5,C5)</f>
        <v>2951</v>
      </c>
      <c r="J5" s="12">
        <f t="shared" si="3"/>
        <v>0.18196953813898994</v>
      </c>
      <c r="K5" s="6">
        <v>1416</v>
      </c>
      <c r="L5" s="7">
        <f aca="true" t="shared" si="4" ref="L5:L43">+K5/B5</f>
        <v>0.0873157797373127</v>
      </c>
      <c r="M5" s="15">
        <f aca="true" t="shared" si="5" ref="M5:M43">I5+K5</f>
        <v>4367</v>
      </c>
      <c r="N5" s="16">
        <f>('[1]WA Counties RIP 2000'!G6+'[1]WA Counties RIP 2000'!I6)/'[1]WA Counties RIP 2000'!B6</f>
        <v>0.24400320651168528</v>
      </c>
      <c r="O5" s="6">
        <v>1258</v>
      </c>
      <c r="P5" s="7">
        <f aca="true" t="shared" si="6" ref="P5:P43">+O5/B5</f>
        <v>0.07757291730899674</v>
      </c>
      <c r="Q5" s="5">
        <v>936</v>
      </c>
      <c r="R5" s="8">
        <f aca="true" t="shared" si="7" ref="R5:R43">Q5/B5</f>
        <v>0.05771721033483382</v>
      </c>
      <c r="S5" s="5">
        <v>1057</v>
      </c>
      <c r="T5" s="8">
        <f aca="true" t="shared" si="8" ref="T5:T16">S5/B5</f>
        <v>0.0651785163717087</v>
      </c>
      <c r="U5" s="11">
        <f aca="true" t="shared" si="9" ref="U5:V43">+SUM(S5,Q5,O5,M5)</f>
        <v>7618</v>
      </c>
      <c r="V5" s="12">
        <f>+SUM(T5,R5,P5,L5)</f>
        <v>0.28778442375285196</v>
      </c>
      <c r="W5" s="6">
        <v>8599</v>
      </c>
      <c r="X5" s="7">
        <f aca="true" t="shared" si="10" ref="X5:X43">+W5/B5</f>
        <v>0.5302460381081581</v>
      </c>
    </row>
    <row r="6" spans="1:24" ht="12.75">
      <c r="A6" s="5" t="s">
        <v>11</v>
      </c>
      <c r="B6" s="6">
        <v>20293</v>
      </c>
      <c r="C6" s="6">
        <v>1311</v>
      </c>
      <c r="D6" s="7">
        <f t="shared" si="0"/>
        <v>0.06460355787710048</v>
      </c>
      <c r="E6" s="5">
        <v>664</v>
      </c>
      <c r="F6" s="7">
        <f t="shared" si="1"/>
        <v>0.03272064258611344</v>
      </c>
      <c r="G6" s="6">
        <v>1157</v>
      </c>
      <c r="H6" s="7">
        <f t="shared" si="2"/>
        <v>0.057014734144778985</v>
      </c>
      <c r="I6" s="11">
        <f t="shared" si="3"/>
        <v>3132</v>
      </c>
      <c r="J6" s="12">
        <f t="shared" si="3"/>
        <v>0.15433893460799292</v>
      </c>
      <c r="K6" s="5">
        <v>970</v>
      </c>
      <c r="L6" s="7">
        <f t="shared" si="4"/>
        <v>0.047799733898388604</v>
      </c>
      <c r="M6" s="15">
        <f t="shared" si="5"/>
        <v>4102</v>
      </c>
      <c r="N6" s="16">
        <f>('[1]WA Counties RIP 2000'!G7+'[1]WA Counties RIP 2000'!I7)/'[1]WA Counties RIP 2000'!B7</f>
        <v>0.2113536687527719</v>
      </c>
      <c r="O6" s="6">
        <v>1096</v>
      </c>
      <c r="P6" s="7">
        <f t="shared" si="6"/>
        <v>0.05400877149756073</v>
      </c>
      <c r="Q6" s="6">
        <v>1017</v>
      </c>
      <c r="R6" s="8">
        <f t="shared" si="7"/>
        <v>0.050115803479032175</v>
      </c>
      <c r="S6" s="5">
        <v>1275</v>
      </c>
      <c r="T6" s="8">
        <f t="shared" si="8"/>
        <v>0.06282954713447987</v>
      </c>
      <c r="U6" s="11">
        <f t="shared" si="9"/>
        <v>7490</v>
      </c>
      <c r="V6" s="12">
        <f t="shared" si="9"/>
        <v>0.3783077908638447</v>
      </c>
      <c r="W6" s="6">
        <v>12803</v>
      </c>
      <c r="X6" s="7">
        <f t="shared" si="10"/>
        <v>0.6309072093825457</v>
      </c>
    </row>
    <row r="7" spans="1:24" ht="12.75">
      <c r="A7" s="5" t="s">
        <v>12</v>
      </c>
      <c r="B7" s="6">
        <v>141232</v>
      </c>
      <c r="C7" s="6">
        <v>5770</v>
      </c>
      <c r="D7" s="7">
        <f t="shared" si="0"/>
        <v>0.04085476379290812</v>
      </c>
      <c r="E7" s="6">
        <v>3875</v>
      </c>
      <c r="F7" s="7">
        <f t="shared" si="1"/>
        <v>0.027437124730939164</v>
      </c>
      <c r="G7" s="6">
        <v>4872</v>
      </c>
      <c r="H7" s="7">
        <f t="shared" si="2"/>
        <v>0.0344964314036479</v>
      </c>
      <c r="I7" s="11">
        <f t="shared" si="3"/>
        <v>14517</v>
      </c>
      <c r="J7" s="12">
        <f t="shared" si="3"/>
        <v>0.10278831992749518</v>
      </c>
      <c r="K7" s="6">
        <v>5620</v>
      </c>
      <c r="L7" s="7">
        <f t="shared" si="4"/>
        <v>0.03979268154525886</v>
      </c>
      <c r="M7" s="15">
        <f t="shared" si="5"/>
        <v>20137</v>
      </c>
      <c r="N7" s="16">
        <f>('[1]WA Counties RIP 2000'!G8+'[1]WA Counties RIP 2000'!I8)/'[1]WA Counties RIP 2000'!B8</f>
        <v>0.1372847513311431</v>
      </c>
      <c r="O7" s="6">
        <v>4996</v>
      </c>
      <c r="P7" s="7">
        <f t="shared" si="6"/>
        <v>0.03537441939503795</v>
      </c>
      <c r="Q7" s="6">
        <v>5125</v>
      </c>
      <c r="R7" s="8">
        <f t="shared" si="7"/>
        <v>0.036287810128016317</v>
      </c>
      <c r="S7" s="5">
        <v>5749</v>
      </c>
      <c r="T7" s="8">
        <f t="shared" si="8"/>
        <v>0.04070607227823723</v>
      </c>
      <c r="U7" s="11">
        <f t="shared" si="9"/>
        <v>36007</v>
      </c>
      <c r="V7" s="12">
        <f t="shared" si="9"/>
        <v>0.24965305313243458</v>
      </c>
      <c r="W7" s="6">
        <v>105225</v>
      </c>
      <c r="X7" s="7">
        <f t="shared" si="10"/>
        <v>0.7450506967259545</v>
      </c>
    </row>
    <row r="8" spans="1:24" ht="12.75">
      <c r="A8" s="5" t="s">
        <v>13</v>
      </c>
      <c r="B8" s="6">
        <v>65564</v>
      </c>
      <c r="C8" s="6">
        <v>2934</v>
      </c>
      <c r="D8" s="7">
        <f t="shared" si="0"/>
        <v>0.044750167774998476</v>
      </c>
      <c r="E8" s="6">
        <v>2456</v>
      </c>
      <c r="F8" s="7">
        <f t="shared" si="1"/>
        <v>0.03745958147764017</v>
      </c>
      <c r="G8" s="6">
        <v>2757</v>
      </c>
      <c r="H8" s="7">
        <f t="shared" si="2"/>
        <v>0.04205051552681349</v>
      </c>
      <c r="I8" s="11">
        <f t="shared" si="3"/>
        <v>8147</v>
      </c>
      <c r="J8" s="12">
        <f t="shared" si="3"/>
        <v>0.12426026477945214</v>
      </c>
      <c r="K8" s="6">
        <v>3830</v>
      </c>
      <c r="L8" s="7">
        <f t="shared" si="4"/>
        <v>0.05841620401439815</v>
      </c>
      <c r="M8" s="15">
        <f t="shared" si="5"/>
        <v>11977</v>
      </c>
      <c r="N8" s="16">
        <f>('[1]WA Counties RIP 2000'!G9+'[1]WA Counties RIP 2000'!I9)/'[1]WA Counties RIP 2000'!B9</f>
        <v>0.16631078030626564</v>
      </c>
      <c r="O8" s="6">
        <v>3341</v>
      </c>
      <c r="P8" s="7">
        <f t="shared" si="6"/>
        <v>0.050957842718565065</v>
      </c>
      <c r="Q8" s="6">
        <v>3326</v>
      </c>
      <c r="R8" s="8">
        <f t="shared" si="7"/>
        <v>0.05072905862973583</v>
      </c>
      <c r="S8" s="5">
        <v>3676</v>
      </c>
      <c r="T8" s="8">
        <f t="shared" si="8"/>
        <v>0.056067354035751325</v>
      </c>
      <c r="U8" s="11">
        <f t="shared" si="9"/>
        <v>22320</v>
      </c>
      <c r="V8" s="12">
        <f t="shared" si="9"/>
        <v>0.32406503569031786</v>
      </c>
      <c r="W8" s="6">
        <v>43244</v>
      </c>
      <c r="X8" s="7">
        <f t="shared" si="10"/>
        <v>0.6595692758220975</v>
      </c>
    </row>
    <row r="9" spans="1:24" ht="12.75">
      <c r="A9" s="5" t="s">
        <v>14</v>
      </c>
      <c r="B9" s="6">
        <v>62602</v>
      </c>
      <c r="C9" s="6">
        <v>3212</v>
      </c>
      <c r="D9" s="7">
        <f t="shared" si="0"/>
        <v>0.05130826491166417</v>
      </c>
      <c r="E9" s="6">
        <v>2168</v>
      </c>
      <c r="F9" s="7">
        <f t="shared" si="1"/>
        <v>0.034631481422318776</v>
      </c>
      <c r="G9" s="6">
        <v>2445</v>
      </c>
      <c r="H9" s="7">
        <f t="shared" si="2"/>
        <v>0.03905626018338072</v>
      </c>
      <c r="I9" s="11">
        <f t="shared" si="3"/>
        <v>7825</v>
      </c>
      <c r="J9" s="12">
        <f t="shared" si="3"/>
        <v>0.12499600651736366</v>
      </c>
      <c r="K9" s="6">
        <v>2621</v>
      </c>
      <c r="L9" s="7">
        <f t="shared" si="4"/>
        <v>0.04186767195936232</v>
      </c>
      <c r="M9" s="15">
        <f t="shared" si="5"/>
        <v>10446</v>
      </c>
      <c r="N9" s="16">
        <f>('[1]WA Counties RIP 2000'!G10+'[1]WA Counties RIP 2000'!I10)/'[1]WA Counties RIP 2000'!B10</f>
        <v>0.16405226670074438</v>
      </c>
      <c r="O9" s="6">
        <v>2927</v>
      </c>
      <c r="P9" s="7">
        <f t="shared" si="6"/>
        <v>0.046755694706239415</v>
      </c>
      <c r="Q9" s="6">
        <v>2986</v>
      </c>
      <c r="R9" s="8">
        <f t="shared" si="7"/>
        <v>0.04769815660841507</v>
      </c>
      <c r="S9" s="5">
        <v>3000</v>
      </c>
      <c r="T9" s="8">
        <f t="shared" si="8"/>
        <v>0.04792179163604997</v>
      </c>
      <c r="U9" s="11">
        <f t="shared" si="9"/>
        <v>19359</v>
      </c>
      <c r="V9" s="12">
        <f t="shared" si="9"/>
        <v>0.30642790965144884</v>
      </c>
      <c r="W9" s="6">
        <v>43243</v>
      </c>
      <c r="X9" s="7">
        <f t="shared" si="10"/>
        <v>0.6907606785725696</v>
      </c>
    </row>
    <row r="10" spans="1:24" ht="12.75">
      <c r="A10" s="5" t="s">
        <v>15</v>
      </c>
      <c r="B10" s="6">
        <v>341464</v>
      </c>
      <c r="C10" s="6">
        <v>12802</v>
      </c>
      <c r="D10" s="7">
        <f t="shared" si="0"/>
        <v>0.0374915071574163</v>
      </c>
      <c r="E10" s="6">
        <v>8527</v>
      </c>
      <c r="F10" s="7">
        <f t="shared" si="1"/>
        <v>0.02497188576248155</v>
      </c>
      <c r="G10" s="6">
        <v>9698</v>
      </c>
      <c r="H10" s="7">
        <f t="shared" si="2"/>
        <v>0.028401237026450813</v>
      </c>
      <c r="I10" s="11">
        <f t="shared" si="3"/>
        <v>31027</v>
      </c>
      <c r="J10" s="12">
        <f t="shared" si="3"/>
        <v>0.09086462994634867</v>
      </c>
      <c r="K10" s="6">
        <v>11453</v>
      </c>
      <c r="L10" s="7">
        <f t="shared" si="4"/>
        <v>0.033540871072792446</v>
      </c>
      <c r="M10" s="15">
        <f t="shared" si="5"/>
        <v>42480</v>
      </c>
      <c r="N10" s="16">
        <f>('[1]WA Counties RIP 2000'!G11+'[1]WA Counties RIP 2000'!I11)/'[1]WA Counties RIP 2000'!B11</f>
        <v>0.11926586697279948</v>
      </c>
      <c r="O10" s="6">
        <v>12049</v>
      </c>
      <c r="P10" s="7">
        <f t="shared" si="6"/>
        <v>0.035286296652062885</v>
      </c>
      <c r="Q10" s="6">
        <v>13025</v>
      </c>
      <c r="R10" s="8">
        <f t="shared" si="7"/>
        <v>0.03814457746643863</v>
      </c>
      <c r="S10" s="5">
        <v>13786</v>
      </c>
      <c r="T10" s="8">
        <f t="shared" si="8"/>
        <v>0.040373216503057426</v>
      </c>
      <c r="U10" s="11">
        <f t="shared" si="9"/>
        <v>81340</v>
      </c>
      <c r="V10" s="12">
        <f t="shared" si="9"/>
        <v>0.23306995759435842</v>
      </c>
      <c r="W10" s="6">
        <v>260124</v>
      </c>
      <c r="X10" s="7">
        <f t="shared" si="10"/>
        <v>0.7617904083593</v>
      </c>
    </row>
    <row r="11" spans="1:24" ht="12.75">
      <c r="A11" s="5" t="s">
        <v>16</v>
      </c>
      <c r="B11" s="6">
        <v>4008</v>
      </c>
      <c r="C11" s="5">
        <v>148</v>
      </c>
      <c r="D11" s="7">
        <f t="shared" si="0"/>
        <v>0.036926147704590816</v>
      </c>
      <c r="E11" s="5">
        <v>188</v>
      </c>
      <c r="F11" s="7">
        <f t="shared" si="1"/>
        <v>0.046906187624750496</v>
      </c>
      <c r="G11" s="5">
        <v>171</v>
      </c>
      <c r="H11" s="7">
        <f t="shared" si="2"/>
        <v>0.04266467065868264</v>
      </c>
      <c r="I11" s="11">
        <f t="shared" si="3"/>
        <v>507</v>
      </c>
      <c r="J11" s="12">
        <f t="shared" si="3"/>
        <v>0.12649700598802396</v>
      </c>
      <c r="K11" s="5">
        <v>246</v>
      </c>
      <c r="L11" s="7">
        <f t="shared" si="4"/>
        <v>0.061377245508982034</v>
      </c>
      <c r="M11" s="15">
        <f t="shared" si="5"/>
        <v>753</v>
      </c>
      <c r="N11" s="16">
        <f>('[1]WA Counties RIP 2000'!G12+'[1]WA Counties RIP 2000'!I12)/'[1]WA Counties RIP 2000'!B12</f>
        <v>0.1691616766467066</v>
      </c>
      <c r="O11" s="5">
        <v>214</v>
      </c>
      <c r="P11" s="7">
        <f t="shared" si="6"/>
        <v>0.053393213572854294</v>
      </c>
      <c r="Q11" s="5">
        <v>246</v>
      </c>
      <c r="R11" s="8">
        <f t="shared" si="7"/>
        <v>0.061377245508982034</v>
      </c>
      <c r="S11" s="5">
        <v>193</v>
      </c>
      <c r="T11" s="8">
        <f t="shared" si="8"/>
        <v>0.04815369261477046</v>
      </c>
      <c r="U11" s="11">
        <f t="shared" si="9"/>
        <v>1406</v>
      </c>
      <c r="V11" s="12">
        <f t="shared" si="9"/>
        <v>0.33208582834331335</v>
      </c>
      <c r="W11" s="6">
        <v>2602</v>
      </c>
      <c r="X11" s="7">
        <f t="shared" si="10"/>
        <v>0.6492015968063872</v>
      </c>
    </row>
    <row r="12" spans="1:24" ht="12.75">
      <c r="A12" s="5" t="s">
        <v>17</v>
      </c>
      <c r="B12" s="6">
        <v>91364</v>
      </c>
      <c r="C12" s="6">
        <v>4987</v>
      </c>
      <c r="D12" s="7">
        <f t="shared" si="0"/>
        <v>0.05458386235278666</v>
      </c>
      <c r="E12" s="6">
        <v>3716</v>
      </c>
      <c r="F12" s="7">
        <f t="shared" si="1"/>
        <v>0.04067247493542314</v>
      </c>
      <c r="G12" s="6">
        <v>4062</v>
      </c>
      <c r="H12" s="7">
        <f t="shared" si="2"/>
        <v>0.04445952453920581</v>
      </c>
      <c r="I12" s="11">
        <f t="shared" si="3"/>
        <v>12765</v>
      </c>
      <c r="J12" s="12">
        <f t="shared" si="3"/>
        <v>0.13971586182741563</v>
      </c>
      <c r="K12" s="6">
        <v>3849</v>
      </c>
      <c r="L12" s="7">
        <f t="shared" si="4"/>
        <v>0.042128190534565034</v>
      </c>
      <c r="M12" s="15">
        <f t="shared" si="5"/>
        <v>16614</v>
      </c>
      <c r="N12" s="16">
        <f>('[1]WA Counties RIP 2000'!G13+'[1]WA Counties RIP 2000'!I13)/'[1]WA Counties RIP 2000'!B13</f>
        <v>0.18417538636662142</v>
      </c>
      <c r="O12" s="6">
        <v>3612</v>
      </c>
      <c r="P12" s="7">
        <f t="shared" si="6"/>
        <v>0.039534171008274596</v>
      </c>
      <c r="Q12" s="6">
        <v>3900</v>
      </c>
      <c r="R12" s="8">
        <f t="shared" si="7"/>
        <v>0.042686397268070574</v>
      </c>
      <c r="S12" s="5">
        <v>4715</v>
      </c>
      <c r="T12" s="8">
        <f t="shared" si="8"/>
        <v>0.051606759774090454</v>
      </c>
      <c r="U12" s="11">
        <f t="shared" si="9"/>
        <v>28841</v>
      </c>
      <c r="V12" s="12">
        <f t="shared" si="9"/>
        <v>0.3180027144170571</v>
      </c>
      <c r="W12" s="6">
        <v>62523</v>
      </c>
      <c r="X12" s="7">
        <f t="shared" si="10"/>
        <v>0.6843286195875837</v>
      </c>
    </row>
    <row r="13" spans="1:24" ht="12.75">
      <c r="A13" s="5" t="s">
        <v>18</v>
      </c>
      <c r="B13" s="6">
        <v>32179</v>
      </c>
      <c r="C13" s="6">
        <v>1720</v>
      </c>
      <c r="D13" s="7">
        <f t="shared" si="0"/>
        <v>0.053451008421641445</v>
      </c>
      <c r="E13" s="6">
        <v>1449</v>
      </c>
      <c r="F13" s="7">
        <f t="shared" si="1"/>
        <v>0.045029366978464214</v>
      </c>
      <c r="G13" s="6">
        <v>1471</v>
      </c>
      <c r="H13" s="7">
        <f t="shared" si="2"/>
        <v>0.04571304266757823</v>
      </c>
      <c r="I13" s="11">
        <f t="shared" si="3"/>
        <v>4640</v>
      </c>
      <c r="J13" s="12">
        <f t="shared" si="3"/>
        <v>0.14419341806768388</v>
      </c>
      <c r="K13" s="6">
        <v>1416</v>
      </c>
      <c r="L13" s="7">
        <f t="shared" si="4"/>
        <v>0.04400385344479319</v>
      </c>
      <c r="M13" s="15">
        <f t="shared" si="5"/>
        <v>6056</v>
      </c>
      <c r="N13" s="16">
        <f>('[1]WA Counties RIP 2000'!G14+'[1]WA Counties RIP 2000'!I14)/'[1]WA Counties RIP 2000'!B14</f>
        <v>0.18990646073526213</v>
      </c>
      <c r="O13" s="6">
        <v>1719</v>
      </c>
      <c r="P13" s="7">
        <f t="shared" si="6"/>
        <v>0.053419932253954444</v>
      </c>
      <c r="Q13" s="6">
        <v>1638</v>
      </c>
      <c r="R13" s="8">
        <f t="shared" si="7"/>
        <v>0.050902762671307375</v>
      </c>
      <c r="S13" s="5">
        <v>1601</v>
      </c>
      <c r="T13" s="8">
        <f t="shared" si="8"/>
        <v>0.04975294446688834</v>
      </c>
      <c r="U13" s="11">
        <f t="shared" si="9"/>
        <v>11014</v>
      </c>
      <c r="V13" s="12">
        <f t="shared" si="9"/>
        <v>0.34398210012741226</v>
      </c>
      <c r="W13" s="6">
        <v>21165</v>
      </c>
      <c r="X13" s="7">
        <f t="shared" si="10"/>
        <v>0.6577270890953728</v>
      </c>
    </row>
    <row r="14" spans="1:24" ht="12.75">
      <c r="A14" s="5" t="s">
        <v>19</v>
      </c>
      <c r="B14" s="6">
        <v>7185</v>
      </c>
      <c r="C14" s="5">
        <v>631</v>
      </c>
      <c r="D14" s="7">
        <f t="shared" si="0"/>
        <v>0.08782185107863605</v>
      </c>
      <c r="E14" s="5">
        <v>374</v>
      </c>
      <c r="F14" s="7">
        <f t="shared" si="1"/>
        <v>0.05205288796102992</v>
      </c>
      <c r="G14" s="5">
        <v>363</v>
      </c>
      <c r="H14" s="7">
        <f t="shared" si="2"/>
        <v>0.050521920668058454</v>
      </c>
      <c r="I14" s="11">
        <f t="shared" si="3"/>
        <v>1368</v>
      </c>
      <c r="J14" s="12">
        <f t="shared" si="3"/>
        <v>0.19039665970772443</v>
      </c>
      <c r="K14" s="5">
        <v>594</v>
      </c>
      <c r="L14" s="7">
        <f t="shared" si="4"/>
        <v>0.0826722338204593</v>
      </c>
      <c r="M14" s="15">
        <f t="shared" si="5"/>
        <v>1962</v>
      </c>
      <c r="N14" s="16">
        <f>('[1]WA Counties RIP 2000'!G15+'[1]WA Counties RIP 2000'!I15)/'[1]WA Counties RIP 2000'!B15</f>
        <v>0.24091858037578287</v>
      </c>
      <c r="O14" s="5">
        <v>399</v>
      </c>
      <c r="P14" s="7">
        <f t="shared" si="6"/>
        <v>0.055532359081419624</v>
      </c>
      <c r="Q14" s="5">
        <v>431</v>
      </c>
      <c r="R14" s="8">
        <f t="shared" si="7"/>
        <v>0.05998608211551844</v>
      </c>
      <c r="S14" s="5">
        <v>413</v>
      </c>
      <c r="T14" s="8">
        <f t="shared" si="8"/>
        <v>0.05748086290883786</v>
      </c>
      <c r="U14" s="11">
        <f t="shared" si="9"/>
        <v>3205</v>
      </c>
      <c r="V14" s="12">
        <f t="shared" si="9"/>
        <v>0.41391788448155875</v>
      </c>
      <c r="W14" s="6">
        <v>3980</v>
      </c>
      <c r="X14" s="7">
        <f t="shared" si="10"/>
        <v>0.5539318023660403</v>
      </c>
    </row>
    <row r="15" spans="1:24" ht="12.75">
      <c r="A15" s="5" t="s">
        <v>20</v>
      </c>
      <c r="B15" s="6">
        <v>48307</v>
      </c>
      <c r="C15" s="6">
        <v>4012</v>
      </c>
      <c r="D15" s="7">
        <f t="shared" si="0"/>
        <v>0.0830521456517689</v>
      </c>
      <c r="E15" s="6">
        <v>2527</v>
      </c>
      <c r="F15" s="7">
        <f t="shared" si="1"/>
        <v>0.052311259237791626</v>
      </c>
      <c r="G15" s="6">
        <v>2741</v>
      </c>
      <c r="H15" s="7">
        <f t="shared" si="2"/>
        <v>0.05674125903078229</v>
      </c>
      <c r="I15" s="11">
        <f t="shared" si="3"/>
        <v>9280</v>
      </c>
      <c r="J15" s="12">
        <f t="shared" si="3"/>
        <v>0.1921046639203428</v>
      </c>
      <c r="K15" s="6">
        <v>4089</v>
      </c>
      <c r="L15" s="7">
        <f t="shared" si="4"/>
        <v>0.08464611753990105</v>
      </c>
      <c r="M15" s="15">
        <f t="shared" si="5"/>
        <v>13369</v>
      </c>
      <c r="N15" s="16">
        <f>('[1]WA Counties RIP 2000'!G16+'[1]WA Counties RIP 2000'!I16)/'[1]WA Counties RIP 2000'!B16</f>
        <v>0.2488459229511251</v>
      </c>
      <c r="O15" s="6">
        <v>2598</v>
      </c>
      <c r="P15" s="7">
        <f t="shared" si="6"/>
        <v>0.053781025524251146</v>
      </c>
      <c r="Q15" s="6">
        <v>2635</v>
      </c>
      <c r="R15" s="8">
        <f t="shared" si="7"/>
        <v>0.05454696006789906</v>
      </c>
      <c r="S15" s="5">
        <v>3140</v>
      </c>
      <c r="T15" s="8">
        <f t="shared" si="8"/>
        <v>0.06500093154201254</v>
      </c>
      <c r="U15" s="11">
        <f t="shared" si="9"/>
        <v>21742</v>
      </c>
      <c r="V15" s="12">
        <f t="shared" si="9"/>
        <v>0.42217484008528783</v>
      </c>
      <c r="W15" s="6">
        <v>26565</v>
      </c>
      <c r="X15" s="7">
        <f t="shared" si="10"/>
        <v>0.5499203014055933</v>
      </c>
    </row>
    <row r="16" spans="1:24" ht="12.75">
      <c r="A16" s="5" t="s">
        <v>21</v>
      </c>
      <c r="B16" s="6">
        <v>2348</v>
      </c>
      <c r="C16" s="5">
        <v>162</v>
      </c>
      <c r="D16" s="7">
        <f t="shared" si="0"/>
        <v>0.06899488926746167</v>
      </c>
      <c r="E16" s="5">
        <v>83</v>
      </c>
      <c r="F16" s="7">
        <f t="shared" si="1"/>
        <v>0.03534923339011925</v>
      </c>
      <c r="G16" s="5">
        <v>89</v>
      </c>
      <c r="H16" s="7">
        <f t="shared" si="2"/>
        <v>0.0379045996592845</v>
      </c>
      <c r="I16" s="11">
        <f t="shared" si="3"/>
        <v>334</v>
      </c>
      <c r="J16" s="12">
        <f t="shared" si="3"/>
        <v>0.14224872231686542</v>
      </c>
      <c r="K16" s="5">
        <v>125</v>
      </c>
      <c r="L16" s="7">
        <f t="shared" si="4"/>
        <v>0.05323679727427598</v>
      </c>
      <c r="M16" s="15">
        <f t="shared" si="5"/>
        <v>459</v>
      </c>
      <c r="N16" s="16">
        <f>('[1]WA Counties RIP 2000'!G17+'[1]WA Counties RIP 2000'!I17)/'[1]WA Counties RIP 2000'!B17</f>
        <v>0.18015332197614992</v>
      </c>
      <c r="O16" s="5">
        <v>123</v>
      </c>
      <c r="P16" s="7">
        <f t="shared" si="6"/>
        <v>0.05238500851788756</v>
      </c>
      <c r="Q16" s="5">
        <v>180</v>
      </c>
      <c r="R16" s="8">
        <f t="shared" si="7"/>
        <v>0.07666098807495741</v>
      </c>
      <c r="S16" s="5">
        <v>90</v>
      </c>
      <c r="T16" s="8">
        <f t="shared" si="8"/>
        <v>0.03833049403747871</v>
      </c>
      <c r="U16" s="11">
        <f t="shared" si="9"/>
        <v>852</v>
      </c>
      <c r="V16" s="12">
        <f t="shared" si="9"/>
        <v>0.3475298126064736</v>
      </c>
      <c r="W16" s="6">
        <v>1496</v>
      </c>
      <c r="X16" s="7">
        <f t="shared" si="10"/>
        <v>0.637137989778535</v>
      </c>
    </row>
    <row r="17" spans="1:24" ht="12.75">
      <c r="A17" s="5" t="s">
        <v>22</v>
      </c>
      <c r="B17" s="6">
        <v>73591</v>
      </c>
      <c r="C17" s="6">
        <v>5360</v>
      </c>
      <c r="D17" s="7">
        <f t="shared" si="0"/>
        <v>0.07283499340952018</v>
      </c>
      <c r="E17" s="6">
        <v>3100</v>
      </c>
      <c r="F17" s="7">
        <f t="shared" si="1"/>
        <v>0.04212471633759563</v>
      </c>
      <c r="G17" s="6">
        <v>4349</v>
      </c>
      <c r="H17" s="7">
        <f t="shared" si="2"/>
        <v>0.059096900436194644</v>
      </c>
      <c r="I17" s="11">
        <f t="shared" si="3"/>
        <v>12809</v>
      </c>
      <c r="J17" s="12">
        <f t="shared" si="3"/>
        <v>0.17405661018331045</v>
      </c>
      <c r="K17" s="6">
        <v>5084</v>
      </c>
      <c r="L17" s="7">
        <f t="shared" si="4"/>
        <v>0.06908453479365684</v>
      </c>
      <c r="M17" s="15">
        <f t="shared" si="5"/>
        <v>17893</v>
      </c>
      <c r="N17" s="16">
        <f>('[1]WA Counties RIP 2000'!G18+'[1]WA Counties RIP 2000'!I18)/'[1]WA Counties RIP 2000'!B18</f>
        <v>0.2331535106195051</v>
      </c>
      <c r="O17" s="6">
        <v>5046</v>
      </c>
      <c r="P17" s="7">
        <f t="shared" si="6"/>
        <v>0.06856816730306695</v>
      </c>
      <c r="Q17" s="6">
        <v>4174</v>
      </c>
      <c r="R17" s="8">
        <f t="shared" si="7"/>
        <v>0.056718892255846504</v>
      </c>
      <c r="S17" s="5">
        <v>4886</v>
      </c>
      <c r="T17" s="7">
        <f aca="true" t="shared" si="11" ref="T17:T36">+S17/B17</f>
        <v>0.06639398839532008</v>
      </c>
      <c r="U17" s="11">
        <f t="shared" si="9"/>
        <v>31999</v>
      </c>
      <c r="V17" s="12">
        <f t="shared" si="9"/>
        <v>0.42483455857373864</v>
      </c>
      <c r="W17" s="6">
        <v>41592</v>
      </c>
      <c r="X17" s="7">
        <f t="shared" si="10"/>
        <v>0.5651778070687992</v>
      </c>
    </row>
    <row r="18" spans="1:24" ht="12.75">
      <c r="A18" s="5" t="s">
        <v>23</v>
      </c>
      <c r="B18" s="6">
        <v>66251</v>
      </c>
      <c r="C18" s="6">
        <v>4806</v>
      </c>
      <c r="D18" s="7">
        <f t="shared" si="0"/>
        <v>0.07254230124828305</v>
      </c>
      <c r="E18" s="6">
        <v>3049</v>
      </c>
      <c r="F18" s="7">
        <f t="shared" si="1"/>
        <v>0.04602194683853829</v>
      </c>
      <c r="G18" s="6">
        <v>2813</v>
      </c>
      <c r="H18" s="7">
        <f t="shared" si="2"/>
        <v>0.0424597364568082</v>
      </c>
      <c r="I18" s="11">
        <f t="shared" si="3"/>
        <v>10668</v>
      </c>
      <c r="J18" s="12">
        <f t="shared" si="3"/>
        <v>0.16102398454362954</v>
      </c>
      <c r="K18" s="6">
        <v>3149</v>
      </c>
      <c r="L18" s="7">
        <f t="shared" si="4"/>
        <v>0.04753135801723748</v>
      </c>
      <c r="M18" s="15">
        <f t="shared" si="5"/>
        <v>13817</v>
      </c>
      <c r="N18" s="16">
        <f>('[1]WA Counties RIP 2000'!G19+'[1]WA Counties RIP 2000'!I19)/'[1]WA Counties RIP 2000'!B19</f>
        <v>0.20348372100043774</v>
      </c>
      <c r="O18" s="6">
        <v>3552</v>
      </c>
      <c r="P18" s="7">
        <f t="shared" si="6"/>
        <v>0.05361428506739521</v>
      </c>
      <c r="Q18" s="6">
        <v>3830</v>
      </c>
      <c r="R18" s="8">
        <f t="shared" si="7"/>
        <v>0.057810448144178954</v>
      </c>
      <c r="S18" s="5">
        <v>3461</v>
      </c>
      <c r="T18" s="7">
        <f t="shared" si="11"/>
        <v>0.05224072089477895</v>
      </c>
      <c r="U18" s="11">
        <f t="shared" si="9"/>
        <v>24660</v>
      </c>
      <c r="V18" s="12">
        <f t="shared" si="9"/>
        <v>0.36714917510679085</v>
      </c>
      <c r="W18" s="6">
        <v>41591</v>
      </c>
      <c r="X18" s="7">
        <f t="shared" si="10"/>
        <v>0.6277792033327799</v>
      </c>
    </row>
    <row r="19" spans="1:24" ht="12.75">
      <c r="A19" s="5" t="s">
        <v>24</v>
      </c>
      <c r="B19" s="6">
        <v>69924</v>
      </c>
      <c r="C19" s="6">
        <v>2204</v>
      </c>
      <c r="D19" s="7">
        <f t="shared" si="0"/>
        <v>0.03151993593043876</v>
      </c>
      <c r="E19" s="6">
        <v>1237</v>
      </c>
      <c r="F19" s="7">
        <f t="shared" si="1"/>
        <v>0.017690635547165493</v>
      </c>
      <c r="G19" s="6">
        <v>1454</v>
      </c>
      <c r="H19" s="7">
        <f t="shared" si="2"/>
        <v>0.020794004919627025</v>
      </c>
      <c r="I19" s="11">
        <f t="shared" si="3"/>
        <v>4895</v>
      </c>
      <c r="J19" s="12">
        <f t="shared" si="3"/>
        <v>0.07000457639723129</v>
      </c>
      <c r="K19" s="8">
        <v>0.530246038108158</v>
      </c>
      <c r="L19" s="7">
        <f t="shared" si="4"/>
        <v>7.583176564672473E-06</v>
      </c>
      <c r="M19" s="15">
        <f t="shared" si="5"/>
        <v>4895.530246038108</v>
      </c>
      <c r="N19" s="16">
        <f>('[1]WA Counties RIP 2000'!G20+'[1]WA Counties RIP 2000'!I20)/'[1]WA Counties RIP 2000'!B20</f>
        <v>0.0907985813168583</v>
      </c>
      <c r="O19" s="6">
        <v>2805</v>
      </c>
      <c r="P19" s="7">
        <f t="shared" si="6"/>
        <v>0.0401149819804359</v>
      </c>
      <c r="Q19" s="6">
        <v>3127</v>
      </c>
      <c r="R19" s="8">
        <f t="shared" si="7"/>
        <v>0.044719981694411076</v>
      </c>
      <c r="S19" s="5">
        <v>3654</v>
      </c>
      <c r="T19" s="7">
        <f t="shared" si="11"/>
        <v>0.05225673588467479</v>
      </c>
      <c r="U19" s="11">
        <f t="shared" si="9"/>
        <v>14481.530246038108</v>
      </c>
      <c r="V19" s="12">
        <f t="shared" si="9"/>
        <v>0.22789028087638008</v>
      </c>
      <c r="W19" s="6">
        <v>53311</v>
      </c>
      <c r="X19" s="7">
        <f t="shared" si="10"/>
        <v>0.7624134774898461</v>
      </c>
    </row>
    <row r="20" spans="1:24" ht="12.75">
      <c r="A20" s="5" t="s">
        <v>25</v>
      </c>
      <c r="B20" s="6">
        <v>25751</v>
      </c>
      <c r="C20" s="6">
        <v>1126</v>
      </c>
      <c r="D20" s="7">
        <f t="shared" si="0"/>
        <v>0.043726457224962136</v>
      </c>
      <c r="E20" s="5">
        <v>804</v>
      </c>
      <c r="F20" s="7">
        <f t="shared" si="1"/>
        <v>0.031222088462583977</v>
      </c>
      <c r="G20" s="5">
        <v>969</v>
      </c>
      <c r="H20" s="7">
        <f t="shared" si="2"/>
        <v>0.03762960661721875</v>
      </c>
      <c r="I20" s="11">
        <f t="shared" si="3"/>
        <v>2899</v>
      </c>
      <c r="J20" s="12">
        <f t="shared" si="3"/>
        <v>0.11257815230476487</v>
      </c>
      <c r="K20" s="6">
        <v>1076</v>
      </c>
      <c r="L20" s="7">
        <f t="shared" si="4"/>
        <v>0.041784785056891</v>
      </c>
      <c r="M20" s="15">
        <f t="shared" si="5"/>
        <v>3975</v>
      </c>
      <c r="N20" s="16">
        <f>('[1]WA Counties RIP 2000'!G21+'[1]WA Counties RIP 2000'!I21)/'[1]WA Counties RIP 2000'!B21</f>
        <v>0.15020775892198363</v>
      </c>
      <c r="O20" s="6">
        <v>1152</v>
      </c>
      <c r="P20" s="7">
        <f t="shared" si="6"/>
        <v>0.044736126752359134</v>
      </c>
      <c r="Q20" s="5">
        <v>859</v>
      </c>
      <c r="R20" s="8">
        <f t="shared" si="7"/>
        <v>0.033357927847462235</v>
      </c>
      <c r="S20" s="5">
        <v>1228</v>
      </c>
      <c r="T20" s="7">
        <f t="shared" si="11"/>
        <v>0.04768746844782727</v>
      </c>
      <c r="U20" s="11">
        <f t="shared" si="9"/>
        <v>7214</v>
      </c>
      <c r="V20" s="12">
        <f t="shared" si="9"/>
        <v>0.27598928196963224</v>
      </c>
      <c r="W20" s="6">
        <v>18537</v>
      </c>
      <c r="X20" s="7">
        <f t="shared" si="10"/>
        <v>0.7198555395906955</v>
      </c>
    </row>
    <row r="21" spans="1:24" ht="12.75">
      <c r="A21" s="5" t="s">
        <v>26</v>
      </c>
      <c r="B21" s="6">
        <v>1706305</v>
      </c>
      <c r="C21" s="6">
        <v>68126</v>
      </c>
      <c r="D21" s="7">
        <f t="shared" si="0"/>
        <v>0.039926039014127016</v>
      </c>
      <c r="E21" s="6">
        <v>34965</v>
      </c>
      <c r="F21" s="7">
        <f t="shared" si="1"/>
        <v>0.02049164715569608</v>
      </c>
      <c r="G21" s="6">
        <v>39455</v>
      </c>
      <c r="H21" s="7">
        <f t="shared" si="2"/>
        <v>0.023123064164964645</v>
      </c>
      <c r="I21" s="11">
        <f t="shared" si="3"/>
        <v>142546</v>
      </c>
      <c r="J21" s="12">
        <f t="shared" si="3"/>
        <v>0.08354075033478774</v>
      </c>
      <c r="K21" s="6">
        <v>43619</v>
      </c>
      <c r="L21" s="7">
        <f t="shared" si="4"/>
        <v>0.02556342506175625</v>
      </c>
      <c r="M21" s="15">
        <f t="shared" si="5"/>
        <v>186165</v>
      </c>
      <c r="N21" s="16">
        <f>('[1]WA Counties RIP 2000'!G22+'[1]WA Counties RIP 2000'!I22)/'[1]WA Counties RIP 2000'!B22</f>
        <v>0.10666381449975239</v>
      </c>
      <c r="O21" s="6">
        <v>49286</v>
      </c>
      <c r="P21" s="7">
        <f t="shared" si="6"/>
        <v>0.028884636685703905</v>
      </c>
      <c r="Q21" s="6">
        <v>49991</v>
      </c>
      <c r="R21" s="8">
        <f t="shared" si="7"/>
        <v>0.0292978101804777</v>
      </c>
      <c r="S21" s="5">
        <v>48983</v>
      </c>
      <c r="T21" s="7">
        <f t="shared" si="11"/>
        <v>0.02870705999220538</v>
      </c>
      <c r="U21" s="11">
        <f t="shared" si="9"/>
        <v>334425</v>
      </c>
      <c r="V21" s="12">
        <f t="shared" si="9"/>
        <v>0.19355332135813935</v>
      </c>
      <c r="W21" s="6">
        <v>1371880</v>
      </c>
      <c r="X21" s="7">
        <f t="shared" si="10"/>
        <v>0.804006317745069</v>
      </c>
    </row>
    <row r="22" spans="1:24" ht="12.75">
      <c r="A22" s="5" t="s">
        <v>27</v>
      </c>
      <c r="B22" s="6">
        <v>224006</v>
      </c>
      <c r="C22" s="6">
        <v>8144</v>
      </c>
      <c r="D22" s="7">
        <f t="shared" si="0"/>
        <v>0.036356169031186665</v>
      </c>
      <c r="E22" s="6">
        <v>5394</v>
      </c>
      <c r="F22" s="7">
        <f t="shared" si="1"/>
        <v>0.024079712150567395</v>
      </c>
      <c r="G22" s="6">
        <v>6063</v>
      </c>
      <c r="H22" s="7">
        <f t="shared" si="2"/>
        <v>0.027066239297161683</v>
      </c>
      <c r="I22" s="11">
        <f t="shared" si="3"/>
        <v>19601</v>
      </c>
      <c r="J22" s="12">
        <f t="shared" si="3"/>
        <v>0.08750212047891574</v>
      </c>
      <c r="K22" s="6">
        <v>6606</v>
      </c>
      <c r="L22" s="7">
        <f t="shared" si="4"/>
        <v>0.02949028151031669</v>
      </c>
      <c r="M22" s="15">
        <f t="shared" si="5"/>
        <v>26207</v>
      </c>
      <c r="N22" s="16">
        <f>('[1]WA Counties RIP 2000'!G23+'[1]WA Counties RIP 2000'!I23)/'[1]WA Counties RIP 2000'!B23</f>
        <v>0.11456835977607743</v>
      </c>
      <c r="O22" s="6">
        <v>9011</v>
      </c>
      <c r="P22" s="7">
        <f t="shared" si="6"/>
        <v>0.04022660107318554</v>
      </c>
      <c r="Q22" s="6">
        <v>8283</v>
      </c>
      <c r="R22" s="8">
        <f t="shared" si="7"/>
        <v>0.03697668812442524</v>
      </c>
      <c r="S22" s="5">
        <v>9683</v>
      </c>
      <c r="T22" s="7">
        <f t="shared" si="11"/>
        <v>0.04322652071819505</v>
      </c>
      <c r="U22" s="11">
        <f t="shared" si="9"/>
        <v>53184</v>
      </c>
      <c r="V22" s="12">
        <f t="shared" si="9"/>
        <v>0.23499816969188325</v>
      </c>
      <c r="W22" s="6">
        <v>170822</v>
      </c>
      <c r="X22" s="7">
        <f t="shared" si="10"/>
        <v>0.7625777880949618</v>
      </c>
    </row>
    <row r="23" spans="1:24" ht="12.75">
      <c r="A23" s="5" t="s">
        <v>28</v>
      </c>
      <c r="B23" s="6">
        <v>31177</v>
      </c>
      <c r="C23" s="6">
        <v>2885</v>
      </c>
      <c r="D23" s="7">
        <f t="shared" si="0"/>
        <v>0.09253616448022581</v>
      </c>
      <c r="E23" s="6">
        <v>1492</v>
      </c>
      <c r="F23" s="7">
        <f t="shared" si="1"/>
        <v>0.047855791128075184</v>
      </c>
      <c r="G23" s="6">
        <v>1745</v>
      </c>
      <c r="H23" s="7">
        <f t="shared" si="2"/>
        <v>0.05597074766654906</v>
      </c>
      <c r="I23" s="11">
        <f t="shared" si="3"/>
        <v>6122</v>
      </c>
      <c r="J23" s="12">
        <f t="shared" si="3"/>
        <v>0.19636270327485006</v>
      </c>
      <c r="K23" s="6">
        <v>1393</v>
      </c>
      <c r="L23" s="7">
        <f t="shared" si="4"/>
        <v>0.044680373352150624</v>
      </c>
      <c r="M23" s="15">
        <f t="shared" si="5"/>
        <v>7515</v>
      </c>
      <c r="N23" s="16">
        <f>('[1]WA Counties RIP 2000'!G24+'[1]WA Counties RIP 2000'!I24)/'[1]WA Counties RIP 2000'!B24</f>
        <v>0.2523334509413991</v>
      </c>
      <c r="O23" s="6">
        <v>1515</v>
      </c>
      <c r="P23" s="7">
        <f t="shared" si="6"/>
        <v>0.04859351444975463</v>
      </c>
      <c r="Q23" s="6">
        <v>1128</v>
      </c>
      <c r="R23" s="8">
        <f t="shared" si="7"/>
        <v>0.036180517689322254</v>
      </c>
      <c r="S23" s="5">
        <v>1544</v>
      </c>
      <c r="T23" s="7">
        <f t="shared" si="11"/>
        <v>0.049523687333611316</v>
      </c>
      <c r="U23" s="11">
        <f t="shared" si="9"/>
        <v>11702</v>
      </c>
      <c r="V23" s="12">
        <f t="shared" si="9"/>
        <v>0.3866311704140873</v>
      </c>
      <c r="W23" s="6">
        <v>19475</v>
      </c>
      <c r="X23" s="7">
        <f t="shared" si="10"/>
        <v>0.6246592039003112</v>
      </c>
    </row>
    <row r="24" spans="1:24" ht="12.75">
      <c r="A24" s="5" t="s">
        <v>29</v>
      </c>
      <c r="B24" s="6">
        <v>18983</v>
      </c>
      <c r="C24" s="6">
        <v>1121</v>
      </c>
      <c r="D24" s="7">
        <f t="shared" si="0"/>
        <v>0.05905283674866986</v>
      </c>
      <c r="E24" s="6">
        <v>1067</v>
      </c>
      <c r="F24" s="7">
        <f t="shared" si="1"/>
        <v>0.056208186271927515</v>
      </c>
      <c r="G24" s="6">
        <v>1048</v>
      </c>
      <c r="H24" s="7">
        <f t="shared" si="2"/>
        <v>0.05520729073381447</v>
      </c>
      <c r="I24" s="11">
        <f t="shared" si="3"/>
        <v>3236</v>
      </c>
      <c r="J24" s="12">
        <f t="shared" si="3"/>
        <v>0.17046831375441185</v>
      </c>
      <c r="K24" s="5">
        <v>994</v>
      </c>
      <c r="L24" s="7">
        <f t="shared" si="4"/>
        <v>0.052362640257072116</v>
      </c>
      <c r="M24" s="15">
        <f t="shared" si="5"/>
        <v>4230</v>
      </c>
      <c r="N24" s="16">
        <f>('[1]WA Counties RIP 2000'!G25+'[1]WA Counties RIP 2000'!I25)/'[1]WA Counties RIP 2000'!B25</f>
        <v>0.2256756044882263</v>
      </c>
      <c r="O24" s="6">
        <v>1099</v>
      </c>
      <c r="P24" s="7">
        <f t="shared" si="6"/>
        <v>0.057893905072960015</v>
      </c>
      <c r="Q24" s="5">
        <v>770</v>
      </c>
      <c r="R24" s="8">
        <f t="shared" si="7"/>
        <v>0.040562608649844595</v>
      </c>
      <c r="S24" s="5">
        <v>1084</v>
      </c>
      <c r="T24" s="7">
        <f t="shared" si="11"/>
        <v>0.05710372438497603</v>
      </c>
      <c r="U24" s="11">
        <f t="shared" si="9"/>
        <v>7183</v>
      </c>
      <c r="V24" s="12">
        <f t="shared" si="9"/>
        <v>0.38123584259600696</v>
      </c>
      <c r="W24" s="6">
        <v>11800</v>
      </c>
      <c r="X24" s="7">
        <f t="shared" si="10"/>
        <v>0.6216088078807354</v>
      </c>
    </row>
    <row r="25" spans="1:24" ht="12.75">
      <c r="A25" s="5" t="s">
        <v>30</v>
      </c>
      <c r="B25" s="6">
        <v>67520</v>
      </c>
      <c r="C25" s="6">
        <v>3787</v>
      </c>
      <c r="D25" s="7">
        <f t="shared" si="0"/>
        <v>0.056087085308056873</v>
      </c>
      <c r="E25" s="6">
        <v>2677</v>
      </c>
      <c r="F25" s="7">
        <f t="shared" si="1"/>
        <v>0.039647511848341234</v>
      </c>
      <c r="G25" s="6">
        <v>2996</v>
      </c>
      <c r="H25" s="7">
        <f t="shared" si="2"/>
        <v>0.04437203791469194</v>
      </c>
      <c r="I25" s="11">
        <f t="shared" si="3"/>
        <v>9460</v>
      </c>
      <c r="J25" s="12">
        <f t="shared" si="3"/>
        <v>0.14010663507109006</v>
      </c>
      <c r="K25" s="6">
        <v>3458</v>
      </c>
      <c r="L25" s="7">
        <f t="shared" si="4"/>
        <v>0.051214454976303316</v>
      </c>
      <c r="M25" s="15">
        <f t="shared" si="5"/>
        <v>12918</v>
      </c>
      <c r="N25" s="16">
        <f>('[1]WA Counties RIP 2000'!G26+'[1]WA Counties RIP 2000'!I26)/'[1]WA Counties RIP 2000'!B26</f>
        <v>0.184478672985782</v>
      </c>
      <c r="O25" s="6">
        <v>3753</v>
      </c>
      <c r="P25" s="7">
        <f t="shared" si="6"/>
        <v>0.055583530805687204</v>
      </c>
      <c r="Q25" s="6">
        <v>3578</v>
      </c>
      <c r="R25" s="8">
        <f t="shared" si="7"/>
        <v>0.05299170616113744</v>
      </c>
      <c r="S25" s="5">
        <v>4083</v>
      </c>
      <c r="T25" s="7">
        <f t="shared" si="11"/>
        <v>0.06047097156398104</v>
      </c>
      <c r="U25" s="11">
        <f t="shared" si="9"/>
        <v>24332</v>
      </c>
      <c r="V25" s="12">
        <f t="shared" si="9"/>
        <v>0.3535248815165877</v>
      </c>
      <c r="W25" s="6">
        <v>43188</v>
      </c>
      <c r="X25" s="7">
        <f t="shared" si="10"/>
        <v>0.639632701421801</v>
      </c>
    </row>
    <row r="26" spans="1:24" ht="12.75">
      <c r="A26" s="5" t="s">
        <v>31</v>
      </c>
      <c r="B26" s="6">
        <v>10026</v>
      </c>
      <c r="C26" s="5">
        <v>483</v>
      </c>
      <c r="D26" s="7">
        <f t="shared" si="0"/>
        <v>0.04817474566128067</v>
      </c>
      <c r="E26" s="5">
        <v>274</v>
      </c>
      <c r="F26" s="7">
        <f t="shared" si="1"/>
        <v>0.027328944743666466</v>
      </c>
      <c r="G26" s="5">
        <v>503</v>
      </c>
      <c r="H26" s="7">
        <f t="shared" si="2"/>
        <v>0.05016955914621983</v>
      </c>
      <c r="I26" s="11">
        <f t="shared" si="3"/>
        <v>1260</v>
      </c>
      <c r="J26" s="12">
        <f t="shared" si="3"/>
        <v>0.12567324955116696</v>
      </c>
      <c r="K26" s="5">
        <v>546</v>
      </c>
      <c r="L26" s="7">
        <f t="shared" si="4"/>
        <v>0.054458408138839016</v>
      </c>
      <c r="M26" s="15">
        <f t="shared" si="5"/>
        <v>1806</v>
      </c>
      <c r="N26" s="16">
        <f>('[1]WA Counties RIP 2000'!G27+'[1]WA Counties RIP 2000'!I27)/'[1]WA Counties RIP 2000'!B27</f>
        <v>0.1758428086973868</v>
      </c>
      <c r="O26" s="5">
        <v>392</v>
      </c>
      <c r="P26" s="7">
        <f t="shared" si="6"/>
        <v>0.0390983443048075</v>
      </c>
      <c r="Q26" s="5">
        <v>538</v>
      </c>
      <c r="R26" s="8">
        <f t="shared" si="7"/>
        <v>0.053660482744863354</v>
      </c>
      <c r="S26" s="5">
        <v>613</v>
      </c>
      <c r="T26" s="7">
        <f t="shared" si="11"/>
        <v>0.0611410333133852</v>
      </c>
      <c r="U26" s="11">
        <f t="shared" si="9"/>
        <v>3349</v>
      </c>
      <c r="V26" s="12">
        <f t="shared" si="9"/>
        <v>0.32974266906044286</v>
      </c>
      <c r="W26" s="6">
        <v>6677</v>
      </c>
      <c r="X26" s="7">
        <f t="shared" si="10"/>
        <v>0.6659684819469379</v>
      </c>
    </row>
    <row r="27" spans="1:24" ht="12.75">
      <c r="A27" s="5" t="s">
        <v>32</v>
      </c>
      <c r="B27" s="6">
        <v>46978</v>
      </c>
      <c r="C27" s="6">
        <v>2864</v>
      </c>
      <c r="D27" s="7">
        <f t="shared" si="0"/>
        <v>0.0609647068840734</v>
      </c>
      <c r="E27" s="6">
        <v>1309</v>
      </c>
      <c r="F27" s="7">
        <f t="shared" si="1"/>
        <v>0.02786410660309081</v>
      </c>
      <c r="G27" s="6">
        <v>1543</v>
      </c>
      <c r="H27" s="7">
        <f t="shared" si="2"/>
        <v>0.03284516156498787</v>
      </c>
      <c r="I27" s="11">
        <f t="shared" si="3"/>
        <v>5716</v>
      </c>
      <c r="J27" s="12">
        <f t="shared" si="3"/>
        <v>0.12167397505215208</v>
      </c>
      <c r="K27" s="6">
        <v>1828</v>
      </c>
      <c r="L27" s="7">
        <f t="shared" si="4"/>
        <v>0.03891183106986249</v>
      </c>
      <c r="M27" s="15">
        <f t="shared" si="5"/>
        <v>7544</v>
      </c>
      <c r="N27" s="16">
        <f>('[1]WA Counties RIP 2000'!G28+'[1]WA Counties RIP 2000'!I28)/'[1]WA Counties RIP 2000'!B28</f>
        <v>0.15451913661713995</v>
      </c>
      <c r="O27" s="6">
        <v>1871</v>
      </c>
      <c r="P27" s="7">
        <f t="shared" si="6"/>
        <v>0.03982715313551024</v>
      </c>
      <c r="Q27" s="6">
        <v>2248</v>
      </c>
      <c r="R27" s="8">
        <f t="shared" si="7"/>
        <v>0.047852186129677725</v>
      </c>
      <c r="S27" s="5">
        <v>2512</v>
      </c>
      <c r="T27" s="7">
        <f t="shared" si="11"/>
        <v>0.05347183788156158</v>
      </c>
      <c r="U27" s="11">
        <f t="shared" si="9"/>
        <v>14175</v>
      </c>
      <c r="V27" s="12">
        <f t="shared" si="9"/>
        <v>0.2956703137638895</v>
      </c>
      <c r="W27" s="6">
        <v>32803</v>
      </c>
      <c r="X27" s="7">
        <f t="shared" si="10"/>
        <v>0.6982630167312359</v>
      </c>
    </row>
    <row r="28" spans="1:24" ht="12.75">
      <c r="A28" s="5" t="s">
        <v>33</v>
      </c>
      <c r="B28" s="6">
        <v>38943</v>
      </c>
      <c r="C28" s="6">
        <v>3347</v>
      </c>
      <c r="D28" s="7">
        <f t="shared" si="0"/>
        <v>0.08594612638985183</v>
      </c>
      <c r="E28" s="6">
        <v>2338</v>
      </c>
      <c r="F28" s="7">
        <f t="shared" si="1"/>
        <v>0.06003646354928999</v>
      </c>
      <c r="G28" s="6">
        <v>2626</v>
      </c>
      <c r="H28" s="7">
        <f t="shared" si="2"/>
        <v>0.06743188763063965</v>
      </c>
      <c r="I28" s="11">
        <f t="shared" si="3"/>
        <v>8311</v>
      </c>
      <c r="J28" s="12">
        <f t="shared" si="3"/>
        <v>0.21341447756978146</v>
      </c>
      <c r="K28" s="6">
        <v>2315</v>
      </c>
      <c r="L28" s="7">
        <f t="shared" si="4"/>
        <v>0.059445856765015535</v>
      </c>
      <c r="M28" s="15">
        <f t="shared" si="5"/>
        <v>10626</v>
      </c>
      <c r="N28" s="16">
        <f>('[1]WA Counties RIP 2000'!G29+'[1]WA Counties RIP 2000'!I29)/'[1]WA Counties RIP 2000'!B29</f>
        <v>0.2808463652004211</v>
      </c>
      <c r="O28" s="6">
        <v>2474</v>
      </c>
      <c r="P28" s="7">
        <f t="shared" si="6"/>
        <v>0.06352874714326066</v>
      </c>
      <c r="Q28" s="6">
        <v>2713</v>
      </c>
      <c r="R28" s="8">
        <f t="shared" si="7"/>
        <v>0.06966592198854736</v>
      </c>
      <c r="S28" s="5">
        <v>2384</v>
      </c>
      <c r="T28" s="7">
        <f t="shared" si="11"/>
        <v>0.06121767711783889</v>
      </c>
      <c r="U28" s="11">
        <f t="shared" si="9"/>
        <v>18197</v>
      </c>
      <c r="V28" s="12">
        <f t="shared" si="9"/>
        <v>0.47525871145006804</v>
      </c>
      <c r="W28" s="6">
        <v>20746</v>
      </c>
      <c r="X28" s="7">
        <f t="shared" si="10"/>
        <v>0.5327273194155561</v>
      </c>
    </row>
    <row r="29" spans="1:24" ht="12.75">
      <c r="A29" s="5" t="s">
        <v>34</v>
      </c>
      <c r="B29" s="6">
        <v>20666</v>
      </c>
      <c r="C29" s="6">
        <v>1052</v>
      </c>
      <c r="D29" s="7">
        <f t="shared" si="0"/>
        <v>0.050904867898964486</v>
      </c>
      <c r="E29" s="5">
        <v>917</v>
      </c>
      <c r="F29" s="7">
        <f t="shared" si="1"/>
        <v>0.0443723991096487</v>
      </c>
      <c r="G29" s="6">
        <v>1004</v>
      </c>
      <c r="H29" s="7">
        <f t="shared" si="2"/>
        <v>0.04858221232942998</v>
      </c>
      <c r="I29" s="11">
        <f t="shared" si="3"/>
        <v>2973</v>
      </c>
      <c r="J29" s="12">
        <f t="shared" si="3"/>
        <v>0.14385947933804316</v>
      </c>
      <c r="K29" s="6">
        <v>1295</v>
      </c>
      <c r="L29" s="7">
        <f t="shared" si="4"/>
        <v>0.0626633117197329</v>
      </c>
      <c r="M29" s="15">
        <f t="shared" si="5"/>
        <v>4268</v>
      </c>
      <c r="N29" s="16">
        <f>('[1]WA Counties RIP 2000'!G30+'[1]WA Counties RIP 2000'!I30)/'[1]WA Counties RIP 2000'!B30</f>
        <v>0.19244169166747316</v>
      </c>
      <c r="O29" s="6">
        <v>1184</v>
      </c>
      <c r="P29" s="7">
        <f t="shared" si="6"/>
        <v>0.05729217071518436</v>
      </c>
      <c r="Q29" s="6">
        <v>1055</v>
      </c>
      <c r="R29" s="8">
        <f t="shared" si="7"/>
        <v>0.05105003387206039</v>
      </c>
      <c r="S29" s="5">
        <v>1003</v>
      </c>
      <c r="T29" s="7">
        <f t="shared" si="11"/>
        <v>0.04853382367173135</v>
      </c>
      <c r="U29" s="11">
        <f t="shared" si="9"/>
        <v>7510</v>
      </c>
      <c r="V29" s="12">
        <f t="shared" si="9"/>
        <v>0.3493177199264492</v>
      </c>
      <c r="W29" s="6">
        <v>13156</v>
      </c>
      <c r="X29" s="7">
        <f t="shared" si="10"/>
        <v>0.6366011806832479</v>
      </c>
    </row>
    <row r="30" spans="1:24" ht="12.75">
      <c r="A30" s="5" t="s">
        <v>35</v>
      </c>
      <c r="B30" s="6">
        <v>11559</v>
      </c>
      <c r="C30" s="5">
        <v>873</v>
      </c>
      <c r="D30" s="7">
        <f t="shared" si="0"/>
        <v>0.07552556449519855</v>
      </c>
      <c r="E30" s="5">
        <v>646</v>
      </c>
      <c r="F30" s="7">
        <f t="shared" si="1"/>
        <v>0.05588718747296479</v>
      </c>
      <c r="G30" s="5">
        <v>576</v>
      </c>
      <c r="H30" s="7">
        <f t="shared" si="2"/>
        <v>0.04983130028549183</v>
      </c>
      <c r="I30" s="11">
        <f t="shared" si="3"/>
        <v>2095</v>
      </c>
      <c r="J30" s="12">
        <f t="shared" si="3"/>
        <v>0.18124405225365517</v>
      </c>
      <c r="K30" s="5">
        <v>621</v>
      </c>
      <c r="L30" s="7">
        <f t="shared" si="4"/>
        <v>0.05372437062029587</v>
      </c>
      <c r="M30" s="15">
        <f t="shared" si="5"/>
        <v>2716</v>
      </c>
      <c r="N30" s="16">
        <f>('[1]WA Counties RIP 2000'!G31+'[1]WA Counties RIP 2000'!I31)/'[1]WA Counties RIP 2000'!B31</f>
        <v>0.231075352539147</v>
      </c>
      <c r="O30" s="5">
        <v>836</v>
      </c>
      <c r="P30" s="7">
        <f t="shared" si="6"/>
        <v>0.07232459555324855</v>
      </c>
      <c r="Q30" s="5">
        <v>613</v>
      </c>
      <c r="R30" s="8">
        <f t="shared" si="7"/>
        <v>0.05303226922744182</v>
      </c>
      <c r="S30" s="5">
        <v>753</v>
      </c>
      <c r="T30" s="7">
        <f t="shared" si="11"/>
        <v>0.06514404360238775</v>
      </c>
      <c r="U30" s="11">
        <f t="shared" si="9"/>
        <v>4918</v>
      </c>
      <c r="V30" s="12">
        <f t="shared" si="9"/>
        <v>0.4215762609222251</v>
      </c>
      <c r="W30" s="6">
        <v>6641</v>
      </c>
      <c r="X30" s="7">
        <f t="shared" si="10"/>
        <v>0.5745306687429709</v>
      </c>
    </row>
    <row r="31" spans="1:24" ht="12.75">
      <c r="A31" s="5" t="s">
        <v>36</v>
      </c>
      <c r="B31" s="6">
        <v>680056</v>
      </c>
      <c r="C31" s="6">
        <v>31138</v>
      </c>
      <c r="D31" s="7">
        <f t="shared" si="0"/>
        <v>0.04578740574305645</v>
      </c>
      <c r="E31" s="6">
        <v>18333</v>
      </c>
      <c r="F31" s="7">
        <f t="shared" si="1"/>
        <v>0.026958074040961334</v>
      </c>
      <c r="G31" s="6">
        <v>21845</v>
      </c>
      <c r="H31" s="7">
        <f t="shared" si="2"/>
        <v>0.03212235462961874</v>
      </c>
      <c r="I31" s="11">
        <f t="shared" si="3"/>
        <v>71316</v>
      </c>
      <c r="J31" s="12">
        <f t="shared" si="3"/>
        <v>0.10486783441363652</v>
      </c>
      <c r="K31" s="6">
        <v>22719</v>
      </c>
      <c r="L31" s="7">
        <f t="shared" si="4"/>
        <v>0.033407542908231086</v>
      </c>
      <c r="M31" s="15">
        <f t="shared" si="5"/>
        <v>94035</v>
      </c>
      <c r="N31" s="16">
        <f>('[1]WA Counties RIP 2000'!G32+'[1]WA Counties RIP 2000'!I32)/'[1]WA Counties RIP 2000'!B32</f>
        <v>0.13699018904325527</v>
      </c>
      <c r="O31" s="6">
        <v>27022</v>
      </c>
      <c r="P31" s="7">
        <f t="shared" si="6"/>
        <v>0.03973496300304681</v>
      </c>
      <c r="Q31" s="6">
        <v>27298</v>
      </c>
      <c r="R31" s="8">
        <f t="shared" si="7"/>
        <v>0.040140811933134915</v>
      </c>
      <c r="S31" s="5">
        <v>28679</v>
      </c>
      <c r="T31" s="7">
        <f t="shared" si="11"/>
        <v>0.04217152705071347</v>
      </c>
      <c r="U31" s="11">
        <f t="shared" si="9"/>
        <v>177034</v>
      </c>
      <c r="V31" s="12">
        <f t="shared" si="9"/>
        <v>0.25903749103015045</v>
      </c>
      <c r="W31" s="6">
        <v>503022</v>
      </c>
      <c r="X31" s="7">
        <f t="shared" si="10"/>
        <v>0.7396773206912372</v>
      </c>
    </row>
    <row r="32" spans="1:24" ht="12.75">
      <c r="A32" s="5" t="s">
        <v>37</v>
      </c>
      <c r="B32" s="6">
        <v>13920</v>
      </c>
      <c r="C32" s="5">
        <v>680</v>
      </c>
      <c r="D32" s="7">
        <f t="shared" si="0"/>
        <v>0.04885057471264368</v>
      </c>
      <c r="E32" s="5">
        <v>244</v>
      </c>
      <c r="F32" s="7">
        <f t="shared" si="1"/>
        <v>0.01752873563218391</v>
      </c>
      <c r="G32" s="5">
        <v>362</v>
      </c>
      <c r="H32" s="7">
        <f t="shared" si="2"/>
        <v>0.02600574712643678</v>
      </c>
      <c r="I32" s="11">
        <f t="shared" si="3"/>
        <v>1286</v>
      </c>
      <c r="J32" s="12">
        <f t="shared" si="3"/>
        <v>0.09238505747126438</v>
      </c>
      <c r="K32" s="5">
        <v>467</v>
      </c>
      <c r="L32" s="7">
        <f t="shared" si="4"/>
        <v>0.033548850574712644</v>
      </c>
      <c r="M32" s="15">
        <f t="shared" si="5"/>
        <v>1753</v>
      </c>
      <c r="N32" s="16">
        <f>('[1]WA Counties RIP 2000'!G33+'[1]WA Counties RIP 2000'!I33)/'[1]WA Counties RIP 2000'!B33</f>
        <v>0.11839080459770115</v>
      </c>
      <c r="O32" s="5">
        <v>540</v>
      </c>
      <c r="P32" s="7">
        <f t="shared" si="6"/>
        <v>0.03879310344827586</v>
      </c>
      <c r="Q32" s="5">
        <v>421</v>
      </c>
      <c r="R32" s="8">
        <f t="shared" si="7"/>
        <v>0.030244252873563218</v>
      </c>
      <c r="S32" s="5">
        <v>577</v>
      </c>
      <c r="T32" s="7">
        <f t="shared" si="11"/>
        <v>0.041451149425287354</v>
      </c>
      <c r="U32" s="11">
        <f t="shared" si="9"/>
        <v>3291</v>
      </c>
      <c r="V32" s="12">
        <f t="shared" si="9"/>
        <v>0.22887931034482759</v>
      </c>
      <c r="W32" s="6">
        <v>10629</v>
      </c>
      <c r="X32" s="7">
        <f t="shared" si="10"/>
        <v>0.7635775862068965</v>
      </c>
    </row>
    <row r="33" spans="1:24" ht="12.75">
      <c r="A33" s="5" t="s">
        <v>38</v>
      </c>
      <c r="B33" s="6">
        <v>101170</v>
      </c>
      <c r="C33" s="6">
        <v>4645</v>
      </c>
      <c r="D33" s="7">
        <f t="shared" si="0"/>
        <v>0.04591282000593061</v>
      </c>
      <c r="E33" s="6">
        <v>2708</v>
      </c>
      <c r="F33" s="7">
        <f t="shared" si="1"/>
        <v>0.02676682811110013</v>
      </c>
      <c r="G33" s="6">
        <v>3891</v>
      </c>
      <c r="H33" s="7">
        <f t="shared" si="2"/>
        <v>0.03846001779183553</v>
      </c>
      <c r="I33" s="11">
        <f t="shared" si="3"/>
        <v>11244</v>
      </c>
      <c r="J33" s="12">
        <f t="shared" si="3"/>
        <v>0.11113966590886626</v>
      </c>
      <c r="K33" s="6">
        <v>4342</v>
      </c>
      <c r="L33" s="7">
        <f t="shared" si="4"/>
        <v>0.042917861025995846</v>
      </c>
      <c r="M33" s="15">
        <f t="shared" si="5"/>
        <v>15586</v>
      </c>
      <c r="N33" s="16">
        <f>('[1]WA Counties RIP 2000'!G34+'[1]WA Counties RIP 2000'!I34)/'[1]WA Counties RIP 2000'!B34</f>
        <v>0.14959968370070179</v>
      </c>
      <c r="O33" s="6">
        <v>4142</v>
      </c>
      <c r="P33" s="7">
        <f t="shared" si="6"/>
        <v>0.040940990412177525</v>
      </c>
      <c r="Q33" s="6">
        <v>4082</v>
      </c>
      <c r="R33" s="8">
        <f t="shared" si="7"/>
        <v>0.04034792922803203</v>
      </c>
      <c r="S33" s="5">
        <v>4129</v>
      </c>
      <c r="T33" s="7">
        <f t="shared" si="11"/>
        <v>0.04081249382227933</v>
      </c>
      <c r="U33" s="11">
        <f t="shared" si="9"/>
        <v>27939</v>
      </c>
      <c r="V33" s="12">
        <f t="shared" si="9"/>
        <v>0.2717010971631907</v>
      </c>
      <c r="W33" s="6">
        <v>73231</v>
      </c>
      <c r="X33" s="7">
        <f t="shared" si="10"/>
        <v>0.723841059602649</v>
      </c>
    </row>
    <row r="34" spans="1:24" ht="12.75">
      <c r="A34" s="5" t="s">
        <v>39</v>
      </c>
      <c r="B34" s="6">
        <v>9763</v>
      </c>
      <c r="C34" s="5">
        <v>611</v>
      </c>
      <c r="D34" s="7">
        <f t="shared" si="0"/>
        <v>0.06258322237017311</v>
      </c>
      <c r="E34" s="5">
        <v>308</v>
      </c>
      <c r="F34" s="7">
        <f t="shared" si="1"/>
        <v>0.031547680016388406</v>
      </c>
      <c r="G34" s="5">
        <v>362</v>
      </c>
      <c r="H34" s="7">
        <f t="shared" si="2"/>
        <v>0.03707876677250845</v>
      </c>
      <c r="I34" s="11">
        <f t="shared" si="3"/>
        <v>1281</v>
      </c>
      <c r="J34" s="12">
        <f t="shared" si="3"/>
        <v>0.13120966915906995</v>
      </c>
      <c r="K34" s="5">
        <v>306</v>
      </c>
      <c r="L34" s="7">
        <f t="shared" si="4"/>
        <v>0.03134282495134692</v>
      </c>
      <c r="M34" s="15">
        <f t="shared" si="5"/>
        <v>1587</v>
      </c>
      <c r="N34" s="16">
        <f>('[1]WA Counties RIP 2000'!G35+'[1]WA Counties RIP 2000'!I35)/'[1]WA Counties RIP 2000'!B35</f>
        <v>0.1682884359315784</v>
      </c>
      <c r="O34" s="5">
        <v>435</v>
      </c>
      <c r="P34" s="7">
        <f t="shared" si="6"/>
        <v>0.04455597664652258</v>
      </c>
      <c r="Q34" s="5">
        <v>454</v>
      </c>
      <c r="R34" s="8">
        <f t="shared" si="7"/>
        <v>0.046502099764416674</v>
      </c>
      <c r="S34" s="5">
        <v>609</v>
      </c>
      <c r="T34" s="7">
        <f t="shared" si="11"/>
        <v>0.06237836730513162</v>
      </c>
      <c r="U34" s="11">
        <f t="shared" si="9"/>
        <v>3085</v>
      </c>
      <c r="V34" s="12">
        <f t="shared" si="9"/>
        <v>0.3217248796476493</v>
      </c>
      <c r="W34" s="6">
        <v>6678</v>
      </c>
      <c r="X34" s="7">
        <f t="shared" si="10"/>
        <v>0.6840110621735123</v>
      </c>
    </row>
    <row r="35" spans="1:24" ht="12.75">
      <c r="A35" s="5" t="s">
        <v>40</v>
      </c>
      <c r="B35" s="6">
        <v>597813</v>
      </c>
      <c r="C35" s="6">
        <v>19241</v>
      </c>
      <c r="D35" s="7">
        <f t="shared" si="0"/>
        <v>0.03218565002768424</v>
      </c>
      <c r="E35" s="6">
        <v>10133</v>
      </c>
      <c r="F35" s="7">
        <f t="shared" si="1"/>
        <v>0.01695011650800501</v>
      </c>
      <c r="G35" s="6">
        <v>11650</v>
      </c>
      <c r="H35" s="7">
        <f t="shared" si="2"/>
        <v>0.01948769933072717</v>
      </c>
      <c r="I35" s="11">
        <f t="shared" si="3"/>
        <v>41024</v>
      </c>
      <c r="J35" s="12">
        <f t="shared" si="3"/>
        <v>0.06862346586641642</v>
      </c>
      <c r="K35" s="6">
        <v>13282</v>
      </c>
      <c r="L35" s="7">
        <f t="shared" si="4"/>
        <v>0.02221765000092002</v>
      </c>
      <c r="M35" s="15">
        <f t="shared" si="5"/>
        <v>54306</v>
      </c>
      <c r="N35" s="16">
        <f>('[1]WA Counties RIP 2000'!G36+'[1]WA Counties RIP 2000'!I36)/'[1]WA Counties RIP 2000'!B36</f>
        <v>0.08811116519714358</v>
      </c>
      <c r="O35" s="6">
        <v>17116</v>
      </c>
      <c r="P35" s="7">
        <f t="shared" si="6"/>
        <v>0.028631026759203964</v>
      </c>
      <c r="Q35" s="6">
        <v>18692</v>
      </c>
      <c r="R35" s="8">
        <f t="shared" si="7"/>
        <v>0.03126730265149805</v>
      </c>
      <c r="S35" s="5">
        <v>19879</v>
      </c>
      <c r="T35" s="7">
        <f t="shared" si="11"/>
        <v>0.033252873390173854</v>
      </c>
      <c r="U35" s="11">
        <f t="shared" si="9"/>
        <v>109993</v>
      </c>
      <c r="V35" s="12">
        <f t="shared" si="9"/>
        <v>0.18126236799801945</v>
      </c>
      <c r="W35" s="6">
        <v>487820</v>
      </c>
      <c r="X35" s="7">
        <f t="shared" si="10"/>
        <v>0.8160076813317877</v>
      </c>
    </row>
    <row r="36" spans="1:24" ht="12.75">
      <c r="A36" s="5" t="s">
        <v>41</v>
      </c>
      <c r="B36" s="6">
        <v>404764</v>
      </c>
      <c r="C36" s="6">
        <v>20621</v>
      </c>
      <c r="D36" s="7">
        <f t="shared" si="0"/>
        <v>0.05094573628089455</v>
      </c>
      <c r="E36" s="6">
        <v>13009</v>
      </c>
      <c r="F36" s="7">
        <f t="shared" si="1"/>
        <v>0.03213971598264668</v>
      </c>
      <c r="G36" s="6">
        <v>16229</v>
      </c>
      <c r="H36" s="7">
        <f t="shared" si="2"/>
        <v>0.04009496892016089</v>
      </c>
      <c r="I36" s="11">
        <f t="shared" si="3"/>
        <v>49859</v>
      </c>
      <c r="J36" s="12">
        <f t="shared" si="3"/>
        <v>0.12318042118370212</v>
      </c>
      <c r="K36" s="6">
        <v>17442</v>
      </c>
      <c r="L36" s="7">
        <f t="shared" si="4"/>
        <v>0.04309177693668409</v>
      </c>
      <c r="M36" s="15">
        <f t="shared" si="5"/>
        <v>67301</v>
      </c>
      <c r="N36" s="16">
        <f>('[1]WA Counties RIP 2000'!G37+'[1]WA Counties RIP 2000'!I37)/'[1]WA Counties RIP 2000'!B37</f>
        <v>0.163275390103863</v>
      </c>
      <c r="O36" s="6">
        <v>20420</v>
      </c>
      <c r="P36" s="7">
        <f t="shared" si="6"/>
        <v>0.050449150616161516</v>
      </c>
      <c r="Q36" s="6">
        <v>19324</v>
      </c>
      <c r="R36" s="8">
        <f t="shared" si="7"/>
        <v>0.047741399926870966</v>
      </c>
      <c r="S36" s="5">
        <v>19810</v>
      </c>
      <c r="T36" s="7">
        <f t="shared" si="11"/>
        <v>0.0489420995938374</v>
      </c>
      <c r="U36" s="11">
        <f t="shared" si="9"/>
        <v>126855</v>
      </c>
      <c r="V36" s="12">
        <f t="shared" si="9"/>
        <v>0.3104080402407329</v>
      </c>
      <c r="W36" s="6">
        <v>277909</v>
      </c>
      <c r="X36" s="7">
        <f t="shared" si="10"/>
        <v>0.6865951517427439</v>
      </c>
    </row>
    <row r="37" spans="1:24" ht="12.75">
      <c r="A37" s="5" t="s">
        <v>42</v>
      </c>
      <c r="B37" s="6">
        <v>39610</v>
      </c>
      <c r="C37" s="6">
        <v>2699</v>
      </c>
      <c r="D37" s="7">
        <f t="shared" si="0"/>
        <v>0.06813935874779097</v>
      </c>
      <c r="E37" s="6">
        <v>1761</v>
      </c>
      <c r="F37" s="7">
        <f t="shared" si="1"/>
        <v>0.044458470083312294</v>
      </c>
      <c r="G37" s="6">
        <v>1856</v>
      </c>
      <c r="H37" s="7">
        <f t="shared" si="2"/>
        <v>0.04685685432971472</v>
      </c>
      <c r="I37" s="11">
        <f t="shared" si="3"/>
        <v>6316</v>
      </c>
      <c r="J37" s="12">
        <f t="shared" si="3"/>
        <v>0.15945468316081796</v>
      </c>
      <c r="K37" s="6">
        <v>1895</v>
      </c>
      <c r="L37" s="7">
        <f t="shared" si="4"/>
        <v>0.04784145417823782</v>
      </c>
      <c r="M37" s="15">
        <f t="shared" si="5"/>
        <v>8211</v>
      </c>
      <c r="N37" s="16">
        <f>('[1]WA Counties RIP 2000'!G38+'[1]WA Counties RIP 2000'!I38)/'[1]WA Counties RIP 2000'!B38</f>
        <v>0.2063115374905327</v>
      </c>
      <c r="O37" s="6">
        <v>2688</v>
      </c>
      <c r="P37" s="7">
        <f t="shared" si="6"/>
        <v>0.06786165109820752</v>
      </c>
      <c r="Q37" s="6">
        <v>2550</v>
      </c>
      <c r="R37" s="8">
        <f t="shared" si="7"/>
        <v>0.06437768240343347</v>
      </c>
      <c r="S37" s="5">
        <v>2317</v>
      </c>
      <c r="T37" s="8">
        <v>0.0663939883953201</v>
      </c>
      <c r="U37" s="11">
        <f t="shared" si="9"/>
        <v>15766</v>
      </c>
      <c r="V37" s="12">
        <f t="shared" si="9"/>
        <v>0.4049448593874938</v>
      </c>
      <c r="W37" s="6">
        <v>23844</v>
      </c>
      <c r="X37" s="7">
        <f t="shared" si="10"/>
        <v>0.6019691996970462</v>
      </c>
    </row>
    <row r="38" spans="1:24" ht="12.75">
      <c r="A38" s="5" t="s">
        <v>43</v>
      </c>
      <c r="B38" s="6">
        <v>203619</v>
      </c>
      <c r="C38" s="6">
        <v>7912</v>
      </c>
      <c r="D38" s="7">
        <f t="shared" si="0"/>
        <v>0.03885688467186264</v>
      </c>
      <c r="E38" s="6">
        <v>4889</v>
      </c>
      <c r="F38" s="7">
        <f t="shared" si="1"/>
        <v>0.02401052946925385</v>
      </c>
      <c r="G38" s="6">
        <v>5191</v>
      </c>
      <c r="H38" s="7">
        <f t="shared" si="2"/>
        <v>0.02549369164960048</v>
      </c>
      <c r="I38" s="11">
        <f t="shared" si="3"/>
        <v>17992</v>
      </c>
      <c r="J38" s="12">
        <f t="shared" si="3"/>
        <v>0.08836110579071697</v>
      </c>
      <c r="K38" s="6">
        <v>5998</v>
      </c>
      <c r="L38" s="7">
        <f t="shared" si="4"/>
        <v>0.02945697601893733</v>
      </c>
      <c r="M38" s="15">
        <f t="shared" si="5"/>
        <v>23990</v>
      </c>
      <c r="N38" s="16">
        <f>('[1]WA Counties RIP 2000'!G39+'[1]WA Counties RIP 2000'!I39)/'[1]WA Counties RIP 2000'!B39</f>
        <v>0.11385479744031746</v>
      </c>
      <c r="O38" s="6">
        <v>7136</v>
      </c>
      <c r="P38" s="7">
        <f t="shared" si="6"/>
        <v>0.03504584542699846</v>
      </c>
      <c r="Q38" s="6">
        <v>7484</v>
      </c>
      <c r="R38" s="8">
        <f t="shared" si="7"/>
        <v>0.03675491972753034</v>
      </c>
      <c r="S38" s="5">
        <v>7977</v>
      </c>
      <c r="T38" s="8">
        <v>0.0663939883953201</v>
      </c>
      <c r="U38" s="11">
        <f t="shared" si="9"/>
        <v>46587</v>
      </c>
      <c r="V38" s="12">
        <f t="shared" si="9"/>
        <v>0.25204955099016635</v>
      </c>
      <c r="W38" s="6">
        <v>157032</v>
      </c>
      <c r="X38" s="7">
        <f t="shared" si="10"/>
        <v>0.7712050447158664</v>
      </c>
    </row>
    <row r="39" spans="1:24" ht="12.75">
      <c r="A39" s="5" t="s">
        <v>44</v>
      </c>
      <c r="B39" s="6">
        <v>3735</v>
      </c>
      <c r="C39" s="5">
        <v>123</v>
      </c>
      <c r="D39" s="7">
        <f t="shared" si="0"/>
        <v>0.03293172690763052</v>
      </c>
      <c r="E39" s="5">
        <v>113</v>
      </c>
      <c r="F39" s="7">
        <f t="shared" si="1"/>
        <v>0.030254350736278447</v>
      </c>
      <c r="G39" s="5">
        <v>65</v>
      </c>
      <c r="H39" s="7">
        <f t="shared" si="2"/>
        <v>0.01740294511378849</v>
      </c>
      <c r="I39" s="11">
        <f t="shared" si="3"/>
        <v>301</v>
      </c>
      <c r="J39" s="12">
        <f t="shared" si="3"/>
        <v>0.08058902275769746</v>
      </c>
      <c r="K39" s="5">
        <v>75</v>
      </c>
      <c r="L39" s="7">
        <f t="shared" si="4"/>
        <v>0.020080321285140562</v>
      </c>
      <c r="M39" s="15">
        <f t="shared" si="5"/>
        <v>376</v>
      </c>
      <c r="N39" s="16">
        <f>('[1]WA Counties RIP 2000'!G40+'[1]WA Counties RIP 2000'!I40)/'[1]WA Counties RIP 2000'!B40</f>
        <v>0.09799196787148594</v>
      </c>
      <c r="O39" s="5">
        <v>148</v>
      </c>
      <c r="P39" s="7">
        <f t="shared" si="6"/>
        <v>0.03962516733601071</v>
      </c>
      <c r="Q39" s="5">
        <v>224</v>
      </c>
      <c r="R39" s="8">
        <f t="shared" si="7"/>
        <v>0.05997322623828648</v>
      </c>
      <c r="S39" s="5">
        <v>240</v>
      </c>
      <c r="T39" s="8">
        <v>0.0663939883953201</v>
      </c>
      <c r="U39" s="11">
        <f t="shared" si="9"/>
        <v>988</v>
      </c>
      <c r="V39" s="12">
        <f t="shared" si="9"/>
        <v>0.2639843498411032</v>
      </c>
      <c r="W39" s="6">
        <v>2747</v>
      </c>
      <c r="X39" s="7">
        <f t="shared" si="10"/>
        <v>0.735475234270415</v>
      </c>
    </row>
    <row r="40" spans="1:24" ht="12.75">
      <c r="A40" s="5" t="s">
        <v>45</v>
      </c>
      <c r="B40" s="6">
        <v>50245</v>
      </c>
      <c r="C40" s="6">
        <v>3266</v>
      </c>
      <c r="D40" s="7">
        <f t="shared" si="0"/>
        <v>0.0650014926858394</v>
      </c>
      <c r="E40" s="6">
        <v>1966</v>
      </c>
      <c r="F40" s="7">
        <f t="shared" si="1"/>
        <v>0.03912827146979799</v>
      </c>
      <c r="G40" s="6">
        <v>2335</v>
      </c>
      <c r="H40" s="7">
        <f t="shared" si="2"/>
        <v>0.04647228579958205</v>
      </c>
      <c r="I40" s="11">
        <f t="shared" si="3"/>
        <v>7567</v>
      </c>
      <c r="J40" s="12">
        <f t="shared" si="3"/>
        <v>0.15060204995521942</v>
      </c>
      <c r="K40" s="6">
        <v>2416</v>
      </c>
      <c r="L40" s="7">
        <f t="shared" si="4"/>
        <v>0.048084386506120014</v>
      </c>
      <c r="M40" s="15">
        <f t="shared" si="5"/>
        <v>9983</v>
      </c>
      <c r="N40" s="16">
        <f>('[1]WA Counties RIP 2000'!G41+'[1]WA Counties RIP 2000'!I41)/'[1]WA Counties RIP 2000'!B41</f>
        <v>0.19707433575480146</v>
      </c>
      <c r="O40" s="6">
        <v>3364</v>
      </c>
      <c r="P40" s="7">
        <f t="shared" si="6"/>
        <v>0.06695193551597174</v>
      </c>
      <c r="Q40" s="6">
        <v>2388</v>
      </c>
      <c r="R40" s="8">
        <f t="shared" si="7"/>
        <v>0.047527117126082194</v>
      </c>
      <c r="S40" s="5">
        <v>2489</v>
      </c>
      <c r="T40" s="8">
        <v>0.0663939883953201</v>
      </c>
      <c r="U40" s="11">
        <f t="shared" si="9"/>
        <v>18224</v>
      </c>
      <c r="V40" s="12">
        <f t="shared" si="9"/>
        <v>0.3779473767921755</v>
      </c>
      <c r="W40" s="6">
        <v>32021</v>
      </c>
      <c r="X40" s="7">
        <f t="shared" si="10"/>
        <v>0.6372972435068166</v>
      </c>
    </row>
    <row r="41" spans="1:24" ht="12.75">
      <c r="A41" s="5" t="s">
        <v>46</v>
      </c>
      <c r="B41" s="6">
        <v>161817</v>
      </c>
      <c r="C41" s="6">
        <v>9758</v>
      </c>
      <c r="D41" s="7">
        <f t="shared" si="0"/>
        <v>0.06030268760389823</v>
      </c>
      <c r="E41" s="6">
        <v>6096</v>
      </c>
      <c r="F41" s="7">
        <f t="shared" si="1"/>
        <v>0.037672185246296744</v>
      </c>
      <c r="G41" s="6">
        <v>7149</v>
      </c>
      <c r="H41" s="7">
        <f t="shared" si="2"/>
        <v>0.04417953614267969</v>
      </c>
      <c r="I41" s="11">
        <f t="shared" si="3"/>
        <v>23003</v>
      </c>
      <c r="J41" s="12">
        <f t="shared" si="3"/>
        <v>0.14215440899287468</v>
      </c>
      <c r="K41" s="6">
        <v>5893</v>
      </c>
      <c r="L41" s="7">
        <f t="shared" si="4"/>
        <v>0.03641768170216973</v>
      </c>
      <c r="M41" s="15">
        <f t="shared" si="5"/>
        <v>28896</v>
      </c>
      <c r="N41" s="16">
        <f>('[1]WA Counties RIP 2000'!G42+'[1]WA Counties RIP 2000'!I42)/'[1]WA Counties RIP 2000'!B42</f>
        <v>0.18633394513555437</v>
      </c>
      <c r="O41" s="6">
        <v>6105</v>
      </c>
      <c r="P41" s="7">
        <f t="shared" si="6"/>
        <v>0.037727803630026514</v>
      </c>
      <c r="Q41" s="6">
        <v>7314</v>
      </c>
      <c r="R41" s="8">
        <f t="shared" si="7"/>
        <v>0.04519920651105879</v>
      </c>
      <c r="S41" s="5">
        <v>7950</v>
      </c>
      <c r="T41" s="8">
        <v>0.0663939883953201</v>
      </c>
      <c r="U41" s="11">
        <f t="shared" si="9"/>
        <v>50265</v>
      </c>
      <c r="V41" s="12">
        <f t="shared" si="9"/>
        <v>0.3356549436719598</v>
      </c>
      <c r="W41" s="6">
        <v>111552</v>
      </c>
      <c r="X41" s="7">
        <f t="shared" si="10"/>
        <v>0.6893713268692412</v>
      </c>
    </row>
    <row r="42" spans="1:24" ht="12.75">
      <c r="A42" s="5" t="s">
        <v>47</v>
      </c>
      <c r="B42" s="6">
        <v>35280</v>
      </c>
      <c r="C42" s="6">
        <v>4885</v>
      </c>
      <c r="D42" s="7">
        <f t="shared" si="0"/>
        <v>0.13846371882086167</v>
      </c>
      <c r="E42" s="6">
        <v>2000</v>
      </c>
      <c r="F42" s="7">
        <f t="shared" si="1"/>
        <v>0.05668934240362812</v>
      </c>
      <c r="G42" s="6">
        <v>2142</v>
      </c>
      <c r="H42" s="7">
        <f t="shared" si="2"/>
        <v>0.060714285714285714</v>
      </c>
      <c r="I42" s="11">
        <f t="shared" si="3"/>
        <v>9027</v>
      </c>
      <c r="J42" s="12">
        <f t="shared" si="3"/>
        <v>0.2558673469387755</v>
      </c>
      <c r="K42" s="6">
        <v>1651</v>
      </c>
      <c r="L42" s="7">
        <f t="shared" si="4"/>
        <v>0.04679705215419501</v>
      </c>
      <c r="M42" s="15">
        <f t="shared" si="5"/>
        <v>10678</v>
      </c>
      <c r="N42" s="16">
        <f>('[1]WA Counties RIP 2000'!G43+'[1]WA Counties RIP 2000'!I43)/'[1]WA Counties RIP 2000'!B43</f>
        <v>0.3165816326530612</v>
      </c>
      <c r="O42" s="6">
        <v>1513</v>
      </c>
      <c r="P42" s="7">
        <f t="shared" si="6"/>
        <v>0.042885487528344673</v>
      </c>
      <c r="Q42" s="6">
        <v>1589</v>
      </c>
      <c r="R42" s="8">
        <f t="shared" si="7"/>
        <v>0.04503968253968254</v>
      </c>
      <c r="S42" s="5">
        <v>1545</v>
      </c>
      <c r="T42" s="8">
        <v>0.0663939883953201</v>
      </c>
      <c r="U42" s="11">
        <f t="shared" si="9"/>
        <v>15325</v>
      </c>
      <c r="V42" s="12">
        <f t="shared" si="9"/>
        <v>0.47090079111640853</v>
      </c>
      <c r="W42" s="6">
        <v>19955</v>
      </c>
      <c r="X42" s="7">
        <f t="shared" si="10"/>
        <v>0.5656179138321995</v>
      </c>
    </row>
    <row r="43" spans="1:24" ht="12.75">
      <c r="A43" s="5" t="s">
        <v>48</v>
      </c>
      <c r="B43" s="6">
        <v>218966</v>
      </c>
      <c r="C43" s="6">
        <v>17027</v>
      </c>
      <c r="D43" s="7">
        <f t="shared" si="0"/>
        <v>0.07776093092078222</v>
      </c>
      <c r="E43" s="6">
        <v>11085</v>
      </c>
      <c r="F43" s="7">
        <f t="shared" si="1"/>
        <v>0.050624297836193745</v>
      </c>
      <c r="G43" s="6">
        <v>14958</v>
      </c>
      <c r="H43" s="7">
        <f t="shared" si="2"/>
        <v>0.0683119753751724</v>
      </c>
      <c r="I43" s="11">
        <f t="shared" si="3"/>
        <v>43070</v>
      </c>
      <c r="J43" s="12">
        <f t="shared" si="3"/>
        <v>0.19669720413214836</v>
      </c>
      <c r="K43" s="6">
        <v>15107</v>
      </c>
      <c r="L43" s="7">
        <f t="shared" si="4"/>
        <v>0.06899244631586639</v>
      </c>
      <c r="M43" s="17">
        <f t="shared" si="5"/>
        <v>58177</v>
      </c>
      <c r="N43" s="18">
        <f>('[1]WA Counties RIP 2000'!G44+'[1]WA Counties RIP 2000'!I44)/'[1]WA Counties RIP 2000'!B44</f>
        <v>0.2650091795073208</v>
      </c>
      <c r="O43" s="6">
        <v>14177</v>
      </c>
      <c r="P43" s="7">
        <f t="shared" si="6"/>
        <v>0.06474521158536028</v>
      </c>
      <c r="Q43" s="6">
        <v>12522</v>
      </c>
      <c r="R43" s="8">
        <f t="shared" si="7"/>
        <v>0.05718696053268544</v>
      </c>
      <c r="S43" s="5">
        <v>11905</v>
      </c>
      <c r="T43" s="8">
        <f>S43/B43</f>
        <v>0.05436917146954322</v>
      </c>
      <c r="U43" s="11">
        <f t="shared" si="9"/>
        <v>96781</v>
      </c>
      <c r="V43" s="12">
        <f t="shared" si="9"/>
        <v>0.4413105230949097</v>
      </c>
      <c r="W43" s="6">
        <v>122185</v>
      </c>
      <c r="X43" s="22">
        <f t="shared" si="10"/>
        <v>0.5580090059643963</v>
      </c>
    </row>
    <row r="44" spans="1:24" ht="12.75">
      <c r="A44" s="5"/>
      <c r="B44" s="5"/>
      <c r="C44" s="5"/>
      <c r="D44" s="7"/>
      <c r="E44" s="5"/>
      <c r="F44" s="7"/>
      <c r="G44" s="5"/>
      <c r="H44" s="7"/>
      <c r="I44" s="12"/>
      <c r="J44" s="12"/>
      <c r="K44" s="5"/>
      <c r="L44" s="7"/>
      <c r="M44" s="19"/>
      <c r="N44" s="19"/>
      <c r="O44" s="5"/>
      <c r="P44" s="7"/>
      <c r="Q44" s="5"/>
      <c r="R44" s="7"/>
      <c r="S44" s="5"/>
      <c r="T44" s="7"/>
      <c r="U44" s="12"/>
      <c r="V44" s="12"/>
      <c r="W44" s="5"/>
      <c r="X44" s="7"/>
    </row>
    <row r="45" spans="1:24" ht="12.75">
      <c r="A45" s="5"/>
      <c r="B45" s="5"/>
      <c r="C45" s="5"/>
      <c r="D45" s="7"/>
      <c r="E45" s="5"/>
      <c r="F45" s="7"/>
      <c r="G45" s="5"/>
      <c r="H45" s="7"/>
      <c r="I45" s="12"/>
      <c r="J45" s="12"/>
      <c r="K45" s="5"/>
      <c r="L45" s="7"/>
      <c r="M45" s="19"/>
      <c r="N45" s="19"/>
      <c r="O45" s="5"/>
      <c r="P45" s="7"/>
      <c r="Q45" s="5"/>
      <c r="R45" s="7"/>
      <c r="S45" s="5"/>
      <c r="T45" s="7"/>
      <c r="U45" s="12"/>
      <c r="V45" s="12"/>
      <c r="W45" s="5"/>
      <c r="X45" s="7"/>
    </row>
    <row r="46" spans="1:24" ht="12.75">
      <c r="A46" s="5" t="s">
        <v>49</v>
      </c>
      <c r="B46" s="6">
        <f>SUM(B5:B43)</f>
        <v>5765201</v>
      </c>
      <c r="C46" s="6">
        <f>SUM(C5:C43)</f>
        <v>267601</v>
      </c>
      <c r="D46" s="7">
        <f>+C46/B46</f>
        <v>0.0464165950155077</v>
      </c>
      <c r="E46" s="6">
        <f>SUM(E5:E43)</f>
        <v>158758</v>
      </c>
      <c r="F46" s="7">
        <f>+E46/B46</f>
        <v>0.027537287945381263</v>
      </c>
      <c r="G46" s="6">
        <f>SUM(G5:G43)</f>
        <v>186011</v>
      </c>
      <c r="H46" s="7">
        <f>+G46/B46</f>
        <v>0.03226444316512122</v>
      </c>
      <c r="I46" s="11">
        <f>+SUM(G46,E46,C46)</f>
        <v>612370</v>
      </c>
      <c r="J46" s="12">
        <f>+SUM(H46,F46,D46)</f>
        <v>0.10621832612601018</v>
      </c>
      <c r="K46" s="6">
        <f>SUM(K5:K43)</f>
        <v>199806.5302460381</v>
      </c>
      <c r="L46" s="7">
        <f>+K46/B46</f>
        <v>0.03465733983013569</v>
      </c>
      <c r="M46" s="20">
        <f>+SUM(K46,I46,G46)</f>
        <v>998187.5302460381</v>
      </c>
      <c r="N46" s="21">
        <f>M46/B46</f>
        <v>0.1731401091212671</v>
      </c>
      <c r="O46" s="6">
        <f>SUM(O5:O43)</f>
        <v>223114</v>
      </c>
      <c r="P46" s="7">
        <f>+O46/B46</f>
        <v>0.038700125112723735</v>
      </c>
      <c r="Q46" s="6">
        <f>SUM(Q5:Q43)</f>
        <v>222694</v>
      </c>
      <c r="R46" s="7">
        <f>+Q46/B46</f>
        <v>0.03862727422686564</v>
      </c>
      <c r="S46" s="6">
        <f>SUM(S5:S43)</f>
        <v>232672</v>
      </c>
      <c r="T46" s="7">
        <f>+S46/B46</f>
        <v>0.040358003129465914</v>
      </c>
      <c r="U46" s="11">
        <f>+SUM(S46,Q46,O46,M46)</f>
        <v>1676667.530246038</v>
      </c>
      <c r="V46" s="12">
        <f>+SUM(T46,R46,P46,N46)</f>
        <v>0.2908255115903224</v>
      </c>
      <c r="W46" s="6">
        <f>SUM(W5:W43)</f>
        <v>4272413</v>
      </c>
      <c r="X46" s="7">
        <f>+W46/B46</f>
        <v>0.7410692185753801</v>
      </c>
    </row>
  </sheetData>
  <mergeCells count="12">
    <mergeCell ref="W3:X3"/>
    <mergeCell ref="K3:L3"/>
    <mergeCell ref="M3:N3"/>
    <mergeCell ref="O3:P3"/>
    <mergeCell ref="Q3:R3"/>
    <mergeCell ref="U2:V2"/>
    <mergeCell ref="C3:D3"/>
    <mergeCell ref="E3:F3"/>
    <mergeCell ref="G3:H3"/>
    <mergeCell ref="I3:J3"/>
    <mergeCell ref="S3:T3"/>
    <mergeCell ref="U3:V3"/>
  </mergeCells>
  <printOptions/>
  <pageMargins left="0.75" right="0.75" top="1" bottom="1" header="0.5" footer="0.5"/>
  <pageSetup fitToHeight="1" fitToWidth="1" orientation="landscape" scale="63" r:id="rId1"/>
  <headerFooter alignWithMargins="0">
    <oddHeader>&amp;L&amp;C2000 Census Data 
Population by income level&amp;RExhibit No.____(CME-3)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OpportunityCouncil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Eberdt</dc:creator>
  <cp:keywords/>
  <dc:description/>
  <cp:lastModifiedBy>Mike Sommerville, Customer Service Specialist 3</cp:lastModifiedBy>
  <cp:lastPrinted>2005-11-17T18:38:32Z</cp:lastPrinted>
  <dcterms:created xsi:type="dcterms:W3CDTF">2005-11-16T22:13:11Z</dcterms:created>
  <dcterms:modified xsi:type="dcterms:W3CDTF">2005-11-18T22:55:54Z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051090</vt:lpwstr>
  </property>
  <property fmtid="{D5CDD505-2E9C-101B-9397-08002B2CF9AE}" pid="6" name="IsConfidenti">
    <vt:lpwstr>0</vt:lpwstr>
  </property>
  <property fmtid="{D5CDD505-2E9C-101B-9397-08002B2CF9AE}" pid="7" name="Dat">
    <vt:lpwstr>2005-11-18T00:00:00Z</vt:lpwstr>
  </property>
  <property fmtid="{D5CDD505-2E9C-101B-9397-08002B2CF9AE}" pid="8" name="CaseTy">
    <vt:lpwstr>Transfer of Property</vt:lpwstr>
  </property>
  <property fmtid="{D5CDD505-2E9C-101B-9397-08002B2CF9AE}" pid="9" name="OpenedDa">
    <vt:lpwstr>2005-07-15T00:00:00Z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