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Direct Testimony\17) Knox\"/>
    </mc:Choice>
  </mc:AlternateContent>
  <xr:revisionPtr revIDLastSave="0" documentId="13_ncr:1_{BB579802-FA95-4C15-9177-CEEE24E695DA}" xr6:coauthVersionLast="44" xr6:coauthVersionMax="44" xr10:uidLastSave="{00000000-0000-0000-0000-000000000000}"/>
  <bookViews>
    <workbookView xWindow="1740" yWindow="-120" windowWidth="27180" windowHeight="16440" xr2:uid="{F47C4769-0B11-4ADA-9B03-A3867DC4E9E4}"/>
  </bookViews>
  <sheets>
    <sheet name="AMI Costs and Benefits -TLK-3" sheetId="1" r:id="rId1"/>
  </sheets>
  <externalReferences>
    <externalReference r:id="rId2"/>
  </externalReferences>
  <definedNames>
    <definedName name="AllocFactors">[1]Factors!$D$107:$AP$116</definedName>
    <definedName name="AllocFactors_C">[1]Factors!$W$107:$AF$116</definedName>
    <definedName name="AllocFactors_D">[1]Factors!$I$107:$V$116</definedName>
    <definedName name="AllocFactors_E">[1]Factors!$D$107:$H$116</definedName>
    <definedName name="check">[1]PROFORMA!$BN$5:$BN$540</definedName>
    <definedName name="ColHdr">SUBSTITUTE(ADDRESS(1,COLUMN(),4),1,"")</definedName>
    <definedName name="ColHdrProform">"("&amp;LOWER(SUBSTITUTE(ADDRESS(1,COLUMN(),4),1,""))&amp;")"</definedName>
    <definedName name="columnheader">SUBSTITUTE(ADDRESS(1,COLUMN(),4),1,"")</definedName>
    <definedName name="Pg1Row">MAX([1]Detail!$A:$A)</definedName>
    <definedName name="Pg2Row">MAX([1]Summary!$A:$A)</definedName>
    <definedName name="_xlnm.Print_Area" localSheetId="0">'AMI Costs and Benefits -TLK-3'!$A$1:$L$56</definedName>
    <definedName name="RowHdr">ROW([1]Detail!A1)</definedName>
    <definedName name="Scen">[1]Print!$B$14</definedName>
    <definedName name="Z_DA4A84E9_F403_4F42_B896_BF6299E271A0_.wvu.PrintArea" localSheetId="0" hidden="1">'AMI Costs and Benefits -TLK-3'!$B$1:$L$54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0" i="1" l="1"/>
  <c r="Q52" i="1" s="1"/>
  <c r="D52" i="1"/>
  <c r="I45" i="1"/>
  <c r="D43" i="1"/>
  <c r="D42" i="1"/>
  <c r="D41" i="1"/>
  <c r="D40" i="1"/>
  <c r="D39" i="1"/>
  <c r="K45" i="1"/>
  <c r="J45" i="1"/>
  <c r="H45" i="1"/>
  <c r="D38" i="1"/>
  <c r="F45" i="1"/>
  <c r="E45" i="1"/>
  <c r="F34" i="1"/>
  <c r="H34" i="1" s="1"/>
  <c r="J34" i="1" s="1"/>
  <c r="C32" i="1"/>
  <c r="D26" i="1"/>
  <c r="K24" i="1"/>
  <c r="F24" i="1"/>
  <c r="G24" i="1"/>
  <c r="D23" i="1"/>
  <c r="J24" i="1"/>
  <c r="I24" i="1"/>
  <c r="H24" i="1"/>
  <c r="E24" i="1"/>
  <c r="H20" i="1"/>
  <c r="E20" i="1"/>
  <c r="I20" i="1"/>
  <c r="F20" i="1"/>
  <c r="K20" i="1"/>
  <c r="J20" i="1"/>
  <c r="G20" i="1"/>
  <c r="J16" i="1"/>
  <c r="G16" i="1"/>
  <c r="K16" i="1"/>
  <c r="D15" i="1"/>
  <c r="D14" i="1"/>
  <c r="F16" i="1"/>
  <c r="E16" i="1"/>
  <c r="I12" i="1"/>
  <c r="J12" i="1"/>
  <c r="D11" i="1"/>
  <c r="K12" i="1"/>
  <c r="H12" i="1"/>
  <c r="G12" i="1"/>
  <c r="F12" i="1"/>
  <c r="D10" i="1"/>
  <c r="K8" i="1"/>
  <c r="F8" i="1"/>
  <c r="G8" i="1"/>
  <c r="D7" i="1"/>
  <c r="J8" i="1"/>
  <c r="I8" i="1"/>
  <c r="H8" i="1"/>
  <c r="D16" i="1" l="1"/>
  <c r="D45" i="1"/>
  <c r="D47" i="1" s="1"/>
  <c r="I47" i="1"/>
  <c r="D12" i="1"/>
  <c r="K52" i="1"/>
  <c r="G52" i="1"/>
  <c r="J52" i="1" s="1"/>
  <c r="F52" i="1"/>
  <c r="I52" i="1" s="1"/>
  <c r="E52" i="1"/>
  <c r="H52" i="1" s="1"/>
  <c r="D19" i="1"/>
  <c r="E34" i="1"/>
  <c r="G34" i="1" s="1"/>
  <c r="I34" i="1" s="1"/>
  <c r="K34" i="1" s="1"/>
  <c r="G45" i="1"/>
  <c r="G46" i="1"/>
  <c r="J46" i="1" s="1"/>
  <c r="J47" i="1" s="1"/>
  <c r="E12" i="1"/>
  <c r="D18" i="1"/>
  <c r="D6" i="1"/>
  <c r="D22" i="1"/>
  <c r="H16" i="1"/>
  <c r="E8" i="1"/>
  <c r="I16" i="1"/>
  <c r="K46" i="1"/>
  <c r="K47" i="1" s="1"/>
  <c r="E46" i="1"/>
  <c r="H46" i="1" s="1"/>
  <c r="H47" i="1" s="1"/>
  <c r="Q51" i="1"/>
  <c r="D51" i="1" s="1"/>
  <c r="F46" i="1"/>
  <c r="I46" i="1" s="1"/>
  <c r="F47" i="1" l="1"/>
  <c r="H30" i="1"/>
  <c r="I30" i="1"/>
  <c r="I33" i="1" s="1"/>
  <c r="E53" i="1"/>
  <c r="K53" i="1"/>
  <c r="J53" i="1"/>
  <c r="I53" i="1"/>
  <c r="H53" i="1"/>
  <c r="G53" i="1"/>
  <c r="D53" i="1"/>
  <c r="F53" i="1"/>
  <c r="E47" i="1"/>
  <c r="D8" i="1"/>
  <c r="D24" i="1"/>
  <c r="E30" i="1"/>
  <c r="D20" i="1"/>
  <c r="G47" i="1"/>
  <c r="H32" i="1" l="1"/>
  <c r="H33" i="1"/>
  <c r="F30" i="1"/>
  <c r="F32" i="1" s="1"/>
  <c r="G30" i="1"/>
  <c r="G32" i="1" s="1"/>
  <c r="J30" i="1"/>
  <c r="K30" i="1"/>
  <c r="I32" i="1"/>
  <c r="I35" i="1" s="1"/>
  <c r="I49" i="1" s="1"/>
  <c r="I55" i="1" s="1"/>
  <c r="J32" i="1"/>
  <c r="E32" i="1"/>
  <c r="E33" i="1"/>
  <c r="G33" i="1" l="1"/>
  <c r="G35" i="1" s="1"/>
  <c r="G49" i="1" s="1"/>
  <c r="G55" i="1" s="1"/>
  <c r="F33" i="1"/>
  <c r="H35" i="1"/>
  <c r="H49" i="1" s="1"/>
  <c r="H55" i="1" s="1"/>
  <c r="D30" i="1"/>
  <c r="D32" i="1" s="1"/>
  <c r="J33" i="1"/>
  <c r="J35" i="1" s="1"/>
  <c r="J49" i="1" s="1"/>
  <c r="J55" i="1" s="1"/>
  <c r="K33" i="1"/>
  <c r="K32" i="1"/>
  <c r="E35" i="1"/>
  <c r="E49" i="1" s="1"/>
  <c r="F35" i="1"/>
  <c r="F49" i="1" s="1"/>
  <c r="F55" i="1" s="1"/>
  <c r="D33" i="1" l="1"/>
  <c r="D35" i="1" s="1"/>
  <c r="K35" i="1"/>
  <c r="K49" i="1" s="1"/>
  <c r="K55" i="1" s="1"/>
  <c r="E55" i="1"/>
  <c r="D55" i="1" l="1"/>
  <c r="D49" i="1"/>
</calcChain>
</file>

<file path=xl/sharedStrings.xml><?xml version="1.0" encoding="utf-8"?>
<sst xmlns="http://schemas.openxmlformats.org/spreadsheetml/2006/main" count="57" uniqueCount="53">
  <si>
    <t>Washington Electric</t>
  </si>
  <si>
    <t>AMI Costs and Benefits Embedded in Cost of Service Study</t>
  </si>
  <si>
    <t>Line No.</t>
  </si>
  <si>
    <t>Total</t>
  </si>
  <si>
    <t>Rate Base Components</t>
  </si>
  <si>
    <t>AMI/MDM Software</t>
  </si>
  <si>
    <t>AMI/MDM Software Accum. Amort.</t>
  </si>
  <si>
    <t>Total AMI/MDM Software</t>
  </si>
  <si>
    <t>Meters</t>
  </si>
  <si>
    <t>Meters Accum. Depr.</t>
  </si>
  <si>
    <t>Total Meters</t>
  </si>
  <si>
    <t>AMI/MDM Office Equipment</t>
  </si>
  <si>
    <t>AMI/MDM Office Equipment Accum. Depr.</t>
  </si>
  <si>
    <t>AMI Laboratory Equipment</t>
  </si>
  <si>
    <t>AMI Laboratory Equipment Accum. Depr.</t>
  </si>
  <si>
    <t>AMI Regulatory Asset</t>
  </si>
  <si>
    <t>Subset of Regulatory Asset - AFUDC</t>
  </si>
  <si>
    <t>Subset of Accum Deferred Income Tax</t>
  </si>
  <si>
    <t>Total Rate Base</t>
  </si>
  <si>
    <t>Tax Benefit of Interest Expense</t>
  </si>
  <si>
    <t>wtd cost of debt</t>
  </si>
  <si>
    <t>Revenue Conversion Factor</t>
  </si>
  <si>
    <t>tax rate</t>
  </si>
  <si>
    <t>Rate Base Revenue Requirement</t>
  </si>
  <si>
    <t>Expense Components</t>
  </si>
  <si>
    <t>AMI/MDM Software Amort. Exp.</t>
  </si>
  <si>
    <t>Meters Depr. Exp.</t>
  </si>
  <si>
    <t>AMI/MDM Office Equip. Depr. Exp.</t>
  </si>
  <si>
    <t>AMI Laboratory Equip. Depr. Exp.</t>
  </si>
  <si>
    <t>AMI Communication Equip. Depr. Exp.</t>
  </si>
  <si>
    <t>AMI Regulatory Asset Amortization</t>
  </si>
  <si>
    <t xml:space="preserve">   Total Expenses</t>
  </si>
  <si>
    <t xml:space="preserve">   Revenue Conversion Factor </t>
  </si>
  <si>
    <t xml:space="preserve">   Expense Revenue Requirement</t>
  </si>
  <si>
    <t>Source: 3) AMI Report Benefits Workbook_Updated 09_01_2020</t>
  </si>
  <si>
    <t>Revenue Requirement Reductions Grand Total</t>
  </si>
  <si>
    <t xml:space="preserve">   Total AMI/MDM Revenue Requirements</t>
  </si>
  <si>
    <t>12 ME 09.30.2022</t>
  </si>
  <si>
    <t xml:space="preserve">   Rate Year O&amp;M Savings/Offsets</t>
  </si>
  <si>
    <t>Electric Share</t>
  </si>
  <si>
    <t>Natural Gas Share</t>
  </si>
  <si>
    <t xml:space="preserve">   Revenue Requirement Offset</t>
  </si>
  <si>
    <t>Benefits Allocated by Common Cost Allocator</t>
  </si>
  <si>
    <t xml:space="preserve">   Total AMI Rate Year Net Costs </t>
  </si>
  <si>
    <t>Sch 1-2</t>
  </si>
  <si>
    <t>Sch 11-12</t>
  </si>
  <si>
    <t>Sch 21-22</t>
  </si>
  <si>
    <t>Sch 25</t>
  </si>
  <si>
    <t>Sch 30-32</t>
  </si>
  <si>
    <t>Sch 41-48</t>
  </si>
  <si>
    <t>Open</t>
  </si>
  <si>
    <t>AMI Communication Equipment</t>
  </si>
  <si>
    <t>AMI Communication Equipment Accum. Depr.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</si>
</sst>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????_);_(@_)"/>
    <numFmt numFmtId="165" formatCode="&quot;$&quot;#,##0"/>
    <numFmt numFmtId="166" formatCode="&quot;$&quot;#,##0.0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42" fontId="0" fillId="0" borderId="0" xfId="0" applyNumberFormat="1"/>
    <xf numFmtId="1" fontId="0" fillId="0" borderId="0" xfId="0" applyNumberFormat="1"/>
    <xf numFmtId="42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2" fontId="1" fillId="0" borderId="0" xfId="0" applyNumberFormat="1" applyFont="1"/>
    <xf numFmtId="164" fontId="1" fillId="0" borderId="1" xfId="0" applyNumberFormat="1" applyFont="1" applyBorder="1"/>
    <xf numFmtId="0" fontId="2" fillId="0" borderId="0" xfId="0" applyFont="1" applyAlignment="1">
      <alignment horizontal="left"/>
    </xf>
    <xf numFmtId="42" fontId="2" fillId="0" borderId="0" xfId="0" applyNumberFormat="1" applyFont="1"/>
    <xf numFmtId="0" fontId="2" fillId="0" borderId="0" xfId="0" applyFont="1" applyAlignment="1">
      <alignment horizontal="right"/>
    </xf>
    <xf numFmtId="165" fontId="4" fillId="2" borderId="0" xfId="0" applyNumberFormat="1" applyFont="1" applyFill="1"/>
    <xf numFmtId="165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164" fontId="0" fillId="0" borderId="1" xfId="0" applyNumberFormat="1" applyFont="1" applyBorder="1"/>
    <xf numFmtId="10" fontId="0" fillId="0" borderId="0" xfId="0" applyNumberFormat="1" applyFont="1"/>
    <xf numFmtId="0" fontId="0" fillId="0" borderId="0" xfId="0" applyFont="1" applyAlignment="1">
      <alignment horizontal="left" indent="1"/>
    </xf>
  </cellXfs>
  <cellStyles count="2">
    <cellStyle name="Currency" xfId="1" builtinId="4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zhkw6\Desktop\2020%20WA%20GRC%20working%20files\Electric%20COS\UE-20%20new%20rule%20method%20Electric%20COS%20Model%2010.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RR Cross-reference "/>
      <sheetName val="B - COS results"/>
      <sheetName val="C-COS allocation factors"/>
      <sheetName val="D-Summary of adjustments"/>
      <sheetName val="E-Summary of results"/>
      <sheetName val="Print"/>
      <sheetName val="Detail"/>
      <sheetName val="Summary"/>
      <sheetName val="Factors"/>
      <sheetName val="Allocators"/>
      <sheetName val="Avg Cust Unit Cost"/>
      <sheetName val="AMI Costs and Benefits -TLK-3"/>
      <sheetName val="PROFORMA"/>
      <sheetName val="Rate Base Detail"/>
      <sheetName val="Labor Detail"/>
      <sheetName val="Renewable Future Peak Credit"/>
      <sheetName val="Demand Study Summary"/>
      <sheetName val="Line Transformer Cost"/>
      <sheetName val="Average Service Cost"/>
      <sheetName val="Average Meter Cost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Prior Method Base Case</v>
          </cell>
        </row>
      </sheetData>
      <sheetData sheetId="6">
        <row r="1">
          <cell r="A1" t="str">
            <v>A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30">
          <cell r="A730">
            <v>730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</sheetData>
      <sheetData sheetId="7">
        <row r="1">
          <cell r="A1" t="str">
            <v>A</v>
          </cell>
        </row>
        <row r="2">
          <cell r="A2">
            <v>753</v>
          </cell>
        </row>
        <row r="3">
          <cell r="A3">
            <v>754</v>
          </cell>
        </row>
        <row r="4">
          <cell r="A4">
            <v>755</v>
          </cell>
        </row>
        <row r="5">
          <cell r="A5">
            <v>756</v>
          </cell>
        </row>
        <row r="6">
          <cell r="A6">
            <v>757</v>
          </cell>
        </row>
        <row r="7">
          <cell r="A7">
            <v>758</v>
          </cell>
        </row>
        <row r="8">
          <cell r="A8">
            <v>759</v>
          </cell>
        </row>
        <row r="9">
          <cell r="A9">
            <v>760</v>
          </cell>
        </row>
        <row r="10">
          <cell r="A10">
            <v>761</v>
          </cell>
        </row>
        <row r="11">
          <cell r="A11">
            <v>762</v>
          </cell>
        </row>
        <row r="12">
          <cell r="A12">
            <v>763</v>
          </cell>
        </row>
        <row r="13">
          <cell r="A13">
            <v>764</v>
          </cell>
        </row>
        <row r="14">
          <cell r="A14">
            <v>765</v>
          </cell>
        </row>
        <row r="15">
          <cell r="A15">
            <v>766</v>
          </cell>
        </row>
        <row r="16">
          <cell r="A16">
            <v>767</v>
          </cell>
        </row>
        <row r="17">
          <cell r="A17">
            <v>768</v>
          </cell>
        </row>
        <row r="18">
          <cell r="A18">
            <v>769</v>
          </cell>
        </row>
        <row r="19">
          <cell r="A19">
            <v>770</v>
          </cell>
        </row>
        <row r="20">
          <cell r="A20">
            <v>771</v>
          </cell>
        </row>
        <row r="21">
          <cell r="A21">
            <v>772</v>
          </cell>
        </row>
        <row r="22">
          <cell r="A22">
            <v>773</v>
          </cell>
        </row>
        <row r="23">
          <cell r="A23">
            <v>774</v>
          </cell>
        </row>
        <row r="24">
          <cell r="A24">
            <v>775</v>
          </cell>
        </row>
        <row r="25">
          <cell r="A25">
            <v>776</v>
          </cell>
        </row>
        <row r="26">
          <cell r="A26">
            <v>777</v>
          </cell>
        </row>
        <row r="27">
          <cell r="A27">
            <v>778</v>
          </cell>
        </row>
        <row r="28">
          <cell r="A28">
            <v>779</v>
          </cell>
        </row>
        <row r="29">
          <cell r="A29">
            <v>780</v>
          </cell>
        </row>
        <row r="30">
          <cell r="A30">
            <v>781</v>
          </cell>
        </row>
        <row r="31">
          <cell r="A31">
            <v>782</v>
          </cell>
        </row>
        <row r="32">
          <cell r="A32">
            <v>783</v>
          </cell>
        </row>
        <row r="33">
          <cell r="A33">
            <v>784</v>
          </cell>
        </row>
        <row r="34">
          <cell r="A34">
            <v>785</v>
          </cell>
        </row>
        <row r="35">
          <cell r="A35">
            <v>786</v>
          </cell>
        </row>
        <row r="36">
          <cell r="A36">
            <v>787</v>
          </cell>
        </row>
        <row r="37">
          <cell r="A37">
            <v>788</v>
          </cell>
        </row>
        <row r="38">
          <cell r="A38">
            <v>789</v>
          </cell>
        </row>
        <row r="39">
          <cell r="A39">
            <v>790</v>
          </cell>
        </row>
        <row r="40">
          <cell r="A40">
            <v>791</v>
          </cell>
        </row>
        <row r="41">
          <cell r="A41">
            <v>792</v>
          </cell>
        </row>
        <row r="42">
          <cell r="A42">
            <v>793</v>
          </cell>
        </row>
        <row r="43">
          <cell r="A43">
            <v>794</v>
          </cell>
        </row>
        <row r="44">
          <cell r="A44">
            <v>795</v>
          </cell>
        </row>
        <row r="45">
          <cell r="A45">
            <v>796</v>
          </cell>
        </row>
        <row r="46">
          <cell r="A46">
            <v>797</v>
          </cell>
        </row>
        <row r="47">
          <cell r="A47">
            <v>798</v>
          </cell>
        </row>
        <row r="48">
          <cell r="A48">
            <v>799</v>
          </cell>
        </row>
        <row r="49">
          <cell r="A49">
            <v>800</v>
          </cell>
        </row>
        <row r="50">
          <cell r="A50">
            <v>801</v>
          </cell>
        </row>
        <row r="51">
          <cell r="A51">
            <v>802</v>
          </cell>
        </row>
        <row r="52">
          <cell r="A52">
            <v>803</v>
          </cell>
        </row>
        <row r="53">
          <cell r="A53">
            <v>804</v>
          </cell>
        </row>
        <row r="54">
          <cell r="A54">
            <v>805</v>
          </cell>
        </row>
        <row r="55">
          <cell r="A55">
            <v>806</v>
          </cell>
        </row>
        <row r="56">
          <cell r="A56">
            <v>807</v>
          </cell>
        </row>
        <row r="57">
          <cell r="A57">
            <v>808</v>
          </cell>
        </row>
        <row r="58">
          <cell r="A58">
            <v>809</v>
          </cell>
        </row>
        <row r="59">
          <cell r="A59">
            <v>810</v>
          </cell>
        </row>
        <row r="60">
          <cell r="A60">
            <v>811</v>
          </cell>
        </row>
        <row r="61">
          <cell r="A61">
            <v>812</v>
          </cell>
        </row>
        <row r="62">
          <cell r="A62">
            <v>813</v>
          </cell>
        </row>
        <row r="63">
          <cell r="A63">
            <v>814</v>
          </cell>
        </row>
        <row r="64">
          <cell r="A64">
            <v>815</v>
          </cell>
        </row>
        <row r="65">
          <cell r="A65">
            <v>816</v>
          </cell>
        </row>
        <row r="66">
          <cell r="A66">
            <v>817</v>
          </cell>
        </row>
        <row r="67">
          <cell r="A67">
            <v>818</v>
          </cell>
        </row>
        <row r="68">
          <cell r="A68">
            <v>819</v>
          </cell>
        </row>
        <row r="69">
          <cell r="A69">
            <v>820</v>
          </cell>
        </row>
        <row r="70">
          <cell r="A70">
            <v>821</v>
          </cell>
        </row>
        <row r="71">
          <cell r="A71">
            <v>822</v>
          </cell>
        </row>
        <row r="72">
          <cell r="A72">
            <v>823</v>
          </cell>
        </row>
        <row r="73">
          <cell r="A73">
            <v>824</v>
          </cell>
        </row>
        <row r="74">
          <cell r="A74">
            <v>825</v>
          </cell>
        </row>
        <row r="75">
          <cell r="A75">
            <v>826</v>
          </cell>
        </row>
        <row r="76">
          <cell r="A76">
            <v>827</v>
          </cell>
        </row>
        <row r="77">
          <cell r="A77">
            <v>828</v>
          </cell>
        </row>
        <row r="78">
          <cell r="A78">
            <v>829</v>
          </cell>
        </row>
        <row r="79">
          <cell r="A79">
            <v>830</v>
          </cell>
        </row>
        <row r="80">
          <cell r="A80">
            <v>831</v>
          </cell>
        </row>
        <row r="81">
          <cell r="A81">
            <v>832</v>
          </cell>
        </row>
        <row r="82">
          <cell r="A82">
            <v>833</v>
          </cell>
        </row>
        <row r="83">
          <cell r="A83">
            <v>834</v>
          </cell>
        </row>
        <row r="84">
          <cell r="A84">
            <v>835</v>
          </cell>
        </row>
        <row r="85">
          <cell r="A85">
            <v>836</v>
          </cell>
        </row>
        <row r="86">
          <cell r="A86">
            <v>837</v>
          </cell>
        </row>
        <row r="87">
          <cell r="A87">
            <v>838</v>
          </cell>
        </row>
        <row r="88">
          <cell r="A88">
            <v>839</v>
          </cell>
        </row>
        <row r="89">
          <cell r="A89">
            <v>840</v>
          </cell>
        </row>
        <row r="90">
          <cell r="A90">
            <v>841</v>
          </cell>
        </row>
        <row r="91">
          <cell r="A91">
            <v>842</v>
          </cell>
        </row>
        <row r="92">
          <cell r="A92">
            <v>843</v>
          </cell>
        </row>
        <row r="93">
          <cell r="A93">
            <v>844</v>
          </cell>
        </row>
        <row r="94">
          <cell r="A94">
            <v>845</v>
          </cell>
        </row>
        <row r="95">
          <cell r="A95">
            <v>846</v>
          </cell>
        </row>
        <row r="96">
          <cell r="A96">
            <v>847</v>
          </cell>
        </row>
        <row r="97">
          <cell r="A97">
            <v>848</v>
          </cell>
        </row>
        <row r="98">
          <cell r="A98">
            <v>849</v>
          </cell>
        </row>
        <row r="99">
          <cell r="A99">
            <v>850</v>
          </cell>
        </row>
        <row r="100">
          <cell r="A100">
            <v>851</v>
          </cell>
        </row>
        <row r="101">
          <cell r="A101">
            <v>852</v>
          </cell>
        </row>
        <row r="102">
          <cell r="A102">
            <v>853</v>
          </cell>
        </row>
        <row r="103">
          <cell r="A103">
            <v>854</v>
          </cell>
        </row>
        <row r="104">
          <cell r="A104">
            <v>855</v>
          </cell>
        </row>
        <row r="105">
          <cell r="A105">
            <v>856</v>
          </cell>
        </row>
        <row r="106">
          <cell r="A106">
            <v>857</v>
          </cell>
        </row>
        <row r="107">
          <cell r="A107">
            <v>858</v>
          </cell>
        </row>
        <row r="108">
          <cell r="A108">
            <v>859</v>
          </cell>
        </row>
        <row r="109">
          <cell r="A109">
            <v>860</v>
          </cell>
        </row>
        <row r="110">
          <cell r="A110">
            <v>861</v>
          </cell>
        </row>
        <row r="111">
          <cell r="A111">
            <v>862</v>
          </cell>
        </row>
        <row r="112">
          <cell r="A112">
            <v>863</v>
          </cell>
        </row>
        <row r="113">
          <cell r="A113">
            <v>864</v>
          </cell>
        </row>
        <row r="114">
          <cell r="A114">
            <v>865</v>
          </cell>
        </row>
        <row r="115">
          <cell r="A115">
            <v>866</v>
          </cell>
        </row>
        <row r="116">
          <cell r="A116">
            <v>867</v>
          </cell>
        </row>
        <row r="117">
          <cell r="A117">
            <v>868</v>
          </cell>
        </row>
        <row r="118">
          <cell r="A118">
            <v>869</v>
          </cell>
        </row>
        <row r="119">
          <cell r="A119">
            <v>870</v>
          </cell>
        </row>
        <row r="120">
          <cell r="A120">
            <v>871</v>
          </cell>
        </row>
        <row r="121">
          <cell r="A121">
            <v>872</v>
          </cell>
        </row>
        <row r="122">
          <cell r="A122">
            <v>873</v>
          </cell>
        </row>
        <row r="123">
          <cell r="A123">
            <v>874</v>
          </cell>
        </row>
        <row r="124">
          <cell r="A124">
            <v>875</v>
          </cell>
        </row>
        <row r="125">
          <cell r="A125">
            <v>876</v>
          </cell>
        </row>
        <row r="126">
          <cell r="A126">
            <v>877</v>
          </cell>
        </row>
        <row r="127">
          <cell r="A127">
            <v>878</v>
          </cell>
        </row>
        <row r="128">
          <cell r="A128">
            <v>879</v>
          </cell>
        </row>
        <row r="129">
          <cell r="A129">
            <v>880</v>
          </cell>
        </row>
        <row r="130">
          <cell r="A130">
            <v>881</v>
          </cell>
        </row>
        <row r="131">
          <cell r="A131">
            <v>882</v>
          </cell>
        </row>
        <row r="132">
          <cell r="A132">
            <v>883</v>
          </cell>
        </row>
        <row r="133">
          <cell r="A133">
            <v>884</v>
          </cell>
        </row>
        <row r="134">
          <cell r="A134">
            <v>885</v>
          </cell>
        </row>
        <row r="135">
          <cell r="A135">
            <v>886</v>
          </cell>
        </row>
        <row r="136">
          <cell r="A136">
            <v>887</v>
          </cell>
        </row>
        <row r="137">
          <cell r="A137">
            <v>888</v>
          </cell>
        </row>
        <row r="138">
          <cell r="A138">
            <v>889</v>
          </cell>
        </row>
        <row r="139">
          <cell r="A139">
            <v>890</v>
          </cell>
        </row>
        <row r="140">
          <cell r="A140">
            <v>891</v>
          </cell>
        </row>
        <row r="141">
          <cell r="A141">
            <v>892</v>
          </cell>
        </row>
        <row r="142">
          <cell r="A142">
            <v>893</v>
          </cell>
        </row>
        <row r="143">
          <cell r="A143">
            <v>894</v>
          </cell>
        </row>
        <row r="144">
          <cell r="A144">
            <v>895</v>
          </cell>
        </row>
        <row r="145">
          <cell r="A145">
            <v>896</v>
          </cell>
        </row>
        <row r="146">
          <cell r="A146">
            <v>897</v>
          </cell>
        </row>
        <row r="147">
          <cell r="A147">
            <v>898</v>
          </cell>
        </row>
        <row r="148">
          <cell r="A148">
            <v>899</v>
          </cell>
        </row>
        <row r="149">
          <cell r="A149">
            <v>900</v>
          </cell>
        </row>
        <row r="150">
          <cell r="A150">
            <v>901</v>
          </cell>
        </row>
        <row r="151">
          <cell r="A151">
            <v>902</v>
          </cell>
        </row>
        <row r="152">
          <cell r="A152">
            <v>903</v>
          </cell>
        </row>
        <row r="153">
          <cell r="A153">
            <v>904</v>
          </cell>
        </row>
        <row r="154">
          <cell r="A154">
            <v>905</v>
          </cell>
        </row>
        <row r="155">
          <cell r="A155">
            <v>906</v>
          </cell>
        </row>
        <row r="156">
          <cell r="A156">
            <v>907</v>
          </cell>
        </row>
        <row r="157">
          <cell r="A157">
            <v>908</v>
          </cell>
        </row>
        <row r="158">
          <cell r="A158">
            <v>909</v>
          </cell>
        </row>
        <row r="159">
          <cell r="A159">
            <v>910</v>
          </cell>
        </row>
        <row r="160">
          <cell r="A160">
            <v>911</v>
          </cell>
        </row>
        <row r="161">
          <cell r="A161">
            <v>912</v>
          </cell>
        </row>
        <row r="162">
          <cell r="A162">
            <v>913</v>
          </cell>
        </row>
        <row r="163">
          <cell r="A163">
            <v>914</v>
          </cell>
        </row>
        <row r="164">
          <cell r="A164">
            <v>915</v>
          </cell>
        </row>
        <row r="165">
          <cell r="A165">
            <v>916</v>
          </cell>
        </row>
        <row r="166">
          <cell r="A166">
            <v>917</v>
          </cell>
        </row>
        <row r="167">
          <cell r="A167">
            <v>918</v>
          </cell>
        </row>
        <row r="168">
          <cell r="A168">
            <v>919</v>
          </cell>
        </row>
        <row r="169">
          <cell r="A169">
            <v>920</v>
          </cell>
        </row>
        <row r="170">
          <cell r="A170">
            <v>921</v>
          </cell>
        </row>
        <row r="171">
          <cell r="A171">
            <v>922</v>
          </cell>
        </row>
        <row r="172">
          <cell r="A172">
            <v>923</v>
          </cell>
        </row>
        <row r="173">
          <cell r="A173">
            <v>924</v>
          </cell>
        </row>
        <row r="174">
          <cell r="A174">
            <v>925</v>
          </cell>
        </row>
        <row r="175">
          <cell r="A175">
            <v>926</v>
          </cell>
        </row>
        <row r="176">
          <cell r="A176">
            <v>927</v>
          </cell>
        </row>
        <row r="177">
          <cell r="A177">
            <v>928</v>
          </cell>
        </row>
        <row r="178">
          <cell r="A178">
            <v>929</v>
          </cell>
        </row>
        <row r="179">
          <cell r="A179">
            <v>930</v>
          </cell>
        </row>
        <row r="180">
          <cell r="A180">
            <v>931</v>
          </cell>
        </row>
        <row r="181">
          <cell r="A181">
            <v>932</v>
          </cell>
        </row>
        <row r="182">
          <cell r="A182">
            <v>933</v>
          </cell>
        </row>
        <row r="183">
          <cell r="A183">
            <v>934</v>
          </cell>
        </row>
        <row r="184">
          <cell r="A184">
            <v>935</v>
          </cell>
        </row>
        <row r="185">
          <cell r="A185">
            <v>936</v>
          </cell>
        </row>
        <row r="186">
          <cell r="A186">
            <v>937</v>
          </cell>
        </row>
        <row r="187">
          <cell r="A187">
            <v>938</v>
          </cell>
        </row>
        <row r="188">
          <cell r="A188">
            <v>939</v>
          </cell>
        </row>
        <row r="189">
          <cell r="A189">
            <v>940</v>
          </cell>
        </row>
        <row r="190">
          <cell r="A190">
            <v>941</v>
          </cell>
        </row>
        <row r="191">
          <cell r="A191">
            <v>942</v>
          </cell>
        </row>
        <row r="192">
          <cell r="A192">
            <v>943</v>
          </cell>
        </row>
        <row r="193">
          <cell r="A193">
            <v>944</v>
          </cell>
        </row>
        <row r="194">
          <cell r="A194">
            <v>945</v>
          </cell>
        </row>
        <row r="195">
          <cell r="A195">
            <v>946</v>
          </cell>
        </row>
        <row r="196">
          <cell r="A196">
            <v>947</v>
          </cell>
        </row>
        <row r="197">
          <cell r="A197">
            <v>948</v>
          </cell>
        </row>
        <row r="198">
          <cell r="A198">
            <v>949</v>
          </cell>
        </row>
        <row r="199">
          <cell r="A199">
            <v>950</v>
          </cell>
        </row>
        <row r="200">
          <cell r="A200">
            <v>951</v>
          </cell>
        </row>
        <row r="201">
          <cell r="A201">
            <v>952</v>
          </cell>
        </row>
        <row r="202">
          <cell r="A202">
            <v>953</v>
          </cell>
        </row>
        <row r="203">
          <cell r="A203">
            <v>954</v>
          </cell>
        </row>
        <row r="204">
          <cell r="A204">
            <v>955</v>
          </cell>
        </row>
        <row r="205">
          <cell r="A205">
            <v>956</v>
          </cell>
        </row>
        <row r="206">
          <cell r="A206">
            <v>957</v>
          </cell>
        </row>
        <row r="207">
          <cell r="A207">
            <v>958</v>
          </cell>
        </row>
        <row r="208">
          <cell r="A208">
            <v>959</v>
          </cell>
        </row>
        <row r="209">
          <cell r="A209">
            <v>960</v>
          </cell>
        </row>
        <row r="210">
          <cell r="A210">
            <v>961</v>
          </cell>
        </row>
        <row r="211">
          <cell r="A211">
            <v>962</v>
          </cell>
        </row>
        <row r="212">
          <cell r="A212">
            <v>963</v>
          </cell>
        </row>
        <row r="213">
          <cell r="A213">
            <v>964</v>
          </cell>
        </row>
        <row r="214">
          <cell r="A214">
            <v>965</v>
          </cell>
        </row>
        <row r="215">
          <cell r="A215">
            <v>966</v>
          </cell>
        </row>
        <row r="216">
          <cell r="A216">
            <v>967</v>
          </cell>
        </row>
        <row r="217">
          <cell r="A217">
            <v>968</v>
          </cell>
        </row>
        <row r="218">
          <cell r="A218">
            <v>969</v>
          </cell>
        </row>
        <row r="219">
          <cell r="A219">
            <v>970</v>
          </cell>
        </row>
        <row r="220">
          <cell r="A220">
            <v>971</v>
          </cell>
        </row>
        <row r="221">
          <cell r="A221">
            <v>972</v>
          </cell>
        </row>
        <row r="222">
          <cell r="A222">
            <v>973</v>
          </cell>
        </row>
        <row r="223">
          <cell r="A223">
            <v>974</v>
          </cell>
        </row>
        <row r="224">
          <cell r="A224">
            <v>975</v>
          </cell>
        </row>
        <row r="225">
          <cell r="A225">
            <v>976</v>
          </cell>
        </row>
        <row r="226">
          <cell r="A226">
            <v>977</v>
          </cell>
        </row>
        <row r="227">
          <cell r="A227">
            <v>978</v>
          </cell>
        </row>
        <row r="228">
          <cell r="A228">
            <v>979</v>
          </cell>
        </row>
        <row r="229">
          <cell r="A229">
            <v>980</v>
          </cell>
        </row>
        <row r="230">
          <cell r="A230">
            <v>981</v>
          </cell>
        </row>
        <row r="231">
          <cell r="A231">
            <v>982</v>
          </cell>
        </row>
        <row r="232">
          <cell r="A232">
            <v>983</v>
          </cell>
        </row>
        <row r="233">
          <cell r="A233">
            <v>984</v>
          </cell>
        </row>
        <row r="234">
          <cell r="A234">
            <v>985</v>
          </cell>
        </row>
        <row r="235">
          <cell r="A235">
            <v>986</v>
          </cell>
        </row>
        <row r="236">
          <cell r="A236">
            <v>987</v>
          </cell>
        </row>
        <row r="237">
          <cell r="A237">
            <v>988</v>
          </cell>
        </row>
        <row r="238">
          <cell r="A238">
            <v>989</v>
          </cell>
        </row>
        <row r="239">
          <cell r="A239">
            <v>990</v>
          </cell>
        </row>
        <row r="240">
          <cell r="A240">
            <v>991</v>
          </cell>
        </row>
        <row r="241">
          <cell r="A241">
            <v>992</v>
          </cell>
        </row>
        <row r="242">
          <cell r="A242">
            <v>993</v>
          </cell>
        </row>
        <row r="243">
          <cell r="A243">
            <v>994</v>
          </cell>
        </row>
        <row r="244">
          <cell r="A244">
            <v>995</v>
          </cell>
        </row>
        <row r="245">
          <cell r="A245">
            <v>996</v>
          </cell>
        </row>
        <row r="246">
          <cell r="A246">
            <v>997</v>
          </cell>
        </row>
        <row r="247">
          <cell r="A247">
            <v>998</v>
          </cell>
        </row>
        <row r="248">
          <cell r="A248">
            <v>999</v>
          </cell>
        </row>
        <row r="249">
          <cell r="A249">
            <v>1000</v>
          </cell>
        </row>
        <row r="250">
          <cell r="A250">
            <v>1001</v>
          </cell>
        </row>
        <row r="251">
          <cell r="A251">
            <v>1002</v>
          </cell>
        </row>
        <row r="252">
          <cell r="A252">
            <v>1003</v>
          </cell>
        </row>
        <row r="253">
          <cell r="A253">
            <v>1004</v>
          </cell>
        </row>
        <row r="254">
          <cell r="A254">
            <v>1005</v>
          </cell>
        </row>
        <row r="255">
          <cell r="A255">
            <v>1006</v>
          </cell>
        </row>
        <row r="256">
          <cell r="A256">
            <v>1007</v>
          </cell>
        </row>
        <row r="257">
          <cell r="A257">
            <v>1008</v>
          </cell>
        </row>
        <row r="258">
          <cell r="A258">
            <v>1009</v>
          </cell>
        </row>
        <row r="259">
          <cell r="A259">
            <v>1010</v>
          </cell>
        </row>
        <row r="260">
          <cell r="A260">
            <v>1011</v>
          </cell>
        </row>
        <row r="261">
          <cell r="A261">
            <v>1012</v>
          </cell>
        </row>
        <row r="262">
          <cell r="A262">
            <v>1013</v>
          </cell>
        </row>
        <row r="263">
          <cell r="A263">
            <v>1014</v>
          </cell>
        </row>
        <row r="264">
          <cell r="A264">
            <v>1015</v>
          </cell>
        </row>
        <row r="265">
          <cell r="A265">
            <v>1016</v>
          </cell>
        </row>
        <row r="266">
          <cell r="A266">
            <v>1017</v>
          </cell>
        </row>
        <row r="267">
          <cell r="A267">
            <v>1018</v>
          </cell>
        </row>
        <row r="268">
          <cell r="A268">
            <v>1019</v>
          </cell>
        </row>
        <row r="269">
          <cell r="A269">
            <v>1020</v>
          </cell>
        </row>
        <row r="270">
          <cell r="A270">
            <v>1021</v>
          </cell>
        </row>
        <row r="271">
          <cell r="A271">
            <v>1022</v>
          </cell>
        </row>
        <row r="272">
          <cell r="A272">
            <v>1023</v>
          </cell>
        </row>
        <row r="273">
          <cell r="A273">
            <v>1024</v>
          </cell>
        </row>
        <row r="274">
          <cell r="A274">
            <v>1025</v>
          </cell>
        </row>
        <row r="275">
          <cell r="A275">
            <v>1026</v>
          </cell>
        </row>
        <row r="276">
          <cell r="A276">
            <v>1027</v>
          </cell>
        </row>
        <row r="277">
          <cell r="A277">
            <v>1028</v>
          </cell>
        </row>
        <row r="278">
          <cell r="A278">
            <v>1029</v>
          </cell>
        </row>
        <row r="279">
          <cell r="A279">
            <v>1030</v>
          </cell>
        </row>
        <row r="280">
          <cell r="A280">
            <v>1031</v>
          </cell>
        </row>
        <row r="281">
          <cell r="A281">
            <v>1032</v>
          </cell>
        </row>
        <row r="282">
          <cell r="A282">
            <v>1033</v>
          </cell>
        </row>
        <row r="283">
          <cell r="A283">
            <v>1034</v>
          </cell>
        </row>
        <row r="284">
          <cell r="A284">
            <v>1035</v>
          </cell>
        </row>
        <row r="285">
          <cell r="A285">
            <v>1036</v>
          </cell>
        </row>
        <row r="286">
          <cell r="A286">
            <v>1037</v>
          </cell>
        </row>
        <row r="287">
          <cell r="A287">
            <v>1038</v>
          </cell>
        </row>
        <row r="288">
          <cell r="A288">
            <v>1039</v>
          </cell>
        </row>
        <row r="289">
          <cell r="A289">
            <v>1040</v>
          </cell>
        </row>
        <row r="290">
          <cell r="A290">
            <v>1041</v>
          </cell>
        </row>
        <row r="291">
          <cell r="A291">
            <v>1042</v>
          </cell>
        </row>
        <row r="292">
          <cell r="A292">
            <v>1043</v>
          </cell>
        </row>
        <row r="293">
          <cell r="A293">
            <v>1044</v>
          </cell>
        </row>
        <row r="294">
          <cell r="A294">
            <v>1045</v>
          </cell>
        </row>
        <row r="295">
          <cell r="A295">
            <v>1046</v>
          </cell>
        </row>
        <row r="296">
          <cell r="A296">
            <v>1047</v>
          </cell>
        </row>
        <row r="297">
          <cell r="A297">
            <v>1048</v>
          </cell>
        </row>
        <row r="298">
          <cell r="A298">
            <v>1049</v>
          </cell>
        </row>
        <row r="299">
          <cell r="A299">
            <v>1050</v>
          </cell>
        </row>
        <row r="300">
          <cell r="A300">
            <v>1051</v>
          </cell>
        </row>
        <row r="301">
          <cell r="A301">
            <v>1052</v>
          </cell>
        </row>
        <row r="302">
          <cell r="A302">
            <v>1053</v>
          </cell>
        </row>
        <row r="303">
          <cell r="A303">
            <v>1054</v>
          </cell>
        </row>
        <row r="304">
          <cell r="A304">
            <v>1055</v>
          </cell>
        </row>
        <row r="305">
          <cell r="A305">
            <v>1056</v>
          </cell>
        </row>
        <row r="306">
          <cell r="A306">
            <v>1057</v>
          </cell>
        </row>
        <row r="307">
          <cell r="A307">
            <v>1058</v>
          </cell>
        </row>
        <row r="308">
          <cell r="A308">
            <v>1059</v>
          </cell>
        </row>
        <row r="309">
          <cell r="A309">
            <v>1060</v>
          </cell>
        </row>
        <row r="310">
          <cell r="A310">
            <v>1061</v>
          </cell>
        </row>
        <row r="311">
          <cell r="A311">
            <v>1062</v>
          </cell>
        </row>
        <row r="312">
          <cell r="A312">
            <v>1063</v>
          </cell>
        </row>
        <row r="313">
          <cell r="A313">
            <v>1064</v>
          </cell>
        </row>
        <row r="314">
          <cell r="A314">
            <v>1065</v>
          </cell>
        </row>
        <row r="315">
          <cell r="A315">
            <v>1066</v>
          </cell>
        </row>
        <row r="316">
          <cell r="A316">
            <v>1067</v>
          </cell>
        </row>
        <row r="317">
          <cell r="A317">
            <v>1068</v>
          </cell>
        </row>
        <row r="318">
          <cell r="A318">
            <v>1069</v>
          </cell>
        </row>
        <row r="319">
          <cell r="A319">
            <v>1070</v>
          </cell>
        </row>
        <row r="320">
          <cell r="A320">
            <v>1071</v>
          </cell>
        </row>
        <row r="321">
          <cell r="A321">
            <v>1072</v>
          </cell>
        </row>
        <row r="322">
          <cell r="A322">
            <v>1073</v>
          </cell>
        </row>
        <row r="323">
          <cell r="A323">
            <v>1074</v>
          </cell>
        </row>
        <row r="324">
          <cell r="A324">
            <v>1075</v>
          </cell>
        </row>
        <row r="325">
          <cell r="A325">
            <v>1076</v>
          </cell>
        </row>
        <row r="326">
          <cell r="A326">
            <v>1077</v>
          </cell>
        </row>
        <row r="327">
          <cell r="A327">
            <v>1078</v>
          </cell>
        </row>
        <row r="328">
          <cell r="A328">
            <v>1079</v>
          </cell>
        </row>
        <row r="329">
          <cell r="A329">
            <v>1080</v>
          </cell>
        </row>
        <row r="330">
          <cell r="A330">
            <v>1081</v>
          </cell>
        </row>
        <row r="331">
          <cell r="A331">
            <v>1082</v>
          </cell>
        </row>
        <row r="332">
          <cell r="A332">
            <v>1083</v>
          </cell>
        </row>
        <row r="333">
          <cell r="A333">
            <v>1084</v>
          </cell>
        </row>
        <row r="334">
          <cell r="A334">
            <v>1085</v>
          </cell>
        </row>
        <row r="335">
          <cell r="A335">
            <v>1086</v>
          </cell>
        </row>
        <row r="336">
          <cell r="A336">
            <v>1087</v>
          </cell>
        </row>
        <row r="337">
          <cell r="A337">
            <v>1088</v>
          </cell>
        </row>
        <row r="338">
          <cell r="A338">
            <v>1089</v>
          </cell>
        </row>
        <row r="339">
          <cell r="A339">
            <v>1090</v>
          </cell>
        </row>
        <row r="340">
          <cell r="A340">
            <v>1091</v>
          </cell>
        </row>
        <row r="341">
          <cell r="A341">
            <v>1092</v>
          </cell>
        </row>
        <row r="342">
          <cell r="A342">
            <v>1093</v>
          </cell>
        </row>
        <row r="343">
          <cell r="A343">
            <v>1094</v>
          </cell>
        </row>
        <row r="344">
          <cell r="A344">
            <v>1095</v>
          </cell>
        </row>
        <row r="345">
          <cell r="A345">
            <v>1096</v>
          </cell>
        </row>
        <row r="346">
          <cell r="A346">
            <v>1097</v>
          </cell>
        </row>
        <row r="347">
          <cell r="A347">
            <v>1098</v>
          </cell>
        </row>
        <row r="348">
          <cell r="A348">
            <v>1099</v>
          </cell>
        </row>
        <row r="349">
          <cell r="A349">
            <v>1100</v>
          </cell>
        </row>
        <row r="350">
          <cell r="A350">
            <v>1101</v>
          </cell>
        </row>
        <row r="351">
          <cell r="A351">
            <v>1102</v>
          </cell>
        </row>
        <row r="352">
          <cell r="A352">
            <v>1103</v>
          </cell>
        </row>
        <row r="353">
          <cell r="A353">
            <v>1104</v>
          </cell>
        </row>
        <row r="354">
          <cell r="A354">
            <v>1105</v>
          </cell>
        </row>
        <row r="355">
          <cell r="A355">
            <v>1106</v>
          </cell>
        </row>
        <row r="356">
          <cell r="A356">
            <v>1107</v>
          </cell>
        </row>
        <row r="357">
          <cell r="A357">
            <v>1108</v>
          </cell>
        </row>
        <row r="358">
          <cell r="A358">
            <v>1109</v>
          </cell>
        </row>
        <row r="359">
          <cell r="A359">
            <v>1110</v>
          </cell>
        </row>
        <row r="360">
          <cell r="A360">
            <v>1111</v>
          </cell>
        </row>
        <row r="361">
          <cell r="A361">
            <v>1112</v>
          </cell>
        </row>
        <row r="362">
          <cell r="A362">
            <v>1113</v>
          </cell>
        </row>
        <row r="363">
          <cell r="A363">
            <v>1114</v>
          </cell>
        </row>
        <row r="364">
          <cell r="A364">
            <v>1115</v>
          </cell>
        </row>
        <row r="365">
          <cell r="A365">
            <v>1116</v>
          </cell>
        </row>
        <row r="366">
          <cell r="A366">
            <v>1117</v>
          </cell>
        </row>
        <row r="367">
          <cell r="A367">
            <v>1118</v>
          </cell>
        </row>
        <row r="368">
          <cell r="A368">
            <v>1119</v>
          </cell>
        </row>
        <row r="369">
          <cell r="A369">
            <v>1120</v>
          </cell>
        </row>
        <row r="370">
          <cell r="A370">
            <v>1121</v>
          </cell>
        </row>
        <row r="371">
          <cell r="A371">
            <v>1122</v>
          </cell>
        </row>
        <row r="372">
          <cell r="A372">
            <v>1123</v>
          </cell>
        </row>
        <row r="373">
          <cell r="A373">
            <v>1124</v>
          </cell>
        </row>
        <row r="374">
          <cell r="A374">
            <v>1125</v>
          </cell>
        </row>
        <row r="375">
          <cell r="A375">
            <v>1126</v>
          </cell>
        </row>
        <row r="376">
          <cell r="A376">
            <v>1127</v>
          </cell>
        </row>
        <row r="377">
          <cell r="A377">
            <v>1128</v>
          </cell>
        </row>
        <row r="378">
          <cell r="A378">
            <v>1129</v>
          </cell>
        </row>
        <row r="379">
          <cell r="A379">
            <v>1130</v>
          </cell>
        </row>
        <row r="380">
          <cell r="A380">
            <v>1131</v>
          </cell>
        </row>
        <row r="381">
          <cell r="A381">
            <v>1132</v>
          </cell>
        </row>
        <row r="382">
          <cell r="A382">
            <v>1133</v>
          </cell>
        </row>
        <row r="383">
          <cell r="A383">
            <v>1134</v>
          </cell>
        </row>
        <row r="384">
          <cell r="A384">
            <v>1135</v>
          </cell>
        </row>
        <row r="385">
          <cell r="A385">
            <v>1136</v>
          </cell>
        </row>
        <row r="386">
          <cell r="A386">
            <v>1137</v>
          </cell>
        </row>
        <row r="387">
          <cell r="A387">
            <v>1138</v>
          </cell>
        </row>
        <row r="388">
          <cell r="A388">
            <v>1139</v>
          </cell>
        </row>
        <row r="389">
          <cell r="A389">
            <v>1140</v>
          </cell>
        </row>
        <row r="390">
          <cell r="A390">
            <v>1141</v>
          </cell>
        </row>
        <row r="391">
          <cell r="A391">
            <v>1142</v>
          </cell>
        </row>
        <row r="392">
          <cell r="A392">
            <v>1143</v>
          </cell>
        </row>
        <row r="393">
          <cell r="A393">
            <v>1144</v>
          </cell>
        </row>
        <row r="394">
          <cell r="A394">
            <v>1145</v>
          </cell>
        </row>
        <row r="395">
          <cell r="A395">
            <v>1146</v>
          </cell>
        </row>
        <row r="396">
          <cell r="A396">
            <v>1147</v>
          </cell>
        </row>
        <row r="397">
          <cell r="A397">
            <v>1148</v>
          </cell>
        </row>
        <row r="398">
          <cell r="A398">
            <v>1149</v>
          </cell>
        </row>
        <row r="399">
          <cell r="A399">
            <v>1150</v>
          </cell>
        </row>
        <row r="400">
          <cell r="A400">
            <v>1151</v>
          </cell>
        </row>
        <row r="401">
          <cell r="A401">
            <v>1152</v>
          </cell>
        </row>
        <row r="402">
          <cell r="A402">
            <v>1153</v>
          </cell>
        </row>
        <row r="403">
          <cell r="A403">
            <v>1154</v>
          </cell>
        </row>
        <row r="404">
          <cell r="A404">
            <v>1155</v>
          </cell>
        </row>
        <row r="405">
          <cell r="A405">
            <v>1156</v>
          </cell>
        </row>
        <row r="406">
          <cell r="A406">
            <v>1157</v>
          </cell>
        </row>
        <row r="407">
          <cell r="A407">
            <v>1158</v>
          </cell>
        </row>
        <row r="408">
          <cell r="A408">
            <v>1159</v>
          </cell>
        </row>
        <row r="409">
          <cell r="A409">
            <v>1160</v>
          </cell>
        </row>
        <row r="410">
          <cell r="A410">
            <v>1161</v>
          </cell>
        </row>
        <row r="411">
          <cell r="A411">
            <v>1162</v>
          </cell>
        </row>
        <row r="412">
          <cell r="A412">
            <v>1163</v>
          </cell>
        </row>
        <row r="413">
          <cell r="A413">
            <v>1164</v>
          </cell>
        </row>
        <row r="414">
          <cell r="A414">
            <v>1165</v>
          </cell>
        </row>
        <row r="415">
          <cell r="A415">
            <v>1166</v>
          </cell>
        </row>
        <row r="416">
          <cell r="A416">
            <v>1167</v>
          </cell>
        </row>
        <row r="417">
          <cell r="A417">
            <v>1168</v>
          </cell>
        </row>
        <row r="418">
          <cell r="A418">
            <v>1169</v>
          </cell>
        </row>
        <row r="419">
          <cell r="A419">
            <v>1170</v>
          </cell>
        </row>
        <row r="420">
          <cell r="A420">
            <v>1171</v>
          </cell>
        </row>
        <row r="421">
          <cell r="A421">
            <v>1172</v>
          </cell>
        </row>
        <row r="422">
          <cell r="A422">
            <v>1173</v>
          </cell>
        </row>
        <row r="423">
          <cell r="A423">
            <v>1174</v>
          </cell>
        </row>
        <row r="424">
          <cell r="A424">
            <v>1175</v>
          </cell>
        </row>
        <row r="425">
          <cell r="A425">
            <v>1176</v>
          </cell>
        </row>
        <row r="426">
          <cell r="A426">
            <v>1177</v>
          </cell>
        </row>
        <row r="427">
          <cell r="A427">
            <v>1178</v>
          </cell>
        </row>
        <row r="428">
          <cell r="A428">
            <v>1179</v>
          </cell>
        </row>
        <row r="429">
          <cell r="A429">
            <v>1180</v>
          </cell>
        </row>
        <row r="430">
          <cell r="A430">
            <v>1181</v>
          </cell>
        </row>
        <row r="431">
          <cell r="A431">
            <v>1182</v>
          </cell>
        </row>
        <row r="432">
          <cell r="A432">
            <v>1183</v>
          </cell>
        </row>
        <row r="433">
          <cell r="A433">
            <v>1184</v>
          </cell>
        </row>
        <row r="434">
          <cell r="A434">
            <v>1185</v>
          </cell>
        </row>
        <row r="435">
          <cell r="A435">
            <v>1186</v>
          </cell>
        </row>
        <row r="436">
          <cell r="A436">
            <v>1187</v>
          </cell>
        </row>
        <row r="437">
          <cell r="A437">
            <v>1188</v>
          </cell>
        </row>
        <row r="438">
          <cell r="A438">
            <v>1189</v>
          </cell>
        </row>
        <row r="439">
          <cell r="A439">
            <v>1190</v>
          </cell>
        </row>
        <row r="440">
          <cell r="A440">
            <v>1191</v>
          </cell>
        </row>
        <row r="441">
          <cell r="A441">
            <v>1192</v>
          </cell>
        </row>
        <row r="442">
          <cell r="A442">
            <v>1193</v>
          </cell>
        </row>
        <row r="443">
          <cell r="A443">
            <v>1194</v>
          </cell>
        </row>
        <row r="444">
          <cell r="A444">
            <v>1195</v>
          </cell>
        </row>
        <row r="445">
          <cell r="A445">
            <v>1196</v>
          </cell>
        </row>
        <row r="446">
          <cell r="A446">
            <v>1197</v>
          </cell>
        </row>
        <row r="447">
          <cell r="A447">
            <v>1198</v>
          </cell>
        </row>
        <row r="448">
          <cell r="A448">
            <v>1199</v>
          </cell>
        </row>
        <row r="449">
          <cell r="A449">
            <v>1200</v>
          </cell>
        </row>
        <row r="450">
          <cell r="A450">
            <v>1201</v>
          </cell>
        </row>
        <row r="451">
          <cell r="A451">
            <v>1202</v>
          </cell>
        </row>
        <row r="452">
          <cell r="A452">
            <v>1203</v>
          </cell>
        </row>
        <row r="453">
          <cell r="A453">
            <v>1204</v>
          </cell>
        </row>
        <row r="454">
          <cell r="A454">
            <v>1205</v>
          </cell>
        </row>
        <row r="455">
          <cell r="A455">
            <v>1206</v>
          </cell>
        </row>
        <row r="456">
          <cell r="A456">
            <v>1207</v>
          </cell>
        </row>
        <row r="457">
          <cell r="A457">
            <v>1208</v>
          </cell>
        </row>
        <row r="458">
          <cell r="A458">
            <v>1209</v>
          </cell>
        </row>
        <row r="459">
          <cell r="A459">
            <v>1210</v>
          </cell>
        </row>
        <row r="460">
          <cell r="A460">
            <v>1211</v>
          </cell>
        </row>
        <row r="461">
          <cell r="A461">
            <v>1212</v>
          </cell>
        </row>
        <row r="462">
          <cell r="A462">
            <v>1213</v>
          </cell>
        </row>
        <row r="463">
          <cell r="A463">
            <v>1214</v>
          </cell>
        </row>
        <row r="464">
          <cell r="A464">
            <v>1215</v>
          </cell>
        </row>
        <row r="465">
          <cell r="A465">
            <v>1216</v>
          </cell>
        </row>
        <row r="466">
          <cell r="A466">
            <v>1217</v>
          </cell>
        </row>
        <row r="467">
          <cell r="A467">
            <v>1218</v>
          </cell>
        </row>
        <row r="468">
          <cell r="A468">
            <v>1219</v>
          </cell>
        </row>
        <row r="469">
          <cell r="A469">
            <v>1220</v>
          </cell>
        </row>
        <row r="470">
          <cell r="A470">
            <v>1221</v>
          </cell>
        </row>
        <row r="471">
          <cell r="A471">
            <v>1222</v>
          </cell>
        </row>
        <row r="472">
          <cell r="A472">
            <v>1223</v>
          </cell>
        </row>
        <row r="473">
          <cell r="A473">
            <v>1224</v>
          </cell>
        </row>
        <row r="474">
          <cell r="A474">
            <v>1225</v>
          </cell>
        </row>
        <row r="475">
          <cell r="A475">
            <v>1226</v>
          </cell>
        </row>
        <row r="476">
          <cell r="A476">
            <v>1227</v>
          </cell>
        </row>
        <row r="477">
          <cell r="A477">
            <v>1228</v>
          </cell>
        </row>
        <row r="478">
          <cell r="A478">
            <v>1229</v>
          </cell>
        </row>
        <row r="479">
          <cell r="A479">
            <v>1230</v>
          </cell>
        </row>
        <row r="480">
          <cell r="A480">
            <v>1231</v>
          </cell>
        </row>
        <row r="481">
          <cell r="A481">
            <v>1232</v>
          </cell>
        </row>
        <row r="482">
          <cell r="A482">
            <v>1233</v>
          </cell>
        </row>
        <row r="483">
          <cell r="A483">
            <v>1234</v>
          </cell>
        </row>
        <row r="484">
          <cell r="A484">
            <v>1235</v>
          </cell>
        </row>
        <row r="485">
          <cell r="A485">
            <v>1236</v>
          </cell>
        </row>
        <row r="486">
          <cell r="A486">
            <v>1237</v>
          </cell>
        </row>
        <row r="487">
          <cell r="A487">
            <v>1238</v>
          </cell>
        </row>
        <row r="488">
          <cell r="A488">
            <v>1239</v>
          </cell>
        </row>
        <row r="489">
          <cell r="A489">
            <v>1240</v>
          </cell>
        </row>
        <row r="490">
          <cell r="A490">
            <v>1241</v>
          </cell>
        </row>
        <row r="491">
          <cell r="A491">
            <v>1242</v>
          </cell>
        </row>
        <row r="492">
          <cell r="A492">
            <v>1243</v>
          </cell>
        </row>
        <row r="493">
          <cell r="A493">
            <v>1244</v>
          </cell>
        </row>
        <row r="494">
          <cell r="A494">
            <v>1245</v>
          </cell>
        </row>
        <row r="495">
          <cell r="A495">
            <v>1246</v>
          </cell>
        </row>
        <row r="496">
          <cell r="A496">
            <v>1247</v>
          </cell>
        </row>
        <row r="497">
          <cell r="A497">
            <v>1248</v>
          </cell>
        </row>
        <row r="498">
          <cell r="A498">
            <v>1249</v>
          </cell>
        </row>
        <row r="499">
          <cell r="A499">
            <v>1250</v>
          </cell>
        </row>
        <row r="500">
          <cell r="A500">
            <v>1251</v>
          </cell>
        </row>
        <row r="501">
          <cell r="A501">
            <v>1252</v>
          </cell>
        </row>
        <row r="502">
          <cell r="A502">
            <v>1253</v>
          </cell>
        </row>
        <row r="503">
          <cell r="A503">
            <v>1254</v>
          </cell>
        </row>
        <row r="504">
          <cell r="A504">
            <v>1255</v>
          </cell>
        </row>
        <row r="505">
          <cell r="A505">
            <v>1256</v>
          </cell>
        </row>
        <row r="506">
          <cell r="A506">
            <v>1257</v>
          </cell>
        </row>
        <row r="507">
          <cell r="A507">
            <v>1258</v>
          </cell>
        </row>
        <row r="508">
          <cell r="A508">
            <v>1259</v>
          </cell>
        </row>
        <row r="509">
          <cell r="A509">
            <v>1260</v>
          </cell>
        </row>
        <row r="510">
          <cell r="A510">
            <v>1261</v>
          </cell>
        </row>
        <row r="511">
          <cell r="A511">
            <v>1262</v>
          </cell>
        </row>
        <row r="512">
          <cell r="A512">
            <v>1263</v>
          </cell>
        </row>
        <row r="513">
          <cell r="A513">
            <v>1264</v>
          </cell>
        </row>
        <row r="514">
          <cell r="A514">
            <v>1265</v>
          </cell>
        </row>
        <row r="515">
          <cell r="A515">
            <v>1266</v>
          </cell>
        </row>
        <row r="516">
          <cell r="A516">
            <v>1267</v>
          </cell>
        </row>
        <row r="517">
          <cell r="A517">
            <v>1268</v>
          </cell>
        </row>
        <row r="518">
          <cell r="A518">
            <v>1269</v>
          </cell>
        </row>
        <row r="519">
          <cell r="A519">
            <v>1270</v>
          </cell>
        </row>
        <row r="520">
          <cell r="A520">
            <v>1271</v>
          </cell>
        </row>
        <row r="521">
          <cell r="A521">
            <v>1272</v>
          </cell>
        </row>
        <row r="522">
          <cell r="A522">
            <v>1273</v>
          </cell>
        </row>
        <row r="523">
          <cell r="A523">
            <v>1274</v>
          </cell>
        </row>
        <row r="524">
          <cell r="A524">
            <v>1275</v>
          </cell>
        </row>
        <row r="525">
          <cell r="A525">
            <v>1276</v>
          </cell>
        </row>
        <row r="526">
          <cell r="A526">
            <v>1277</v>
          </cell>
        </row>
        <row r="527">
          <cell r="A527">
            <v>1278</v>
          </cell>
        </row>
        <row r="528">
          <cell r="A528">
            <v>1279</v>
          </cell>
        </row>
        <row r="529">
          <cell r="A529">
            <v>1280</v>
          </cell>
        </row>
        <row r="530">
          <cell r="A530">
            <v>1281</v>
          </cell>
        </row>
        <row r="531">
          <cell r="A531">
            <v>1282</v>
          </cell>
        </row>
        <row r="532">
          <cell r="A532">
            <v>1283</v>
          </cell>
        </row>
        <row r="533">
          <cell r="A533">
            <v>1284</v>
          </cell>
        </row>
        <row r="534">
          <cell r="A534">
            <v>1285</v>
          </cell>
        </row>
        <row r="535">
          <cell r="A535">
            <v>1286</v>
          </cell>
        </row>
        <row r="536">
          <cell r="A536">
            <v>1287</v>
          </cell>
        </row>
        <row r="537">
          <cell r="A537">
            <v>1288</v>
          </cell>
        </row>
        <row r="538">
          <cell r="A538">
            <v>1289</v>
          </cell>
        </row>
        <row r="539">
          <cell r="A539">
            <v>1290</v>
          </cell>
        </row>
        <row r="540">
          <cell r="A540">
            <v>1291</v>
          </cell>
        </row>
        <row r="541">
          <cell r="A541">
            <v>1292</v>
          </cell>
        </row>
        <row r="542">
          <cell r="A542">
            <v>1293</v>
          </cell>
        </row>
        <row r="543">
          <cell r="A543">
            <v>1294</v>
          </cell>
        </row>
        <row r="544">
          <cell r="A544">
            <v>1295</v>
          </cell>
        </row>
        <row r="545">
          <cell r="A545">
            <v>1296</v>
          </cell>
        </row>
        <row r="546">
          <cell r="A546">
            <v>1297</v>
          </cell>
        </row>
        <row r="547">
          <cell r="A547">
            <v>1298</v>
          </cell>
        </row>
        <row r="548">
          <cell r="A548">
            <v>1299</v>
          </cell>
        </row>
        <row r="549">
          <cell r="A549">
            <v>1300</v>
          </cell>
        </row>
        <row r="550">
          <cell r="A550">
            <v>1301</v>
          </cell>
        </row>
        <row r="551">
          <cell r="A551">
            <v>1302</v>
          </cell>
        </row>
        <row r="552">
          <cell r="A552">
            <v>1303</v>
          </cell>
        </row>
        <row r="553">
          <cell r="A553">
            <v>1304</v>
          </cell>
        </row>
      </sheetData>
      <sheetData sheetId="8">
        <row r="107">
          <cell r="D107">
            <v>0.42545260593500756</v>
          </cell>
          <cell r="E107">
            <v>0.42688393208263353</v>
          </cell>
          <cell r="F107">
            <v>0</v>
          </cell>
          <cell r="G107">
            <v>0</v>
          </cell>
          <cell r="H107">
            <v>0</v>
          </cell>
          <cell r="I107">
            <v>0.47836997190980224</v>
          </cell>
          <cell r="J107">
            <v>0.48051573458310637</v>
          </cell>
          <cell r="K107">
            <v>0.60135394025311018</v>
          </cell>
          <cell r="L107">
            <v>0</v>
          </cell>
          <cell r="M107">
            <v>0</v>
          </cell>
          <cell r="N107">
            <v>0.55005505626925044</v>
          </cell>
          <cell r="O107">
            <v>0.56252084778676392</v>
          </cell>
          <cell r="P107">
            <v>0</v>
          </cell>
          <cell r="Q107">
            <v>0.6320159519148153</v>
          </cell>
          <cell r="R107">
            <v>0.46766498474194396</v>
          </cell>
          <cell r="S107">
            <v>0.46766498474194412</v>
          </cell>
          <cell r="T107">
            <v>0</v>
          </cell>
          <cell r="U107">
            <v>0</v>
          </cell>
          <cell r="V107">
            <v>0</v>
          </cell>
          <cell r="W107">
            <v>0.85345468525499213</v>
          </cell>
          <cell r="X107">
            <v>0.85511040629477308</v>
          </cell>
          <cell r="Y107">
            <v>0.84647988717345324</v>
          </cell>
          <cell r="Z107">
            <v>0.81180122013887868</v>
          </cell>
          <cell r="AA107">
            <v>0</v>
          </cell>
          <cell r="AB107">
            <v>0</v>
          </cell>
          <cell r="AC107">
            <v>1</v>
          </cell>
          <cell r="AD107">
            <v>0</v>
          </cell>
          <cell r="AE107">
            <v>0</v>
          </cell>
          <cell r="AF107">
            <v>0</v>
          </cell>
          <cell r="AG107">
            <v>0.43736012427546728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D108">
            <v>0.11045284452114176</v>
          </cell>
          <cell r="E108">
            <v>0.11082443478110818</v>
          </cell>
          <cell r="F108">
            <v>0</v>
          </cell>
          <cell r="G108">
            <v>0</v>
          </cell>
          <cell r="H108">
            <v>0</v>
          </cell>
          <cell r="I108">
            <v>0.10879828186007846</v>
          </cell>
          <cell r="J108">
            <v>0.11044201479698711</v>
          </cell>
          <cell r="K108">
            <v>0.12764834124194138</v>
          </cell>
          <cell r="L108">
            <v>0</v>
          </cell>
          <cell r="M108">
            <v>0</v>
          </cell>
          <cell r="N108">
            <v>0.13398673499836319</v>
          </cell>
          <cell r="O108">
            <v>0.13702325049906672</v>
          </cell>
          <cell r="P108">
            <v>0</v>
          </cell>
          <cell r="Q108">
            <v>0.2161559078430848</v>
          </cell>
          <cell r="R108">
            <v>0.11391751364605232</v>
          </cell>
          <cell r="S108">
            <v>0.11391751364605235</v>
          </cell>
          <cell r="T108">
            <v>0</v>
          </cell>
          <cell r="U108">
            <v>0</v>
          </cell>
          <cell r="V108">
            <v>0</v>
          </cell>
          <cell r="W108">
            <v>0.1276511658972212</v>
          </cell>
          <cell r="X108">
            <v>0.12789881199346992</v>
          </cell>
          <cell r="Y108">
            <v>0.14329087070335367</v>
          </cell>
          <cell r="Z108">
            <v>0.15801884977479413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0.14630953769074817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D109">
            <v>0.24324387396055613</v>
          </cell>
          <cell r="E109">
            <v>0.24383200194725727</v>
          </cell>
          <cell r="F109">
            <v>0</v>
          </cell>
          <cell r="G109">
            <v>0</v>
          </cell>
          <cell r="H109">
            <v>0</v>
          </cell>
          <cell r="I109">
            <v>0.23885644250637914</v>
          </cell>
          <cell r="J109">
            <v>0.23592211456026543</v>
          </cell>
          <cell r="K109">
            <v>0.24863016712059083</v>
          </cell>
          <cell r="L109">
            <v>0</v>
          </cell>
          <cell r="M109">
            <v>0</v>
          </cell>
          <cell r="N109">
            <v>0.2776606844951805</v>
          </cell>
          <cell r="O109">
            <v>0.26129044808092095</v>
          </cell>
          <cell r="P109">
            <v>0</v>
          </cell>
          <cell r="Q109">
            <v>0.10212176944698906</v>
          </cell>
          <cell r="R109">
            <v>0.23607124104739444</v>
          </cell>
          <cell r="S109">
            <v>0.23607124104739446</v>
          </cell>
          <cell r="T109">
            <v>0</v>
          </cell>
          <cell r="U109">
            <v>0</v>
          </cell>
          <cell r="V109">
            <v>0</v>
          </cell>
          <cell r="W109">
            <v>7.4743183321332807E-3</v>
          </cell>
          <cell r="X109">
            <v>7.3634664080405639E-3</v>
          </cell>
          <cell r="Y109">
            <v>2.7920478172309329E-3</v>
          </cell>
          <cell r="Z109">
            <v>1.4410637116702492E-2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0.2506309688145309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  <row r="110">
          <cell r="D110">
            <v>0.19286263790944624</v>
          </cell>
          <cell r="E110">
            <v>0.19037743494241274</v>
          </cell>
          <cell r="F110">
            <v>0</v>
          </cell>
          <cell r="G110">
            <v>0</v>
          </cell>
          <cell r="H110">
            <v>0</v>
          </cell>
          <cell r="I110">
            <v>0.15460647781336617</v>
          </cell>
          <cell r="J110">
            <v>0.15351564254890251</v>
          </cell>
          <cell r="K110">
            <v>0</v>
          </cell>
          <cell r="L110">
            <v>1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0.14978513621184977</v>
          </cell>
          <cell r="S110">
            <v>0.1497851362118498</v>
          </cell>
          <cell r="T110">
            <v>0</v>
          </cell>
          <cell r="U110">
            <v>0</v>
          </cell>
          <cell r="V110">
            <v>0</v>
          </cell>
          <cell r="W110">
            <v>8.9922490722670558E-5</v>
          </cell>
          <cell r="X110">
            <v>0</v>
          </cell>
          <cell r="Y110">
            <v>0</v>
          </cell>
          <cell r="Z110">
            <v>1.4927794125135954E-3</v>
          </cell>
          <cell r="AA110">
            <v>0</v>
          </cell>
          <cell r="AB110">
            <v>1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0.13023346786478648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</row>
        <row r="111">
          <cell r="D111">
            <v>2.4797892171547011E-2</v>
          </cell>
          <cell r="E111">
            <v>2.4881318318140101E-2</v>
          </cell>
          <cell r="F111">
            <v>0</v>
          </cell>
          <cell r="G111">
            <v>0</v>
          </cell>
          <cell r="H111">
            <v>0</v>
          </cell>
          <cell r="I111">
            <v>1.8370307167559399E-2</v>
          </cell>
          <cell r="J111">
            <v>1.8555718229397607E-2</v>
          </cell>
          <cell r="K111">
            <v>2.2072500004175166E-2</v>
          </cell>
          <cell r="L111">
            <v>0</v>
          </cell>
          <cell r="M111">
            <v>0</v>
          </cell>
          <cell r="N111">
            <v>3.3233293658852144E-2</v>
          </cell>
          <cell r="O111">
            <v>3.3986453375265631E-2</v>
          </cell>
          <cell r="P111">
            <v>0</v>
          </cell>
          <cell r="Q111">
            <v>4.9706370795110741E-2</v>
          </cell>
          <cell r="R111">
            <v>2.8255440241392569E-2</v>
          </cell>
          <cell r="S111">
            <v>2.8255440241392576E-2</v>
          </cell>
          <cell r="T111">
            <v>0</v>
          </cell>
          <cell r="U111">
            <v>0</v>
          </cell>
          <cell r="V111">
            <v>0</v>
          </cell>
          <cell r="W111">
            <v>9.6086742622934779E-3</v>
          </cell>
          <cell r="X111">
            <v>9.627315303716466E-3</v>
          </cell>
          <cell r="Y111">
            <v>7.4371943059619583E-3</v>
          </cell>
          <cell r="Z111">
            <v>1.4276513557111055E-2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2.2998860306701622E-2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D112">
            <v>3.1901455023012736E-3</v>
          </cell>
          <cell r="E112">
            <v>3.2008779284481061E-3</v>
          </cell>
          <cell r="F112">
            <v>0</v>
          </cell>
          <cell r="G112">
            <v>0</v>
          </cell>
          <cell r="H112">
            <v>0</v>
          </cell>
          <cell r="I112">
            <v>9.9851874281460399E-4</v>
          </cell>
          <cell r="J112">
            <v>1.0487752813409426E-3</v>
          </cell>
          <cell r="K112">
            <v>2.9505138018238655E-4</v>
          </cell>
          <cell r="L112">
            <v>0</v>
          </cell>
          <cell r="M112">
            <v>0</v>
          </cell>
          <cell r="N112">
            <v>5.0642305783537966E-3</v>
          </cell>
          <cell r="O112">
            <v>5.1790002579828725E-3</v>
          </cell>
          <cell r="P112">
            <v>1</v>
          </cell>
          <cell r="Q112">
            <v>0</v>
          </cell>
          <cell r="R112">
            <v>4.3056841113668573E-3</v>
          </cell>
          <cell r="S112">
            <v>4.305684111366859E-3</v>
          </cell>
          <cell r="T112">
            <v>0</v>
          </cell>
          <cell r="U112">
            <v>0</v>
          </cell>
          <cell r="V112">
            <v>0</v>
          </cell>
          <cell r="W112">
            <v>1.7212337626372051E-3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1.2467041047765562E-2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D116">
            <v>0</v>
          </cell>
          <cell r="E116">
            <v>0</v>
          </cell>
          <cell r="F116">
            <v>1</v>
          </cell>
          <cell r="G116">
            <v>1</v>
          </cell>
          <cell r="H116">
            <v>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</v>
          </cell>
          <cell r="U116">
            <v>1</v>
          </cell>
          <cell r="V116">
            <v>1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1</v>
          </cell>
          <cell r="AE116">
            <v>1</v>
          </cell>
          <cell r="AF116">
            <v>1</v>
          </cell>
          <cell r="AG116">
            <v>0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</v>
          </cell>
          <cell r="AM116">
            <v>1</v>
          </cell>
          <cell r="AN116">
            <v>1</v>
          </cell>
          <cell r="AO116">
            <v>1</v>
          </cell>
          <cell r="AP116">
            <v>1</v>
          </cell>
        </row>
      </sheetData>
      <sheetData sheetId="9"/>
      <sheetData sheetId="10"/>
      <sheetData sheetId="11"/>
      <sheetData sheetId="12">
        <row r="5">
          <cell r="BN5" t="str">
            <v>BN</v>
          </cell>
        </row>
        <row r="6">
          <cell r="BN6" t="str">
            <v>check</v>
          </cell>
        </row>
        <row r="8">
          <cell r="BN8" t="str">
            <v>AMI values</v>
          </cell>
        </row>
        <row r="21">
          <cell r="BN21" t="str">
            <v>ok</v>
          </cell>
        </row>
        <row r="27">
          <cell r="BN27" t="str">
            <v>ok</v>
          </cell>
        </row>
        <row r="28">
          <cell r="BN28" t="str">
            <v>ok</v>
          </cell>
        </row>
        <row r="36">
          <cell r="BN36" t="str">
            <v>ok</v>
          </cell>
        </row>
        <row r="42">
          <cell r="BN42" t="str">
            <v>ok</v>
          </cell>
        </row>
        <row r="43">
          <cell r="BN43" t="str">
            <v>ok</v>
          </cell>
        </row>
        <row r="51">
          <cell r="BN51" t="str">
            <v>ok</v>
          </cell>
        </row>
        <row r="57">
          <cell r="BN57" t="str">
            <v>ok</v>
          </cell>
        </row>
        <row r="58">
          <cell r="BN58" t="str">
            <v>ok</v>
          </cell>
        </row>
        <row r="64">
          <cell r="BN64" t="str">
            <v>ok</v>
          </cell>
        </row>
        <row r="66">
          <cell r="BN66">
            <v>0</v>
          </cell>
        </row>
        <row r="82">
          <cell r="BN82" t="str">
            <v>ok</v>
          </cell>
        </row>
        <row r="93">
          <cell r="BN93" t="str">
            <v>ok</v>
          </cell>
        </row>
        <row r="94">
          <cell r="BN94" t="str">
            <v>ok</v>
          </cell>
        </row>
        <row r="107">
          <cell r="BN107" t="str">
            <v>ok</v>
          </cell>
        </row>
        <row r="118">
          <cell r="BN118" t="str">
            <v>ok</v>
          </cell>
        </row>
        <row r="119">
          <cell r="BN119" t="str">
            <v>ok</v>
          </cell>
        </row>
        <row r="127">
          <cell r="BN127" t="str">
            <v>ok</v>
          </cell>
        </row>
        <row r="129">
          <cell r="BN129">
            <v>0</v>
          </cell>
        </row>
        <row r="134">
          <cell r="BN134" t="str">
            <v>ok</v>
          </cell>
        </row>
        <row r="141">
          <cell r="BN141" t="str">
            <v>ok</v>
          </cell>
        </row>
        <row r="143">
          <cell r="BN143" t="str">
            <v>ok</v>
          </cell>
        </row>
        <row r="146">
          <cell r="BN146">
            <v>-2985807</v>
          </cell>
        </row>
        <row r="160">
          <cell r="BN160" t="str">
            <v>ok</v>
          </cell>
        </row>
        <row r="162">
          <cell r="BN162" t="str">
            <v>ok</v>
          </cell>
        </row>
        <row r="175">
          <cell r="BN175" t="str">
            <v>ok</v>
          </cell>
        </row>
        <row r="177">
          <cell r="BN177">
            <v>0</v>
          </cell>
        </row>
        <row r="187">
          <cell r="BN187" t="str">
            <v>ok</v>
          </cell>
        </row>
        <row r="196">
          <cell r="BN196" t="str">
            <v>ok</v>
          </cell>
        </row>
        <row r="206">
          <cell r="BN206" t="str">
            <v>ok</v>
          </cell>
        </row>
        <row r="207">
          <cell r="BN207" t="str">
            <v>ok</v>
          </cell>
        </row>
        <row r="220">
          <cell r="BN220" t="str">
            <v>ok</v>
          </cell>
        </row>
        <row r="233">
          <cell r="BN233">
            <v>3938702</v>
          </cell>
        </row>
        <row r="237">
          <cell r="BN237" t="str">
            <v>ok</v>
          </cell>
        </row>
        <row r="242">
          <cell r="BN242">
            <v>1073263</v>
          </cell>
        </row>
        <row r="246">
          <cell r="BN246">
            <v>34126</v>
          </cell>
        </row>
        <row r="248">
          <cell r="BN248">
            <v>375486</v>
          </cell>
        </row>
        <row r="252">
          <cell r="BN252" t="str">
            <v>ok</v>
          </cell>
        </row>
        <row r="254">
          <cell r="BN254" t="str">
            <v>ok</v>
          </cell>
        </row>
        <row r="260">
          <cell r="BN260">
            <v>4324939</v>
          </cell>
        </row>
        <row r="262">
          <cell r="BN262" t="str">
            <v>ok</v>
          </cell>
        </row>
        <row r="264">
          <cell r="BN264" t="str">
            <v>ok</v>
          </cell>
        </row>
        <row r="266">
          <cell r="BN266">
            <v>0</v>
          </cell>
        </row>
        <row r="284">
          <cell r="BN284">
            <v>41648</v>
          </cell>
        </row>
        <row r="288">
          <cell r="BN288">
            <v>4286654</v>
          </cell>
        </row>
        <row r="289">
          <cell r="BN289" t="str">
            <v>ok</v>
          </cell>
        </row>
        <row r="300">
          <cell r="BN300" t="str">
            <v>ok</v>
          </cell>
        </row>
        <row r="309">
          <cell r="BN309" t="str">
            <v>ok</v>
          </cell>
        </row>
        <row r="312">
          <cell r="BN312" t="str">
            <v>ok</v>
          </cell>
        </row>
        <row r="322">
          <cell r="BN322" t="str">
            <v>ok</v>
          </cell>
        </row>
        <row r="324">
          <cell r="BN324" t="str">
            <v>ok</v>
          </cell>
        </row>
        <row r="326">
          <cell r="BN326" t="str">
            <v>ok</v>
          </cell>
        </row>
        <row r="330">
          <cell r="BN330">
            <v>0</v>
          </cell>
        </row>
        <row r="336">
          <cell r="BN336">
            <v>29775466</v>
          </cell>
        </row>
        <row r="338">
          <cell r="BN338" t="str">
            <v>ok</v>
          </cell>
        </row>
        <row r="349">
          <cell r="BN349" t="str">
            <v>ok</v>
          </cell>
        </row>
        <row r="358">
          <cell r="BN358" t="str">
            <v>ok</v>
          </cell>
        </row>
        <row r="368">
          <cell r="BN368" t="str">
            <v>ok</v>
          </cell>
        </row>
        <row r="369">
          <cell r="BN369" t="str">
            <v>ok</v>
          </cell>
        </row>
        <row r="382">
          <cell r="BN382" t="str">
            <v>ok</v>
          </cell>
        </row>
        <row r="395">
          <cell r="BN395">
            <v>59139674</v>
          </cell>
        </row>
        <row r="400">
          <cell r="BN400" t="str">
            <v>ok</v>
          </cell>
        </row>
        <row r="405">
          <cell r="BN405">
            <v>5366317</v>
          </cell>
        </row>
        <row r="409">
          <cell r="BN409">
            <v>238809</v>
          </cell>
        </row>
        <row r="411">
          <cell r="BN411">
            <v>11043696</v>
          </cell>
        </row>
        <row r="415">
          <cell r="BN415" t="str">
            <v>ok</v>
          </cell>
        </row>
        <row r="417">
          <cell r="BN417" t="str">
            <v>ok</v>
          </cell>
        </row>
        <row r="431">
          <cell r="BN431" t="str">
            <v>ok</v>
          </cell>
        </row>
        <row r="440">
          <cell r="BN440" t="str">
            <v>ok</v>
          </cell>
        </row>
        <row r="450">
          <cell r="BN450" t="str">
            <v>ok</v>
          </cell>
        </row>
        <row r="451">
          <cell r="BN451" t="str">
            <v>ok</v>
          </cell>
        </row>
        <row r="464">
          <cell r="BN464" t="str">
            <v>ok</v>
          </cell>
        </row>
        <row r="477">
          <cell r="BN477">
            <v>-9565253</v>
          </cell>
        </row>
        <row r="482">
          <cell r="BN482" t="str">
            <v>ok</v>
          </cell>
        </row>
        <row r="488">
          <cell r="BN488">
            <v>-3945328</v>
          </cell>
        </row>
        <row r="492">
          <cell r="BN492">
            <v>-104460</v>
          </cell>
        </row>
        <row r="494">
          <cell r="BN494">
            <v>-833891</v>
          </cell>
        </row>
        <row r="498">
          <cell r="BN498" t="str">
            <v>ok</v>
          </cell>
        </row>
        <row r="500">
          <cell r="BN500" t="str">
            <v>ok</v>
          </cell>
        </row>
        <row r="505">
          <cell r="BN505">
            <v>-16191606</v>
          </cell>
        </row>
        <row r="507">
          <cell r="BN507" t="str">
            <v>ok</v>
          </cell>
        </row>
        <row r="509">
          <cell r="BN509" t="str">
            <v>ok</v>
          </cell>
        </row>
        <row r="511">
          <cell r="BN511" t="str">
            <v>ok</v>
          </cell>
        </row>
        <row r="519">
          <cell r="BN519">
            <v>1031168</v>
          </cell>
        </row>
        <row r="523">
          <cell r="BN523">
            <v>52313730</v>
          </cell>
        </row>
        <row r="531">
          <cell r="BN531" t="str">
            <v>ok</v>
          </cell>
        </row>
        <row r="533">
          <cell r="BN533" t="str">
            <v>ok</v>
          </cell>
        </row>
        <row r="537">
          <cell r="BN537" t="str">
            <v>ok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AE78A-77C3-4CEB-916F-90BAFE53712A}">
  <sheetPr>
    <tabColor rgb="FFFFFF00"/>
    <pageSetUpPr fitToPage="1"/>
  </sheetPr>
  <dimension ref="A1:Q59"/>
  <sheetViews>
    <sheetView tabSelected="1" topLeftCell="A10" zoomScaleNormal="100" workbookViewId="0">
      <selection activeCell="C24" sqref="C24"/>
    </sheetView>
  </sheetViews>
  <sheetFormatPr defaultRowHeight="12.75" x14ac:dyDescent="0.2"/>
  <cols>
    <col min="1" max="1" width="8" customWidth="1"/>
    <col min="2" max="2" width="7.28515625" bestFit="1" customWidth="1"/>
    <col min="3" max="3" width="40.7109375" customWidth="1"/>
    <col min="4" max="5" width="13.85546875" bestFit="1" customWidth="1"/>
    <col min="6" max="6" width="13.140625" bestFit="1" customWidth="1"/>
    <col min="7" max="7" width="12" customWidth="1"/>
    <col min="8" max="10" width="11.28515625" customWidth="1"/>
    <col min="11" max="11" width="10.7109375" hidden="1" customWidth="1"/>
    <col min="12" max="12" width="4.140625" customWidth="1"/>
    <col min="13" max="13" width="12.85546875" bestFit="1" customWidth="1"/>
    <col min="15" max="15" width="12" customWidth="1"/>
    <col min="16" max="16" width="12.5703125" customWidth="1"/>
    <col min="17" max="17" width="15.5703125" customWidth="1"/>
  </cols>
  <sheetData>
    <row r="1" spans="1:13" x14ac:dyDescent="0.2">
      <c r="C1" s="1" t="s">
        <v>0</v>
      </c>
    </row>
    <row r="2" spans="1:13" ht="15.75" x14ac:dyDescent="0.25">
      <c r="C2" s="2" t="s">
        <v>1</v>
      </c>
    </row>
    <row r="4" spans="1:13" x14ac:dyDescent="0.2">
      <c r="A4" s="1" t="s">
        <v>2</v>
      </c>
      <c r="D4" s="4" t="s">
        <v>3</v>
      </c>
      <c r="E4" s="4" t="s">
        <v>44</v>
      </c>
      <c r="F4" s="4" t="s">
        <v>45</v>
      </c>
      <c r="G4" s="4" t="s">
        <v>46</v>
      </c>
      <c r="H4" s="4" t="s">
        <v>47</v>
      </c>
      <c r="I4" s="4" t="s">
        <v>48</v>
      </c>
      <c r="J4" s="4" t="s">
        <v>49</v>
      </c>
      <c r="K4" s="4" t="s">
        <v>50</v>
      </c>
    </row>
    <row r="5" spans="1:13" x14ac:dyDescent="0.2">
      <c r="B5" s="1" t="s">
        <v>4</v>
      </c>
      <c r="D5" s="4"/>
      <c r="E5" s="4"/>
      <c r="F5" s="4"/>
      <c r="G5" s="4"/>
      <c r="H5" s="4"/>
      <c r="I5" s="4"/>
      <c r="J5" s="4"/>
      <c r="K5" s="4"/>
    </row>
    <row r="6" spans="1:13" x14ac:dyDescent="0.2">
      <c r="A6" s="5">
        <v>1</v>
      </c>
      <c r="B6" s="6">
        <v>303.12</v>
      </c>
      <c r="C6" s="7" t="s">
        <v>5</v>
      </c>
      <c r="D6" s="8">
        <f>SUM(E6:K6)</f>
        <v>29774999.999999996</v>
      </c>
      <c r="E6" s="8">
        <v>25411613.253467392</v>
      </c>
      <c r="F6" s="8">
        <v>3800813.4645897611</v>
      </c>
      <c r="G6" s="8">
        <v>222547.82833926842</v>
      </c>
      <c r="H6" s="8">
        <v>2677.442161267516</v>
      </c>
      <c r="I6" s="8">
        <v>286098.27615978831</v>
      </c>
      <c r="J6" s="8">
        <v>51249.735282522779</v>
      </c>
      <c r="K6" s="8">
        <v>0</v>
      </c>
      <c r="M6" s="9">
        <v>0</v>
      </c>
    </row>
    <row r="7" spans="1:13" x14ac:dyDescent="0.2">
      <c r="A7" s="5">
        <v>2</v>
      </c>
      <c r="B7" s="6">
        <v>303.12</v>
      </c>
      <c r="C7" s="7" t="s">
        <v>6</v>
      </c>
      <c r="D7" s="10">
        <f>SUM(E7:K7)</f>
        <v>-16191999.999999998</v>
      </c>
      <c r="E7" s="10">
        <v>-13819138.263648832</v>
      </c>
      <c r="F7" s="10">
        <v>-2066927.6782078056</v>
      </c>
      <c r="G7" s="10">
        <v>-121024.16243390208</v>
      </c>
      <c r="H7" s="10">
        <v>-1456.0249697814818</v>
      </c>
      <c r="I7" s="10">
        <v>-155583.653655056</v>
      </c>
      <c r="J7" s="10">
        <v>-27870.217084621625</v>
      </c>
      <c r="K7" s="10">
        <v>0</v>
      </c>
      <c r="M7" s="9">
        <v>0</v>
      </c>
    </row>
    <row r="8" spans="1:13" x14ac:dyDescent="0.2">
      <c r="A8" s="5">
        <v>3</v>
      </c>
      <c r="B8" s="11"/>
      <c r="C8" s="7" t="s">
        <v>7</v>
      </c>
      <c r="D8" s="8">
        <f>SUM(D6:D7)</f>
        <v>13582999.999999998</v>
      </c>
      <c r="E8" s="8">
        <f t="shared" ref="E8:K8" si="0">SUM(E6:E7)</f>
        <v>11592474.98981856</v>
      </c>
      <c r="F8" s="8">
        <f t="shared" si="0"/>
        <v>1733885.7863819555</v>
      </c>
      <c r="G8" s="8">
        <f t="shared" si="0"/>
        <v>101523.66590536635</v>
      </c>
      <c r="H8" s="8">
        <f t="shared" si="0"/>
        <v>1221.4171914860342</v>
      </c>
      <c r="I8" s="8">
        <f t="shared" si="0"/>
        <v>130514.62250473231</v>
      </c>
      <c r="J8" s="8">
        <f t="shared" si="0"/>
        <v>23379.518197901154</v>
      </c>
      <c r="K8" s="8">
        <f t="shared" si="0"/>
        <v>0</v>
      </c>
      <c r="M8" s="9"/>
    </row>
    <row r="9" spans="1:13" x14ac:dyDescent="0.2">
      <c r="B9" s="11"/>
      <c r="C9" s="12"/>
      <c r="D9" s="8"/>
      <c r="E9" s="8"/>
      <c r="F9" s="8"/>
      <c r="G9" s="8"/>
      <c r="H9" s="8"/>
      <c r="I9" s="8"/>
      <c r="J9" s="8"/>
      <c r="K9" s="8"/>
      <c r="M9" s="9"/>
    </row>
    <row r="10" spans="1:13" x14ac:dyDescent="0.2">
      <c r="A10" s="5">
        <v>4</v>
      </c>
      <c r="B10" s="6">
        <v>370</v>
      </c>
      <c r="C10" s="7" t="s">
        <v>8</v>
      </c>
      <c r="D10" s="8">
        <f>SUM(E10:K10)</f>
        <v>59140000.000000007</v>
      </c>
      <c r="E10" s="8">
        <v>48009924.159013286</v>
      </c>
      <c r="F10" s="8">
        <v>9345234.7756813243</v>
      </c>
      <c r="G10" s="8">
        <v>852245.0790817854</v>
      </c>
      <c r="H10" s="8">
        <v>88282.974456054028</v>
      </c>
      <c r="I10" s="8">
        <v>844313.01176754781</v>
      </c>
      <c r="J10" s="8">
        <v>0</v>
      </c>
      <c r="K10" s="8">
        <v>0</v>
      </c>
      <c r="M10" s="9">
        <v>0</v>
      </c>
    </row>
    <row r="11" spans="1:13" x14ac:dyDescent="0.2">
      <c r="A11" s="5">
        <v>5</v>
      </c>
      <c r="B11" s="6">
        <v>370</v>
      </c>
      <c r="C11" s="12" t="s">
        <v>9</v>
      </c>
      <c r="D11" s="10">
        <f>SUM(E11:K11)</f>
        <v>-9565000</v>
      </c>
      <c r="E11" s="10">
        <v>-7764878.6706283744</v>
      </c>
      <c r="F11" s="10">
        <v>-1511450.2980959059</v>
      </c>
      <c r="G11" s="10">
        <v>-137837.74402125934</v>
      </c>
      <c r="H11" s="10">
        <v>-14278.435080692539</v>
      </c>
      <c r="I11" s="10">
        <v>-136554.85217376723</v>
      </c>
      <c r="J11" s="10">
        <v>0</v>
      </c>
      <c r="K11" s="10">
        <v>0</v>
      </c>
      <c r="M11" s="9">
        <v>0</v>
      </c>
    </row>
    <row r="12" spans="1:13" x14ac:dyDescent="0.2">
      <c r="A12" s="5">
        <v>6</v>
      </c>
      <c r="B12" s="11"/>
      <c r="C12" s="7" t="s">
        <v>10</v>
      </c>
      <c r="D12" s="8">
        <f>SUM(D10:D11)</f>
        <v>49575000.000000007</v>
      </c>
      <c r="E12" s="8">
        <f t="shared" ref="E12:K12" si="1">SUM(E10:E11)</f>
        <v>40245045.48838491</v>
      </c>
      <c r="F12" s="8">
        <f t="shared" si="1"/>
        <v>7833784.4775854181</v>
      </c>
      <c r="G12" s="8">
        <f t="shared" si="1"/>
        <v>714407.33506052603</v>
      </c>
      <c r="H12" s="8">
        <f t="shared" si="1"/>
        <v>74004.539375361492</v>
      </c>
      <c r="I12" s="8">
        <f t="shared" si="1"/>
        <v>707758.15959378053</v>
      </c>
      <c r="J12" s="8">
        <f t="shared" si="1"/>
        <v>0</v>
      </c>
      <c r="K12" s="8">
        <f t="shared" si="1"/>
        <v>0</v>
      </c>
      <c r="M12" s="9"/>
    </row>
    <row r="13" spans="1:13" x14ac:dyDescent="0.2">
      <c r="B13" s="11"/>
      <c r="C13" s="12"/>
      <c r="D13" s="8"/>
      <c r="E13" s="8"/>
      <c r="F13" s="8"/>
      <c r="G13" s="8"/>
      <c r="H13" s="8"/>
      <c r="I13" s="8"/>
      <c r="J13" s="8"/>
      <c r="K13" s="8"/>
      <c r="M13" s="9"/>
    </row>
    <row r="14" spans="1:13" x14ac:dyDescent="0.2">
      <c r="A14" s="5">
        <v>7</v>
      </c>
      <c r="B14" s="6">
        <v>391.12</v>
      </c>
      <c r="C14" s="7" t="s">
        <v>11</v>
      </c>
      <c r="D14" s="8">
        <f>SUM(E14:K14)</f>
        <v>5336000.0000000009</v>
      </c>
      <c r="E14" s="8">
        <v>3251950.9649304119</v>
      </c>
      <c r="F14" s="8">
        <v>652642.49210989731</v>
      </c>
      <c r="G14" s="8">
        <v>834002.95753138559</v>
      </c>
      <c r="H14" s="8">
        <v>441873.15941057797</v>
      </c>
      <c r="I14" s="8">
        <v>102502.33275864429</v>
      </c>
      <c r="J14" s="8">
        <v>53028.093259083456</v>
      </c>
      <c r="K14" s="8">
        <v>0</v>
      </c>
      <c r="M14" s="9">
        <v>0</v>
      </c>
    </row>
    <row r="15" spans="1:13" x14ac:dyDescent="0.2">
      <c r="A15" s="5">
        <v>8</v>
      </c>
      <c r="B15" s="6">
        <v>391.12</v>
      </c>
      <c r="C15" s="7" t="s">
        <v>12</v>
      </c>
      <c r="D15" s="10">
        <f>SUM(E15:K15)</f>
        <v>-3945000.0000000009</v>
      </c>
      <c r="E15" s="10">
        <v>-2404225.3666886198</v>
      </c>
      <c r="F15" s="10">
        <v>-482510.23826340795</v>
      </c>
      <c r="G15" s="10">
        <v>-616593.26601598877</v>
      </c>
      <c r="H15" s="10">
        <v>-326684.71024638868</v>
      </c>
      <c r="I15" s="10">
        <v>-75781.803360729333</v>
      </c>
      <c r="J15" s="10">
        <v>-39204.615424865864</v>
      </c>
      <c r="K15" s="10">
        <v>0</v>
      </c>
      <c r="M15" s="9">
        <v>0</v>
      </c>
    </row>
    <row r="16" spans="1:13" x14ac:dyDescent="0.2">
      <c r="A16" s="5">
        <v>9</v>
      </c>
      <c r="B16" s="11"/>
      <c r="C16" s="7" t="s">
        <v>7</v>
      </c>
      <c r="D16" s="8">
        <f>SUM(D14:D15)</f>
        <v>1391000</v>
      </c>
      <c r="E16" s="8">
        <f t="shared" ref="E16:K16" si="2">SUM(E14:E15)</f>
        <v>847725.59824179206</v>
      </c>
      <c r="F16" s="8">
        <f t="shared" si="2"/>
        <v>170132.25384648936</v>
      </c>
      <c r="G16" s="8">
        <f t="shared" si="2"/>
        <v>217409.69151539681</v>
      </c>
      <c r="H16" s="8">
        <f t="shared" si="2"/>
        <v>115188.44916418928</v>
      </c>
      <c r="I16" s="8">
        <f t="shared" si="2"/>
        <v>26720.529397914957</v>
      </c>
      <c r="J16" s="8">
        <f t="shared" si="2"/>
        <v>13823.477834217592</v>
      </c>
      <c r="K16" s="8">
        <f t="shared" si="2"/>
        <v>0</v>
      </c>
      <c r="M16" s="9"/>
    </row>
    <row r="17" spans="1:14" x14ac:dyDescent="0.2">
      <c r="B17" s="11"/>
      <c r="C17" s="12"/>
      <c r="D17" s="8"/>
      <c r="E17" s="8"/>
      <c r="F17" s="8"/>
      <c r="G17" s="8"/>
      <c r="H17" s="8"/>
      <c r="I17" s="8"/>
      <c r="J17" s="8"/>
      <c r="K17" s="8"/>
      <c r="M17" s="9"/>
    </row>
    <row r="18" spans="1:14" x14ac:dyDescent="0.2">
      <c r="A18" s="5">
        <v>10</v>
      </c>
      <c r="B18" s="6">
        <v>395.12</v>
      </c>
      <c r="C18" s="7" t="s">
        <v>13</v>
      </c>
      <c r="D18" s="8">
        <f>SUM(E18:K18)</f>
        <v>239000</v>
      </c>
      <c r="E18" s="8">
        <v>145655.22500344235</v>
      </c>
      <c r="F18" s="8">
        <v>29231.925714817367</v>
      </c>
      <c r="G18" s="8">
        <v>37355.079994378029</v>
      </c>
      <c r="H18" s="8">
        <v>19791.545183494778</v>
      </c>
      <c r="I18" s="8">
        <v>4591.0902416259341</v>
      </c>
      <c r="J18" s="8">
        <v>2375.1338622415565</v>
      </c>
      <c r="K18" s="8">
        <v>0</v>
      </c>
      <c r="M18" s="9">
        <v>0</v>
      </c>
    </row>
    <row r="19" spans="1:14" x14ac:dyDescent="0.2">
      <c r="A19" s="5">
        <v>11</v>
      </c>
      <c r="B19" s="6">
        <v>395.12</v>
      </c>
      <c r="C19" s="7" t="s">
        <v>14</v>
      </c>
      <c r="D19" s="10">
        <f>SUM(E19:K19)</f>
        <v>-105000.00000000003</v>
      </c>
      <c r="E19" s="10">
        <v>-63990.789227453759</v>
      </c>
      <c r="F19" s="10">
        <v>-12842.477824501353</v>
      </c>
      <c r="G19" s="10">
        <v>-16411.227612592858</v>
      </c>
      <c r="H19" s="10">
        <v>-8695.0303107403834</v>
      </c>
      <c r="I19" s="10">
        <v>-2017.0061730992597</v>
      </c>
      <c r="J19" s="10">
        <v>-1043.4688516123992</v>
      </c>
      <c r="K19" s="10">
        <v>0</v>
      </c>
      <c r="M19" s="9">
        <v>0</v>
      </c>
    </row>
    <row r="20" spans="1:14" x14ac:dyDescent="0.2">
      <c r="A20" s="5">
        <v>12</v>
      </c>
      <c r="B20" s="11"/>
      <c r="C20" s="7" t="s">
        <v>7</v>
      </c>
      <c r="D20" s="8">
        <f>SUM(D18:D19)</f>
        <v>133999.99999999997</v>
      </c>
      <c r="E20" s="8">
        <f t="shared" ref="E20:K20" si="3">SUM(E18:E19)</f>
        <v>81664.43577598859</v>
      </c>
      <c r="F20" s="8">
        <f t="shared" si="3"/>
        <v>16389.447890316012</v>
      </c>
      <c r="G20" s="8">
        <f t="shared" si="3"/>
        <v>20943.852381785171</v>
      </c>
      <c r="H20" s="8">
        <f t="shared" si="3"/>
        <v>11096.514872754395</v>
      </c>
      <c r="I20" s="8">
        <f t="shared" si="3"/>
        <v>2574.0840685266744</v>
      </c>
      <c r="J20" s="8">
        <f t="shared" si="3"/>
        <v>1331.6650106291572</v>
      </c>
      <c r="K20" s="8">
        <f t="shared" si="3"/>
        <v>0</v>
      </c>
      <c r="M20" s="9"/>
    </row>
    <row r="21" spans="1:14" x14ac:dyDescent="0.2">
      <c r="B21" s="11"/>
      <c r="C21" s="12"/>
      <c r="D21" s="8"/>
      <c r="E21" s="8"/>
      <c r="F21" s="8"/>
      <c r="G21" s="8"/>
      <c r="H21" s="8"/>
      <c r="I21" s="8"/>
      <c r="J21" s="8"/>
      <c r="K21" s="8"/>
      <c r="M21" s="9"/>
    </row>
    <row r="22" spans="1:14" x14ac:dyDescent="0.2">
      <c r="A22" s="5">
        <v>13</v>
      </c>
      <c r="B22" s="6">
        <v>397.12</v>
      </c>
      <c r="C22" s="25" t="s">
        <v>51</v>
      </c>
      <c r="D22" s="8">
        <f>SUM(E22:K22)</f>
        <v>11044000</v>
      </c>
      <c r="E22" s="8">
        <v>6730612.154552374</v>
      </c>
      <c r="F22" s="8">
        <v>1350784.0485123137</v>
      </c>
      <c r="G22" s="8">
        <v>1726148.5500331002</v>
      </c>
      <c r="H22" s="8">
        <v>914551.56906492182</v>
      </c>
      <c r="I22" s="8">
        <v>212150.63024484023</v>
      </c>
      <c r="J22" s="8">
        <v>109753.04759245084</v>
      </c>
      <c r="K22" s="8">
        <v>0</v>
      </c>
      <c r="M22" s="9">
        <v>0</v>
      </c>
    </row>
    <row r="23" spans="1:14" x14ac:dyDescent="0.2">
      <c r="A23" s="5">
        <v>14</v>
      </c>
      <c r="B23" s="6">
        <v>397.12</v>
      </c>
      <c r="C23" s="25" t="s">
        <v>52</v>
      </c>
      <c r="D23" s="10">
        <f>SUM(E23:K23)</f>
        <v>-834000.00000000023</v>
      </c>
      <c r="E23" s="10">
        <v>-508269.69729234697</v>
      </c>
      <c r="F23" s="10">
        <v>-102005.96672032503</v>
      </c>
      <c r="G23" s="10">
        <v>-130352.03646573756</v>
      </c>
      <c r="H23" s="10">
        <v>-69063.383611023615</v>
      </c>
      <c r="I23" s="10">
        <v>-16020.791889188406</v>
      </c>
      <c r="J23" s="10">
        <v>-8288.1240213784858</v>
      </c>
      <c r="K23" s="10">
        <v>0</v>
      </c>
      <c r="M23" s="9">
        <v>0</v>
      </c>
    </row>
    <row r="24" spans="1:14" x14ac:dyDescent="0.2">
      <c r="A24" s="5">
        <v>15</v>
      </c>
      <c r="B24" s="11"/>
      <c r="C24" s="7" t="s">
        <v>7</v>
      </c>
      <c r="D24" s="8">
        <f>SUM(D22:D23)</f>
        <v>10210000</v>
      </c>
      <c r="E24" s="8">
        <f t="shared" ref="E24:K24" si="4">SUM(E22:E23)</f>
        <v>6222342.4572600275</v>
      </c>
      <c r="F24" s="8">
        <f t="shared" si="4"/>
        <v>1248778.0817919888</v>
      </c>
      <c r="G24" s="8">
        <f t="shared" si="4"/>
        <v>1595796.5135673627</v>
      </c>
      <c r="H24" s="8">
        <f t="shared" si="4"/>
        <v>845488.18545389816</v>
      </c>
      <c r="I24" s="8">
        <f t="shared" si="4"/>
        <v>196129.83835565182</v>
      </c>
      <c r="J24" s="8">
        <f t="shared" si="4"/>
        <v>101464.92357107234</v>
      </c>
      <c r="K24" s="8">
        <f t="shared" si="4"/>
        <v>0</v>
      </c>
      <c r="M24" s="9"/>
    </row>
    <row r="25" spans="1:14" x14ac:dyDescent="0.2">
      <c r="B25" s="11"/>
      <c r="C25" s="7"/>
      <c r="D25" s="8"/>
      <c r="E25" s="8"/>
      <c r="F25" s="8"/>
      <c r="G25" s="8"/>
      <c r="H25" s="8"/>
      <c r="I25" s="8"/>
      <c r="J25" s="8"/>
      <c r="K25" s="8"/>
      <c r="M25" s="9"/>
    </row>
    <row r="26" spans="1:14" x14ac:dyDescent="0.2">
      <c r="A26" s="5">
        <v>16</v>
      </c>
      <c r="B26" s="11">
        <v>182.3</v>
      </c>
      <c r="C26" s="7" t="s">
        <v>15</v>
      </c>
      <c r="D26" s="8">
        <f>SUM(E26:K26)</f>
        <v>50070000</v>
      </c>
      <c r="E26" s="8">
        <v>40646887.092353657</v>
      </c>
      <c r="F26" s="8">
        <v>7912003.8082239423</v>
      </c>
      <c r="G26" s="8">
        <v>721540.60043329373</v>
      </c>
      <c r="H26" s="8">
        <v>74743.465184555724</v>
      </c>
      <c r="I26" s="8">
        <v>714825.03380455053</v>
      </c>
      <c r="J26" s="8">
        <v>0</v>
      </c>
      <c r="K26" s="8">
        <v>0</v>
      </c>
      <c r="M26" s="9">
        <v>0</v>
      </c>
    </row>
    <row r="27" spans="1:14" x14ac:dyDescent="0.2">
      <c r="A27" s="5">
        <v>17</v>
      </c>
      <c r="B27" s="11">
        <v>182</v>
      </c>
      <c r="C27" s="7" t="s">
        <v>16</v>
      </c>
      <c r="D27" s="8">
        <v>1031000</v>
      </c>
      <c r="E27" s="8">
        <v>816227.92830209108</v>
      </c>
      <c r="F27" s="8">
        <v>148286.30218235796</v>
      </c>
      <c r="G27" s="8">
        <v>35876.028382552497</v>
      </c>
      <c r="H27" s="8">
        <v>14333.382300252826</v>
      </c>
      <c r="I27" s="8">
        <v>14162.209873110014</v>
      </c>
      <c r="J27" s="8">
        <v>2114.1489596356041</v>
      </c>
      <c r="K27" s="8">
        <v>0</v>
      </c>
      <c r="M27" s="9"/>
    </row>
    <row r="28" spans="1:14" x14ac:dyDescent="0.2">
      <c r="A28" s="5">
        <v>18</v>
      </c>
      <c r="B28" s="11">
        <v>282</v>
      </c>
      <c r="C28" s="7" t="s">
        <v>17</v>
      </c>
      <c r="D28" s="8">
        <v>-14370000</v>
      </c>
      <c r="E28" s="8">
        <v>-11376523.113192094</v>
      </c>
      <c r="F28" s="8">
        <v>-2066803.2612613812</v>
      </c>
      <c r="G28" s="8">
        <v>-500037.36940570263</v>
      </c>
      <c r="H28" s="8">
        <v>-199777.59811312624</v>
      </c>
      <c r="I28" s="8">
        <v>-197391.80977360901</v>
      </c>
      <c r="J28" s="8">
        <v>-29466.848254086941</v>
      </c>
      <c r="K28" s="8">
        <v>0</v>
      </c>
      <c r="M28" s="9"/>
    </row>
    <row r="29" spans="1:14" x14ac:dyDescent="0.2">
      <c r="C29" s="12"/>
      <c r="D29" s="8"/>
      <c r="E29" s="8"/>
      <c r="F29" s="8"/>
      <c r="G29" s="8"/>
      <c r="H29" s="8"/>
      <c r="I29" s="8"/>
      <c r="J29" s="8"/>
      <c r="K29" s="8"/>
      <c r="M29" s="9"/>
    </row>
    <row r="30" spans="1:14" x14ac:dyDescent="0.2">
      <c r="A30" s="5">
        <v>19</v>
      </c>
      <c r="C30" s="12" t="s">
        <v>18</v>
      </c>
      <c r="D30" s="8">
        <f>SUM(E30:K30)</f>
        <v>111623999.99999999</v>
      </c>
      <c r="E30" s="8">
        <f>E8+E12+E16+E20+E24+E26+E27+E28</f>
        <v>89075844.876944929</v>
      </c>
      <c r="F30" s="8">
        <f t="shared" ref="F30:K30" si="5">F8+F12+F16+F20+F24+F26+F27+F28</f>
        <v>16996456.896641087</v>
      </c>
      <c r="G30" s="8">
        <f t="shared" si="5"/>
        <v>2907460.3178405804</v>
      </c>
      <c r="H30" s="8">
        <f t="shared" si="5"/>
        <v>936298.35542937147</v>
      </c>
      <c r="I30" s="8">
        <f t="shared" si="5"/>
        <v>1595292.6678246579</v>
      </c>
      <c r="J30" s="8">
        <f t="shared" si="5"/>
        <v>112646.88531936891</v>
      </c>
      <c r="K30" s="8">
        <f t="shared" si="5"/>
        <v>0</v>
      </c>
      <c r="M30" s="9"/>
    </row>
    <row r="31" spans="1:14" x14ac:dyDescent="0.2">
      <c r="C31" s="12"/>
      <c r="D31" s="8"/>
      <c r="E31" s="8"/>
      <c r="F31" s="8"/>
      <c r="G31" s="8"/>
      <c r="H31" s="8"/>
      <c r="I31" s="8"/>
      <c r="J31" s="8"/>
      <c r="K31" s="8"/>
      <c r="M31" s="9"/>
    </row>
    <row r="32" spans="1:14" x14ac:dyDescent="0.2">
      <c r="A32" s="5">
        <v>20</v>
      </c>
      <c r="C32" s="12" t="str">
        <f>"Return on Rate Base @ "&amp;TEXT(ROUND(N32,5),"0.00%")</f>
        <v>Return on Rate Base @ 7.43%</v>
      </c>
      <c r="D32" s="13">
        <f>D30*$N$32</f>
        <v>8293663.1999999993</v>
      </c>
      <c r="E32" s="13">
        <f>E30*$N$32</f>
        <v>6618335.2743570087</v>
      </c>
      <c r="F32" s="13">
        <f>F30*$N$32</f>
        <v>1262836.7474204327</v>
      </c>
      <c r="G32" s="13">
        <f t="shared" ref="G32:K32" si="6">G30*$N$32</f>
        <v>216024.30161555513</v>
      </c>
      <c r="H32" s="13">
        <f t="shared" si="6"/>
        <v>69566.967808402303</v>
      </c>
      <c r="I32" s="13">
        <f t="shared" si="6"/>
        <v>118530.24521937208</v>
      </c>
      <c r="J32" s="13">
        <f t="shared" si="6"/>
        <v>8369.6635792291108</v>
      </c>
      <c r="K32" s="13">
        <f t="shared" si="6"/>
        <v>0</v>
      </c>
      <c r="M32" s="9"/>
      <c r="N32" s="24">
        <v>7.4300000000000005E-2</v>
      </c>
    </row>
    <row r="33" spans="1:15" x14ac:dyDescent="0.2">
      <c r="A33" s="5">
        <v>21</v>
      </c>
      <c r="C33" s="12" t="s">
        <v>19</v>
      </c>
      <c r="D33" s="13">
        <f>SUM(E33:K33)</f>
        <v>-581332.62826108595</v>
      </c>
      <c r="E33" s="13">
        <f>(E30*$N$33)*-$N$34</f>
        <v>-463902.87946043134</v>
      </c>
      <c r="F33" s="13">
        <f t="shared" ref="F33:K33" si="7">(F30*$N$33)*-$N$34</f>
        <v>-88516.761259680934</v>
      </c>
      <c r="G33" s="13">
        <f t="shared" si="7"/>
        <v>-15141.918835869321</v>
      </c>
      <c r="H33" s="13">
        <f t="shared" si="7"/>
        <v>-4876.1985218079353</v>
      </c>
      <c r="I33" s="13">
        <f t="shared" si="7"/>
        <v>-8308.2104156108726</v>
      </c>
      <c r="J33" s="13">
        <f t="shared" si="7"/>
        <v>-586.65976768556834</v>
      </c>
      <c r="K33" s="13">
        <f t="shared" si="7"/>
        <v>0</v>
      </c>
      <c r="M33" s="9"/>
      <c r="N33" s="24">
        <v>2.479977971374504E-2</v>
      </c>
      <c r="O33" s="3" t="s">
        <v>20</v>
      </c>
    </row>
    <row r="34" spans="1:15" x14ac:dyDescent="0.2">
      <c r="A34" s="5">
        <v>22</v>
      </c>
      <c r="C34" s="12" t="s">
        <v>21</v>
      </c>
      <c r="D34" s="23">
        <v>0.75529415598706939</v>
      </c>
      <c r="E34" s="14">
        <f>D34</f>
        <v>0.75529415598706939</v>
      </c>
      <c r="F34" s="14">
        <f>D34</f>
        <v>0.75529415598706939</v>
      </c>
      <c r="G34" s="14">
        <f t="shared" ref="G34:K34" si="8">E34</f>
        <v>0.75529415598706939</v>
      </c>
      <c r="H34" s="14">
        <f t="shared" si="8"/>
        <v>0.75529415598706939</v>
      </c>
      <c r="I34" s="14">
        <f t="shared" si="8"/>
        <v>0.75529415598706939</v>
      </c>
      <c r="J34" s="14">
        <f t="shared" si="8"/>
        <v>0.75529415598706939</v>
      </c>
      <c r="K34" s="14">
        <f t="shared" si="8"/>
        <v>0.75529415598706939</v>
      </c>
      <c r="M34" s="9"/>
      <c r="N34" s="24">
        <v>0.21</v>
      </c>
      <c r="O34" s="3" t="s">
        <v>22</v>
      </c>
    </row>
    <row r="35" spans="1:15" x14ac:dyDescent="0.2">
      <c r="A35" s="5">
        <v>23</v>
      </c>
      <c r="C35" s="12" t="s">
        <v>23</v>
      </c>
      <c r="D35" s="8">
        <f>(D32+D33)/D34</f>
        <v>10211029.054845419</v>
      </c>
      <c r="E35" s="8">
        <f>(E32+E33)/E34</f>
        <v>8148391.386470546</v>
      </c>
      <c r="F35" s="8">
        <f t="shared" ref="F35:K35" si="9">(F32+F33)/F34</f>
        <v>1554784.9494824586</v>
      </c>
      <c r="G35" s="8">
        <f t="shared" si="9"/>
        <v>265965.75809216895</v>
      </c>
      <c r="H35" s="8">
        <f t="shared" si="9"/>
        <v>85649.768072218299</v>
      </c>
      <c r="I35" s="8">
        <f t="shared" si="9"/>
        <v>145932.59318909416</v>
      </c>
      <c r="J35" s="8">
        <f t="shared" si="9"/>
        <v>10304.599538933528</v>
      </c>
      <c r="K35" s="8">
        <f t="shared" si="9"/>
        <v>0</v>
      </c>
      <c r="M35" s="9"/>
    </row>
    <row r="36" spans="1:15" x14ac:dyDescent="0.2">
      <c r="A36" s="5"/>
      <c r="C36" s="12"/>
      <c r="D36" s="8"/>
      <c r="E36" s="8"/>
      <c r="F36" s="8"/>
      <c r="G36" s="8"/>
      <c r="H36" s="8"/>
      <c r="I36" s="8"/>
      <c r="J36" s="8"/>
      <c r="K36" s="8"/>
      <c r="M36" s="9"/>
    </row>
    <row r="37" spans="1:15" x14ac:dyDescent="0.2">
      <c r="A37" s="5"/>
      <c r="B37" s="1" t="s">
        <v>24</v>
      </c>
      <c r="M37" s="9"/>
    </row>
    <row r="38" spans="1:15" x14ac:dyDescent="0.2">
      <c r="A38" s="5">
        <v>24</v>
      </c>
      <c r="B38" s="6">
        <v>303.12</v>
      </c>
      <c r="C38" s="7" t="s">
        <v>25</v>
      </c>
      <c r="D38" s="8">
        <f t="shared" ref="D38" si="10">SUM(E38:K38)</f>
        <v>4325000</v>
      </c>
      <c r="E38" s="8">
        <v>3691191.513727841</v>
      </c>
      <c r="F38" s="8">
        <v>552091.29250548163</v>
      </c>
      <c r="G38" s="8">
        <v>32326.426786476441</v>
      </c>
      <c r="H38" s="8">
        <v>388.91477237555017</v>
      </c>
      <c r="I38" s="8">
        <v>41557.516184419292</v>
      </c>
      <c r="J38" s="8">
        <v>7444.3360234059119</v>
      </c>
      <c r="K38" s="8">
        <v>0</v>
      </c>
      <c r="M38" s="9">
        <v>0</v>
      </c>
    </row>
    <row r="39" spans="1:15" x14ac:dyDescent="0.2">
      <c r="A39" s="5">
        <v>25</v>
      </c>
      <c r="B39" s="6">
        <v>370</v>
      </c>
      <c r="C39" s="7" t="s">
        <v>26</v>
      </c>
      <c r="D39" s="8">
        <f t="shared" ref="D39:D43" si="11">SUM(E39:K39)</f>
        <v>3939000</v>
      </c>
      <c r="E39" s="8">
        <v>3197685.0061270432</v>
      </c>
      <c r="F39" s="8">
        <v>622436.24926291406</v>
      </c>
      <c r="G39" s="8">
        <v>56763.499602691118</v>
      </c>
      <c r="H39" s="8">
        <v>5880.058105891052</v>
      </c>
      <c r="I39" s="8">
        <v>56235.186901460445</v>
      </c>
      <c r="J39" s="8">
        <v>0</v>
      </c>
      <c r="K39" s="8">
        <v>0</v>
      </c>
      <c r="M39" s="9">
        <v>0</v>
      </c>
    </row>
    <row r="40" spans="1:15" x14ac:dyDescent="0.2">
      <c r="A40" s="5">
        <v>26</v>
      </c>
      <c r="B40" s="6">
        <v>391.12</v>
      </c>
      <c r="C40" s="7" t="s">
        <v>27</v>
      </c>
      <c r="D40" s="8">
        <f t="shared" si="11"/>
        <v>1073000</v>
      </c>
      <c r="E40" s="8">
        <v>653924.92229578935</v>
      </c>
      <c r="F40" s="8">
        <v>131237.89243514239</v>
      </c>
      <c r="G40" s="8">
        <v>167707.11646011559</v>
      </c>
      <c r="H40" s="8">
        <v>88854.92879451839</v>
      </c>
      <c r="I40" s="8">
        <v>20611.882130814342</v>
      </c>
      <c r="J40" s="8">
        <v>10663.257883620043</v>
      </c>
      <c r="K40" s="8">
        <v>0</v>
      </c>
      <c r="M40" s="9">
        <v>0</v>
      </c>
    </row>
    <row r="41" spans="1:15" x14ac:dyDescent="0.2">
      <c r="A41" s="5">
        <v>27</v>
      </c>
      <c r="B41" s="6">
        <v>395.12</v>
      </c>
      <c r="C41" s="7" t="s">
        <v>28</v>
      </c>
      <c r="D41" s="8">
        <f t="shared" si="11"/>
        <v>33999.999999999993</v>
      </c>
      <c r="E41" s="8">
        <v>20720.826987937406</v>
      </c>
      <c r="F41" s="8">
        <v>4158.5166288861528</v>
      </c>
      <c r="G41" s="8">
        <v>5314.1117983634012</v>
      </c>
      <c r="H41" s="8">
        <v>2815.5336244302193</v>
      </c>
      <c r="I41" s="8">
        <v>653.1258084321413</v>
      </c>
      <c r="J41" s="8">
        <v>337.88515195068169</v>
      </c>
      <c r="K41" s="8">
        <v>0</v>
      </c>
      <c r="M41" s="9">
        <v>0</v>
      </c>
    </row>
    <row r="42" spans="1:15" x14ac:dyDescent="0.2">
      <c r="A42" s="5">
        <v>28</v>
      </c>
      <c r="B42" s="6">
        <v>397.12</v>
      </c>
      <c r="C42" s="7" t="s">
        <v>29</v>
      </c>
      <c r="D42" s="8">
        <f t="shared" si="11"/>
        <v>376000</v>
      </c>
      <c r="E42" s="8">
        <v>229147.96904307249</v>
      </c>
      <c r="F42" s="8">
        <v>45988.301542976275</v>
      </c>
      <c r="G42" s="8">
        <v>58767.824593665857</v>
      </c>
      <c r="H42" s="8">
        <v>31136.489493698897</v>
      </c>
      <c r="I42" s="8">
        <v>7222.8030579554443</v>
      </c>
      <c r="J42" s="8">
        <v>3736.6122686310682</v>
      </c>
      <c r="K42" s="8">
        <v>0</v>
      </c>
      <c r="M42" s="9">
        <v>0</v>
      </c>
    </row>
    <row r="43" spans="1:15" x14ac:dyDescent="0.2">
      <c r="A43" s="5">
        <v>29</v>
      </c>
      <c r="B43" s="6">
        <v>407436</v>
      </c>
      <c r="C43" s="7" t="s">
        <v>30</v>
      </c>
      <c r="D43" s="8">
        <f t="shared" si="11"/>
        <v>4287000</v>
      </c>
      <c r="E43" s="8">
        <v>3480191.8307353728</v>
      </c>
      <c r="F43" s="8">
        <v>677426.8089845425</v>
      </c>
      <c r="G43" s="8">
        <v>61778.401319303586</v>
      </c>
      <c r="H43" s="8">
        <v>6399.5453414457834</v>
      </c>
      <c r="I43" s="8">
        <v>61203.413619335093</v>
      </c>
      <c r="J43" s="8">
        <v>0</v>
      </c>
      <c r="K43" s="8">
        <v>0</v>
      </c>
      <c r="M43" s="9">
        <v>0</v>
      </c>
    </row>
    <row r="44" spans="1:15" x14ac:dyDescent="0.2">
      <c r="A44" s="5"/>
      <c r="B44" s="6"/>
      <c r="C44" s="7"/>
      <c r="D44" s="8"/>
      <c r="E44" s="8"/>
      <c r="F44" s="8"/>
      <c r="G44" s="8"/>
      <c r="H44" s="8"/>
      <c r="I44" s="8"/>
      <c r="J44" s="8"/>
      <c r="K44" s="8"/>
      <c r="M44" s="9"/>
    </row>
    <row r="45" spans="1:15" x14ac:dyDescent="0.2">
      <c r="A45" s="5">
        <v>30</v>
      </c>
      <c r="C45" s="11" t="s">
        <v>31</v>
      </c>
      <c r="D45" s="8">
        <f t="shared" ref="D45:K45" si="12">SUM(D38:D43)</f>
        <v>14034000</v>
      </c>
      <c r="E45" s="8">
        <f t="shared" si="12"/>
        <v>11272862.068917057</v>
      </c>
      <c r="F45" s="8">
        <f t="shared" si="12"/>
        <v>2033339.0613599429</v>
      </c>
      <c r="G45" s="8">
        <f t="shared" si="12"/>
        <v>382657.38056061597</v>
      </c>
      <c r="H45" s="8">
        <f t="shared" si="12"/>
        <v>135475.47013235989</v>
      </c>
      <c r="I45" s="8">
        <f t="shared" si="12"/>
        <v>187483.92770241675</v>
      </c>
      <c r="J45" s="8">
        <f t="shared" si="12"/>
        <v>22182.091327607704</v>
      </c>
      <c r="K45" s="8">
        <f t="shared" si="12"/>
        <v>0</v>
      </c>
      <c r="M45" s="9"/>
    </row>
    <row r="46" spans="1:15" x14ac:dyDescent="0.2">
      <c r="A46" s="5">
        <v>31</v>
      </c>
      <c r="C46" s="11" t="s">
        <v>32</v>
      </c>
      <c r="D46" s="23">
        <v>0.95606855188236617</v>
      </c>
      <c r="E46" s="14">
        <f>D46</f>
        <v>0.95606855188236617</v>
      </c>
      <c r="F46" s="14">
        <f>D46</f>
        <v>0.95606855188236617</v>
      </c>
      <c r="G46" s="14">
        <f>D46</f>
        <v>0.95606855188236617</v>
      </c>
      <c r="H46" s="14">
        <f t="shared" ref="H46:J46" si="13">E46</f>
        <v>0.95606855188236617</v>
      </c>
      <c r="I46" s="14">
        <f t="shared" si="13"/>
        <v>0.95606855188236617</v>
      </c>
      <c r="J46" s="14">
        <f t="shared" si="13"/>
        <v>0.95606855188236617</v>
      </c>
      <c r="K46" s="14">
        <f>D46</f>
        <v>0.95606855188236617</v>
      </c>
      <c r="M46" s="9"/>
    </row>
    <row r="47" spans="1:15" x14ac:dyDescent="0.2">
      <c r="A47" s="5">
        <v>32</v>
      </c>
      <c r="C47" s="11" t="s">
        <v>33</v>
      </c>
      <c r="D47" s="8">
        <f>D45/D46</f>
        <v>14678863.740857288</v>
      </c>
      <c r="E47" s="8">
        <f t="shared" ref="E47:K47" si="14">E45/E46</f>
        <v>11790851.238357706</v>
      </c>
      <c r="F47" s="8">
        <f t="shared" si="14"/>
        <v>2126771.1999903987</v>
      </c>
      <c r="G47" s="8">
        <f t="shared" si="14"/>
        <v>400240.52648444165</v>
      </c>
      <c r="H47" s="8">
        <f t="shared" si="14"/>
        <v>141700.58189407809</v>
      </c>
      <c r="I47" s="8">
        <f t="shared" si="14"/>
        <v>196098.83342913742</v>
      </c>
      <c r="J47" s="8">
        <f t="shared" si="14"/>
        <v>23201.360701525271</v>
      </c>
      <c r="K47" s="8">
        <f t="shared" si="14"/>
        <v>0</v>
      </c>
      <c r="O47" s="3" t="s">
        <v>34</v>
      </c>
    </row>
    <row r="48" spans="1:15" x14ac:dyDescent="0.2">
      <c r="A48" s="5"/>
      <c r="C48" s="11"/>
      <c r="D48" s="8"/>
      <c r="E48" s="8"/>
      <c r="F48" s="8"/>
      <c r="G48" s="8"/>
      <c r="H48" s="8"/>
      <c r="I48" s="8"/>
      <c r="J48" s="8"/>
      <c r="K48" s="8"/>
      <c r="O48" s="3" t="s">
        <v>35</v>
      </c>
    </row>
    <row r="49" spans="1:17" x14ac:dyDescent="0.2">
      <c r="A49" s="5">
        <v>33</v>
      </c>
      <c r="C49" s="15" t="s">
        <v>36</v>
      </c>
      <c r="D49" s="16">
        <f t="shared" ref="D49" si="15">SUM(E49:K49)</f>
        <v>24889892.795702707</v>
      </c>
      <c r="E49" s="16">
        <f t="shared" ref="E49:K49" si="16">E35+E47</f>
        <v>19939242.624828253</v>
      </c>
      <c r="F49" s="16">
        <f t="shared" si="16"/>
        <v>3681556.1494728574</v>
      </c>
      <c r="G49" s="16">
        <f t="shared" si="16"/>
        <v>666206.28457661066</v>
      </c>
      <c r="H49" s="16">
        <f t="shared" si="16"/>
        <v>227350.3499662964</v>
      </c>
      <c r="I49" s="16">
        <f t="shared" si="16"/>
        <v>342031.42661823158</v>
      </c>
      <c r="J49" s="16">
        <f t="shared" si="16"/>
        <v>33505.9602404588</v>
      </c>
      <c r="K49" s="16">
        <f t="shared" si="16"/>
        <v>0</v>
      </c>
      <c r="O49">
        <v>2021</v>
      </c>
      <c r="P49">
        <v>2022</v>
      </c>
      <c r="Q49" s="17" t="s">
        <v>37</v>
      </c>
    </row>
    <row r="50" spans="1:17" ht="15" x14ac:dyDescent="0.25">
      <c r="A50" s="5"/>
      <c r="D50" s="8"/>
      <c r="E50" s="8"/>
      <c r="F50" s="8"/>
      <c r="G50" s="8"/>
      <c r="H50" s="8"/>
      <c r="I50" s="8"/>
      <c r="J50" s="8"/>
      <c r="K50" s="8"/>
      <c r="O50" s="18">
        <v>8699584.1413360182</v>
      </c>
      <c r="P50" s="18">
        <v>9152763.041468624</v>
      </c>
      <c r="Q50" s="19">
        <f>O50*3/12+P50*9/12</f>
        <v>9039468.316435473</v>
      </c>
    </row>
    <row r="51" spans="1:17" x14ac:dyDescent="0.2">
      <c r="A51" s="5">
        <v>34</v>
      </c>
      <c r="C51" s="6" t="s">
        <v>38</v>
      </c>
      <c r="D51" s="8">
        <f>ROUND(-Q51,-3)</f>
        <v>-6780000</v>
      </c>
      <c r="E51" s="8">
        <v>-4106200.8381135771</v>
      </c>
      <c r="F51" s="8">
        <v>-825905.4376251254</v>
      </c>
      <c r="G51" s="8">
        <v>-1074489.2924925345</v>
      </c>
      <c r="H51" s="8">
        <v>-580728.28223237523</v>
      </c>
      <c r="I51" s="8">
        <v>-130555.88147473308</v>
      </c>
      <c r="J51" s="8">
        <v>-62120.268061655261</v>
      </c>
      <c r="K51" s="8">
        <v>0</v>
      </c>
      <c r="M51" s="20"/>
      <c r="O51" s="1" t="s">
        <v>39</v>
      </c>
      <c r="Q51" s="19">
        <f>Q50*0.75</f>
        <v>6779601.2373266052</v>
      </c>
    </row>
    <row r="52" spans="1:17" x14ac:dyDescent="0.2">
      <c r="A52" s="5">
        <v>35</v>
      </c>
      <c r="C52" s="11" t="s">
        <v>32</v>
      </c>
      <c r="D52" s="23">
        <f>D46</f>
        <v>0.95606855188236617</v>
      </c>
      <c r="E52" s="14">
        <f>D52</f>
        <v>0.95606855188236617</v>
      </c>
      <c r="F52" s="14">
        <f>D52</f>
        <v>0.95606855188236617</v>
      </c>
      <c r="G52" s="14">
        <f>D52</f>
        <v>0.95606855188236617</v>
      </c>
      <c r="H52" s="14">
        <f t="shared" ref="H52:J52" si="17">E52</f>
        <v>0.95606855188236617</v>
      </c>
      <c r="I52" s="14">
        <f t="shared" si="17"/>
        <v>0.95606855188236617</v>
      </c>
      <c r="J52" s="14">
        <f t="shared" si="17"/>
        <v>0.95606855188236617</v>
      </c>
      <c r="K52" s="14">
        <f>D52</f>
        <v>0.95606855188236617</v>
      </c>
      <c r="O52" s="1" t="s">
        <v>40</v>
      </c>
      <c r="Q52" s="19">
        <f>Q50*0.25</f>
        <v>2259867.0791088683</v>
      </c>
    </row>
    <row r="53" spans="1:17" x14ac:dyDescent="0.2">
      <c r="A53" s="5">
        <v>36</v>
      </c>
      <c r="C53" s="15" t="s">
        <v>41</v>
      </c>
      <c r="D53" s="16">
        <f>D51/D52</f>
        <v>-7091541.6960960822</v>
      </c>
      <c r="E53" s="16">
        <f t="shared" ref="E53:K53" si="18">E51/E52</f>
        <v>-4294881.1882045884</v>
      </c>
      <c r="F53" s="16">
        <f t="shared" si="18"/>
        <v>-863855.87727891724</v>
      </c>
      <c r="G53" s="16">
        <f t="shared" si="18"/>
        <v>-1123862.1857993491</v>
      </c>
      <c r="H53" s="16">
        <f t="shared" si="18"/>
        <v>-607412.80642376735</v>
      </c>
      <c r="I53" s="16">
        <f t="shared" si="18"/>
        <v>-136554.93763254391</v>
      </c>
      <c r="J53" s="16">
        <f t="shared" si="18"/>
        <v>-64974.700756916522</v>
      </c>
      <c r="K53" s="16">
        <f t="shared" si="18"/>
        <v>0</v>
      </c>
    </row>
    <row r="54" spans="1:17" x14ac:dyDescent="0.2">
      <c r="A54" s="5"/>
      <c r="O54" s="3" t="s">
        <v>42</v>
      </c>
    </row>
    <row r="55" spans="1:17" x14ac:dyDescent="0.2">
      <c r="A55" s="5">
        <v>37</v>
      </c>
      <c r="C55" s="15" t="s">
        <v>43</v>
      </c>
      <c r="D55" s="16">
        <f t="shared" ref="D55" si="19">SUM(E55:K55)</f>
        <v>17798351.099606626</v>
      </c>
      <c r="E55" s="16">
        <f t="shared" ref="E55:K55" si="20">E49+E53</f>
        <v>15644361.436623665</v>
      </c>
      <c r="F55" s="16">
        <f t="shared" si="20"/>
        <v>2817700.2721939404</v>
      </c>
      <c r="G55" s="16">
        <f t="shared" si="20"/>
        <v>-457655.90122273844</v>
      </c>
      <c r="H55" s="16">
        <f t="shared" si="20"/>
        <v>-380062.45645747095</v>
      </c>
      <c r="I55" s="16">
        <f t="shared" si="20"/>
        <v>205476.48898568767</v>
      </c>
      <c r="J55" s="16">
        <f t="shared" si="20"/>
        <v>-31468.740516457721</v>
      </c>
      <c r="K55" s="16">
        <f t="shared" si="20"/>
        <v>0</v>
      </c>
    </row>
    <row r="56" spans="1:17" x14ac:dyDescent="0.2">
      <c r="A56" s="5"/>
    </row>
    <row r="57" spans="1:17" x14ac:dyDescent="0.2">
      <c r="A57" s="5"/>
      <c r="D57" s="21"/>
      <c r="E57" s="21"/>
      <c r="F57" s="21"/>
      <c r="G57" s="21"/>
      <c r="H57" s="21"/>
      <c r="I57" s="21"/>
      <c r="J57" s="21"/>
      <c r="K57" s="21"/>
    </row>
    <row r="58" spans="1:17" x14ac:dyDescent="0.2">
      <c r="A58" s="5"/>
      <c r="D58" s="22"/>
      <c r="E58" s="22"/>
      <c r="F58" s="22"/>
      <c r="G58" s="22"/>
      <c r="H58" s="22"/>
      <c r="I58" s="22"/>
      <c r="J58" s="22"/>
      <c r="K58" s="22"/>
    </row>
    <row r="59" spans="1:17" x14ac:dyDescent="0.2">
      <c r="A59" s="5"/>
    </row>
  </sheetData>
  <conditionalFormatting sqref="M6:M9 M13 M17 M21 M26:M46">
    <cfRule type="cellIs" dxfId="5" priority="6" operator="notEqual">
      <formula>0</formula>
    </cfRule>
  </conditionalFormatting>
  <conditionalFormatting sqref="M51">
    <cfRule type="cellIs" dxfId="4" priority="5" operator="notEqual">
      <formula>0</formula>
    </cfRule>
  </conditionalFormatting>
  <conditionalFormatting sqref="M10:M12">
    <cfRule type="cellIs" dxfId="3" priority="4" operator="notEqual">
      <formula>0</formula>
    </cfRule>
  </conditionalFormatting>
  <conditionalFormatting sqref="M14:M16">
    <cfRule type="cellIs" dxfId="2" priority="3" operator="notEqual">
      <formula>0</formula>
    </cfRule>
  </conditionalFormatting>
  <conditionalFormatting sqref="M18:M20">
    <cfRule type="cellIs" dxfId="1" priority="2" operator="notEqual">
      <formula>0</formula>
    </cfRule>
  </conditionalFormatting>
  <conditionalFormatting sqref="M22:M25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scale="72" orientation="landscape" r:id="rId1"/>
  <headerFooter scaleWithDoc="0">
    <oddHeader>&amp;RExh. TLK-3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3F86A6-9C16-4635-8506-CB1DA7AD2528}"/>
</file>

<file path=customXml/itemProps2.xml><?xml version="1.0" encoding="utf-8"?>
<ds:datastoreItem xmlns:ds="http://schemas.openxmlformats.org/officeDocument/2006/customXml" ds:itemID="{8C2F14EE-2130-4B5B-BFCC-8F6658AA9A94}"/>
</file>

<file path=customXml/itemProps3.xml><?xml version="1.0" encoding="utf-8"?>
<ds:datastoreItem xmlns:ds="http://schemas.openxmlformats.org/officeDocument/2006/customXml" ds:itemID="{A53C72F3-62D2-49BD-A4C2-9D43C73336DA}"/>
</file>

<file path=customXml/itemProps4.xml><?xml version="1.0" encoding="utf-8"?>
<ds:datastoreItem xmlns:ds="http://schemas.openxmlformats.org/officeDocument/2006/customXml" ds:itemID="{4A24CE96-C688-464F-9448-699BC6FDD5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AMI Costs and Benefits -TLK-3</vt:lpstr>
      <vt:lpstr>'AMI Costs and Benefits -TLK-3'!Print_Area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Knox, Tara</cp:lastModifiedBy>
  <cp:lastPrinted>2020-10-26T23:31:36Z</cp:lastPrinted>
  <dcterms:created xsi:type="dcterms:W3CDTF">2020-10-25T23:22:46Z</dcterms:created>
  <dcterms:modified xsi:type="dcterms:W3CDTF">2020-10-26T23:31:49Z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